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xl/activeX/activeX1.xml" ContentType="application/vnd.ms-office.activeX+xml"/>
  <Override PartName="/xl/activeX/activeX2.xml" ContentType="application/vnd.ms-office.activeX+xml"/>
  <Override PartName="/xl/activeX/activeX1.bin" ContentType="application/vnd.ms-office.activeX"/>
  <Override PartName="/xl/activeX/activeX2.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hidePivotFieldList="1"/>
  <mc:AlternateContent xmlns:mc="http://schemas.openxmlformats.org/markup-compatibility/2006">
    <mc:Choice Requires="x15">
      <x15ac:absPath xmlns:x15ac="http://schemas.microsoft.com/office/spreadsheetml/2010/11/ac" url="https://d.docs.live.net/11a3f773ac1d9a35/Documents/Templates-Shared/"/>
    </mc:Choice>
  </mc:AlternateContent>
  <xr:revisionPtr revIDLastSave="7508" documentId="14_{C06DB499-01A2-47AF-9B9C-9B5B281AA706}" xr6:coauthVersionLast="47" xr6:coauthVersionMax="47" xr10:uidLastSave="{56F12E30-78C1-4DE1-BE1D-FE23AC5CC09E}"/>
  <bookViews>
    <workbookView xWindow="-108" yWindow="-108" windowWidth="23256" windowHeight="13896" tabRatio="847" firstSheet="7" xr2:uid="{5DBB2DCA-37B3-4C8A-9099-3655329DE6C7}"/>
  </bookViews>
  <sheets>
    <sheet name="ALL" sheetId="27" r:id="rId1"/>
    <sheet name="ALE" sheetId="32" r:id="rId2"/>
    <sheet name="dashb" sheetId="31" r:id="rId3"/>
    <sheet name="LISTS" sheetId="30" r:id="rId4"/>
    <sheet name="jobinfo(2)" sheetId="7" r:id="rId5"/>
    <sheet name="Chart1" sheetId="33" r:id="rId6"/>
    <sheet name="REBLD" sheetId="11" r:id="rId7"/>
    <sheet name="MIT" sheetId="15" r:id="rId8"/>
    <sheet name="CPS" sheetId="18" r:id="rId9"/>
    <sheet name="PPR" sheetId="28" r:id="rId10"/>
    <sheet name="INS" sheetId="6" r:id="rId11"/>
    <sheet name="CST" sheetId="10" r:id="rId12"/>
    <sheet name="SUBS LTR" sheetId="9" r:id="rId13"/>
    <sheet name="demand" sheetId="26" r:id="rId14"/>
    <sheet name="invoice" sheetId="24" r:id="rId15"/>
    <sheet name="mtge" sheetId="16" r:id="rId16"/>
  </sheets>
  <externalReferences>
    <externalReference r:id="rId17"/>
    <externalReference r:id="rId18"/>
    <externalReference r:id="rId19"/>
    <externalReference r:id="rId20"/>
  </externalReferences>
  <definedNames>
    <definedName name="_ftn1" localSheetId="13">demand!$B$946</definedName>
    <definedName name="_ftnref1" localSheetId="13">demand!$B$957</definedName>
    <definedName name="ALL">ALL!#REF!</definedName>
    <definedName name="COMPANY_HEADER">REBLD!$A$4:$D$12</definedName>
    <definedName name="FINAL_INVOICES_STATEMENT">ALL!$D$171</definedName>
    <definedName name="newclaimspacerow1">ALL!$AJ$1</definedName>
    <definedName name="_xlnm.Print_Area" localSheetId="13">demand!$D$283:$E$311</definedName>
    <definedName name="_xlnm.Print_Area" localSheetId="7">MIT!$A$1:$D$300</definedName>
    <definedName name="_xlnm.Print_Area" localSheetId="6">REBLD!$A$64:$D$97</definedName>
    <definedName name="RE___DEMAND_FOR_APPRAISAL">demand!$D$283</definedName>
    <definedName name="SORT_A__Z">#REF!</definedName>
    <definedName name="SPLM_START_INFO">ALL!#REF!</definedName>
  </definedNames>
  <calcPr calcId="191028"/>
  <pivotCaches>
    <pivotCache cacheId="48"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5" i="7" l="1"/>
  <c r="C164" i="7"/>
  <c r="C163" i="7"/>
  <c r="C146" i="7"/>
  <c r="C145" i="7"/>
  <c r="C144" i="7"/>
  <c r="C143" i="7"/>
  <c r="C142" i="7"/>
  <c r="C141" i="7"/>
  <c r="C140" i="7"/>
  <c r="C139" i="7"/>
  <c r="C138" i="7"/>
  <c r="C135" i="7"/>
  <c r="C136" i="7" s="1"/>
  <c r="C150" i="7" s="1"/>
  <c r="C151" i="7" s="1"/>
  <c r="C134" i="7"/>
  <c r="C132" i="7"/>
  <c r="C131" i="7"/>
  <c r="C130" i="7"/>
  <c r="C129" i="7"/>
  <c r="C128" i="7"/>
  <c r="C52" i="7"/>
  <c r="B2" i="27"/>
  <c r="BN22" i="27"/>
  <c r="BN21" i="27"/>
  <c r="BN20" i="27"/>
  <c r="BN19" i="27"/>
  <c r="BN18" i="27"/>
  <c r="BN17" i="27"/>
  <c r="BN16" i="27"/>
  <c r="BN15" i="27"/>
  <c r="BN14" i="27"/>
  <c r="BN13" i="27"/>
  <c r="BN12" i="27"/>
  <c r="BN11" i="27"/>
  <c r="BN10" i="27"/>
  <c r="BN9" i="27"/>
  <c r="BN8" i="27"/>
  <c r="BN7" i="27"/>
  <c r="BN6" i="27"/>
  <c r="BN5" i="27"/>
  <c r="BN4" i="27"/>
  <c r="BN3" i="27"/>
  <c r="BN2" i="27"/>
  <c r="B55" i="27"/>
  <c r="B54" i="27"/>
  <c r="B53" i="27"/>
  <c r="B28" i="27"/>
  <c r="B11" i="27"/>
  <c r="B48" i="27"/>
  <c r="B36" i="27"/>
  <c r="B26" i="27"/>
  <c r="B24" i="27"/>
  <c r="B47" i="27"/>
  <c r="B43" i="27"/>
  <c r="B9" i="27"/>
  <c r="B32" i="27"/>
  <c r="B29" i="27"/>
  <c r="B15" i="27"/>
  <c r="B14" i="27"/>
  <c r="B13" i="27"/>
  <c r="B20" i="27"/>
  <c r="B27" i="27"/>
  <c r="B10" i="27"/>
  <c r="B45" i="27"/>
  <c r="B19" i="27"/>
  <c r="B12" i="27"/>
  <c r="B22" i="27"/>
  <c r="B46" i="27"/>
  <c r="B40" i="27"/>
  <c r="B38" i="27"/>
  <c r="B37" i="27"/>
  <c r="B16" i="27"/>
  <c r="B30" i="27"/>
  <c r="B17" i="27"/>
  <c r="B18" i="27"/>
  <c r="B4" i="27"/>
  <c r="B5" i="27"/>
  <c r="B3" i="27"/>
  <c r="B25" i="27"/>
  <c r="B51" i="27"/>
  <c r="B44" i="27"/>
  <c r="B34" i="27"/>
  <c r="B33" i="27"/>
  <c r="B35" i="27"/>
  <c r="B39" i="27"/>
  <c r="B23" i="27"/>
  <c r="B49" i="27"/>
  <c r="B42" i="27"/>
  <c r="B41" i="27"/>
  <c r="B21" i="27"/>
  <c r="B52" i="27"/>
  <c r="B6" i="27"/>
  <c r="B7" i="27"/>
  <c r="B50" i="27"/>
  <c r="B31" i="27"/>
  <c r="B8"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93" i="28"/>
  <c r="A132" i="28"/>
  <c r="A1" i="18"/>
  <c r="BX52" i="27"/>
  <c r="BX128" i="27"/>
  <c r="BX129" i="27"/>
  <c r="BX130" i="27"/>
  <c r="BX131" i="27"/>
  <c r="BX132" i="27"/>
  <c r="BX134" i="27"/>
  <c r="BX135" i="27"/>
  <c r="BX138" i="27"/>
  <c r="BX139" i="27"/>
  <c r="BX140" i="27"/>
  <c r="BX141" i="27"/>
  <c r="BX142" i="27"/>
  <c r="BX143" i="27"/>
  <c r="BX144" i="27"/>
  <c r="BX145" i="27"/>
  <c r="I11" i="32"/>
  <c r="I18" i="32"/>
  <c r="O16" i="32"/>
  <c r="C96" i="11" l="1"/>
  <c r="B162" i="11"/>
  <c r="C171" i="11"/>
  <c r="A1" i="11" l="1"/>
  <c r="A14" i="11" s="1"/>
  <c r="CF138" i="27" l="1"/>
  <c r="BB33" i="27" l="1"/>
  <c r="M52" i="27"/>
  <c r="BB22" i="27" l="1"/>
  <c r="BB146" i="27" l="1"/>
  <c r="BB145" i="27"/>
  <c r="BB144" i="27"/>
  <c r="BB143" i="27"/>
  <c r="BB142" i="27"/>
  <c r="BB141" i="27"/>
  <c r="BB140" i="27"/>
  <c r="BB139" i="27"/>
  <c r="BB138" i="27"/>
  <c r="BB135" i="27"/>
  <c r="BB134" i="27"/>
  <c r="BB133" i="27"/>
  <c r="BB132" i="27"/>
  <c r="BB131" i="27"/>
  <c r="BB130" i="27"/>
  <c r="BB129" i="27"/>
  <c r="BB128" i="27"/>
  <c r="BB127" i="27"/>
  <c r="BB52" i="27"/>
  <c r="D110" i="15"/>
  <c r="D112" i="15"/>
  <c r="A112" i="15"/>
  <c r="A111" i="15"/>
  <c r="D111" i="15"/>
  <c r="C111" i="15"/>
  <c r="B111" i="15"/>
  <c r="C110" i="15"/>
  <c r="D81" i="15"/>
  <c r="D80" i="15"/>
  <c r="A81" i="15"/>
  <c r="A80" i="15"/>
  <c r="C115" i="15" s="1"/>
  <c r="C79" i="15"/>
  <c r="B79" i="15"/>
  <c r="A79" i="15"/>
  <c r="C77" i="15" l="1"/>
  <c r="A14" i="15"/>
  <c r="O18" i="32"/>
  <c r="A166" i="15" l="1"/>
  <c r="A165" i="15"/>
  <c r="A164" i="15"/>
  <c r="A163" i="15"/>
  <c r="A162" i="15"/>
  <c r="A74" i="15"/>
  <c r="C75" i="15"/>
  <c r="C74" i="15"/>
  <c r="D74" i="15"/>
  <c r="B74" i="15"/>
  <c r="D29" i="15"/>
  <c r="D28" i="15"/>
  <c r="D27" i="15"/>
  <c r="D25" i="15"/>
  <c r="D24" i="15"/>
  <c r="D23" i="15"/>
  <c r="D21" i="15"/>
  <c r="D22" i="15"/>
  <c r="B27" i="15"/>
  <c r="B29" i="15"/>
  <c r="B28" i="15"/>
  <c r="B26" i="15"/>
  <c r="B25" i="15"/>
  <c r="B24" i="15"/>
  <c r="B23" i="15"/>
  <c r="B22" i="15"/>
  <c r="B21" i="15"/>
  <c r="C17" i="15"/>
  <c r="C16" i="15"/>
  <c r="A18" i="15"/>
  <c r="A17" i="15"/>
  <c r="A16" i="15"/>
  <c r="D14" i="15"/>
  <c r="C12" i="15"/>
  <c r="B12" i="15"/>
  <c r="B11" i="15"/>
  <c r="B10" i="15"/>
  <c r="D10" i="15"/>
  <c r="C9" i="15"/>
  <c r="A9" i="15"/>
  <c r="A8" i="15"/>
  <c r="D7" i="15"/>
  <c r="D6" i="15"/>
  <c r="B7" i="15"/>
  <c r="B6" i="15"/>
  <c r="C5" i="15"/>
  <c r="D11" i="15" s="1"/>
  <c r="A5" i="15"/>
  <c r="A7" i="15"/>
  <c r="A6" i="15"/>
  <c r="A3" i="15"/>
  <c r="B41" i="15" s="1"/>
  <c r="B43" i="15" s="1"/>
  <c r="D73" i="15"/>
  <c r="C73" i="15"/>
  <c r="B73" i="15"/>
  <c r="AV200" i="27" l="1"/>
  <c r="AV220" i="27"/>
  <c r="AV216" i="27"/>
  <c r="AV207" i="27"/>
  <c r="AV217" i="27" s="1"/>
  <c r="AV203" i="27"/>
  <c r="D147" i="27"/>
  <c r="D146" i="27"/>
  <c r="D145" i="27"/>
  <c r="D144" i="27"/>
  <c r="D143" i="27"/>
  <c r="D142" i="27"/>
  <c r="D141" i="27"/>
  <c r="D140" i="27"/>
  <c r="D138" i="27"/>
  <c r="D137" i="27"/>
  <c r="D136" i="27"/>
  <c r="D135" i="27"/>
  <c r="D134" i="27"/>
  <c r="D132" i="27"/>
  <c r="D131" i="27"/>
  <c r="D130" i="27"/>
  <c r="D129" i="27"/>
  <c r="D128" i="27"/>
  <c r="Q33" i="32"/>
  <c r="Q28" i="32"/>
  <c r="Q27" i="32"/>
  <c r="Q26" i="32"/>
  <c r="Q7" i="32"/>
  <c r="Q5" i="32"/>
  <c r="Q4" i="32"/>
  <c r="Q3" i="32"/>
  <c r="A2" i="32"/>
  <c r="AW145" i="27"/>
  <c r="AW144" i="27"/>
  <c r="AW143" i="27"/>
  <c r="AW142" i="27"/>
  <c r="AW141" i="27"/>
  <c r="AW140" i="27"/>
  <c r="AW139" i="27"/>
  <c r="AW131" i="27"/>
  <c r="AV208" i="27" l="1"/>
  <c r="AV210" i="27" s="1"/>
  <c r="AV214" i="27" s="1"/>
  <c r="AV219" i="27"/>
  <c r="AV221" i="27" l="1"/>
  <c r="AV222" i="27" s="1"/>
  <c r="AV226" i="27" s="1"/>
  <c r="O53" i="32"/>
  <c r="O52" i="32"/>
  <c r="O51" i="32"/>
  <c r="B103" i="31" l="1"/>
  <c r="A103" i="31"/>
  <c r="B96" i="31"/>
  <c r="A96" i="31"/>
  <c r="B94" i="31"/>
  <c r="B93" i="31"/>
  <c r="B104" i="31"/>
  <c r="B92" i="31"/>
  <c r="B91" i="31"/>
  <c r="B90" i="31"/>
  <c r="B101" i="31"/>
  <c r="B97" i="31"/>
  <c r="B98" i="31"/>
  <c r="B100" i="31"/>
  <c r="B99" i="31"/>
  <c r="B89" i="31"/>
  <c r="A92" i="31"/>
  <c r="A91" i="31"/>
  <c r="A90" i="31"/>
  <c r="A101" i="31"/>
  <c r="A97" i="31"/>
  <c r="A100" i="31"/>
  <c r="A99" i="31"/>
  <c r="A89" i="31"/>
  <c r="A98" i="31"/>
  <c r="B102" i="31"/>
  <c r="A102" i="31"/>
  <c r="B95" i="31"/>
  <c r="A95" i="31"/>
  <c r="A88" i="28" l="1"/>
  <c r="A94" i="11"/>
  <c r="D89" i="11"/>
  <c r="B89" i="11"/>
  <c r="C88" i="11"/>
  <c r="D87" i="11"/>
  <c r="A93" i="11"/>
  <c r="A92" i="11"/>
  <c r="A89" i="11"/>
  <c r="A88" i="11"/>
  <c r="A87" i="11"/>
  <c r="A75" i="11"/>
  <c r="A74" i="11"/>
  <c r="A68" i="11" l="1"/>
  <c r="C68" i="11"/>
  <c r="D67" i="11"/>
  <c r="D66" i="11"/>
  <c r="A66" i="11"/>
  <c r="C66" i="11"/>
  <c r="A82" i="11"/>
  <c r="A73" i="11"/>
  <c r="B66" i="11"/>
  <c r="A112" i="18" l="1"/>
  <c r="C127" i="18" l="1"/>
  <c r="A84" i="18" l="1"/>
  <c r="B156" i="18"/>
  <c r="C93" i="28" l="1"/>
  <c r="C125" i="28" l="1"/>
  <c r="C88" i="28" s="1"/>
  <c r="B86" i="28"/>
  <c r="A124" i="28"/>
  <c r="A87" i="28" s="1"/>
  <c r="B124" i="28"/>
  <c r="C124" i="28"/>
  <c r="C87" i="28" s="1"/>
  <c r="D124" i="28"/>
  <c r="D87" i="28" s="1"/>
  <c r="D176" i="18"/>
  <c r="D175" i="18"/>
  <c r="D160" i="18"/>
  <c r="C84" i="18" s="1"/>
  <c r="D159" i="18"/>
  <c r="D85" i="18" s="1"/>
  <c r="D158" i="18"/>
  <c r="C83" i="18" s="1"/>
  <c r="D157" i="18"/>
  <c r="B83" i="18" s="1"/>
  <c r="D156" i="18"/>
  <c r="A83" i="18" s="1"/>
  <c r="C81" i="18"/>
  <c r="D153" i="28" l="1"/>
  <c r="C153" i="28"/>
  <c r="B153" i="28"/>
  <c r="A153" i="28"/>
  <c r="A118" i="18" l="1"/>
  <c r="A115" i="18"/>
  <c r="A109" i="18"/>
  <c r="A106" i="18"/>
  <c r="A103" i="18"/>
  <c r="A100" i="18"/>
  <c r="B94" i="18"/>
  <c r="A99" i="18"/>
  <c r="A97" i="18"/>
  <c r="A87" i="18"/>
  <c r="A118" i="28"/>
  <c r="A109" i="28"/>
  <c r="A108" i="28"/>
  <c r="A103" i="28"/>
  <c r="A102" i="28"/>
  <c r="A101" i="28"/>
  <c r="B98" i="28"/>
  <c r="A98" i="28"/>
  <c r="A97" i="28"/>
  <c r="A96" i="28"/>
  <c r="A90" i="28"/>
  <c r="A113" i="28"/>
  <c r="A89" i="18"/>
  <c r="A100" i="28"/>
  <c r="A94" i="18"/>
  <c r="A93" i="18"/>
  <c r="A92" i="18"/>
  <c r="A86" i="18"/>
  <c r="A96" i="18" l="1"/>
  <c r="D307" i="26" l="1"/>
  <c r="E306" i="26"/>
  <c r="E307" i="26"/>
  <c r="E304" i="26"/>
  <c r="D304" i="26"/>
  <c r="A162" i="11" l="1"/>
  <c r="AR151" i="27" l="1"/>
  <c r="E128" i="27"/>
  <c r="AT165" i="27"/>
  <c r="A3" i="32" l="1"/>
  <c r="A26" i="32"/>
  <c r="A27" i="32" s="1"/>
  <c r="A28" i="32" s="1"/>
  <c r="A29" i="32"/>
  <c r="A30" i="32"/>
  <c r="A31" i="32" s="1"/>
  <c r="A32" i="32" s="1"/>
  <c r="A33" i="32" s="1"/>
  <c r="A34" i="32" s="1"/>
  <c r="A35" i="32" s="1"/>
  <c r="A36" i="32" s="1"/>
  <c r="A37" i="32" s="1"/>
  <c r="A38" i="32"/>
  <c r="A39" i="32" s="1"/>
  <c r="AV150" i="27" l="1"/>
  <c r="AU150" i="27"/>
  <c r="AU151" i="27" s="1"/>
  <c r="AV146" i="27"/>
  <c r="O1" i="32" s="1"/>
  <c r="AV145" i="27"/>
  <c r="O36" i="32" s="1"/>
  <c r="AV144" i="27"/>
  <c r="O35" i="32" s="1"/>
  <c r="AV143" i="27"/>
  <c r="O34" i="32" s="1"/>
  <c r="AV142" i="27"/>
  <c r="O33" i="32" s="1"/>
  <c r="AV141" i="27"/>
  <c r="O32" i="32" s="1"/>
  <c r="AV140" i="27"/>
  <c r="O31" i="32" s="1"/>
  <c r="AV139" i="27"/>
  <c r="O30" i="32" s="1"/>
  <c r="AV138" i="27"/>
  <c r="O29" i="32" s="1"/>
  <c r="AU146" i="27"/>
  <c r="L1" i="32" s="1"/>
  <c r="AU145" i="27"/>
  <c r="L36" i="32" s="1"/>
  <c r="AU144" i="27"/>
  <c r="L35" i="32" s="1"/>
  <c r="AU143" i="27"/>
  <c r="L34" i="32" s="1"/>
  <c r="AU142" i="27"/>
  <c r="L33" i="32" s="1"/>
  <c r="AU141" i="27"/>
  <c r="L32" i="32" s="1"/>
  <c r="AU140" i="27"/>
  <c r="L31" i="32" s="1"/>
  <c r="AU139" i="27"/>
  <c r="L30" i="32" s="1"/>
  <c r="AU138" i="27"/>
  <c r="L29" i="32" s="1"/>
  <c r="AT146" i="27"/>
  <c r="AT145" i="27"/>
  <c r="AT144" i="27"/>
  <c r="AT143" i="27"/>
  <c r="AT142" i="27"/>
  <c r="AT141" i="27"/>
  <c r="AT140" i="27"/>
  <c r="AT139" i="27"/>
  <c r="AT138" i="27"/>
  <c r="AV135" i="27"/>
  <c r="AU135" i="27"/>
  <c r="L28" i="32" s="1"/>
  <c r="AT135" i="27"/>
  <c r="AT136" i="27" s="1"/>
  <c r="AT150" i="27" s="1"/>
  <c r="AT151" i="27" s="1"/>
  <c r="AV134" i="27"/>
  <c r="O27" i="32" s="1"/>
  <c r="AU134" i="27"/>
  <c r="L27" i="32" s="1"/>
  <c r="AT134" i="27"/>
  <c r="AV132" i="27"/>
  <c r="O7" i="32" s="1"/>
  <c r="AU132" i="27"/>
  <c r="L7" i="32" s="1"/>
  <c r="AT132" i="27"/>
  <c r="AV131" i="27"/>
  <c r="O6" i="32" s="1"/>
  <c r="AU131" i="27"/>
  <c r="L6" i="32" s="1"/>
  <c r="AT131" i="27"/>
  <c r="AV130" i="27"/>
  <c r="O5" i="32" s="1"/>
  <c r="AU130" i="27"/>
  <c r="L5" i="32" s="1"/>
  <c r="AT130" i="27"/>
  <c r="AV129" i="27"/>
  <c r="O4" i="32" s="1"/>
  <c r="AU129" i="27"/>
  <c r="L4" i="32" s="1"/>
  <c r="AT129" i="27"/>
  <c r="AV128" i="27"/>
  <c r="O3" i="32" s="1"/>
  <c r="AU128" i="27"/>
  <c r="L3" i="32" s="1"/>
  <c r="AT128" i="27"/>
  <c r="AU163" i="27"/>
  <c r="L24" i="32" s="1"/>
  <c r="L22" i="32"/>
  <c r="L17" i="32"/>
  <c r="AT164" i="27"/>
  <c r="AT163" i="27"/>
  <c r="I24" i="32" s="1"/>
  <c r="I23" i="32"/>
  <c r="I22" i="32"/>
  <c r="I20" i="32"/>
  <c r="I17" i="32"/>
  <c r="I16" i="32"/>
  <c r="O49" i="32"/>
  <c r="O48" i="32"/>
  <c r="O47" i="32"/>
  <c r="O26" i="32"/>
  <c r="O24" i="32"/>
  <c r="O23" i="32"/>
  <c r="O22" i="32"/>
  <c r="O20" i="32"/>
  <c r="O19" i="32"/>
  <c r="O17" i="32"/>
  <c r="O10" i="32"/>
  <c r="L49" i="32"/>
  <c r="L48" i="32"/>
  <c r="L47" i="32"/>
  <c r="L26" i="32"/>
  <c r="L23" i="32"/>
  <c r="L18" i="32"/>
  <c r="L16" i="32"/>
  <c r="L14" i="32"/>
  <c r="L11" i="32"/>
  <c r="L13" i="32" s="1"/>
  <c r="L10" i="32"/>
  <c r="I49" i="32"/>
  <c r="I48" i="32"/>
  <c r="I47" i="32"/>
  <c r="I26" i="32"/>
  <c r="I14" i="32"/>
  <c r="I10" i="32"/>
  <c r="AV151" i="27" l="1"/>
  <c r="O13" i="32" s="1"/>
  <c r="AU136" i="27"/>
  <c r="O12" i="32"/>
  <c r="O28" i="32"/>
  <c r="F49" i="32" l="1"/>
  <c r="F48" i="32"/>
  <c r="F47" i="32"/>
  <c r="F46" i="32"/>
  <c r="F45" i="32"/>
  <c r="F44" i="32"/>
  <c r="F43" i="32"/>
  <c r="F42" i="32"/>
  <c r="F41" i="32"/>
  <c r="F40" i="32"/>
  <c r="F39" i="32"/>
  <c r="F38" i="32"/>
  <c r="F24" i="32"/>
  <c r="F23" i="32"/>
  <c r="F22" i="32"/>
  <c r="F20" i="32"/>
  <c r="F19" i="32"/>
  <c r="F16" i="32"/>
  <c r="F14" i="32"/>
  <c r="F11" i="32"/>
  <c r="F10" i="32"/>
  <c r="F26" i="32"/>
  <c r="E259" i="27" l="1"/>
  <c r="A18" i="18" l="1"/>
  <c r="D162" i="11" l="1"/>
  <c r="A165" i="11"/>
  <c r="A163" i="11"/>
  <c r="C64" i="11" l="1"/>
  <c r="F3" i="32" l="1"/>
  <c r="F4" i="32"/>
  <c r="F5" i="32"/>
  <c r="F6" i="32"/>
  <c r="F7" i="32"/>
  <c r="F27" i="32"/>
  <c r="F29" i="32"/>
  <c r="F30" i="32"/>
  <c r="F31" i="32"/>
  <c r="F32" i="32"/>
  <c r="F33" i="32"/>
  <c r="F34" i="32"/>
  <c r="F35" i="32"/>
  <c r="F36" i="32"/>
  <c r="F1" i="32"/>
  <c r="F17" i="32"/>
  <c r="F18" i="32"/>
  <c r="AY52" i="27"/>
  <c r="AY146" i="27"/>
  <c r="AY145" i="27"/>
  <c r="AY144" i="27"/>
  <c r="AY143" i="27"/>
  <c r="AY142" i="27"/>
  <c r="AY141" i="27"/>
  <c r="AY140" i="27"/>
  <c r="AY139" i="27"/>
  <c r="AY138" i="27"/>
  <c r="AY135" i="27"/>
  <c r="AY134" i="27"/>
  <c r="AY132" i="27"/>
  <c r="AY131" i="27"/>
  <c r="AY130" i="27"/>
  <c r="AY129" i="27"/>
  <c r="AY128" i="27"/>
  <c r="F28" i="32" l="1"/>
  <c r="AX138" i="27"/>
  <c r="I29" i="32"/>
  <c r="AX146" i="27"/>
  <c r="AX145" i="27"/>
  <c r="AX144" i="27"/>
  <c r="AX143" i="27"/>
  <c r="AX142" i="27"/>
  <c r="AX141" i="27"/>
  <c r="AX140" i="27"/>
  <c r="AX139" i="27"/>
  <c r="AX135" i="27"/>
  <c r="AX134" i="27"/>
  <c r="AX132" i="27"/>
  <c r="AX131" i="27"/>
  <c r="AX130" i="27"/>
  <c r="AX129" i="27"/>
  <c r="AX128" i="27"/>
  <c r="I1" i="32"/>
  <c r="I36" i="32"/>
  <c r="I35" i="32"/>
  <c r="I34" i="32"/>
  <c r="I33" i="32"/>
  <c r="I32" i="32"/>
  <c r="I31" i="32"/>
  <c r="I30" i="32"/>
  <c r="I27" i="32"/>
  <c r="I7" i="32"/>
  <c r="I6" i="32"/>
  <c r="I5" i="32"/>
  <c r="I4" i="32"/>
  <c r="I3" i="32"/>
  <c r="AX52" i="27"/>
  <c r="AT52" i="27"/>
  <c r="E135" i="27"/>
  <c r="E134" i="27"/>
  <c r="AR161" i="27"/>
  <c r="AR160" i="27"/>
  <c r="AR159" i="27"/>
  <c r="AR158" i="27"/>
  <c r="AR157" i="27"/>
  <c r="AR156" i="27"/>
  <c r="AR155" i="27"/>
  <c r="AR154" i="27"/>
  <c r="AR152" i="27"/>
  <c r="AR148" i="27"/>
  <c r="AR147" i="27"/>
  <c r="AR146" i="27"/>
  <c r="AR145" i="27"/>
  <c r="AR144" i="27"/>
  <c r="AR143" i="27"/>
  <c r="AR142" i="27"/>
  <c r="AR141" i="27"/>
  <c r="AR140" i="27"/>
  <c r="AR139" i="27"/>
  <c r="AR138" i="27"/>
  <c r="AR135" i="27"/>
  <c r="AR134" i="27"/>
  <c r="AR132" i="27"/>
  <c r="AR131" i="27"/>
  <c r="AR130" i="27"/>
  <c r="AR129" i="27"/>
  <c r="AR128" i="27"/>
  <c r="AQ145" i="27"/>
  <c r="AQ144" i="27"/>
  <c r="AQ143" i="27"/>
  <c r="AQ142" i="27"/>
  <c r="AQ141" i="27"/>
  <c r="AQ140" i="27"/>
  <c r="AQ139" i="27"/>
  <c r="AQ138" i="27"/>
  <c r="AQ135" i="27"/>
  <c r="AQ134" i="27"/>
  <c r="AQ132" i="27"/>
  <c r="AQ131" i="27"/>
  <c r="AQ130" i="27"/>
  <c r="AQ129" i="27"/>
  <c r="AQ128" i="27"/>
  <c r="I12" i="32" l="1"/>
  <c r="I28" i="32"/>
  <c r="F13" i="32"/>
  <c r="F12" i="32"/>
  <c r="AR149" i="27"/>
  <c r="AR150" i="27"/>
  <c r="I13" i="32" l="1"/>
  <c r="B99" i="16"/>
  <c r="B98" i="16"/>
  <c r="A99" i="16"/>
  <c r="C98" i="16"/>
  <c r="A98" i="16"/>
  <c r="A95" i="16"/>
  <c r="C97" i="16"/>
  <c r="C96" i="16"/>
  <c r="D97" i="16"/>
  <c r="D96" i="16"/>
  <c r="B97" i="16"/>
  <c r="B96" i="16"/>
  <c r="A97" i="16"/>
  <c r="A96" i="16"/>
  <c r="C104" i="16"/>
  <c r="C103" i="16"/>
  <c r="B104" i="16"/>
  <c r="A104" i="16"/>
  <c r="D102" i="16"/>
  <c r="C102" i="16"/>
  <c r="C101" i="16"/>
  <c r="D100" i="16"/>
  <c r="D101" i="16"/>
  <c r="C100" i="16"/>
  <c r="A103" i="16"/>
  <c r="A102" i="16"/>
  <c r="A101" i="16"/>
  <c r="A100" i="16"/>
  <c r="B103" i="16"/>
  <c r="B102" i="16"/>
  <c r="B101" i="16"/>
  <c r="B100" i="16"/>
  <c r="A45" i="30" l="1"/>
  <c r="A46" i="30" s="1"/>
  <c r="A47" i="30" s="1"/>
  <c r="A48" i="30" s="1"/>
  <c r="A49" i="30" s="1"/>
  <c r="A50" i="30" s="1"/>
  <c r="A51" i="30" s="1"/>
  <c r="A52" i="30" s="1"/>
  <c r="A53" i="30" s="1"/>
  <c r="A54" i="30" s="1"/>
  <c r="A55" i="30" s="1"/>
  <c r="A56" i="30" s="1"/>
  <c r="D306" i="26" l="1"/>
  <c r="A5" i="28"/>
  <c r="A4" i="28"/>
  <c r="A3" i="28"/>
  <c r="A2" i="28"/>
  <c r="A1" i="28"/>
  <c r="A20" i="28" s="1"/>
  <c r="AS52" i="27" l="1"/>
  <c r="D305" i="26" l="1"/>
  <c r="E305" i="26"/>
  <c r="BZ50" i="27"/>
  <c r="BZ52" i="27"/>
  <c r="A90" i="30" l="1"/>
  <c r="A91" i="30" s="1"/>
  <c r="A92" i="30" s="1"/>
  <c r="A93" i="30" s="1"/>
  <c r="A94" i="30" s="1"/>
  <c r="A95" i="30" s="1"/>
  <c r="A96" i="30" s="1"/>
  <c r="A97" i="30" s="1"/>
  <c r="A98" i="30" s="1"/>
  <c r="A99" i="30" s="1"/>
  <c r="A68" i="30"/>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67" i="30"/>
  <c r="A24" i="30"/>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23" i="30"/>
  <c r="A22" i="30"/>
  <c r="AQ52" i="27" l="1"/>
  <c r="G176" i="24" l="1"/>
  <c r="CD52" i="27" l="1"/>
  <c r="AO52" i="27"/>
  <c r="AM52" i="27" l="1"/>
  <c r="B23" i="26" l="1"/>
  <c r="B24" i="26"/>
  <c r="B311" i="26"/>
  <c r="E310" i="26" l="1"/>
  <c r="E296" i="26"/>
  <c r="E298" i="26"/>
  <c r="D291" i="26"/>
  <c r="E295" i="26"/>
  <c r="D295" i="26"/>
  <c r="E294" i="26"/>
  <c r="E292" i="26"/>
  <c r="E293" i="26"/>
  <c r="E291" i="26"/>
  <c r="E289" i="26"/>
  <c r="E288" i="26"/>
  <c r="E287" i="26"/>
  <c r="E286" i="26"/>
  <c r="E285" i="26"/>
  <c r="D311" i="26" s="1"/>
  <c r="A8" i="18"/>
  <c r="A9" i="18"/>
  <c r="A10" i="18"/>
  <c r="A11" i="18"/>
  <c r="A12" i="18"/>
  <c r="A13" i="18"/>
  <c r="A14" i="18"/>
  <c r="A19" i="18"/>
  <c r="A20" i="18"/>
  <c r="A21" i="18"/>
  <c r="A32" i="18"/>
  <c r="A75" i="18"/>
  <c r="A76" i="18"/>
  <c r="AJ52" i="27"/>
  <c r="C13" i="18"/>
  <c r="AL22" i="27" l="1"/>
  <c r="E276" i="27" l="1"/>
  <c r="E281" i="27"/>
  <c r="E280" i="27"/>
  <c r="E279" i="27"/>
  <c r="E278" i="27"/>
  <c r="E277" i="27"/>
  <c r="E275" i="27"/>
  <c r="E274" i="27"/>
  <c r="E273" i="27"/>
  <c r="E272" i="27"/>
  <c r="E271" i="27"/>
  <c r="E270" i="27"/>
  <c r="E269" i="27"/>
  <c r="E268" i="27"/>
  <c r="E266" i="27"/>
  <c r="E265" i="27"/>
  <c r="E264" i="27"/>
  <c r="E263" i="27"/>
  <c r="E261" i="27"/>
  <c r="E260" i="27"/>
  <c r="E258" i="27"/>
  <c r="E257" i="27"/>
  <c r="E256" i="27"/>
  <c r="E254" i="27"/>
  <c r="E253" i="27"/>
  <c r="E252" i="27"/>
  <c r="E251" i="27"/>
  <c r="E250" i="27"/>
  <c r="E248" i="27"/>
  <c r="E267" i="27"/>
  <c r="E262" i="27"/>
  <c r="E255" i="27"/>
  <c r="E249" i="27"/>
  <c r="E28" i="27"/>
  <c r="E26" i="27"/>
  <c r="E24" i="27"/>
  <c r="E71" i="27"/>
  <c r="E67" i="27"/>
  <c r="E63" i="27"/>
  <c r="D208" i="16"/>
  <c r="D177" i="16"/>
  <c r="D168" i="16"/>
  <c r="C168" i="16"/>
  <c r="D167" i="16"/>
  <c r="C167" i="16"/>
  <c r="B166" i="16"/>
  <c r="A166" i="16"/>
  <c r="A163" i="16"/>
  <c r="D156" i="16"/>
  <c r="D155" i="16"/>
  <c r="C155" i="16"/>
  <c r="D154" i="16"/>
  <c r="C154" i="16"/>
  <c r="D153" i="16"/>
  <c r="C153" i="16"/>
  <c r="B153" i="16"/>
  <c r="A153" i="16"/>
  <c r="D152" i="16"/>
  <c r="C152" i="16"/>
  <c r="A152" i="16"/>
  <c r="A173" i="16" s="1"/>
  <c r="A151" i="16"/>
  <c r="A172" i="16" s="1"/>
  <c r="A137" i="16"/>
  <c r="C125" i="16"/>
  <c r="A125" i="16"/>
  <c r="A124" i="16"/>
  <c r="A123" i="16"/>
  <c r="C135" i="16" s="1"/>
  <c r="D120" i="16"/>
  <c r="D119" i="16"/>
  <c r="A116" i="16"/>
  <c r="D114" i="16"/>
  <c r="D106" i="16"/>
  <c r="B87" i="16"/>
  <c r="B164" i="16" s="1"/>
  <c r="A82" i="16"/>
  <c r="A81" i="16"/>
  <c r="D72" i="16"/>
  <c r="D157" i="16" s="1"/>
  <c r="C72" i="16"/>
  <c r="C157" i="16" s="1"/>
  <c r="B72" i="16"/>
  <c r="B157" i="16" s="1"/>
  <c r="A72" i="16"/>
  <c r="A157" i="16" s="1"/>
  <c r="A69" i="16"/>
  <c r="A68" i="16"/>
  <c r="C53" i="16"/>
  <c r="B82" i="16" s="1"/>
  <c r="D30" i="16"/>
  <c r="D23" i="16"/>
  <c r="C23" i="16"/>
  <c r="B23" i="16"/>
  <c r="B150" i="16" s="1"/>
  <c r="B171" i="16" s="1"/>
  <c r="A23" i="16"/>
  <c r="C22" i="16"/>
  <c r="B22" i="16"/>
  <c r="D34" i="16" s="1"/>
  <c r="B64" i="16" s="1"/>
  <c r="A22" i="16"/>
  <c r="D21" i="16"/>
  <c r="C21" i="16"/>
  <c r="B21" i="16"/>
  <c r="B148" i="16" s="1"/>
  <c r="B169" i="16" s="1"/>
  <c r="A21" i="16"/>
  <c r="D20" i="16"/>
  <c r="B67" i="16" s="1"/>
  <c r="B152" i="16" s="1"/>
  <c r="B173" i="16" s="1"/>
  <c r="C20" i="16"/>
  <c r="B20" i="16"/>
  <c r="B147" i="16" s="1"/>
  <c r="B168" i="16" s="1"/>
  <c r="A20" i="16"/>
  <c r="D19" i="16"/>
  <c r="B66" i="16" s="1"/>
  <c r="B151" i="16" s="1"/>
  <c r="B172" i="16" s="1"/>
  <c r="C19" i="16"/>
  <c r="B19" i="16"/>
  <c r="B34" i="16" s="1"/>
  <c r="B60" i="16" s="1"/>
  <c r="A87" i="16" s="1"/>
  <c r="A164" i="16" s="1"/>
  <c r="A178" i="16" s="1"/>
  <c r="A19" i="16"/>
  <c r="B17" i="16"/>
  <c r="D151" i="16" s="1"/>
  <c r="A17" i="16"/>
  <c r="C151" i="16" s="1"/>
  <c r="B16" i="16"/>
  <c r="D150" i="16" s="1"/>
  <c r="A16" i="16"/>
  <c r="C150" i="16" s="1"/>
  <c r="D15" i="16"/>
  <c r="C15" i="16"/>
  <c r="B15" i="16"/>
  <c r="D149" i="16" s="1"/>
  <c r="A15" i="16"/>
  <c r="C149" i="16" s="1"/>
  <c r="D14" i="16"/>
  <c r="C14" i="16"/>
  <c r="B14" i="16"/>
  <c r="D148" i="16" s="1"/>
  <c r="A14" i="16"/>
  <c r="C148" i="16" s="1"/>
  <c r="D13" i="16"/>
  <c r="C13" i="16"/>
  <c r="B13" i="16"/>
  <c r="D36" i="16" s="1"/>
  <c r="A13" i="16"/>
  <c r="D12" i="16"/>
  <c r="C12" i="16"/>
  <c r="B12" i="16"/>
  <c r="B25" i="16" s="1"/>
  <c r="A12" i="16"/>
  <c r="D11" i="16"/>
  <c r="C9" i="16"/>
  <c r="A9" i="16"/>
  <c r="A8" i="16"/>
  <c r="A32" i="16" s="1"/>
  <c r="C2" i="16"/>
  <c r="C78" i="16" s="1"/>
  <c r="E202" i="24"/>
  <c r="H198" i="24"/>
  <c r="I199" i="24" s="1"/>
  <c r="I205" i="24" s="1"/>
  <c r="I210" i="24" s="1"/>
  <c r="H186" i="24"/>
  <c r="G186" i="24"/>
  <c r="F186" i="24"/>
  <c r="E186" i="24"/>
  <c r="H185" i="24"/>
  <c r="G185" i="24"/>
  <c r="E185" i="24"/>
  <c r="G209" i="24" s="1"/>
  <c r="F183" i="24"/>
  <c r="E183" i="24"/>
  <c r="H182" i="24"/>
  <c r="F182" i="24"/>
  <c r="E182" i="24"/>
  <c r="H181" i="24"/>
  <c r="G181" i="24"/>
  <c r="E181" i="24"/>
  <c r="G207" i="24" s="1"/>
  <c r="H179" i="24"/>
  <c r="E179" i="24"/>
  <c r="F178" i="24"/>
  <c r="G177" i="24"/>
  <c r="E177" i="24"/>
  <c r="E176" i="24"/>
  <c r="E175" i="24"/>
  <c r="H173" i="24"/>
  <c r="E173" i="24"/>
  <c r="H172" i="24"/>
  <c r="E172" i="24"/>
  <c r="E171" i="24"/>
  <c r="N167" i="24"/>
  <c r="N156" i="24"/>
  <c r="M156" i="24"/>
  <c r="O156" i="24" s="1"/>
  <c r="O155" i="24"/>
  <c r="O154" i="24"/>
  <c r="O153" i="24"/>
  <c r="O152" i="24"/>
  <c r="O151" i="24"/>
  <c r="O149" i="24"/>
  <c r="H132" i="24"/>
  <c r="I135" i="24" s="1"/>
  <c r="H124" i="24"/>
  <c r="G124" i="24"/>
  <c r="F124" i="24"/>
  <c r="E124" i="24"/>
  <c r="H123" i="24"/>
  <c r="G123" i="24"/>
  <c r="E123" i="24"/>
  <c r="G145" i="24" s="1"/>
  <c r="F121" i="24"/>
  <c r="E121" i="24"/>
  <c r="H120" i="24"/>
  <c r="F120" i="24"/>
  <c r="E120" i="24"/>
  <c r="H119" i="24"/>
  <c r="G119" i="24"/>
  <c r="E119" i="24"/>
  <c r="G143" i="24" s="1"/>
  <c r="H117" i="24"/>
  <c r="F117" i="24"/>
  <c r="H116" i="24"/>
  <c r="F116" i="24"/>
  <c r="G115" i="24"/>
  <c r="E115" i="24"/>
  <c r="G114" i="24"/>
  <c r="E114" i="24"/>
  <c r="E113" i="24"/>
  <c r="H111" i="24"/>
  <c r="E111" i="24"/>
  <c r="H110" i="24"/>
  <c r="E110" i="24"/>
  <c r="E109" i="24"/>
  <c r="C52" i="24"/>
  <c r="D51" i="24"/>
  <c r="D43" i="24"/>
  <c r="D45" i="24" s="1"/>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7" i="24"/>
  <c r="C9" i="24"/>
  <c r="A9" i="24"/>
  <c r="A8" i="24"/>
  <c r="D4" i="24"/>
  <c r="D3" i="24"/>
  <c r="C607" i="9"/>
  <c r="D499" i="9"/>
  <c r="D498" i="9"/>
  <c r="D497" i="9"/>
  <c r="D496" i="9"/>
  <c r="D495" i="9"/>
  <c r="D494" i="9"/>
  <c r="D491" i="9"/>
  <c r="D490" i="9"/>
  <c r="D488" i="9"/>
  <c r="D487" i="9"/>
  <c r="D486" i="9"/>
  <c r="D446" i="9"/>
  <c r="D444" i="9"/>
  <c r="C444" i="9"/>
  <c r="D443" i="9"/>
  <c r="B390" i="9"/>
  <c r="B387" i="9"/>
  <c r="E119" i="9"/>
  <c r="E118" i="9"/>
  <c r="E117" i="9"/>
  <c r="E116" i="9"/>
  <c r="E115" i="9"/>
  <c r="E114" i="9"/>
  <c r="E113" i="9"/>
  <c r="E112" i="9"/>
  <c r="E111" i="9"/>
  <c r="E110" i="9"/>
  <c r="F109" i="9"/>
  <c r="F110" i="9" s="1"/>
  <c r="F111" i="9" s="1"/>
  <c r="F112" i="9" s="1"/>
  <c r="F113" i="9" s="1"/>
  <c r="F114" i="9" s="1"/>
  <c r="F115" i="9" s="1"/>
  <c r="F116" i="9" s="1"/>
  <c r="F117" i="9" s="1"/>
  <c r="F118" i="9" s="1"/>
  <c r="F119" i="9" s="1"/>
  <c r="E109" i="9"/>
  <c r="E108" i="9"/>
  <c r="E107" i="9"/>
  <c r="E106" i="9"/>
  <c r="E105" i="9"/>
  <c r="G41" i="9"/>
  <c r="D41" i="9"/>
  <c r="B41" i="9"/>
  <c r="E27" i="9"/>
  <c r="E29" i="9" s="1"/>
  <c r="E26" i="9"/>
  <c r="E14" i="9"/>
  <c r="B14" i="9"/>
  <c r="A14" i="9"/>
  <c r="E13" i="9"/>
  <c r="D13" i="9"/>
  <c r="B13" i="9"/>
  <c r="E12" i="9"/>
  <c r="D12" i="9"/>
  <c r="E11" i="9"/>
  <c r="D11" i="9"/>
  <c r="C11" i="9"/>
  <c r="A11" i="9"/>
  <c r="E10" i="9"/>
  <c r="D10" i="9"/>
  <c r="B10" i="9"/>
  <c r="A10" i="9"/>
  <c r="F8" i="9"/>
  <c r="C8" i="9"/>
  <c r="F7" i="9"/>
  <c r="C7" i="9"/>
  <c r="F6" i="9"/>
  <c r="C6" i="9"/>
  <c r="F5" i="9"/>
  <c r="C5" i="9"/>
  <c r="F4" i="9"/>
  <c r="C4" i="9"/>
  <c r="C3" i="9"/>
  <c r="D51" i="10"/>
  <c r="C49" i="10"/>
  <c r="A49" i="10"/>
  <c r="E26" i="10"/>
  <c r="C26" i="10"/>
  <c r="A26" i="10"/>
  <c r="C24" i="10"/>
  <c r="A24" i="10"/>
  <c r="E23" i="10"/>
  <c r="D23" i="10"/>
  <c r="C23" i="10"/>
  <c r="A23" i="10"/>
  <c r="E22" i="10"/>
  <c r="D22" i="10"/>
  <c r="C22" i="10"/>
  <c r="A22" i="10"/>
  <c r="E21" i="10"/>
  <c r="D21" i="10"/>
  <c r="C21" i="10"/>
  <c r="A21" i="10"/>
  <c r="E20" i="10"/>
  <c r="D20" i="10"/>
  <c r="C20" i="10"/>
  <c r="A20" i="10"/>
  <c r="E19" i="10"/>
  <c r="D19" i="10"/>
  <c r="C19" i="10"/>
  <c r="A19" i="10"/>
  <c r="E18" i="10"/>
  <c r="D18" i="10"/>
  <c r="C18" i="10"/>
  <c r="A18" i="10"/>
  <c r="E16" i="10"/>
  <c r="C16" i="10"/>
  <c r="A16" i="10"/>
  <c r="E15" i="10"/>
  <c r="C15" i="10"/>
  <c r="A15" i="10"/>
  <c r="E14" i="10"/>
  <c r="C14" i="10"/>
  <c r="A14" i="10"/>
  <c r="E13" i="10"/>
  <c r="C13" i="10"/>
  <c r="A13" i="10"/>
  <c r="E11" i="10"/>
  <c r="D11" i="10"/>
  <c r="C11" i="10"/>
  <c r="A11" i="10"/>
  <c r="E10" i="10"/>
  <c r="D10" i="10"/>
  <c r="C10" i="10"/>
  <c r="A10" i="10"/>
  <c r="E9" i="10"/>
  <c r="D9" i="10"/>
  <c r="F7" i="10"/>
  <c r="C7" i="10"/>
  <c r="F6" i="10"/>
  <c r="C6" i="10"/>
  <c r="F5" i="10"/>
  <c r="C5" i="10"/>
  <c r="F4" i="10"/>
  <c r="C4" i="10"/>
  <c r="E3" i="10"/>
  <c r="C3" i="10"/>
  <c r="H173" i="6"/>
  <c r="K169" i="6"/>
  <c r="L170" i="6"/>
  <c r="L176" i="6"/>
  <c r="L181" i="6"/>
  <c r="K157" i="6"/>
  <c r="J157" i="6"/>
  <c r="I157" i="6"/>
  <c r="H157" i="6"/>
  <c r="K156" i="6"/>
  <c r="J156" i="6"/>
  <c r="H156" i="6"/>
  <c r="J180" i="6" s="1"/>
  <c r="I154" i="6"/>
  <c r="H154" i="6"/>
  <c r="K153" i="6"/>
  <c r="I153" i="6"/>
  <c r="H153" i="6"/>
  <c r="K152" i="6"/>
  <c r="J152" i="6"/>
  <c r="H152" i="6"/>
  <c r="J178" i="6" s="1"/>
  <c r="K150" i="6"/>
  <c r="H150" i="6"/>
  <c r="I149" i="6"/>
  <c r="J148" i="6"/>
  <c r="H148" i="6"/>
  <c r="J147" i="6"/>
  <c r="H147" i="6"/>
  <c r="H146" i="6"/>
  <c r="K144" i="6"/>
  <c r="H144" i="6"/>
  <c r="K143" i="6"/>
  <c r="H143" i="6"/>
  <c r="H142" i="6"/>
  <c r="Q138" i="6"/>
  <c r="Q127" i="6"/>
  <c r="P127" i="6"/>
  <c r="R127" i="6"/>
  <c r="R126" i="6"/>
  <c r="R125" i="6"/>
  <c r="R124" i="6"/>
  <c r="R123" i="6"/>
  <c r="R122" i="6"/>
  <c r="R120" i="6"/>
  <c r="K103" i="6"/>
  <c r="L106" i="6"/>
  <c r="K95" i="6"/>
  <c r="J95" i="6"/>
  <c r="I95" i="6"/>
  <c r="H95" i="6"/>
  <c r="K94" i="6"/>
  <c r="J94" i="6"/>
  <c r="H94" i="6"/>
  <c r="J116" i="6" s="1"/>
  <c r="I92" i="6"/>
  <c r="H92" i="6"/>
  <c r="K91" i="6"/>
  <c r="I91" i="6"/>
  <c r="H91" i="6"/>
  <c r="K90" i="6"/>
  <c r="J90" i="6"/>
  <c r="H90" i="6"/>
  <c r="J114" i="6" s="1"/>
  <c r="K88" i="6"/>
  <c r="I88" i="6"/>
  <c r="K87" i="6"/>
  <c r="I87" i="6"/>
  <c r="J86" i="6"/>
  <c r="H86" i="6"/>
  <c r="J85" i="6"/>
  <c r="H85" i="6"/>
  <c r="H84" i="6"/>
  <c r="K82" i="6"/>
  <c r="H82" i="6"/>
  <c r="D82" i="6"/>
  <c r="K81" i="6"/>
  <c r="H81" i="6"/>
  <c r="H80" i="6"/>
  <c r="A74" i="6"/>
  <c r="C71" i="6"/>
  <c r="B71" i="6"/>
  <c r="C70" i="6"/>
  <c r="D69" i="6"/>
  <c r="C69" i="6"/>
  <c r="B69" i="6"/>
  <c r="A69" i="6"/>
  <c r="C68" i="6"/>
  <c r="B68" i="6"/>
  <c r="A68" i="6"/>
  <c r="D67" i="6"/>
  <c r="C67" i="6"/>
  <c r="B67" i="6"/>
  <c r="A67" i="6"/>
  <c r="D66" i="6"/>
  <c r="D54" i="6" s="1"/>
  <c r="C66" i="6"/>
  <c r="C54" i="6" s="1"/>
  <c r="B66" i="6"/>
  <c r="A66" i="6"/>
  <c r="D65" i="6"/>
  <c r="C65" i="6"/>
  <c r="B65" i="6"/>
  <c r="A65" i="6"/>
  <c r="D63" i="6"/>
  <c r="C63" i="6"/>
  <c r="B63" i="6"/>
  <c r="A63" i="6"/>
  <c r="C62" i="6"/>
  <c r="B62" i="6"/>
  <c r="A62" i="6"/>
  <c r="C61" i="6"/>
  <c r="A61" i="6"/>
  <c r="C60" i="6"/>
  <c r="A60" i="6"/>
  <c r="A59" i="6"/>
  <c r="D58" i="6"/>
  <c r="B58" i="6"/>
  <c r="A58" i="6"/>
  <c r="D57" i="6"/>
  <c r="B57" i="6"/>
  <c r="A57" i="6"/>
  <c r="C56" i="6"/>
  <c r="A56" i="6"/>
  <c r="A55" i="6"/>
  <c r="D52" i="6"/>
  <c r="C43" i="6"/>
  <c r="F25" i="6"/>
  <c r="C25" i="6"/>
  <c r="A25" i="6"/>
  <c r="B24" i="6"/>
  <c r="A24" i="6"/>
  <c r="E23" i="6"/>
  <c r="D23" i="6"/>
  <c r="B23" i="6"/>
  <c r="A23" i="6"/>
  <c r="E22" i="6"/>
  <c r="D22" i="6"/>
  <c r="B22" i="6"/>
  <c r="A22" i="6"/>
  <c r="E21" i="6"/>
  <c r="D21" i="6"/>
  <c r="B21" i="6"/>
  <c r="A21" i="6"/>
  <c r="E20" i="6"/>
  <c r="D20" i="6"/>
  <c r="B20" i="6"/>
  <c r="A20" i="6"/>
  <c r="E19" i="6"/>
  <c r="D19" i="6"/>
  <c r="B19" i="6"/>
  <c r="A19" i="6"/>
  <c r="E18" i="6"/>
  <c r="D18" i="6"/>
  <c r="B18" i="6"/>
  <c r="A18" i="6"/>
  <c r="E17" i="6"/>
  <c r="D17" i="6"/>
  <c r="B17" i="6"/>
  <c r="A17" i="6"/>
  <c r="E16" i="6"/>
  <c r="D16" i="6"/>
  <c r="B16" i="6"/>
  <c r="A16" i="6"/>
  <c r="E15" i="6"/>
  <c r="D15" i="6"/>
  <c r="B15" i="6"/>
  <c r="A15" i="6"/>
  <c r="E14" i="6"/>
  <c r="D14" i="6"/>
  <c r="B14" i="6"/>
  <c r="A14" i="6"/>
  <c r="E12" i="6"/>
  <c r="D12" i="6"/>
  <c r="E11" i="6"/>
  <c r="D11" i="6"/>
  <c r="C11" i="6"/>
  <c r="A11" i="6"/>
  <c r="E10" i="6"/>
  <c r="D10" i="6"/>
  <c r="C10" i="6"/>
  <c r="A10" i="6"/>
  <c r="F8" i="6"/>
  <c r="C8" i="6"/>
  <c r="F7" i="6"/>
  <c r="C7" i="6"/>
  <c r="F6" i="6"/>
  <c r="C6" i="6"/>
  <c r="F5" i="6"/>
  <c r="C5" i="6"/>
  <c r="F4" i="6"/>
  <c r="C4" i="6"/>
  <c r="C3" i="6"/>
  <c r="A165" i="28"/>
  <c r="D82" i="28"/>
  <c r="C82" i="28"/>
  <c r="B82" i="28"/>
  <c r="D81" i="28"/>
  <c r="C81" i="28"/>
  <c r="B81" i="28"/>
  <c r="A81" i="28"/>
  <c r="D80" i="28"/>
  <c r="C80" i="28"/>
  <c r="A80" i="28"/>
  <c r="D79" i="28"/>
  <c r="C79" i="28"/>
  <c r="A79" i="28"/>
  <c r="D56" i="28"/>
  <c r="C35" i="28"/>
  <c r="A35" i="28"/>
  <c r="C34" i="28"/>
  <c r="A34" i="28"/>
  <c r="C33" i="28"/>
  <c r="B33" i="28"/>
  <c r="C32" i="28"/>
  <c r="B32" i="28"/>
  <c r="C31" i="28"/>
  <c r="B31" i="28"/>
  <c r="B30" i="28"/>
  <c r="C29" i="28"/>
  <c r="B29" i="28"/>
  <c r="D28" i="28"/>
  <c r="C28" i="28"/>
  <c r="B28" i="28"/>
  <c r="D27" i="28"/>
  <c r="C27" i="28"/>
  <c r="B27" i="28"/>
  <c r="D26" i="28"/>
  <c r="C26" i="28"/>
  <c r="B26" i="28"/>
  <c r="D25" i="28"/>
  <c r="C25" i="28"/>
  <c r="B25" i="28"/>
  <c r="A23" i="28"/>
  <c r="C22" i="28"/>
  <c r="A22" i="28"/>
  <c r="B21" i="28"/>
  <c r="A21" i="28"/>
  <c r="C20" i="28"/>
  <c r="D18" i="28"/>
  <c r="B18" i="28"/>
  <c r="C17" i="28"/>
  <c r="B17" i="28"/>
  <c r="C16" i="28"/>
  <c r="A16" i="28"/>
  <c r="C15" i="28"/>
  <c r="A15" i="28"/>
  <c r="A14" i="28"/>
  <c r="D13" i="28"/>
  <c r="B13" i="28"/>
  <c r="A13" i="28"/>
  <c r="D12" i="28"/>
  <c r="B12" i="28"/>
  <c r="A12" i="28"/>
  <c r="C11" i="28"/>
  <c r="A11" i="28"/>
  <c r="A10" i="28"/>
  <c r="D141" i="18"/>
  <c r="D173" i="18" s="1"/>
  <c r="D140" i="18"/>
  <c r="D172" i="18" s="1"/>
  <c r="D139" i="18"/>
  <c r="D171" i="18" s="1"/>
  <c r="D138" i="18"/>
  <c r="D169" i="18" s="1"/>
  <c r="D137" i="18"/>
  <c r="D168" i="18" s="1"/>
  <c r="D136" i="18"/>
  <c r="D167" i="18" s="1"/>
  <c r="D135" i="18"/>
  <c r="D166" i="18" s="1"/>
  <c r="D134" i="18"/>
  <c r="D165" i="18" s="1"/>
  <c r="D129" i="18"/>
  <c r="D128" i="18"/>
  <c r="D162" i="18" s="1"/>
  <c r="D83" i="18" s="1"/>
  <c r="D125" i="18"/>
  <c r="D124" i="18"/>
  <c r="D123" i="18"/>
  <c r="D122" i="18"/>
  <c r="C79" i="18"/>
  <c r="B79" i="18"/>
  <c r="C78" i="18"/>
  <c r="B78" i="18"/>
  <c r="D76" i="18"/>
  <c r="C76" i="18"/>
  <c r="B76" i="18"/>
  <c r="D75" i="18"/>
  <c r="C75" i="18"/>
  <c r="B75" i="18"/>
  <c r="B39" i="18"/>
  <c r="B37" i="18"/>
  <c r="C32" i="18"/>
  <c r="C31" i="18"/>
  <c r="B31" i="18"/>
  <c r="C30" i="18"/>
  <c r="B30" i="18"/>
  <c r="C29" i="18"/>
  <c r="B29" i="18"/>
  <c r="B28" i="18"/>
  <c r="C27" i="18"/>
  <c r="B27" i="18"/>
  <c r="D26" i="18"/>
  <c r="C26" i="18"/>
  <c r="B26" i="18"/>
  <c r="D25" i="18"/>
  <c r="C25" i="18"/>
  <c r="B25" i="18"/>
  <c r="D24" i="18"/>
  <c r="C24" i="18"/>
  <c r="B24" i="18"/>
  <c r="D23" i="18"/>
  <c r="C23" i="18"/>
  <c r="B23" i="18"/>
  <c r="C20" i="18"/>
  <c r="B19" i="18"/>
  <c r="D18" i="18"/>
  <c r="D84" i="18" s="1"/>
  <c r="D16" i="18"/>
  <c r="B16" i="18"/>
  <c r="C15" i="18"/>
  <c r="B15" i="18"/>
  <c r="C14" i="18"/>
  <c r="D11" i="18"/>
  <c r="B11" i="18"/>
  <c r="D10" i="18"/>
  <c r="B10" i="18"/>
  <c r="C9" i="18"/>
  <c r="H43" i="7"/>
  <c r="C214" i="11"/>
  <c r="D213" i="11"/>
  <c r="C213" i="11"/>
  <c r="B213" i="11"/>
  <c r="A213" i="11"/>
  <c r="D212" i="11"/>
  <c r="D211" i="11"/>
  <c r="D210" i="11"/>
  <c r="C181" i="11"/>
  <c r="D161" i="11"/>
  <c r="C159" i="11"/>
  <c r="A159" i="11"/>
  <c r="C158" i="11"/>
  <c r="A158" i="11"/>
  <c r="A157" i="11"/>
  <c r="D156" i="11"/>
  <c r="B156" i="11"/>
  <c r="A156" i="11"/>
  <c r="D155" i="11"/>
  <c r="B155" i="11"/>
  <c r="A155" i="11"/>
  <c r="C154" i="11"/>
  <c r="A154" i="11"/>
  <c r="D153" i="11"/>
  <c r="A153" i="11"/>
  <c r="D146" i="11"/>
  <c r="C146" i="11"/>
  <c r="A146" i="11"/>
  <c r="D143" i="11"/>
  <c r="C143" i="11"/>
  <c r="C141" i="11"/>
  <c r="B141" i="11"/>
  <c r="A141" i="11"/>
  <c r="D140" i="11"/>
  <c r="B140" i="11"/>
  <c r="C139" i="11"/>
  <c r="B139" i="11"/>
  <c r="D138" i="11"/>
  <c r="B138" i="11"/>
  <c r="D137" i="11"/>
  <c r="D135" i="11" s="1"/>
  <c r="B137" i="11"/>
  <c r="D136" i="11"/>
  <c r="B136" i="11"/>
  <c r="A151" i="11" s="1"/>
  <c r="D63" i="11"/>
  <c r="C63" i="11"/>
  <c r="B63" i="11"/>
  <c r="D62" i="11"/>
  <c r="C62" i="11"/>
  <c r="B62" i="11"/>
  <c r="D61" i="11"/>
  <c r="C61" i="11"/>
  <c r="B61" i="11"/>
  <c r="A61" i="11"/>
  <c r="D60" i="11"/>
  <c r="C60" i="11"/>
  <c r="B60" i="11"/>
  <c r="A60" i="11"/>
  <c r="B48" i="11"/>
  <c r="B46" i="11"/>
  <c r="C27" i="11"/>
  <c r="D35" i="28" s="1"/>
  <c r="B27" i="11"/>
  <c r="B34" i="28" s="1"/>
  <c r="C26" i="11"/>
  <c r="B26" i="11"/>
  <c r="C25" i="11"/>
  <c r="B25" i="11"/>
  <c r="B24" i="11"/>
  <c r="C23" i="11"/>
  <c r="B23" i="11"/>
  <c r="D22" i="11"/>
  <c r="C22" i="11"/>
  <c r="B22" i="11"/>
  <c r="D21" i="11"/>
  <c r="C21" i="11"/>
  <c r="B21" i="11"/>
  <c r="D20" i="11"/>
  <c r="C20" i="11"/>
  <c r="B20" i="11"/>
  <c r="D19" i="11"/>
  <c r="C19" i="11"/>
  <c r="B19" i="11"/>
  <c r="A17" i="11"/>
  <c r="C16" i="11"/>
  <c r="A16" i="11"/>
  <c r="B15" i="11"/>
  <c r="A15" i="11"/>
  <c r="D14" i="11"/>
  <c r="D12" i="11"/>
  <c r="D9" i="24" s="1"/>
  <c r="B12" i="11"/>
  <c r="C11" i="11"/>
  <c r="C124" i="16" s="1"/>
  <c r="B11" i="11"/>
  <c r="B8" i="24" s="1"/>
  <c r="C10" i="11"/>
  <c r="C123" i="16" s="1"/>
  <c r="A10" i="11"/>
  <c r="C9" i="11"/>
  <c r="C94" i="16" s="1"/>
  <c r="A9" i="11"/>
  <c r="A6" i="24" s="1"/>
  <c r="A8" i="11"/>
  <c r="A121" i="16" s="1"/>
  <c r="D7" i="11"/>
  <c r="D4" i="16" s="1"/>
  <c r="D76" i="16" s="1"/>
  <c r="D92" i="16" s="1"/>
  <c r="B7" i="11"/>
  <c r="B4" i="24" s="1"/>
  <c r="A7" i="11"/>
  <c r="A92" i="16" s="1"/>
  <c r="D6" i="11"/>
  <c r="D3" i="16" s="1"/>
  <c r="D75" i="16" s="1"/>
  <c r="D91" i="16" s="1"/>
  <c r="B6" i="11"/>
  <c r="B91" i="16" s="1"/>
  <c r="A6" i="11"/>
  <c r="A119" i="16" s="1"/>
  <c r="C5" i="11"/>
  <c r="A5" i="11"/>
  <c r="A2" i="24" s="1"/>
  <c r="A4" i="11"/>
  <c r="A1" i="24" s="1"/>
  <c r="P179" i="27"/>
  <c r="CD145" i="27"/>
  <c r="BO145" i="27"/>
  <c r="CE145" i="27"/>
  <c r="CB145" i="27"/>
  <c r="AI145" i="27"/>
  <c r="AH145" i="27"/>
  <c r="AG145" i="27"/>
  <c r="AF145" i="27"/>
  <c r="AE145" i="27"/>
  <c r="AD145" i="27"/>
  <c r="AC145" i="27"/>
  <c r="AB145" i="27"/>
  <c r="AA145" i="27"/>
  <c r="Z145" i="27"/>
  <c r="Y145" i="27"/>
  <c r="X145" i="27"/>
  <c r="W145" i="27"/>
  <c r="V145" i="27"/>
  <c r="BS145" i="27"/>
  <c r="BT145" i="27"/>
  <c r="U145" i="27"/>
  <c r="BW145" i="27"/>
  <c r="T145" i="27"/>
  <c r="BQ145" i="27"/>
  <c r="BP145" i="27"/>
  <c r="BV145" i="27"/>
  <c r="S145" i="27"/>
  <c r="R145" i="27"/>
  <c r="BY145" i="27"/>
  <c r="Q145" i="27"/>
  <c r="P145" i="27"/>
  <c r="CC145" i="27"/>
  <c r="O145" i="27"/>
  <c r="N145" i="27"/>
  <c r="M145" i="27"/>
  <c r="CF145" i="27"/>
  <c r="L145" i="27"/>
  <c r="K145" i="27"/>
  <c r="J145" i="27"/>
  <c r="BU145" i="27"/>
  <c r="I145" i="27"/>
  <c r="G145" i="27"/>
  <c r="CD144" i="27"/>
  <c r="BO144" i="27"/>
  <c r="CE144" i="27"/>
  <c r="CB144" i="27"/>
  <c r="AI144" i="27"/>
  <c r="AH144" i="27"/>
  <c r="AG144" i="27"/>
  <c r="AF144" i="27"/>
  <c r="AE144" i="27"/>
  <c r="AD144" i="27"/>
  <c r="AC144" i="27"/>
  <c r="AB144" i="27"/>
  <c r="AA144" i="27"/>
  <c r="Z144" i="27"/>
  <c r="Y144" i="27"/>
  <c r="X144" i="27"/>
  <c r="W144" i="27"/>
  <c r="V144" i="27"/>
  <c r="BS144" i="27"/>
  <c r="BT144" i="27"/>
  <c r="U144" i="27"/>
  <c r="BW144" i="27"/>
  <c r="T144" i="27"/>
  <c r="BQ144" i="27"/>
  <c r="BP144" i="27"/>
  <c r="BV144" i="27"/>
  <c r="S144" i="27"/>
  <c r="R144" i="27"/>
  <c r="BY144" i="27"/>
  <c r="Q144" i="27"/>
  <c r="P144" i="27"/>
  <c r="CC144" i="27"/>
  <c r="O144" i="27"/>
  <c r="N144" i="27"/>
  <c r="M144" i="27"/>
  <c r="CF144" i="27"/>
  <c r="L144" i="27"/>
  <c r="K144" i="27"/>
  <c r="J144" i="27"/>
  <c r="BU144" i="27"/>
  <c r="I144" i="27"/>
  <c r="G144" i="27"/>
  <c r="F144" i="27"/>
  <c r="CD143" i="27"/>
  <c r="BO143" i="27"/>
  <c r="CE143" i="27"/>
  <c r="CB143" i="27"/>
  <c r="AI143" i="27"/>
  <c r="AH143" i="27"/>
  <c r="AG143" i="27"/>
  <c r="AF143" i="27"/>
  <c r="AE143" i="27"/>
  <c r="AD143" i="27"/>
  <c r="AC143" i="27"/>
  <c r="AB143" i="27"/>
  <c r="AA143" i="27"/>
  <c r="Z143" i="27"/>
  <c r="Y143" i="27"/>
  <c r="X143" i="27"/>
  <c r="W143" i="27"/>
  <c r="V143" i="27"/>
  <c r="BS143" i="27"/>
  <c r="BT143" i="27"/>
  <c r="U143" i="27"/>
  <c r="BW143" i="27"/>
  <c r="T143" i="27"/>
  <c r="BQ143" i="27"/>
  <c r="BP143" i="27"/>
  <c r="BV143" i="27"/>
  <c r="S143" i="27"/>
  <c r="R143" i="27"/>
  <c r="BY143" i="27"/>
  <c r="Q143" i="27"/>
  <c r="P143" i="27"/>
  <c r="CC143" i="27"/>
  <c r="O143" i="27"/>
  <c r="N143" i="27"/>
  <c r="M143" i="27"/>
  <c r="CF143" i="27"/>
  <c r="L143" i="27"/>
  <c r="K143" i="27"/>
  <c r="J143" i="27"/>
  <c r="BU143" i="27"/>
  <c r="I143" i="27"/>
  <c r="G143" i="27"/>
  <c r="F143" i="27"/>
  <c r="CD142" i="27"/>
  <c r="BO142" i="27"/>
  <c r="CE142" i="27"/>
  <c r="CB142" i="27"/>
  <c r="AI142" i="27"/>
  <c r="AH142" i="27"/>
  <c r="AG142" i="27"/>
  <c r="AF142" i="27"/>
  <c r="AE142" i="27"/>
  <c r="AD142" i="27"/>
  <c r="AC142" i="27"/>
  <c r="AB142" i="27"/>
  <c r="AA142" i="27"/>
  <c r="Z142" i="27"/>
  <c r="Y142" i="27"/>
  <c r="X142" i="27"/>
  <c r="W142" i="27"/>
  <c r="V142" i="27"/>
  <c r="BS142" i="27"/>
  <c r="BT142" i="27"/>
  <c r="U142" i="27"/>
  <c r="BW142" i="27"/>
  <c r="T142" i="27"/>
  <c r="BQ142" i="27"/>
  <c r="BP142" i="27"/>
  <c r="BV142" i="27"/>
  <c r="S142" i="27"/>
  <c r="R142" i="27"/>
  <c r="BY142" i="27"/>
  <c r="Q142" i="27"/>
  <c r="P142" i="27"/>
  <c r="CC142" i="27"/>
  <c r="O142" i="27"/>
  <c r="N142" i="27"/>
  <c r="M142" i="27"/>
  <c r="CF142" i="27"/>
  <c r="L142" i="27"/>
  <c r="K142" i="27"/>
  <c r="J142" i="27"/>
  <c r="BU142" i="27"/>
  <c r="I142" i="27"/>
  <c r="G142" i="27"/>
  <c r="F142" i="27"/>
  <c r="CD141" i="27"/>
  <c r="BO141" i="27"/>
  <c r="CE141" i="27"/>
  <c r="CB141" i="27"/>
  <c r="AI141" i="27"/>
  <c r="AH141" i="27"/>
  <c r="AG141" i="27"/>
  <c r="AF141" i="27"/>
  <c r="AE141" i="27"/>
  <c r="AD141" i="27"/>
  <c r="AC141" i="27"/>
  <c r="AB141" i="27"/>
  <c r="AA141" i="27"/>
  <c r="Z141" i="27"/>
  <c r="Y141" i="27"/>
  <c r="X141" i="27"/>
  <c r="W141" i="27"/>
  <c r="V141" i="27"/>
  <c r="BS141" i="27"/>
  <c r="BT141" i="27"/>
  <c r="U141" i="27"/>
  <c r="BW141" i="27"/>
  <c r="T141" i="27"/>
  <c r="BQ141" i="27"/>
  <c r="BP141" i="27"/>
  <c r="BV141" i="27"/>
  <c r="S141" i="27"/>
  <c r="R141" i="27"/>
  <c r="BY141" i="27"/>
  <c r="Q141" i="27"/>
  <c r="P141" i="27"/>
  <c r="CC141" i="27"/>
  <c r="O141" i="27"/>
  <c r="N141" i="27"/>
  <c r="M141" i="27"/>
  <c r="CF141" i="27"/>
  <c r="L141" i="27"/>
  <c r="K141" i="27"/>
  <c r="J141" i="27"/>
  <c r="BU141" i="27"/>
  <c r="I141" i="27"/>
  <c r="G141" i="27"/>
  <c r="F141" i="27"/>
  <c r="CD140" i="27"/>
  <c r="BO140" i="27"/>
  <c r="CE140" i="27"/>
  <c r="CB140" i="27"/>
  <c r="AI140" i="27"/>
  <c r="AH140" i="27"/>
  <c r="AG140" i="27"/>
  <c r="AF140" i="27"/>
  <c r="AE140" i="27"/>
  <c r="AD140" i="27"/>
  <c r="AC140" i="27"/>
  <c r="AB140" i="27"/>
  <c r="AA140" i="27"/>
  <c r="Z140" i="27"/>
  <c r="Y140" i="27"/>
  <c r="X140" i="27"/>
  <c r="W140" i="27"/>
  <c r="V140" i="27"/>
  <c r="BS140" i="27"/>
  <c r="BT140" i="27"/>
  <c r="U140" i="27"/>
  <c r="BW140" i="27"/>
  <c r="T140" i="27"/>
  <c r="BQ140" i="27"/>
  <c r="BP140" i="27"/>
  <c r="BV140" i="27"/>
  <c r="S140" i="27"/>
  <c r="R140" i="27"/>
  <c r="BY140" i="27"/>
  <c r="Q140" i="27"/>
  <c r="P140" i="27"/>
  <c r="CC140" i="27"/>
  <c r="O140" i="27"/>
  <c r="N140" i="27"/>
  <c r="M140" i="27"/>
  <c r="CF140" i="27"/>
  <c r="L140" i="27"/>
  <c r="K140" i="27"/>
  <c r="J140" i="27"/>
  <c r="BU140" i="27"/>
  <c r="I140" i="27"/>
  <c r="G140" i="27"/>
  <c r="F140" i="27"/>
  <c r="CD139" i="27"/>
  <c r="BO139" i="27"/>
  <c r="CE139" i="27"/>
  <c r="CB139" i="27"/>
  <c r="AI139" i="27"/>
  <c r="AH139" i="27"/>
  <c r="AG139" i="27"/>
  <c r="AF139" i="27"/>
  <c r="AE139" i="27"/>
  <c r="AD139" i="27"/>
  <c r="AC139" i="27"/>
  <c r="AB139" i="27"/>
  <c r="AA139" i="27"/>
  <c r="Z139" i="27"/>
  <c r="Y139" i="27"/>
  <c r="X139" i="27"/>
  <c r="W139" i="27"/>
  <c r="V139" i="27"/>
  <c r="BS139" i="27"/>
  <c r="BT139" i="27"/>
  <c r="U139" i="27"/>
  <c r="BW139" i="27"/>
  <c r="T139" i="27"/>
  <c r="BQ139" i="27"/>
  <c r="BP139" i="27"/>
  <c r="BV139" i="27"/>
  <c r="S139" i="27"/>
  <c r="R139" i="27"/>
  <c r="BY139" i="27"/>
  <c r="Q139" i="27"/>
  <c r="P139" i="27"/>
  <c r="CC139" i="27"/>
  <c r="O139" i="27"/>
  <c r="N139" i="27"/>
  <c r="M139" i="27"/>
  <c r="CF139" i="27"/>
  <c r="L139" i="27"/>
  <c r="K139" i="27"/>
  <c r="J139" i="27"/>
  <c r="BU139" i="27"/>
  <c r="I139" i="27"/>
  <c r="G139" i="27"/>
  <c r="F139" i="27"/>
  <c r="CD138" i="27"/>
  <c r="BO138" i="27"/>
  <c r="CE138" i="27"/>
  <c r="CB138" i="27"/>
  <c r="AI138" i="27"/>
  <c r="AH138" i="27"/>
  <c r="AG138" i="27"/>
  <c r="AF138" i="27"/>
  <c r="AE138" i="27"/>
  <c r="AD138" i="27"/>
  <c r="AC138" i="27"/>
  <c r="AB138" i="27"/>
  <c r="AA138" i="27"/>
  <c r="Z138" i="27"/>
  <c r="Y138" i="27"/>
  <c r="X138" i="27"/>
  <c r="W138" i="27"/>
  <c r="V138" i="27"/>
  <c r="BS138" i="27"/>
  <c r="BT138" i="27"/>
  <c r="U138" i="27"/>
  <c r="BW138" i="27"/>
  <c r="T138" i="27"/>
  <c r="BQ138" i="27"/>
  <c r="BP138" i="27"/>
  <c r="BV138" i="27"/>
  <c r="S138" i="27"/>
  <c r="R138" i="27"/>
  <c r="BY138" i="27"/>
  <c r="Q138" i="27"/>
  <c r="P138" i="27"/>
  <c r="CC138" i="27"/>
  <c r="O138" i="27"/>
  <c r="N138" i="27"/>
  <c r="M138" i="27"/>
  <c r="L138" i="27"/>
  <c r="K138" i="27"/>
  <c r="J138" i="27"/>
  <c r="BU138" i="27"/>
  <c r="I138" i="27"/>
  <c r="G138" i="27"/>
  <c r="F138" i="27"/>
  <c r="CD135" i="27"/>
  <c r="BO135" i="27"/>
  <c r="CE135" i="27"/>
  <c r="CB135" i="27"/>
  <c r="AI135" i="27"/>
  <c r="AH135" i="27"/>
  <c r="AG135" i="27"/>
  <c r="AF135" i="27"/>
  <c r="AE135" i="27"/>
  <c r="AD135" i="27"/>
  <c r="AC135" i="27"/>
  <c r="AB135" i="27"/>
  <c r="AA135" i="27"/>
  <c r="Z135" i="27"/>
  <c r="Y135" i="27"/>
  <c r="X135" i="27"/>
  <c r="W135" i="27"/>
  <c r="V135" i="27"/>
  <c r="BS135" i="27"/>
  <c r="BT135" i="27"/>
  <c r="U135" i="27"/>
  <c r="BW135" i="27"/>
  <c r="T135" i="27"/>
  <c r="BQ135" i="27"/>
  <c r="BP135" i="27"/>
  <c r="BV135" i="27"/>
  <c r="S135" i="27"/>
  <c r="R135" i="27"/>
  <c r="BY135" i="27"/>
  <c r="Q135" i="27"/>
  <c r="P135" i="27"/>
  <c r="CC135" i="27"/>
  <c r="O135" i="27"/>
  <c r="N135" i="27"/>
  <c r="M135" i="27"/>
  <c r="CF135" i="27"/>
  <c r="L135" i="27"/>
  <c r="K135" i="27"/>
  <c r="J135" i="27"/>
  <c r="BU135" i="27"/>
  <c r="I135" i="27"/>
  <c r="G135" i="27"/>
  <c r="F135" i="27"/>
  <c r="CD134" i="27"/>
  <c r="BO134" i="27"/>
  <c r="CE134" i="27"/>
  <c r="CB134" i="27"/>
  <c r="AI134" i="27"/>
  <c r="AH134" i="27"/>
  <c r="AG134" i="27"/>
  <c r="AF134" i="27"/>
  <c r="AE134" i="27"/>
  <c r="AD134" i="27"/>
  <c r="AC134" i="27"/>
  <c r="AB134" i="27"/>
  <c r="AA134" i="27"/>
  <c r="Z134" i="27"/>
  <c r="Y134" i="27"/>
  <c r="X134" i="27"/>
  <c r="W134" i="27"/>
  <c r="V134" i="27"/>
  <c r="BS134" i="27"/>
  <c r="BT134" i="27"/>
  <c r="U134" i="27"/>
  <c r="BW134" i="27"/>
  <c r="T134" i="27"/>
  <c r="BQ134" i="27"/>
  <c r="BP134" i="27"/>
  <c r="BV134" i="27"/>
  <c r="S134" i="27"/>
  <c r="R134" i="27"/>
  <c r="BY134" i="27"/>
  <c r="Q134" i="27"/>
  <c r="P134" i="27"/>
  <c r="CC134" i="27"/>
  <c r="O134" i="27"/>
  <c r="N134" i="27"/>
  <c r="M134" i="27"/>
  <c r="CF134" i="27"/>
  <c r="L134" i="27"/>
  <c r="K134" i="27"/>
  <c r="J134" i="27"/>
  <c r="BU134" i="27"/>
  <c r="I134" i="27"/>
  <c r="G134" i="27"/>
  <c r="F134" i="27"/>
  <c r="CD132" i="27"/>
  <c r="BO132" i="27"/>
  <c r="CE132" i="27"/>
  <c r="CB132" i="27"/>
  <c r="AI132" i="27"/>
  <c r="AH132" i="27"/>
  <c r="AG132" i="27"/>
  <c r="AF132" i="27"/>
  <c r="AE132" i="27"/>
  <c r="AD132" i="27"/>
  <c r="AC132" i="27"/>
  <c r="AB132" i="27"/>
  <c r="AA132" i="27"/>
  <c r="Z132" i="27"/>
  <c r="Y132" i="27"/>
  <c r="X132" i="27"/>
  <c r="W132" i="27"/>
  <c r="V132" i="27"/>
  <c r="BS132" i="27"/>
  <c r="BT132" i="27"/>
  <c r="U132" i="27"/>
  <c r="BW132" i="27"/>
  <c r="T132" i="27"/>
  <c r="BQ132" i="27"/>
  <c r="BP132" i="27"/>
  <c r="BV132" i="27"/>
  <c r="S132" i="27"/>
  <c r="R132" i="27"/>
  <c r="BY132" i="27"/>
  <c r="Q132" i="27"/>
  <c r="P132" i="27"/>
  <c r="CC132" i="27"/>
  <c r="O132" i="27"/>
  <c r="N132" i="27"/>
  <c r="M132" i="27"/>
  <c r="CF132" i="27"/>
  <c r="L132" i="27"/>
  <c r="K132" i="27"/>
  <c r="J132" i="27"/>
  <c r="BU132" i="27"/>
  <c r="I132" i="27"/>
  <c r="G132" i="27"/>
  <c r="CD131" i="27"/>
  <c r="BO131" i="27"/>
  <c r="CE131" i="27"/>
  <c r="CB131" i="27"/>
  <c r="AI131" i="27"/>
  <c r="AH131" i="27"/>
  <c r="AG131" i="27"/>
  <c r="AF131" i="27"/>
  <c r="AE131" i="27"/>
  <c r="AD131" i="27"/>
  <c r="AC131" i="27"/>
  <c r="AB131" i="27"/>
  <c r="AA131" i="27"/>
  <c r="Z131" i="27"/>
  <c r="Y131" i="27"/>
  <c r="X131" i="27"/>
  <c r="W131" i="27"/>
  <c r="V131" i="27"/>
  <c r="BS131" i="27"/>
  <c r="BT131" i="27"/>
  <c r="U131" i="27"/>
  <c r="BW131" i="27"/>
  <c r="T131" i="27"/>
  <c r="BQ131" i="27"/>
  <c r="BP131" i="27"/>
  <c r="BV131" i="27"/>
  <c r="S131" i="27"/>
  <c r="R131" i="27"/>
  <c r="BY131" i="27"/>
  <c r="Q131" i="27"/>
  <c r="P131" i="27"/>
  <c r="CC131" i="27"/>
  <c r="O131" i="27"/>
  <c r="N131" i="27"/>
  <c r="M131" i="27"/>
  <c r="CF131" i="27"/>
  <c r="L131" i="27"/>
  <c r="K131" i="27"/>
  <c r="J131" i="27"/>
  <c r="BU131" i="27"/>
  <c r="I131" i="27"/>
  <c r="G131" i="27"/>
  <c r="F131" i="27"/>
  <c r="CD130" i="27"/>
  <c r="BO130" i="27"/>
  <c r="CE130" i="27"/>
  <c r="CB130" i="27"/>
  <c r="AI130" i="27"/>
  <c r="AH130" i="27"/>
  <c r="AG130" i="27"/>
  <c r="AF130" i="27"/>
  <c r="AE130" i="27"/>
  <c r="AD130" i="27"/>
  <c r="AC130" i="27"/>
  <c r="AB130" i="27"/>
  <c r="AA130" i="27"/>
  <c r="Z130" i="27"/>
  <c r="Y130" i="27"/>
  <c r="X130" i="27"/>
  <c r="W130" i="27"/>
  <c r="V130" i="27"/>
  <c r="BS130" i="27"/>
  <c r="BT130" i="27"/>
  <c r="U130" i="27"/>
  <c r="BW130" i="27"/>
  <c r="T130" i="27"/>
  <c r="BQ130" i="27"/>
  <c r="BP130" i="27"/>
  <c r="BV130" i="27"/>
  <c r="S130" i="27"/>
  <c r="R130" i="27"/>
  <c r="BY130" i="27"/>
  <c r="Q130" i="27"/>
  <c r="P130" i="27"/>
  <c r="CC130" i="27"/>
  <c r="O130" i="27"/>
  <c r="N130" i="27"/>
  <c r="M130" i="27"/>
  <c r="CF130" i="27"/>
  <c r="L130" i="27"/>
  <c r="K130" i="27"/>
  <c r="J130" i="27"/>
  <c r="BU130" i="27"/>
  <c r="I130" i="27"/>
  <c r="G130" i="27"/>
  <c r="CD129" i="27"/>
  <c r="BO129" i="27"/>
  <c r="CE129" i="27"/>
  <c r="CB129" i="27"/>
  <c r="AI129" i="27"/>
  <c r="AH129" i="27"/>
  <c r="AG129" i="27"/>
  <c r="AF129" i="27"/>
  <c r="AE129" i="27"/>
  <c r="AD129" i="27"/>
  <c r="AC129" i="27"/>
  <c r="AB129" i="27"/>
  <c r="AA129" i="27"/>
  <c r="Z129" i="27"/>
  <c r="Y129" i="27"/>
  <c r="X129" i="27"/>
  <c r="W129" i="27"/>
  <c r="V129" i="27"/>
  <c r="BS129" i="27"/>
  <c r="BT129" i="27"/>
  <c r="U129" i="27"/>
  <c r="BW129" i="27"/>
  <c r="T129" i="27"/>
  <c r="BQ129" i="27"/>
  <c r="BP129" i="27"/>
  <c r="BV129" i="27"/>
  <c r="S129" i="27"/>
  <c r="R129" i="27"/>
  <c r="BY129" i="27"/>
  <c r="Q129" i="27"/>
  <c r="P129" i="27"/>
  <c r="CC129" i="27"/>
  <c r="O129" i="27"/>
  <c r="N129" i="27"/>
  <c r="M129" i="27"/>
  <c r="CF129" i="27"/>
  <c r="L129" i="27"/>
  <c r="K129" i="27"/>
  <c r="J129" i="27"/>
  <c r="BU129" i="27"/>
  <c r="I129" i="27"/>
  <c r="G129" i="27"/>
  <c r="F129" i="27"/>
  <c r="CD128" i="27"/>
  <c r="BO128" i="27"/>
  <c r="CE128" i="27"/>
  <c r="CB128" i="27"/>
  <c r="AI128" i="27"/>
  <c r="AH128" i="27"/>
  <c r="AG128" i="27"/>
  <c r="AF128" i="27"/>
  <c r="AE128" i="27"/>
  <c r="AD128" i="27"/>
  <c r="AC128" i="27"/>
  <c r="AB128" i="27"/>
  <c r="AA128" i="27"/>
  <c r="Z128" i="27"/>
  <c r="Y128" i="27"/>
  <c r="X128" i="27"/>
  <c r="W128" i="27"/>
  <c r="V128" i="27"/>
  <c r="BS128" i="27"/>
  <c r="BT128" i="27"/>
  <c r="U128" i="27"/>
  <c r="BW128" i="27"/>
  <c r="T128" i="27"/>
  <c r="BQ128" i="27"/>
  <c r="BP128" i="27"/>
  <c r="BV128" i="27"/>
  <c r="S128" i="27"/>
  <c r="R128" i="27"/>
  <c r="BY128" i="27"/>
  <c r="Q128" i="27"/>
  <c r="P128" i="27"/>
  <c r="CC128" i="27"/>
  <c r="O128" i="27"/>
  <c r="N128" i="27"/>
  <c r="M128" i="27"/>
  <c r="CF128" i="27"/>
  <c r="L128" i="27"/>
  <c r="K128" i="27"/>
  <c r="J128" i="27"/>
  <c r="BU128" i="27"/>
  <c r="I128" i="27"/>
  <c r="G128" i="27"/>
  <c r="F128" i="27"/>
  <c r="F117" i="27"/>
  <c r="F116" i="27"/>
  <c r="F115" i="27"/>
  <c r="F114" i="27"/>
  <c r="F113" i="27"/>
  <c r="F112" i="27"/>
  <c r="F111" i="27"/>
  <c r="F110" i="27"/>
  <c r="F109" i="27"/>
  <c r="F106" i="27"/>
  <c r="F105" i="27"/>
  <c r="F104" i="27"/>
  <c r="F103" i="27"/>
  <c r="F101" i="27"/>
  <c r="F100" i="27"/>
  <c r="F98" i="27"/>
  <c r="F97" i="27"/>
  <c r="F96" i="27"/>
  <c r="F95" i="27"/>
  <c r="F94" i="27"/>
  <c r="F93" i="27"/>
  <c r="F92" i="27"/>
  <c r="F91" i="27"/>
  <c r="F90" i="27"/>
  <c r="F89" i="27"/>
  <c r="F88" i="27"/>
  <c r="F87" i="27"/>
  <c r="F86" i="27"/>
  <c r="F85" i="27"/>
  <c r="F84" i="27"/>
  <c r="F83" i="27"/>
  <c r="F82" i="27"/>
  <c r="F81" i="27"/>
  <c r="F80" i="27"/>
  <c r="F79" i="27"/>
  <c r="F78" i="27"/>
  <c r="F44" i="27"/>
  <c r="F9" i="27"/>
  <c r="F36" i="27"/>
  <c r="F48" i="27"/>
  <c r="F58" i="27"/>
  <c r="F56" i="27"/>
  <c r="F35" i="27"/>
  <c r="F42" i="27"/>
  <c r="F7" i="27"/>
  <c r="F34" i="27"/>
  <c r="F5" i="27"/>
  <c r="F132" i="27" s="1"/>
  <c r="F54" i="27"/>
  <c r="F52" i="27"/>
  <c r="F66" i="27"/>
  <c r="F40" i="27"/>
  <c r="F38" i="27"/>
  <c r="F50" i="27"/>
  <c r="F51" i="27"/>
  <c r="F20" i="27"/>
  <c r="F19" i="27"/>
  <c r="F47" i="27"/>
  <c r="F8" i="27"/>
  <c r="F74" i="27"/>
  <c r="F70" i="27"/>
  <c r="F3" i="27"/>
  <c r="BO52" i="27"/>
  <c r="CE52" i="27"/>
  <c r="CB52" i="27"/>
  <c r="AI52" i="27"/>
  <c r="AG52" i="27"/>
  <c r="AF52" i="27"/>
  <c r="AE52" i="27"/>
  <c r="AD52" i="27"/>
  <c r="AC52" i="27"/>
  <c r="AB52" i="27"/>
  <c r="AA52" i="27"/>
  <c r="Z52" i="27"/>
  <c r="Y52" i="27"/>
  <c r="X52" i="27"/>
  <c r="W52" i="27"/>
  <c r="V52" i="27"/>
  <c r="BS52" i="27"/>
  <c r="BT52" i="27"/>
  <c r="U52" i="27"/>
  <c r="BW52" i="27"/>
  <c r="T52" i="27"/>
  <c r="BQ52" i="27"/>
  <c r="BP52" i="27"/>
  <c r="BV72" i="27"/>
  <c r="S72" i="27"/>
  <c r="R72" i="27"/>
  <c r="BY72" i="27"/>
  <c r="Q72" i="27"/>
  <c r="P72" i="27"/>
  <c r="CC52" i="27"/>
  <c r="O72" i="27"/>
  <c r="N72" i="27"/>
  <c r="CF52" i="27"/>
  <c r="L72" i="27"/>
  <c r="K72" i="27"/>
  <c r="J72" i="27"/>
  <c r="BU72" i="27"/>
  <c r="I72" i="27"/>
  <c r="G72" i="27"/>
  <c r="F72" i="27"/>
  <c r="F33" i="27"/>
  <c r="F145" i="27" s="1"/>
  <c r="AE22" i="27"/>
  <c r="F130" i="27" l="1"/>
  <c r="B45" i="31" a="1"/>
  <c r="B45" i="31" s="1"/>
  <c r="B9" i="16"/>
  <c r="C50" i="16" s="1"/>
  <c r="B81" i="16" s="1"/>
  <c r="C109" i="16"/>
  <c r="B7" i="24"/>
  <c r="B114" i="16"/>
  <c r="D147" i="16"/>
  <c r="D128" i="16" s="1"/>
  <c r="B131" i="16"/>
  <c r="A5" i="24"/>
  <c r="C6" i="16"/>
  <c r="B129" i="16"/>
  <c r="D33" i="11"/>
  <c r="B37" i="16"/>
  <c r="B63" i="16" s="1"/>
  <c r="B9" i="24"/>
  <c r="D125" i="16"/>
  <c r="A1" i="16"/>
  <c r="A74" i="16" s="1"/>
  <c r="A3" i="24"/>
  <c r="A5" i="16"/>
  <c r="B54" i="11"/>
  <c r="A117" i="16"/>
  <c r="A93" i="16"/>
  <c r="A91" i="16"/>
  <c r="D32" i="18"/>
  <c r="A3" i="16"/>
  <c r="A75" i="16" s="1"/>
  <c r="B120" i="16"/>
  <c r="A118" i="16"/>
  <c r="C122" i="16"/>
  <c r="D34" i="28"/>
  <c r="C8" i="24"/>
  <c r="B35" i="16"/>
  <c r="B61" i="16" s="1"/>
  <c r="A120" i="16"/>
  <c r="C8" i="16"/>
  <c r="C6" i="24"/>
  <c r="C118" i="16"/>
  <c r="I140" i="24"/>
  <c r="I141" i="24" s="1"/>
  <c r="I146" i="24" s="1"/>
  <c r="C113" i="16"/>
  <c r="A90" i="16"/>
  <c r="A2" i="16"/>
  <c r="A78" i="16" s="1"/>
  <c r="D146" i="16"/>
  <c r="D127" i="16" s="1"/>
  <c r="C7" i="24"/>
  <c r="B36" i="16"/>
  <c r="B62" i="16" s="1"/>
  <c r="B32" i="18"/>
  <c r="B125" i="16"/>
  <c r="B92" i="16"/>
  <c r="C7" i="16"/>
  <c r="C82" i="16" s="1"/>
  <c r="D52" i="24"/>
  <c r="D54" i="24" s="1"/>
  <c r="D55" i="24" s="1"/>
  <c r="D59" i="24" s="1"/>
  <c r="C146" i="16"/>
  <c r="C127" i="16" s="1"/>
  <c r="C35" i="16"/>
  <c r="C147" i="16"/>
  <c r="C128" i="16" s="1"/>
  <c r="C36" i="16"/>
  <c r="A146" i="16"/>
  <c r="A167" i="16" s="1"/>
  <c r="B178" i="16" s="1"/>
  <c r="A127" i="16"/>
  <c r="A34" i="16"/>
  <c r="A147" i="16"/>
  <c r="A168" i="16" s="1"/>
  <c r="A128" i="16"/>
  <c r="A35" i="16"/>
  <c r="A148" i="16"/>
  <c r="A169" i="16" s="1"/>
  <c r="A129" i="16"/>
  <c r="A36" i="16"/>
  <c r="A149" i="16"/>
  <c r="A170" i="16" s="1"/>
  <c r="A130" i="16"/>
  <c r="C34" i="16"/>
  <c r="A150" i="16"/>
  <c r="A171" i="16" s="1"/>
  <c r="A131" i="16"/>
  <c r="A37" i="16"/>
  <c r="L111" i="6"/>
  <c r="L112" i="6" s="1"/>
  <c r="L117" i="6" s="1"/>
  <c r="C2" i="24"/>
  <c r="A4" i="16"/>
  <c r="A76" i="16" s="1"/>
  <c r="B146" i="16"/>
  <c r="B167" i="16" s="1"/>
  <c r="A122" i="16"/>
  <c r="B119" i="16"/>
  <c r="B3" i="16"/>
  <c r="B75" i="16" s="1"/>
  <c r="A7" i="16"/>
  <c r="B3" i="24"/>
  <c r="B8" i="16"/>
  <c r="B130" i="16"/>
  <c r="B124" i="16"/>
  <c r="A6" i="16"/>
  <c r="B128" i="16"/>
  <c r="A4" i="24"/>
  <c r="C90" i="16"/>
  <c r="A94" i="16"/>
  <c r="B4" i="16"/>
  <c r="B76" i="16" s="1"/>
  <c r="B149" i="16"/>
  <c r="B170" i="16" s="1"/>
  <c r="B127" i="16"/>
  <c r="E1" i="10"/>
  <c r="A89" i="16"/>
  <c r="A109" i="16" s="1"/>
  <c r="E1" i="6"/>
  <c r="B35" i="28"/>
  <c r="C45" i="31" l="1" a="1"/>
  <c r="D48" i="31" s="1"/>
  <c r="C32" i="16"/>
  <c r="B32" i="16"/>
  <c r="C81" i="16"/>
  <c r="A40" i="32"/>
  <c r="A41" i="32" s="1"/>
  <c r="A42" i="32" s="1"/>
  <c r="A43" i="32" s="1"/>
  <c r="A44" i="32" s="1"/>
  <c r="A45" i="32" s="1"/>
  <c r="A46" i="32" s="1"/>
  <c r="A47" i="32" s="1"/>
  <c r="A48" i="32" s="1"/>
  <c r="A49" i="32" s="1"/>
  <c r="A50" i="32"/>
  <c r="A51" i="32" s="1"/>
  <c r="A52" i="32" s="1"/>
  <c r="A53" i="32" s="1"/>
  <c r="A54" i="32" s="1"/>
  <c r="A55" i="32" s="1"/>
  <c r="A56" i="32" s="1"/>
  <c r="A57" i="32" s="1"/>
  <c r="A58" i="32" s="1"/>
  <c r="A59" i="32" s="1"/>
  <c r="A60" i="32" s="1"/>
  <c r="A61" i="32" s="1"/>
  <c r="A62" i="32" s="1"/>
  <c r="A63" i="32" s="1"/>
  <c r="A64" i="32" s="1"/>
  <c r="A65" i="32" s="1"/>
  <c r="D49" i="31" l="1"/>
  <c r="D62" i="31"/>
  <c r="C45" i="31"/>
  <c r="D45" i="31" s="1"/>
  <c r="D56" i="31"/>
  <c r="D70" i="31"/>
  <c r="D58" i="31"/>
  <c r="D55" i="31"/>
  <c r="D57" i="31"/>
  <c r="D67" i="31"/>
  <c r="D59" i="31"/>
  <c r="D47" i="31"/>
  <c r="D69" i="31"/>
  <c r="D46" i="31"/>
  <c r="D64" i="31"/>
  <c r="D66" i="31"/>
  <c r="D54" i="31"/>
  <c r="D52" i="31"/>
  <c r="D68" i="31"/>
  <c r="D50" i="31"/>
  <c r="D51" i="31"/>
  <c r="D65" i="31"/>
  <c r="D63" i="31"/>
  <c r="D61" i="31"/>
  <c r="D60" i="31"/>
  <c r="D5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M58" authorId="0" shapeId="0" xr:uid="{8E63BFF8-9E03-4612-AA79-B3461AAE1CE2}">
      <text>
        <r>
          <rPr>
            <b/>
            <sz val="9"/>
            <color indexed="81"/>
            <rFont val="Tahoma"/>
            <family val="2"/>
          </rPr>
          <t>Owner: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Joe</author>
  </authors>
  <commentList>
    <comment ref="B392" authorId="0" shapeId="0" xr:uid="{A4B19340-FD53-4CB2-A96F-DC0EC065AA1B}">
      <text>
        <r>
          <rPr>
            <b/>
            <sz val="9"/>
            <color indexed="81"/>
            <rFont val="Tahoma"/>
            <family val="2"/>
          </rPr>
          <t>Joe: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139" authorId="0" shapeId="0" xr:uid="{93CDD2F7-E930-47B8-945C-DF445F906C73}">
      <text>
        <r>
          <rPr>
            <b/>
            <sz val="9"/>
            <color indexed="81"/>
            <rFont val="Tahoma"/>
            <family val="2"/>
          </rPr>
          <t>User:</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<sst xmlns="http://schemas.openxmlformats.org/spreadsheetml/2006/main" count="11455" uniqueCount="3945">
  <si>
    <t>A-Z</t>
  </si>
  <si>
    <t>NAME</t>
  </si>
  <si>
    <t>Property-Owner Name</t>
  </si>
  <si>
    <t>Sheet Map</t>
  </si>
  <si>
    <t>Bradley, Curtis L</t>
  </si>
  <si>
    <t>KOSWATTA, ERIKA</t>
  </si>
  <si>
    <t>Williams, Bridgett</t>
  </si>
  <si>
    <t>Battle, Larry Jr</t>
  </si>
  <si>
    <t>ANDERSON, PETE</t>
  </si>
  <si>
    <t>WYNN, NICK</t>
  </si>
  <si>
    <t>FERGUSON, ROBERT &amp; MRS</t>
  </si>
  <si>
    <t>RUSH, TIFFANY LOAN # 0579206154</t>
  </si>
  <si>
    <t>RUSH, TIFFANY WTR</t>
  </si>
  <si>
    <t>TORRES, ANGEL</t>
  </si>
  <si>
    <t>Harvey, CORA</t>
  </si>
  <si>
    <t>ROBINSON, NiKKole</t>
  </si>
  <si>
    <t>LEETH, RONNIE</t>
  </si>
  <si>
    <t>LANEY, Anthony</t>
  </si>
  <si>
    <t>LAWRENCE, GENEATHA</t>
  </si>
  <si>
    <t>SMITH, JANET</t>
  </si>
  <si>
    <t>Wimbish, Tawana</t>
  </si>
  <si>
    <t>HICKS, JASON</t>
  </si>
  <si>
    <t>Akala, Ayo SMOKE FIRE</t>
  </si>
  <si>
    <t>Akala, Ayo VND</t>
  </si>
  <si>
    <t>Akala, Ayo TREE</t>
  </si>
  <si>
    <t>Cousette, JOHN Vandalism</t>
  </si>
  <si>
    <t>Cousette, JOHN ROOF</t>
  </si>
  <si>
    <t>JONES, BREANNA </t>
  </si>
  <si>
    <t>Collins, Darlene</t>
  </si>
  <si>
    <t>NEWMAN, NICOLE</t>
  </si>
  <si>
    <t>Peggy Henderson</t>
  </si>
  <si>
    <t>Romero Beverly</t>
  </si>
  <si>
    <t>TAYLOR DAVIDSON, WARREN</t>
  </si>
  <si>
    <t>Goshen, Aaron &amp; Shania </t>
  </si>
  <si>
    <t>Brownlee. LAVERNE</t>
  </si>
  <si>
    <t>Craig Ringo</t>
  </si>
  <si>
    <t>Brown, Cassandra</t>
  </si>
  <si>
    <t>Hurt, Chaunte</t>
  </si>
  <si>
    <t>Dejarnette Mattie</t>
  </si>
  <si>
    <t xml:space="preserve">Burns2, RUBY  </t>
  </si>
  <si>
    <t xml:space="preserve">CARTER, KAREN </t>
  </si>
  <si>
    <t>CHERRY, LAUREN         LB8997</t>
  </si>
  <si>
    <t>Johnson, Paul &amp; Tamra</t>
  </si>
  <si>
    <t>LACEY, EUNICE</t>
  </si>
  <si>
    <t xml:space="preserve">BROOKS, DANIEL;JANAE POA </t>
  </si>
  <si>
    <t xml:space="preserve">Smith, Brian </t>
  </si>
  <si>
    <t>THOMAS, ANITA</t>
  </si>
  <si>
    <t>Hatten, Nedra</t>
  </si>
  <si>
    <t>HOWARD, MATTHEW</t>
  </si>
  <si>
    <t>MONTGOMERY, JAVIONNA</t>
  </si>
  <si>
    <t>BROWNLEE, KEN</t>
  </si>
  <si>
    <t>HUTCHINSON</t>
  </si>
  <si>
    <t>new claim</t>
  </si>
  <si>
    <t>BROWN,Courtney</t>
  </si>
  <si>
    <t>JOHNSON,MIKE WTR</t>
  </si>
  <si>
    <t>JOHNSON,MIKE RFG</t>
  </si>
  <si>
    <t>Burns, ERIC</t>
  </si>
  <si>
    <t>Tamplin, Adalene</t>
  </si>
  <si>
    <t>George Greenawalt</t>
  </si>
  <si>
    <t>Brown, Charles</t>
  </si>
  <si>
    <t>Lozano, Marcos</t>
  </si>
  <si>
    <t xml:space="preserve">Johnson, Margaret </t>
  </si>
  <si>
    <t>Carib Investment ,LLC</t>
  </si>
  <si>
    <t>Franklin Annette</t>
  </si>
  <si>
    <t>Lanier, Shari</t>
  </si>
  <si>
    <t>Corbin, Wanda</t>
  </si>
  <si>
    <t>WILLIS, CATRERA</t>
  </si>
  <si>
    <t>Greenawalt, Mike</t>
  </si>
  <si>
    <t>THOMAS, LISA</t>
  </si>
  <si>
    <t>Ragland</t>
  </si>
  <si>
    <t>Webb, Terika</t>
  </si>
  <si>
    <t>Red Ink CLE LLC Amir</t>
  </si>
  <si>
    <t>E1</t>
  </si>
  <si>
    <t>Property address: street</t>
  </si>
  <si>
    <t>TBD</t>
  </si>
  <si>
    <t>CPS ADJUSTER</t>
  </si>
  <si>
    <t>SHEREFINAL 1M0N 11.28.22</t>
  </si>
  <si>
    <t>956 Roanoke Road,</t>
  </si>
  <si>
    <t>One Tower Square</t>
  </si>
  <si>
    <t>3936 Strandhill Road</t>
  </si>
  <si>
    <t>2819-21 Ludlow Road</t>
  </si>
  <si>
    <t>300 Lynhurst Drive</t>
  </si>
  <si>
    <t>5630 Turney Road</t>
  </si>
  <si>
    <t>3685 E153</t>
  </si>
  <si>
    <t>1133 East 111th St</t>
  </si>
  <si>
    <t>6033 Bear Creek Dr #420</t>
  </si>
  <si>
    <t>1334 Elwood RD</t>
  </si>
  <si>
    <t>4767 E 88 STR</t>
  </si>
  <si>
    <t>12413-15Gruss Ave,</t>
  </si>
  <si>
    <t>592 Clubland Circle Southeast</t>
  </si>
  <si>
    <t>15009 Harvard Ave</t>
  </si>
  <si>
    <t>969 E 348th St</t>
  </si>
  <si>
    <t>13509 Alvin Ave</t>
  </si>
  <si>
    <t xml:space="preserve">5697 Daniel Street </t>
  </si>
  <si>
    <t>2821 Ludlow Road</t>
  </si>
  <si>
    <t>6918 Hecker Ave, </t>
  </si>
  <si>
    <t xml:space="preserve">703 E 241st St </t>
  </si>
  <si>
    <t>16755 Lorain ST.</t>
  </si>
  <si>
    <t>3 Washington Square</t>
  </si>
  <si>
    <t>7 Washington Square</t>
  </si>
  <si>
    <t>2687 E.128th</t>
  </si>
  <si>
    <t>9402 Shepard Road</t>
  </si>
  <si>
    <t>13601 5th Ave</t>
  </si>
  <si>
    <t>3427 SANDALWOOD LN</t>
  </si>
  <si>
    <t>831 Gertrude Place NW,</t>
  </si>
  <si>
    <t>6600 GERTRUDE</t>
  </si>
  <si>
    <t>628 Quilliams Road</t>
  </si>
  <si>
    <t>3247 East 55th Street</t>
  </si>
  <si>
    <t xml:space="preserve">3034 Ashwood Road, </t>
  </si>
  <si>
    <t>3922 E 189 STR</t>
  </si>
  <si>
    <t>17823 Rauland Dr</t>
  </si>
  <si>
    <t>HOME</t>
  </si>
  <si>
    <t>INACTIVE</t>
  </si>
  <si>
    <t>6479 Veracruse Dr</t>
  </si>
  <si>
    <t>1841 Childress Dr SW</t>
  </si>
  <si>
    <t>1841 Childress Drive Southwes</t>
  </si>
  <si>
    <t>488 Trebisky RD</t>
  </si>
  <si>
    <t>287 Roberts Rd</t>
  </si>
  <si>
    <t> 11604 Governor Ave</t>
  </si>
  <si>
    <t>Direct: (844) 306-0752 Ext.591641</t>
  </si>
  <si>
    <t>3619 Rolling Green Ridge</t>
  </si>
  <si>
    <t>4745 East 88th Street,</t>
  </si>
  <si>
    <t>One State Farm Plaza</t>
  </si>
  <si>
    <t>1408 East 124th Street</t>
  </si>
  <si>
    <t>15907 Eldamere Ave</t>
  </si>
  <si>
    <t>11601 Governor Avenue</t>
  </si>
  <si>
    <t>5149 Miller Avenue</t>
  </si>
  <si>
    <t>42 NORDHAM DR</t>
  </si>
  <si>
    <t>4981 Horizon Drive</t>
  </si>
  <si>
    <t>1790 E 43rd St,</t>
  </si>
  <si>
    <t>F1</t>
  </si>
  <si>
    <t>Property city, state, zip</t>
  </si>
  <si>
    <t xml:space="preserve">Foyer/Entry Room </t>
  </si>
  <si>
    <t>GUEST CLOSET</t>
  </si>
  <si>
    <t>FOYER/ENTRY ROOM</t>
  </si>
  <si>
    <t>Foyer</t>
  </si>
  <si>
    <t>Kitchen Travel area</t>
  </si>
  <si>
    <t>Cleveland Heights, OH</t>
  </si>
  <si>
    <t>FOYER - TRAVEL AREA</t>
  </si>
  <si>
    <t>Front Room Foyer/entry</t>
  </si>
  <si>
    <t>Foyer &amp; HALL</t>
  </si>
  <si>
    <t>FOYER</t>
  </si>
  <si>
    <t>Cleveland, OH 44128</t>
  </si>
  <si>
    <t>Cleveland, OH 44120</t>
  </si>
  <si>
    <t>Atlanta, GA 30311</t>
  </si>
  <si>
    <t>Garfield Heights, OH, 44125</t>
  </si>
  <si>
    <t>Cleveland OH 44120</t>
  </si>
  <si>
    <t>Cleveland, OH</t>
  </si>
  <si>
    <t>Bedford Heights, OH 44146</t>
  </si>
  <si>
    <t>East Cleveland, OH 44108</t>
  </si>
  <si>
    <t>GARFILELD, OH 44125</t>
  </si>
  <si>
    <t>Cleveland, OH 44108</t>
  </si>
  <si>
    <t>Conyers, GA,</t>
  </si>
  <si>
    <t>Cleveland, OH 4412</t>
  </si>
  <si>
    <t>Eastlake, Ohio 44095</t>
  </si>
  <si>
    <t>Garfield Heights 44105</t>
  </si>
  <si>
    <t>Bedford Hgts OH 44146</t>
  </si>
  <si>
    <t>Cleveland, OH 44106</t>
  </si>
  <si>
    <t>Euclid, OH 44123</t>
  </si>
  <si>
    <t>Chagrin Falls, Ohio 44023, USA</t>
  </si>
  <si>
    <t>Euclid, OH 44143</t>
  </si>
  <si>
    <t>CLEVELAND, OH 44120</t>
  </si>
  <si>
    <t>Macedonia, OH, USA</t>
  </si>
  <si>
    <t>East Cleveland, OH 44112</t>
  </si>
  <si>
    <t>Austintown, OH 44511</t>
  </si>
  <si>
    <t>Atlanta, GA 30318</t>
  </si>
  <si>
    <t>Cleveland, OH 44105</t>
  </si>
  <si>
    <t>Cleveland Heights, OH 44121</t>
  </si>
  <si>
    <t>Cleveland, OH 44127</t>
  </si>
  <si>
    <t>Cleveland, OH, USA 44120</t>
  </si>
  <si>
    <t>CLEVELAND, OH 44128</t>
  </si>
  <si>
    <t>WALTON HILLS, OH 44146</t>
  </si>
  <si>
    <t> Morrow, GA 30260</t>
  </si>
  <si>
    <t>Atlanta, GA, 30311</t>
  </si>
  <si>
    <t>Richmond Heights, OH 44143</t>
  </si>
  <si>
    <t>Barnesville, GA 30204</t>
  </si>
  <si>
    <t>Cleveland, OH 44111</t>
  </si>
  <si>
    <t>FOYER / ENTRY</t>
  </si>
  <si>
    <t>Atlanta, GA, 30331</t>
  </si>
  <si>
    <t xml:space="preserve"> Garfield Heights, OH</t>
  </si>
  <si>
    <t>Living Room Travel Area</t>
  </si>
  <si>
    <t>Cleveland, OH, 44111</t>
  </si>
  <si>
    <t> Maple Heights, OH</t>
  </si>
  <si>
    <t>Bedford, OH 44146 </t>
  </si>
  <si>
    <t>Richmond Heights 44143</t>
  </si>
  <si>
    <t>Cleveland, OH, 44103</t>
  </si>
  <si>
    <t>G1</t>
  </si>
  <si>
    <t>Customer Email</t>
  </si>
  <si>
    <t>ANNA LISA</t>
  </si>
  <si>
    <t>Matthew.Mertz@LIBERTYMUTUAL.COM</t>
  </si>
  <si>
    <t>dr.tiffanyrw@counselingsecure.com</t>
  </si>
  <si>
    <t>Attn: Consumer Affairs</t>
  </si>
  <si>
    <t>GANNLAWRENCE@HOTMAIL.COM</t>
  </si>
  <si>
    <t>smithh1963@gmail.com</t>
  </si>
  <si>
    <t>tawanawimbish@yahoo.com</t>
  </si>
  <si>
    <t>LJ53089@YAHOO.COM</t>
  </si>
  <si>
    <t>kiitan.akala@gmail.com</t>
  </si>
  <si>
    <t>john.cousette@yahoo.com</t>
  </si>
  <si>
    <t>BREANNAJ9950@GMAI.COM</t>
  </si>
  <si>
    <t>OH24ACOLLINS@ELWOOD RD</t>
  </si>
  <si>
    <t>NICC524@GMAIL.COM</t>
  </si>
  <si>
    <t>pthornton8@roadrunner.com</t>
  </si>
  <si>
    <t>Djembepaid@gmail.com</t>
  </si>
  <si>
    <t>GOLDENHAWK38@GMAIL.COM</t>
  </si>
  <si>
    <t>AaronShaniaGoshen@gmail.com</t>
  </si>
  <si>
    <t>lavernbrownlee107@gmail.com</t>
  </si>
  <si>
    <t>CraigRINGO@GMAIL.COM</t>
  </si>
  <si>
    <t>browncass.mzsan73@gmail.com</t>
  </si>
  <si>
    <t>Clhurt87@gmail.com</t>
  </si>
  <si>
    <t>MIKEWILEY21@YAHOO.COM</t>
  </si>
  <si>
    <t>dorothy.webb@sbcglobal.net</t>
  </si>
  <si>
    <t>KAREN.CARTER5214@GMAIL.COM</t>
  </si>
  <si>
    <t>lauren@anniewillventures.com</t>
  </si>
  <si>
    <t>tringo68@yahoo.com</t>
  </si>
  <si>
    <t>Emdlacey@gmail.com</t>
  </si>
  <si>
    <t>JANAETAB16@YAHOO.COM</t>
  </si>
  <si>
    <t>BRIAN.ASHTON.SMITH.211@GMAIL.COM</t>
  </si>
  <si>
    <t>Trenddamnish@yahoo.com</t>
  </si>
  <si>
    <t>Msnedra1015@aol.com</t>
  </si>
  <si>
    <t>HOWARDSERVICES@YAHOO.COM</t>
  </si>
  <si>
    <t>JAVIONNA@ICLOUD.COM</t>
  </si>
  <si>
    <t>KHAIAKEN@SBCGLOBAL.NET</t>
  </si>
  <si>
    <t>BW</t>
  </si>
  <si>
    <t>Courtabrown88@gmail.com</t>
  </si>
  <si>
    <t>majohnson3619@gmail.com</t>
  </si>
  <si>
    <t>casino2011@gmail.com</t>
  </si>
  <si>
    <t>ATLENETAMPLIN220@icloud.com</t>
  </si>
  <si>
    <t>zerodark@netzero.net</t>
  </si>
  <si>
    <t>www.burnsandwilcox.com</t>
  </si>
  <si>
    <t>Klassykliquemj@yahoo.com</t>
  </si>
  <si>
    <t>kerryanncampbell88@gmail.com</t>
  </si>
  <si>
    <t xml:space="preserve">SHARILANIER312@YAHOO. COM </t>
  </si>
  <si>
    <t>corbinw27@gmail.com</t>
  </si>
  <si>
    <t>CATRERAWILLIS2003@YAHOO.COM</t>
  </si>
  <si>
    <t>gmail.com</t>
  </si>
  <si>
    <t>LTSLIM7@GMAIL.COM</t>
  </si>
  <si>
    <t>HERMANRAGLAND8268@YAHOO.COM</t>
  </si>
  <si>
    <t>TERIKA86@ME.COM</t>
  </si>
  <si>
    <t>CALDWELL.AMIR@GMAIL.COM</t>
  </si>
  <si>
    <t>H1</t>
  </si>
  <si>
    <t>Cst-owner Phone#</t>
  </si>
  <si>
    <t>Linen CLST</t>
  </si>
  <si>
    <t>Basement Stairs</t>
  </si>
  <si>
    <t>STAIRS UP</t>
  </si>
  <si>
    <t>STAIRS BASEMENT</t>
  </si>
  <si>
    <t xml:space="preserve">                                           -  </t>
  </si>
  <si>
    <t>Family Room</t>
  </si>
  <si>
    <t xml:space="preserve"> TBD </t>
  </si>
  <si>
    <t>RFG HOUSE</t>
  </si>
  <si>
    <t>(216) 262-4239</t>
  </si>
  <si>
    <t>(216) 403-7739</t>
  </si>
  <si>
    <t>(404) 226-8335</t>
  </si>
  <si>
    <t>216) 624-9774</t>
  </si>
  <si>
    <t>(202) 830-8979</t>
  </si>
  <si>
    <t>(216) 456-1400</t>
  </si>
  <si>
    <t>(702) 525-1551</t>
  </si>
  <si>
    <t>(216) 851-4881</t>
  </si>
  <si>
    <t>216 640 4975</t>
  </si>
  <si>
    <t>(216) 554-3404</t>
  </si>
  <si>
    <t>(414) 732-8842</t>
  </si>
  <si>
    <t>(216) 925-9362</t>
  </si>
  <si>
    <t>(216) 376-0509</t>
  </si>
  <si>
    <t>216.294.5133</t>
  </si>
  <si>
    <t>(216) 288-5176</t>
  </si>
  <si>
    <t>(216) 334-0599</t>
  </si>
  <si>
    <t>(440) 629-9046</t>
  </si>
  <si>
    <t>(216) 408-4595</t>
  </si>
  <si>
    <t>(216) 548-8897</t>
  </si>
  <si>
    <t>(216) 399-6191</t>
  </si>
  <si>
    <t>(216) 450-4913</t>
  </si>
  <si>
    <t>(330) 951-2652</t>
  </si>
  <si>
    <t>(404) 444-1325</t>
  </si>
  <si>
    <t>(216) 315-2040</t>
  </si>
  <si>
    <t>(216) 240-4123</t>
  </si>
  <si>
    <t>(216) 224-4392</t>
  </si>
  <si>
    <t>(216) 551-5572</t>
  </si>
  <si>
    <t>(216) 8320190</t>
  </si>
  <si>
    <t>(470) 230-2860</t>
  </si>
  <si>
    <t>(404) 380-4620</t>
  </si>
  <si>
    <t>(216) 695-1629</t>
  </si>
  <si>
    <t>478.832.4889</t>
  </si>
  <si>
    <t>(216) 476-9000</t>
  </si>
  <si>
    <t>(678) 789-2192</t>
  </si>
  <si>
    <t>(216) 855-4691</t>
  </si>
  <si>
    <t>(216) 255-8944</t>
  </si>
  <si>
    <t>(216) 214-8560</t>
  </si>
  <si>
    <t>(216) 251-5022</t>
  </si>
  <si>
    <t>(216) 632-9421</t>
  </si>
  <si>
    <t>216) 235-0005</t>
  </si>
  <si>
    <t>(216) 374-2899</t>
  </si>
  <si>
    <t>I1</t>
  </si>
  <si>
    <t>Co-Owner.cst#2</t>
  </si>
  <si>
    <t>812-235-7239 </t>
  </si>
  <si>
    <t>Phone: (800) 326-0950 x1210210</t>
  </si>
  <si>
    <t>216.314.6086</t>
  </si>
  <si>
    <t>NA</t>
  </si>
  <si>
    <t>TERRANCE DAVIS</t>
  </si>
  <si>
    <t>tbd</t>
  </si>
  <si>
    <t>Aaron Christopher Goshen</t>
  </si>
  <si>
    <t>HILLARY SMITH</t>
  </si>
  <si>
    <t>MRS.</t>
  </si>
  <si>
    <t>OH25 HOWARD @E55</t>
  </si>
  <si>
    <t>na</t>
  </si>
  <si>
    <t>Michael Johnson</t>
  </si>
  <si>
    <t>Corbin, CATHERINE</t>
  </si>
  <si>
    <t>MRS</t>
  </si>
  <si>
    <t>TLW, LLC</t>
  </si>
  <si>
    <t>J1</t>
  </si>
  <si>
    <t>cst ph # 2</t>
  </si>
  <si>
    <t>Bedroom  # 2</t>
  </si>
  <si>
    <t>LL Bathroom</t>
  </si>
  <si>
    <t>Bedroom # 1</t>
  </si>
  <si>
    <t>Laundry Room</t>
  </si>
  <si>
    <t>Bath Guest Flr 1</t>
  </si>
  <si>
    <t>(216) 304-8664</t>
  </si>
  <si>
    <t>216 308 5049</t>
  </si>
  <si>
    <t>216 310 4319</t>
  </si>
  <si>
    <t>(216) 336-8742</t>
  </si>
  <si>
    <t>+1 (216) 218-9027 Amir</t>
  </si>
  <si>
    <t>K1</t>
  </si>
  <si>
    <t>Cst address # 2</t>
  </si>
  <si>
    <t>Living Room-FAMILY ROOM</t>
  </si>
  <si>
    <t>Kitchen</t>
  </si>
  <si>
    <t>BAR AREA</t>
  </si>
  <si>
    <t>Dining Room</t>
  </si>
  <si>
    <t>CLOSET</t>
  </si>
  <si>
    <t>Nook</t>
  </si>
  <si>
    <t>BEDROOM1 PROTECT TRAVEL AREA</t>
  </si>
  <si>
    <t>Bathroom</t>
  </si>
  <si>
    <t>REC ROOM #1 /MAIN</t>
  </si>
  <si>
    <t xml:space="preserve">STAIRS UP   </t>
  </si>
  <si>
    <t>1203 Starlight Ave</t>
  </si>
  <si>
    <t>Living Room</t>
  </si>
  <si>
    <t>city, state-cst#2</t>
  </si>
  <si>
    <t>Master BR Closet2</t>
  </si>
  <si>
    <t>PRIMARY BR Closet</t>
  </si>
  <si>
    <t>BONUS ROOM GARAGE</t>
  </si>
  <si>
    <t>Aubrey TX 76227-3778</t>
  </si>
  <si>
    <t>email-cst #2</t>
  </si>
  <si>
    <t>Grange Insurance Business</t>
  </si>
  <si>
    <t>David Boltin</t>
  </si>
  <si>
    <t>smith.tywan@yahoo.com</t>
  </si>
  <si>
    <t>renaissancemanbs@aol.com</t>
  </si>
  <si>
    <t>Claims Supervisor: Britt Strong</t>
  </si>
  <si>
    <t>State Farm Insurance</t>
  </si>
  <si>
    <t>Cause of Loss</t>
  </si>
  <si>
    <t>Y</t>
  </si>
  <si>
    <t>y</t>
  </si>
  <si>
    <t>WIND &amp; TREE</t>
  </si>
  <si>
    <t>WIND/HAIL</t>
  </si>
  <si>
    <t>WATER</t>
  </si>
  <si>
    <t>Wind=Tree/HAIL</t>
  </si>
  <si>
    <t>FIRE</t>
  </si>
  <si>
    <t xml:space="preserve">VANDALISM </t>
  </si>
  <si>
    <t>TREE WIND</t>
  </si>
  <si>
    <t>Vandalism</t>
  </si>
  <si>
    <t>TORNADO</t>
  </si>
  <si>
    <t>FIRE/SMOKE</t>
  </si>
  <si>
    <t>Fire &amp; Smoke</t>
  </si>
  <si>
    <t>Wind / Hail</t>
  </si>
  <si>
    <t>Vehicle</t>
  </si>
  <si>
    <t>Wind=Tree</t>
  </si>
  <si>
    <t>WATER LEAK</t>
  </si>
  <si>
    <t>Water</t>
  </si>
  <si>
    <t>BATHTUB OVERFLOW</t>
  </si>
  <si>
    <t>WATER PIPE BROKE</t>
  </si>
  <si>
    <t>KITCHEN WATER PIPE BROKE</t>
  </si>
  <si>
    <t xml:space="preserve">Water Damage=WTR </t>
  </si>
  <si>
    <t>WATER BATHTUB OVERFLOW</t>
  </si>
  <si>
    <t>BROKEN WATER LINE</t>
  </si>
  <si>
    <t>wind tree</t>
  </si>
  <si>
    <t>Wind = Roof</t>
  </si>
  <si>
    <t>FIRE GARAGE</t>
  </si>
  <si>
    <t>N</t>
  </si>
  <si>
    <t>WINDSTORM AND HAIL</t>
  </si>
  <si>
    <t>WIND</t>
  </si>
  <si>
    <t>Tornado</t>
  </si>
  <si>
    <t>date of loss</t>
  </si>
  <si>
    <t>Sunday, March 2, 2025</t>
  </si>
  <si>
    <t>Wednesday, March 19, 2025</t>
  </si>
  <si>
    <t>Friday, August 16, 2024</t>
  </si>
  <si>
    <t>Tuesday, March 11, 2025</t>
  </si>
  <si>
    <t>Friday, September 12, 2025</t>
  </si>
  <si>
    <t>Saturday, August 26, 2025</t>
  </si>
  <si>
    <t>rebuild  type 1</t>
  </si>
  <si>
    <t>ROOF REPAIR</t>
  </si>
  <si>
    <t>ROOF</t>
  </si>
  <si>
    <t>Interior Repairs LEVEL 1 &amp;2</t>
  </si>
  <si>
    <t xml:space="preserve">ROOF Exterior </t>
  </si>
  <si>
    <t>Interior Repairs LEVEL 1</t>
  </si>
  <si>
    <t>roofing shingles replacement</t>
  </si>
  <si>
    <t>ROOF SHINGLES</t>
  </si>
  <si>
    <t>Interior Repairs</t>
  </si>
  <si>
    <t>interior repairs</t>
  </si>
  <si>
    <t>ROOF REPLACE SHINGLES</t>
  </si>
  <si>
    <t>VEHICLE HIT EAST SIDE OF THE HOME, OPPOSITE OF  THE DRIVEWAY</t>
  </si>
  <si>
    <t>INTERIOR ROOMS IMPACTED</t>
  </si>
  <si>
    <t>DOORS/PORCHES EXT</t>
  </si>
  <si>
    <t>interior repairs LVL2</t>
  </si>
  <si>
    <t>interior repairs LVL1</t>
  </si>
  <si>
    <t>ROOF DAMAGE</t>
  </si>
  <si>
    <t>roof shingles</t>
  </si>
  <si>
    <t>TREE HIT HOUSE FROM WIND STROM</t>
  </si>
  <si>
    <t>exterior repairs</t>
  </si>
  <si>
    <t>Interior Repairs LEVEL 2</t>
  </si>
  <si>
    <t>Homesite</t>
  </si>
  <si>
    <t>SHED</t>
  </si>
  <si>
    <t>ROOF EXTERIOR</t>
  </si>
  <si>
    <t>rebuild  type 2</t>
  </si>
  <si>
    <t>grangeinsurance.com</t>
  </si>
  <si>
    <t>claims@claims.allstate.com</t>
  </si>
  <si>
    <t>EXT REPAIRS</t>
  </si>
  <si>
    <t>BETH.OLDFORD@RYSECLAIMS.COM.BETH</t>
  </si>
  <si>
    <t>SIDING</t>
  </si>
  <si>
    <t>Interior Repairs LEVEL 3</t>
  </si>
  <si>
    <t>EXTERIOR REPAIRS</t>
  </si>
  <si>
    <t xml:space="preserve">BRICK </t>
  </si>
  <si>
    <t>ALL LEVELS</t>
  </si>
  <si>
    <t>SDG</t>
  </si>
  <si>
    <t>BASEMENT</t>
  </si>
  <si>
    <t>wgrace@alacritysolutions.com</t>
  </si>
  <si>
    <t>INTERIOR REPAIRS</t>
  </si>
  <si>
    <t>TREE REMOVAL</t>
  </si>
  <si>
    <t>AWNING EXT</t>
  </si>
  <si>
    <t>rebuild  type 3</t>
  </si>
  <si>
    <t> Drew over at Paul Davis.</t>
  </si>
  <si>
    <t>Dunn Sterling</t>
  </si>
  <si>
    <t>CLEMENTS, NATASHA</t>
  </si>
  <si>
    <t>WTR INT FOYER</t>
  </si>
  <si>
    <t>OLDFORD, BETH</t>
  </si>
  <si>
    <t>Ins Adj Trvlr David Walker</t>
  </si>
  <si>
    <t>Ann.Conway@usaa.com</t>
  </si>
  <si>
    <t>Interior Repairs BSMNT</t>
  </si>
  <si>
    <t>Interior Repairs LEVEL3</t>
  </si>
  <si>
    <t>Interior Repairs LEVEL 2 &amp;3</t>
  </si>
  <si>
    <t>Interior Repairs LEVELS = 4</t>
  </si>
  <si>
    <t>interior repairs BSMNT</t>
  </si>
  <si>
    <t>PBR CLST, BR2, BR1 CLST,  LINEN, GARAGE</t>
  </si>
  <si>
    <t>INTERIOR DAMAGE</t>
  </si>
  <si>
    <t>Jason 931-629-2250</t>
  </si>
  <si>
    <t>KIT/Bath/LINEN/BR1 CLST</t>
  </si>
  <si>
    <t>GAZEBO</t>
  </si>
  <si>
    <t>DEMO</t>
  </si>
  <si>
    <t>BenczeR@Grangeinsurance.com</t>
  </si>
  <si>
    <t>orlando.reyes@libertymutual.com</t>
  </si>
  <si>
    <t>statefarmfireclaims@statefarm.com</t>
  </si>
  <si>
    <t>mptaylor@travelers.com</t>
  </si>
  <si>
    <t>ASIA.BABLES@LIBERTYMUTUAL.COM</t>
  </si>
  <si>
    <t>Nicole.Schaumleffel@libertymutual.com</t>
  </si>
  <si>
    <t>432v85zlpxmb@claims.usaa.com</t>
  </si>
  <si>
    <t>benjamin.bybee@allstate.COM</t>
  </si>
  <si>
    <t>INTERIOR</t>
  </si>
  <si>
    <t>candacebrown@alacritysolutions.com</t>
  </si>
  <si>
    <t>Mitigation</t>
  </si>
  <si>
    <t>Other Structures</t>
  </si>
  <si>
    <t>C: 216-559-6953</t>
  </si>
  <si>
    <t>(614) 593-7718</t>
  </si>
  <si>
    <t>ext</t>
  </si>
  <si>
    <t>ext (1213490)</t>
  </si>
  <si>
    <t> 330-437-6722</t>
  </si>
  <si>
    <t>813.731.6489</t>
  </si>
  <si>
    <t>469 997 2808</t>
  </si>
  <si>
    <t>1 (757) 854-8187</t>
  </si>
  <si>
    <t xml:space="preserve"> x1225768</t>
  </si>
  <si>
    <t>GARAGE</t>
  </si>
  <si>
    <t>X591641</t>
  </si>
  <si>
    <t>Replacement</t>
  </si>
  <si>
    <t xml:space="preserve"> Hallway- DN</t>
  </si>
  <si>
    <t>Stairs Up</t>
  </si>
  <si>
    <t>Stairs UP</t>
  </si>
  <si>
    <t>STAIRS DN</t>
  </si>
  <si>
    <t>Bath @ Rear Foyer</t>
  </si>
  <si>
    <t>Linen Closet HALL</t>
  </si>
  <si>
    <t>Pantry/HALL</t>
  </si>
  <si>
    <t>Guest Closet</t>
  </si>
  <si>
    <t>BATH</t>
  </si>
  <si>
    <t>PBR</t>
  </si>
  <si>
    <t>PBR CLOSET</t>
  </si>
  <si>
    <t>CPS / CLN / CON/ CGN</t>
  </si>
  <si>
    <t>LR CLOSET2 DN</t>
  </si>
  <si>
    <t>Up Hallway</t>
  </si>
  <si>
    <t>LAUNDRY</t>
  </si>
  <si>
    <t xml:space="preserve"> Hallway- up</t>
  </si>
  <si>
    <t>BATH DN</t>
  </si>
  <si>
    <t xml:space="preserve">REC ROOM </t>
  </si>
  <si>
    <t>Bedroom 2 TRAVEL AREA</t>
  </si>
  <si>
    <t>Bedroom 3</t>
  </si>
  <si>
    <t>PBR CLST</t>
  </si>
  <si>
    <t>Pantry</t>
  </si>
  <si>
    <t>STAIRS UP TRAVEL</t>
  </si>
  <si>
    <t>Year Built</t>
  </si>
  <si>
    <t>GRANGE 800-422-0550</t>
  </si>
  <si>
    <t>PRE 1978</t>
  </si>
  <si>
    <t>(800) 354-2172</t>
  </si>
  <si>
    <t>PRE 1980</t>
  </si>
  <si>
    <t>POST 1978</t>
  </si>
  <si>
    <t>post 1980</t>
  </si>
  <si>
    <t>216.654.1548</t>
  </si>
  <si>
    <t xml:space="preserve">pre 1980 </t>
  </si>
  <si>
    <t>Contract Date</t>
  </si>
  <si>
    <t>PA 18002</t>
  </si>
  <si>
    <t>Fax: (866) 447-4293</t>
  </si>
  <si>
    <t>469.997.6270</t>
  </si>
  <si>
    <t>Hartford, CT 06183</t>
  </si>
  <si>
    <t>Wednesday, March 26, 2025</t>
  </si>
  <si>
    <t>Sunday, April 6, 2025</t>
  </si>
  <si>
    <t>bjstrong@alacritysolutions.com</t>
  </si>
  <si>
    <t>Bloomington, IL 61710</t>
  </si>
  <si>
    <t>Loss of use/ ALE</t>
  </si>
  <si>
    <t>JOB INFO</t>
  </si>
  <si>
    <t>3525 West 47th Str</t>
  </si>
  <si>
    <t>255 DOVECOTE TRACE</t>
  </si>
  <si>
    <t>4514 Wellington Avenue</t>
  </si>
  <si>
    <t>6389 South Canterbury Road</t>
  </si>
  <si>
    <t>771 Edgewood Rd,</t>
  </si>
  <si>
    <t>331 ROYAL OAK DR</t>
  </si>
  <si>
    <t>23542 Hillcroft Drive</t>
  </si>
  <si>
    <t>1201 SPRINGWOOD DR NW</t>
  </si>
  <si>
    <t>5125 Greenhurst Extension</t>
  </si>
  <si>
    <t>357 E 270TH ST</t>
  </si>
  <si>
    <t>2079 Miami Road</t>
  </si>
  <si>
    <t>1439 West 98th Str</t>
  </si>
  <si>
    <t>sample cost 3</t>
  </si>
  <si>
    <t>36875 PEPPER DR</t>
  </si>
  <si>
    <t>5992 HIDDEN HOLM LN</t>
  </si>
  <si>
    <t xml:space="preserve">750 East 256th </t>
  </si>
  <si>
    <t>Breathing issue</t>
  </si>
  <si>
    <t>MACEDONIA, OH 44056</t>
  </si>
  <si>
    <t>Parma, OH, 44134</t>
  </si>
  <si>
    <t>Parma,Ohio 44129</t>
  </si>
  <si>
    <t>RICHMOND HGTS.,OH 44143</t>
  </si>
  <si>
    <t>Warrensville Heights, OH, 44128</t>
  </si>
  <si>
    <t>CONYERS, GA 30012</t>
  </si>
  <si>
    <t>Maple Heights, OH</t>
  </si>
  <si>
    <t>EUCLID OH 44132-1603</t>
  </si>
  <si>
    <t>Euclid, OH, </t>
  </si>
  <si>
    <t>doctor letter</t>
  </si>
  <si>
    <t>Cleveland, OH 44139</t>
  </si>
  <si>
    <t>AUSTELL, GA 30168</t>
  </si>
  <si>
    <t>Euclid, OH</t>
  </si>
  <si>
    <t>HMR</t>
  </si>
  <si>
    <t>A1</t>
  </si>
  <si>
    <t>curtisbradley10@gmail.com</t>
  </si>
  <si>
    <t>eakoswatta@aol.com</t>
  </si>
  <si>
    <t>blw8958@gmail.com</t>
  </si>
  <si>
    <t>lbjr77@gmail.com</t>
  </si>
  <si>
    <t>drama_kenn2002@yahoo.com</t>
  </si>
  <si>
    <t>nickwynn24@gmail.com</t>
  </si>
  <si>
    <t>F@gmail.com</t>
  </si>
  <si>
    <t>ngeelectric@gmail.com</t>
  </si>
  <si>
    <t>harvcora@icloud.com</t>
  </si>
  <si>
    <t>nikkolenrob@aol.com</t>
  </si>
  <si>
    <t>leeth123@roadrunner.com</t>
  </si>
  <si>
    <t>AnthonyLANEY26@GMAIL.COM</t>
  </si>
  <si>
    <t>lab test</t>
  </si>
  <si>
    <t>CARWASH1946@YAHOO.COM</t>
  </si>
  <si>
    <t>ml_aps@yahoo.com</t>
  </si>
  <si>
    <t>estrictfranklin@gmail.com</t>
  </si>
  <si>
    <t xml:space="preserve">Insurance Co. Name </t>
  </si>
  <si>
    <t>(216) 334-6445</t>
  </si>
  <si>
    <t>(216) 219-1054</t>
  </si>
  <si>
    <t>(216) 512-4318</t>
  </si>
  <si>
    <t>216) 224-1548</t>
  </si>
  <si>
    <t>(216) 894-1563</t>
  </si>
  <si>
    <t>216.712.0152</t>
  </si>
  <si>
    <t>(216) 785-1363</t>
  </si>
  <si>
    <t>NATIONAL FIRE &amp; MARINE</t>
  </si>
  <si>
    <t>678-646-7704</t>
  </si>
  <si>
    <t>(216) 407-1810</t>
  </si>
  <si>
    <t>(440) 431-7350</t>
  </si>
  <si>
    <t>216) 255-2231</t>
  </si>
  <si>
    <t>(216) 299-6104</t>
  </si>
  <si>
    <t>State Farm</t>
  </si>
  <si>
    <t>STATEFARM</t>
  </si>
  <si>
    <t>STATE FARM INS</t>
  </si>
  <si>
    <t>STATE FARM</t>
  </si>
  <si>
    <t>Trisura Insurance Company.</t>
  </si>
  <si>
    <t xml:space="preserve">ALLSTATE </t>
  </si>
  <si>
    <t>Westfield Insurance</t>
  </si>
  <si>
    <t>Statefarm</t>
  </si>
  <si>
    <t>QBE INS</t>
  </si>
  <si>
    <t>GEICO/HOMESITE</t>
  </si>
  <si>
    <t>Allstate Insurance Company</t>
  </si>
  <si>
    <t>FARMERS</t>
  </si>
  <si>
    <t>Spinnaker Insurance Company</t>
  </si>
  <si>
    <t>Allstate Vehicle and Property Insurance Co</t>
  </si>
  <si>
    <t>AAA Insurance</t>
  </si>
  <si>
    <t>Esurance</t>
  </si>
  <si>
    <t>ALLSTATE INS CO.</t>
  </si>
  <si>
    <t>LIBERTY MUTUAL</t>
  </si>
  <si>
    <t>SAFECO #</t>
  </si>
  <si>
    <t>ASSURANT INS</t>
  </si>
  <si>
    <t>AMERICAN FAMILY</t>
  </si>
  <si>
    <t>Allstate</t>
  </si>
  <si>
    <t>GRANGE</t>
  </si>
  <si>
    <t>STANDARD GUARANTY INS. CO.</t>
  </si>
  <si>
    <t> Alstate 0662951359</t>
  </si>
  <si>
    <t>(216) 402-0049</t>
  </si>
  <si>
    <t>956.371.3974</t>
  </si>
  <si>
    <t>Universal Ins</t>
  </si>
  <si>
    <t>216-407-6481</t>
  </si>
  <si>
    <t>Geigo I</t>
  </si>
  <si>
    <t>PROGRESSIVE</t>
  </si>
  <si>
    <t>Erie</t>
  </si>
  <si>
    <t xml:space="preserve">Claim # </t>
  </si>
  <si>
    <t>w</t>
  </si>
  <si>
    <t>vnssmrshll@yahoo.com</t>
  </si>
  <si>
    <t>BH01737488</t>
  </si>
  <si>
    <t>#0579206154LoaN</t>
  </si>
  <si>
    <t>3556W964G</t>
  </si>
  <si>
    <t>CLM</t>
  </si>
  <si>
    <t>CLM 11- 65W674M</t>
  </si>
  <si>
    <t>3570V537Z</t>
  </si>
  <si>
    <t>CLM3570X095J</t>
  </si>
  <si>
    <t>3573K614T</t>
  </si>
  <si>
    <t>3572C952H</t>
  </si>
  <si>
    <t>3571Z117Q</t>
  </si>
  <si>
    <t>TIC-00005092</t>
  </si>
  <si>
    <t>3572Q140L</t>
  </si>
  <si>
    <t>#0771511680</t>
  </si>
  <si>
    <t>#002534872</t>
  </si>
  <si>
    <t>11-63G7-91F</t>
  </si>
  <si>
    <t>3572H977V</t>
  </si>
  <si>
    <t>3574M271X</t>
  </si>
  <si>
    <t>3577Q641P</t>
  </si>
  <si>
    <t>873368N</t>
  </si>
  <si>
    <t># 01-008-402478</t>
  </si>
  <si>
    <t>#0782519052</t>
  </si>
  <si>
    <t>#0785946666</t>
  </si>
  <si>
    <t>#0787407485</t>
  </si>
  <si>
    <t>3582G431B</t>
  </si>
  <si>
    <t>7008788987-1</t>
  </si>
  <si>
    <t>24PROH621255022</t>
  </si>
  <si>
    <t>0790205199</t>
  </si>
  <si>
    <t>#017095711</t>
  </si>
  <si>
    <t>#0786294926</t>
  </si>
  <si>
    <t>#250254318</t>
  </si>
  <si>
    <t>0807044169</t>
  </si>
  <si>
    <t>#059633981</t>
  </si>
  <si>
    <t> 059597581-01</t>
  </si>
  <si>
    <t>00201936986</t>
  </si>
  <si>
    <t>0814056289</t>
  </si>
  <si>
    <t>#0772562245</t>
  </si>
  <si>
    <t>1163C742W</t>
  </si>
  <si>
    <t>1163C746F</t>
  </si>
  <si>
    <t>ZHM003759154</t>
  </si>
  <si>
    <t>00201358720</t>
  </si>
  <si>
    <t>GA240100643</t>
  </si>
  <si>
    <t>3582G711L</t>
  </si>
  <si>
    <t>0786750778</t>
  </si>
  <si>
    <t>01-007-956327</t>
  </si>
  <si>
    <t>3573H030H</t>
  </si>
  <si>
    <t>A00006100647</t>
  </si>
  <si>
    <t>policy #</t>
  </si>
  <si>
    <t>42PFP26378901</t>
  </si>
  <si>
    <t>PL</t>
  </si>
  <si>
    <t>11-EY-B111-9</t>
  </si>
  <si>
    <t>70 CJ 385 L3</t>
  </si>
  <si>
    <t>95GDC4816</t>
  </si>
  <si>
    <t>95EMD4258</t>
  </si>
  <si>
    <t>70-C4-Y732-1</t>
  </si>
  <si>
    <t>826 781 155</t>
  </si>
  <si>
    <t>11EAP8759</t>
  </si>
  <si>
    <t>70CRP2953</t>
  </si>
  <si>
    <t>70EHX4312</t>
  </si>
  <si>
    <t>70-CA-H811-3</t>
  </si>
  <si>
    <t>PHP4140181</t>
  </si>
  <si>
    <t>880 0025757</t>
  </si>
  <si>
    <t>Policy  992755402</t>
  </si>
  <si>
    <t>126 061 389</t>
  </si>
  <si>
    <t>PL#</t>
  </si>
  <si>
    <t>DOH-10908612-01</t>
  </si>
  <si>
    <t>OHH000190052</t>
  </si>
  <si>
    <t>980 610 253</t>
  </si>
  <si>
    <t>: 10610052</t>
  </si>
  <si>
    <t>880 022 226</t>
  </si>
  <si>
    <t>H3V28806334771</t>
  </si>
  <si>
    <t>OK7558571</t>
  </si>
  <si>
    <t>2MR07293165041</t>
  </si>
  <si>
    <t>PL# 026-164-325</t>
  </si>
  <si>
    <t># 41105-87553</t>
  </si>
  <si>
    <t>MIP-RCH-00755-99</t>
  </si>
  <si>
    <t>1701-1601-0661</t>
  </si>
  <si>
    <t>95J8Y8775</t>
  </si>
  <si>
    <t>000880016618</t>
  </si>
  <si>
    <t>REN 1945339</t>
  </si>
  <si>
    <t>95-J8-M309-7</t>
  </si>
  <si>
    <t>Q61 0295794</t>
  </si>
  <si>
    <t>Email INS. co.</t>
  </si>
  <si>
    <t>A154</t>
  </si>
  <si>
    <t>BSCHEUER@PROCTORLP.COM</t>
  </si>
  <si>
    <t>CLAIMS@CLAIMS.ALLSTATE.COM</t>
  </si>
  <si>
    <t>CLAIMMAIL@US.QBE.COM</t>
  </si>
  <si>
    <t>Jameka.Hines@afics.com</t>
  </si>
  <si>
    <t>myclaim@farmersinsurance.com</t>
  </si>
  <si>
    <t>info+emld300ef05ab65@claims.hippo.com</t>
  </si>
  <si>
    <t>STAPLES.OLIVIA @ace.aaa.com</t>
  </si>
  <si>
    <t>carla.robledo@ngic.com</t>
  </si>
  <si>
    <t>IMAGING@LIBERTYMUTUAL.COM</t>
  </si>
  <si>
    <t>MYCLAIMINFO@ASSURANT.COM</t>
  </si>
  <si>
    <t> myclaiminfo@assurant.com</t>
  </si>
  <si>
    <t>claimpathuniversalproperty.com</t>
  </si>
  <si>
    <t>CLIMDOCUMENTS@AFICS.COM</t>
  </si>
  <si>
    <t>DESK Adjuster DA</t>
  </si>
  <si>
    <t xml:space="preserve">POST 1978 </t>
  </si>
  <si>
    <t xml:space="preserve">AFTER 1980 </t>
  </si>
  <si>
    <t>SCHEUER, BRANDON</t>
  </si>
  <si>
    <t xml:space="preserve">POST 1980 </t>
  </si>
  <si>
    <t xml:space="preserve">BEFORE 1980 </t>
  </si>
  <si>
    <t>DA</t>
  </si>
  <si>
    <t>RAMOS, ROSELYN</t>
  </si>
  <si>
    <t>TARA HARRINGTON</t>
  </si>
  <si>
    <t>FOWLER, CHARITY</t>
  </si>
  <si>
    <t>Owen Hanbury</t>
  </si>
  <si>
    <t>James Hudson</t>
  </si>
  <si>
    <t>GIESEY, MATT 309 834 9661</t>
  </si>
  <si>
    <t>Amy Irwin</t>
  </si>
  <si>
    <t>Stewart Pile, Monica</t>
  </si>
  <si>
    <t>Jameka.Hines</t>
  </si>
  <si>
    <t>Spencer GASTON,   Large Loss</t>
  </si>
  <si>
    <t>Brandon Timmins</t>
  </si>
  <si>
    <t>KRISTEN</t>
  </si>
  <si>
    <t>STAPLES, OLIVIA 207 776 6150</t>
  </si>
  <si>
    <t>LYLE KENDICKS</t>
  </si>
  <si>
    <t>Carla Robledo|</t>
  </si>
  <si>
    <t>Ticora Thomas</t>
  </si>
  <si>
    <t>NICOLE.FITZGERALD</t>
  </si>
  <si>
    <t> Goddraneika Merrill (469)242-7605</t>
  </si>
  <si>
    <t>PERO, EMMANUEL</t>
  </si>
  <si>
    <t>MEAGAN CHASAR, LRG LOSS ADJ</t>
  </si>
  <si>
    <t>Carla Robledo| Homeowners Senior Inside Rep</t>
  </si>
  <si>
    <t>CHARLES SCNIDIER</t>
  </si>
  <si>
    <r>
      <t>Tia Dortch</t>
    </r>
    <r>
      <rPr>
        <b/>
        <sz val="13.5"/>
        <color rgb="FF5F6368"/>
        <rFont val="Roboto"/>
      </rPr>
      <t> </t>
    </r>
  </si>
  <si>
    <t>SARAH KENNEDY</t>
  </si>
  <si>
    <t>Rachael Bencze</t>
  </si>
  <si>
    <t>Elaine  Gebsbher</t>
  </si>
  <si>
    <t>POST 1980</t>
  </si>
  <si>
    <t>STERLING X1702</t>
  </si>
  <si>
    <t>Simon Moncada</t>
  </si>
  <si>
    <t>WALKER, STEPHEN</t>
  </si>
  <si>
    <t>RICHARD, CATHERINE</t>
  </si>
  <si>
    <t>DA Phone</t>
  </si>
  <si>
    <t>EM</t>
  </si>
  <si>
    <t> (877) 491-7277.</t>
  </si>
  <si>
    <t>consumeraffairs@travelers.com</t>
  </si>
  <si>
    <t>844-458-4300</t>
  </si>
  <si>
    <t>(866) 787-8678</t>
  </si>
  <si>
    <t>844-503-7101</t>
  </si>
  <si>
    <t>1(866) 787 8676 Ext. 16799</t>
  </si>
  <si>
    <t>844.723.2524</t>
  </si>
  <si>
    <t>251-665-8527</t>
  </si>
  <si>
    <t>888 656.8005</t>
  </si>
  <si>
    <t>(888) 656-8005</t>
  </si>
  <si>
    <t>HEATHER.CASOLA</t>
  </si>
  <si>
    <t>Property Adjuster, Property Claims | Hippo Insurance Services</t>
  </si>
  <si>
    <t>207 776 6150</t>
  </si>
  <si>
    <t>(800) 378-7262</t>
  </si>
  <si>
    <t>(540) 725-6641</t>
  </si>
  <si>
    <t>(469)242-7605</t>
  </si>
  <si>
    <t>800 358 0600 X 4030304</t>
  </si>
  <si>
    <t>1.800.358.0600</t>
  </si>
  <si>
    <t>MSI.SUPPORT@ALACRITYSOLUTIONS.COM</t>
  </si>
  <si>
    <t>(800) 425-9113</t>
  </si>
  <si>
    <t>(224) 559-9178</t>
  </si>
  <si>
    <t>(608) 286-8911</t>
  </si>
  <si>
    <t xml:space="preserve"> 844 458 4300</t>
  </si>
  <si>
    <t>I</t>
  </si>
  <si>
    <t>DA Ph. Ext. #</t>
  </si>
  <si>
    <t>614-445-2880</t>
  </si>
  <si>
    <t>800-252-8294</t>
  </si>
  <si>
    <t>800-2-CLAIMS</t>
  </si>
  <si>
    <t>1.800.252.4633</t>
  </si>
  <si>
    <t>800.531.8722</t>
  </si>
  <si>
    <t>8667878678 X 5620</t>
  </si>
  <si>
    <t>FL License #: G087288</t>
  </si>
  <si>
    <t>(972) 732-5783</t>
  </si>
  <si>
    <t>770.303.2737</t>
  </si>
  <si>
    <t>330 224-5157</t>
  </si>
  <si>
    <t>(330) 224-5157</t>
  </si>
  <si>
    <r>
      <t>855-999-9746</t>
    </r>
    <r>
      <rPr>
        <sz val="12"/>
        <color rgb="FF222222"/>
        <rFont val="Arial"/>
        <family val="2"/>
      </rPr>
      <t> x 7476</t>
    </r>
  </si>
  <si>
    <t>(336) 331-6825</t>
  </si>
  <si>
    <t>X4030304</t>
  </si>
  <si>
    <t>(678) 935-4670</t>
  </si>
  <si>
    <t>x4019804</t>
  </si>
  <si>
    <t>844-306-0752</t>
  </si>
  <si>
    <t>(954) 958-1205</t>
  </si>
  <si>
    <t>J</t>
  </si>
  <si>
    <t xml:space="preserve">DA Email </t>
  </si>
  <si>
    <t>OH23T KOSWATTA V2.1</t>
  </si>
  <si>
    <t>OH24H WILLIAMS</t>
  </si>
  <si>
    <t>OH23A BATTLE @PARMA</t>
  </si>
  <si>
    <t>OH22 ANDERSON PETE</t>
  </si>
  <si>
    <t>OH22 WYNN FIRE @ROYAL OAK</t>
  </si>
  <si>
    <t xml:space="preserve">OH23P-FERGUSON@HILLCROFT </t>
  </si>
  <si>
    <t>OH24A RUSH WTR @Roanoke</t>
  </si>
  <si>
    <t>GA22 TORRES @ CONYERS</t>
  </si>
  <si>
    <t>OH23A-ROBINSON@E270</t>
  </si>
  <si>
    <t>LEETH</t>
  </si>
  <si>
    <t>OH24A Laney @ W98</t>
  </si>
  <si>
    <t>ROSELYN.RAMOS.VAFA8T@statefarm.com</t>
  </si>
  <si>
    <t>ext. 889098</t>
  </si>
  <si>
    <t>MichaelRankin@westfieldgrp.com</t>
  </si>
  <si>
    <t>MATTHEW.GIESEY.VAF5GP@statefarm.com</t>
  </si>
  <si>
    <t>sgawu@allstate.com</t>
  </si>
  <si>
    <t>HEATHER.CASOLA6@FARMERSINSURANCE.COM</t>
  </si>
  <si>
    <t> info+eml39d20004afe2@claims.hippo.com</t>
  </si>
  <si>
    <t>KDOWL@ALLSTATE.COM</t>
  </si>
  <si>
    <t>lyle.kendrick@allstate.com</t>
  </si>
  <si>
    <t>NICOLE.FITZGERALD@LIBERTYMUTUAL.COM</t>
  </si>
  <si>
    <t>Goddraneika.Merrill02@libertymutual.com</t>
  </si>
  <si>
    <t>tia.dortch.k6r7@statefarm.com</t>
  </si>
  <si>
    <t>kharja.murdock@Assurant.com</t>
  </si>
  <si>
    <t>0H23A-MALIKA ALIM@WOODLAND</t>
  </si>
  <si>
    <t>GA23A LOZAN0 @AUSTELL</t>
  </si>
  <si>
    <t>SB0318@UNIVERSALPROPERTY.COM</t>
  </si>
  <si>
    <t>OH23A Franklin @256street</t>
  </si>
  <si>
    <t>STEPHEN.WALKER@AFICS.COM</t>
  </si>
  <si>
    <t>K</t>
  </si>
  <si>
    <t>Field Adjuster Name</t>
  </si>
  <si>
    <t>Basement Rec Room</t>
  </si>
  <si>
    <t>HALL UP</t>
  </si>
  <si>
    <t>REC ROOM 1</t>
  </si>
  <si>
    <t>HALL FLR1</t>
  </si>
  <si>
    <t>SEEK NOW HOWARD HOLCOMB</t>
  </si>
  <si>
    <t>MUHOMID</t>
  </si>
  <si>
    <t>Email: tpa.support@alacritysolutions.com</t>
  </si>
  <si>
    <t>SCOTT DANKO</t>
  </si>
  <si>
    <t>WHITE, JUSTIENE</t>
  </si>
  <si>
    <t>MICHAEL OZELLO</t>
  </si>
  <si>
    <t>Karlton Haynes</t>
  </si>
  <si>
    <t>DREW STARK asst.</t>
  </si>
  <si>
    <t>LYLE KENDRICK</t>
  </si>
  <si>
    <t>VINCENT, KATHERINE</t>
  </si>
  <si>
    <t>RIMKUS TPA</t>
  </si>
  <si>
    <t>FA</t>
  </si>
  <si>
    <t>MARCUS, HORACE</t>
  </si>
  <si>
    <t>KEVIN KIDD</t>
  </si>
  <si>
    <t>Jason Jones</t>
  </si>
  <si>
    <t>RONALD MANCE</t>
  </si>
  <si>
    <t>Demrovsky, Andrew appraiser</t>
  </si>
  <si>
    <t>SCOTT JACOBS</t>
  </si>
  <si>
    <t>L</t>
  </si>
  <si>
    <t>Phone # field adj</t>
  </si>
  <si>
    <t>Utility Room</t>
  </si>
  <si>
    <t>Utility room</t>
  </si>
  <si>
    <t>BSMNT CLOSET</t>
  </si>
  <si>
    <t>8667878678 X 4013</t>
  </si>
  <si>
    <t>800-647-3626 ext 3148</t>
  </si>
  <si>
    <t>219.614.1819</t>
  </si>
  <si>
    <t>M</t>
  </si>
  <si>
    <t>Field adj email</t>
  </si>
  <si>
    <t>Master BR Closet</t>
  </si>
  <si>
    <t>PRIMARY Bedroom</t>
  </si>
  <si>
    <t>HALL BONUS ROOM</t>
  </si>
  <si>
    <t>Alacrity Solutions</t>
  </si>
  <si>
    <t>SDANKO@INSRESCON.COM</t>
  </si>
  <si>
    <t>JWHK7@ALLSTATE.COM</t>
  </si>
  <si>
    <t>MICHAEL.OZELLO.VAFCRL@STATEFARM.COM</t>
  </si>
  <si>
    <t>khaynes@alacritysolutions.com</t>
  </si>
  <si>
    <t>ASTCP@ALLSTATE.COM</t>
  </si>
  <si>
    <t>HIPPO INS CO.</t>
  </si>
  <si>
    <t>KATHERINE@KGVINCENT.COM</t>
  </si>
  <si>
    <t>FA EM ?</t>
  </si>
  <si>
    <t>PH</t>
  </si>
  <si>
    <t>Preston.Cone@libertymutual.com</t>
  </si>
  <si>
    <t>KIDD.STANDARD.ADJUSTING@GMAIL.COM</t>
  </si>
  <si>
    <t>MCHEM@ALLSTATE.COM</t>
  </si>
  <si>
    <t>JKLIQUIDATION@GMAIL.COM</t>
  </si>
  <si>
    <t>RMANCE@INSRESCON.COM</t>
  </si>
  <si>
    <t>andyd@sikegroupllc.com</t>
  </si>
  <si>
    <t>SCOTT@AFICS.COM</t>
  </si>
  <si>
    <t>adj contents</t>
  </si>
  <si>
    <t>HM 5265029 00</t>
  </si>
  <si>
    <t>HM  4186290 06 02</t>
  </si>
  <si>
    <t>#000826481282</t>
  </si>
  <si>
    <t>992 832 919</t>
  </si>
  <si>
    <t>70B9K5636</t>
  </si>
  <si>
    <t>42PFP263789-01 /PFI 10625393</t>
  </si>
  <si>
    <t>606732655-633-1</t>
  </si>
  <si>
    <t>OK6372979</t>
  </si>
  <si>
    <t>H3DT8174525670</t>
  </si>
  <si>
    <t>PL # 000826686789</t>
  </si>
  <si>
    <t>Kevin Salmon, SPVR</t>
  </si>
  <si>
    <t>ANTONIO</t>
  </si>
  <si>
    <t>FABIOLA, CHRISTENE</t>
  </si>
  <si>
    <r>
      <t>mgr: </t>
    </r>
    <r>
      <rPr>
        <sz val="12"/>
        <color rgb="FF222222"/>
        <rFont val="Arial"/>
        <family val="2"/>
      </rPr>
      <t>Patrick Atwell ext 2218</t>
    </r>
  </si>
  <si>
    <t>BRANDY CPS</t>
  </si>
  <si>
    <t>KEISHA</t>
  </si>
  <si>
    <t>Kianha Taylor</t>
  </si>
  <si>
    <t>Info@claims.hippo.com</t>
  </si>
  <si>
    <t>SPV Tanya Sayer 207-791-8544</t>
  </si>
  <si>
    <t>TENETIA MOORE</t>
  </si>
  <si>
    <t>NICK</t>
  </si>
  <si>
    <t>Chad Hages</t>
  </si>
  <si>
    <t>Shad Peterson</t>
  </si>
  <si>
    <t>HM5097293 00 02</t>
  </si>
  <si>
    <t>PHP5336287</t>
  </si>
  <si>
    <t>35GWY1289</t>
  </si>
  <si>
    <t>insp mon 28 march 10-12am</t>
  </si>
  <si>
    <t>O</t>
  </si>
  <si>
    <t>adj CPS phone #</t>
  </si>
  <si>
    <t>LAUNDRY CLOSET</t>
  </si>
  <si>
    <t>BR PRIMARY</t>
  </si>
  <si>
    <t>BASEMENT REC</t>
  </si>
  <si>
    <t>STAIRS DOWN</t>
  </si>
  <si>
    <t>`</t>
  </si>
  <si>
    <t>PRIMARY BATHROOM</t>
  </si>
  <si>
    <t>REAR/ENTRY ROOM</t>
  </si>
  <si>
    <t>Closet 3</t>
  </si>
  <si>
    <t>BEDROOM</t>
  </si>
  <si>
    <t>Phone: (704) 548-2680</t>
  </si>
  <si>
    <t>(727) 571-5062</t>
  </si>
  <si>
    <t>N/A</t>
  </si>
  <si>
    <t>Phone: (425) 424-1487</t>
  </si>
  <si>
    <t>864.833.6360</t>
  </si>
  <si>
    <t>Bedroom 1 Closet</t>
  </si>
  <si>
    <t>P</t>
  </si>
  <si>
    <t>adj CPS email</t>
  </si>
  <si>
    <t>Michael R Carlozzi</t>
  </si>
  <si>
    <t>LESLIE</t>
  </si>
  <si>
    <t>Stacey Williams</t>
  </si>
  <si>
    <t>Orlando Reyes</t>
  </si>
  <si>
    <t xml:space="preserve">POLITZA,LEXI  </t>
  </si>
  <si>
    <t>Michelle Taylor , supervisor</t>
  </si>
  <si>
    <t>ASIA BABLES</t>
  </si>
  <si>
    <t>Nicole Schaumleffel</t>
  </si>
  <si>
    <t>TAMI</t>
  </si>
  <si>
    <t>Benjamin Bybee</t>
  </si>
  <si>
    <t>kevin.salmon.h9ib@statefarm.com</t>
  </si>
  <si>
    <t># 10135</t>
  </si>
  <si>
    <t>onsite@infraware.com</t>
  </si>
  <si>
    <t>contents.claims@genpact.com</t>
  </si>
  <si>
    <t>NICK@ALLCATCLAIMS.COM</t>
  </si>
  <si>
    <t>Candace Brown</t>
  </si>
  <si>
    <t>Q</t>
  </si>
  <si>
    <t>TMP adj</t>
  </si>
  <si>
    <t>CLOSET2 BR MASTER</t>
  </si>
  <si>
    <t>STORAGE</t>
  </si>
  <si>
    <t xml:space="preserve"> Bsmnt rec 1 </t>
  </si>
  <si>
    <t>Bathroom Up</t>
  </si>
  <si>
    <t>PRIMARY CLOSET</t>
  </si>
  <si>
    <t>Basement Hall/STEPS</t>
  </si>
  <si>
    <t>Attic</t>
  </si>
  <si>
    <t>STORAGE 1</t>
  </si>
  <si>
    <t>LINEN CLST</t>
  </si>
  <si>
    <t>LONGOBARDI, THOMAS</t>
  </si>
  <si>
    <t>Sheree Banks</t>
  </si>
  <si>
    <t>Cory Taylor, FL Licensed Adjuster</t>
  </si>
  <si>
    <t>Garage TRAVEL AREA</t>
  </si>
  <si>
    <t>R</t>
  </si>
  <si>
    <t>TMP adj phone #</t>
  </si>
  <si>
    <t>ZHM003666130</t>
  </si>
  <si>
    <t>ZHM003622222-1</t>
  </si>
  <si>
    <t>#0743341489</t>
  </si>
  <si>
    <t>A00005157320</t>
  </si>
  <si>
    <t>#0696994516</t>
  </si>
  <si>
    <t>#:051976058-01</t>
  </si>
  <si>
    <t>3549V338J</t>
  </si>
  <si>
    <t>BH01741315</t>
  </si>
  <si>
    <t>ISR1809</t>
  </si>
  <si>
    <t>#054466547</t>
  </si>
  <si>
    <t>054398697-01</t>
  </si>
  <si>
    <t>27853880-046</t>
  </si>
  <si>
    <t>#'0757376116</t>
  </si>
  <si>
    <t>(443) 565-7237</t>
  </si>
  <si>
    <t>(469) 997-6270</t>
  </si>
  <si>
    <t>ZHM003588773</t>
  </si>
  <si>
    <t>PRAH00908387</t>
  </si>
  <si>
    <t>3550V185H</t>
  </si>
  <si>
    <t>S</t>
  </si>
  <si>
    <t>adj TMP email</t>
  </si>
  <si>
    <t>Closet  BR # 2</t>
  </si>
  <si>
    <t>Closet  BR # 1</t>
  </si>
  <si>
    <t>REC ROOM 2</t>
  </si>
  <si>
    <t>BSMNT REC ROOM</t>
  </si>
  <si>
    <t>agent</t>
  </si>
  <si>
    <t>ALE</t>
  </si>
  <si>
    <t>Sheree.Banks@libertymutual.com</t>
  </si>
  <si>
    <t>Claims Analyst</t>
  </si>
  <si>
    <t>T</t>
  </si>
  <si>
    <t>ATT: Loss Draft Dept.</t>
  </si>
  <si>
    <t xml:space="preserve"> Corporation Service Company dba CSC Lawyers Incorporating Service</t>
  </si>
  <si>
    <t>YOLANDA FRANCE CPA/ALE</t>
  </si>
  <si>
    <t>Minor, Josh</t>
  </si>
  <si>
    <t>Peter, Caddy</t>
  </si>
  <si>
    <t>Hippo Analytics Inc. dba Hippo Insurance Services (“Hippo”)</t>
  </si>
  <si>
    <t>Liberty Mutual Insurance | Safeco Insurance</t>
  </si>
  <si>
    <t xml:space="preserve">Safeco Insurance Attn: Payment Processing Operations PO Box 91016 Chicago, IL 60680-1016 </t>
  </si>
  <si>
    <t>SCOTT</t>
  </si>
  <si>
    <t>National Water Claim Services</t>
  </si>
  <si>
    <t>U</t>
  </si>
  <si>
    <t>address ins overnight mail</t>
  </si>
  <si>
    <t>PRIMARY Bathroom</t>
  </si>
  <si>
    <t>Roof Scope = DAMAGES &amp; LINE ITEMS</t>
  </si>
  <si>
    <t>840 468 4300 X10146</t>
  </si>
  <si>
    <t>undisputed law spv</t>
  </si>
  <si>
    <t>(503) 603-6417</t>
  </si>
  <si>
    <t>Heather Casola</t>
  </si>
  <si>
    <t>mogunmwonyi-c@hippo.com</t>
  </si>
  <si>
    <t>PO Box 5014</t>
  </si>
  <si>
    <t>(330) 461-8875</t>
  </si>
  <si>
    <t xml:space="preserve">  877 262 9375</t>
  </si>
  <si>
    <t>V</t>
  </si>
  <si>
    <t>city, state-zip ins</t>
  </si>
  <si>
    <t>SterlingDUNNwork@yahoo.com</t>
  </si>
  <si>
    <t>dwalker6@travelers.com</t>
  </si>
  <si>
    <t>770 842 2763</t>
  </si>
  <si>
    <t>RAKELLE</t>
  </si>
  <si>
    <t>Field Claims Representative</t>
  </si>
  <si>
    <t>Scranton, PA  018505-5014</t>
  </si>
  <si>
    <t>Office: (727) 753-9410</t>
  </si>
  <si>
    <t>W</t>
  </si>
  <si>
    <t xml:space="preserve">Insurance Co. Phone </t>
  </si>
  <si>
    <t>Analiza Hatcher</t>
  </si>
  <si>
    <t>770 982 7373</t>
  </si>
  <si>
    <t>440-465-6346</t>
  </si>
  <si>
    <t>CLAIMS: 1-800-326-7781</t>
  </si>
  <si>
    <t>Email: ctaylor@nwclaimservices.com</t>
  </si>
  <si>
    <t>Wykisha Grace, MSI</t>
  </si>
  <si>
    <t>X</t>
  </si>
  <si>
    <t>Website Ins Co.</t>
  </si>
  <si>
    <t>Back Foyer</t>
  </si>
  <si>
    <t>Basement BR</t>
  </si>
  <si>
    <t>FAMILY ROOM</t>
  </si>
  <si>
    <t>RR FOYER/HALL</t>
  </si>
  <si>
    <t>BEDROOM 1 CLOSET</t>
  </si>
  <si>
    <t>NOOK</t>
  </si>
  <si>
    <t>Bedroom</t>
  </si>
  <si>
    <t>REC ROOM 2/office</t>
  </si>
  <si>
    <t>HALL UP TRVL</t>
  </si>
  <si>
    <t>josh@joshminore.com</t>
  </si>
  <si>
    <t>Farmers Group Property a</t>
  </si>
  <si>
    <t>800 358 0600 X 4730304</t>
  </si>
  <si>
    <t>ADJ LRG LOSS ALT</t>
  </si>
  <si>
    <t>Mailing   address INS</t>
  </si>
  <si>
    <t>Master Bedroom</t>
  </si>
  <si>
    <t>Closet  BR # 3</t>
  </si>
  <si>
    <t>WORKSHOP @ GARAGE</t>
  </si>
  <si>
    <t xml:space="preserve"> 2710 Gateway Oaks Drive Suite 150N</t>
  </si>
  <si>
    <t>Z</t>
  </si>
  <si>
    <t>Mail city, state, zip INS</t>
  </si>
  <si>
    <t>PO Box 25196 Lehigh Valley,</t>
  </si>
  <si>
    <t>Phone: (937) 467-1460</t>
  </si>
  <si>
    <t>Sacramento CA 95833</t>
  </si>
  <si>
    <t>844-306-0752 x457415</t>
  </si>
  <si>
    <t>BA1</t>
  </si>
  <si>
    <t>FAX Ins. Co</t>
  </si>
  <si>
    <t>Laundry</t>
  </si>
  <si>
    <t>Stairs UP LVL 2</t>
  </si>
  <si>
    <t>PRIMARY BEDROOM</t>
  </si>
  <si>
    <t>Bedroom 2</t>
  </si>
  <si>
    <t>HALL DN</t>
  </si>
  <si>
    <t>BR1 UP CLOSET</t>
  </si>
  <si>
    <t>Bedroom Up 1 TRAVEL</t>
  </si>
  <si>
    <t>BB1</t>
  </si>
  <si>
    <t>NEW CUSTOMER #</t>
  </si>
  <si>
    <t>LINEN CLOSET 1</t>
  </si>
  <si>
    <t>Bathroom UP</t>
  </si>
  <si>
    <t>0H24 RUSH RFG @ROANOKE</t>
  </si>
  <si>
    <t>Bedroom 2 Closet</t>
  </si>
  <si>
    <t>Upstairs Hall</t>
  </si>
  <si>
    <t>Closet 2</t>
  </si>
  <si>
    <t>UTILITY ROOM</t>
  </si>
  <si>
    <t>BR1 UP</t>
  </si>
  <si>
    <t>OH23A-Lawrence v3</t>
  </si>
  <si>
    <t>OH24A SMITH @ LUDLOW</t>
  </si>
  <si>
    <t>GA23K WIMBISH ATL</t>
  </si>
  <si>
    <t>OH24A HICKS@ TURNEY</t>
  </si>
  <si>
    <t>OH24A AKALA @E153  VANDALISM</t>
  </si>
  <si>
    <t>OH24A AKALA @E153  TREE</t>
  </si>
  <si>
    <t>OH24 COUSETTE@E111</t>
  </si>
  <si>
    <t>OH24A JONES, BH</t>
  </si>
  <si>
    <t>OH24 NEWMAN @E. 88STR</t>
  </si>
  <si>
    <t>OH24H HENDERSON</t>
  </si>
  <si>
    <t>GA24 BEVERLY, ROMERO @ CONYERS</t>
  </si>
  <si>
    <t>Oh24A Goshen @Estlake348</t>
  </si>
  <si>
    <t>OH24A Brownlee @Alvin</t>
  </si>
  <si>
    <t>OH22A RINGO @ DANIEL ST. BEDFORD</t>
  </si>
  <si>
    <t>OH25 BROWN @ HECKER</t>
  </si>
  <si>
    <t>OH25 HURT @EUCLID</t>
  </si>
  <si>
    <t>OH25 DEJARNETTE V2</t>
  </si>
  <si>
    <t>Oh25Burns2@Georgetown</t>
  </si>
  <si>
    <t>Oh25CARTER@Georgetown</t>
  </si>
  <si>
    <t>OH25 CHERRY V2 @ Larchmere</t>
  </si>
  <si>
    <t>OH25 Johnson @ Macedonia</t>
  </si>
  <si>
    <t>OH25 LACEY, E</t>
  </si>
  <si>
    <t>OH25 BROOKS,@YNG</t>
  </si>
  <si>
    <t>GA25 SMITH @GERTRUDE PL</t>
  </si>
  <si>
    <t>OH25 ANITA @GERTRUDE</t>
  </si>
  <si>
    <t>OH25 HATTEN @QUILLIAMS</t>
  </si>
  <si>
    <t>OH25 MONTGOMERY @ ASHWOOD</t>
  </si>
  <si>
    <t>OH25 BROWNLEE @E189</t>
  </si>
  <si>
    <t>OH26 HUTCHINSON WTR @WALTON HILLS</t>
  </si>
  <si>
    <t>GA25 SMITH</t>
  </si>
  <si>
    <t>OH24 BROWN @ MORROW</t>
  </si>
  <si>
    <t>GA24M JOHNSON WTR MIKE V2</t>
  </si>
  <si>
    <t xml:space="preserve">GA24M JOHNSON,RFG MIKE </t>
  </si>
  <si>
    <t>OH24W BURNS @ TREBISKY</t>
  </si>
  <si>
    <t>OH22P GREENWALT2 FIRE</t>
  </si>
  <si>
    <t>GA24 JOHNSON TREE V2</t>
  </si>
  <si>
    <t>OH25CARIB @E88 GH</t>
  </si>
  <si>
    <t xml:space="preserve">HALL UP </t>
  </si>
  <si>
    <t>OH25P Lanier, APPRAISAL Shari</t>
  </si>
  <si>
    <t>OH24A CORBIN @ ELDAMERE</t>
  </si>
  <si>
    <t>OH23P-GREENWALT@W.GOVERNOR V9</t>
  </si>
  <si>
    <t>OH23A-THOMAS@MILLER</t>
  </si>
  <si>
    <t>OH24A RAGLAND @NORDHAM</t>
  </si>
  <si>
    <t>Oh24A Webb TreeWind @Horizon</t>
  </si>
  <si>
    <t>BC1</t>
  </si>
  <si>
    <t>ROOM ID</t>
  </si>
  <si>
    <t>Bedroom2</t>
  </si>
  <si>
    <t xml:space="preserve"> BSMNT STORAGE </t>
  </si>
  <si>
    <t>Linen Closet 2</t>
  </si>
  <si>
    <t>STAIRS UP PROTECT- TRAVEL AREA</t>
  </si>
  <si>
    <t>BSMNT BATH</t>
  </si>
  <si>
    <t>CLOSET?</t>
  </si>
  <si>
    <t>MONTGOMERY, JAVIONNA ANTONIO</t>
  </si>
  <si>
    <t>BD1</t>
  </si>
  <si>
    <t xml:space="preserve">  Room/Area 1  </t>
  </si>
  <si>
    <t>ORIGINAL INVOICES</t>
  </si>
  <si>
    <t>RFG</t>
  </si>
  <si>
    <t>FRT PORCH TRAVEL</t>
  </si>
  <si>
    <t>REAR HALLWAY</t>
  </si>
  <si>
    <t>Roof shingle replace</t>
  </si>
  <si>
    <t>PRIMARY BEDROOM (PBR)</t>
  </si>
  <si>
    <t>LIVING ROOM</t>
  </si>
  <si>
    <t>Rear Stairwell To Attic</t>
  </si>
  <si>
    <t>GARAGE TRAVEL</t>
  </si>
  <si>
    <t>REAR/Entry room</t>
  </si>
  <si>
    <t>FOYER TRAVEL</t>
  </si>
  <si>
    <t>FOYER SIDE ENTRY</t>
  </si>
  <si>
    <t>FOYER ENTRY</t>
  </si>
  <si>
    <t>Foyer DN FRT</t>
  </si>
  <si>
    <t>FOYER ENTRY /HALL TRAVEL AREA</t>
  </si>
  <si>
    <t xml:space="preserve">Living Room, </t>
  </si>
  <si>
    <t>STAIRS TO FLR 2 TRAVEL unit #3</t>
  </si>
  <si>
    <t>LIVINGROOM</t>
  </si>
  <si>
    <t>FOYER / TRAVEL</t>
  </si>
  <si>
    <t>REC1</t>
  </si>
  <si>
    <t>Foyer/TRAVEL</t>
  </si>
  <si>
    <t>3.FOYER/ENTRY SIDE TRAVEL</t>
  </si>
  <si>
    <t>Living Room TRAVEL AREA</t>
  </si>
  <si>
    <t>Foyer travel Area</t>
  </si>
  <si>
    <t>BE1</t>
  </si>
  <si>
    <t xml:space="preserve">  Room/Area 2  </t>
  </si>
  <si>
    <t>BR2 CLOSET</t>
  </si>
  <si>
    <t xml:space="preserve"> UTILITY ROOM </t>
  </si>
  <si>
    <t>GUTTERS</t>
  </si>
  <si>
    <t>Sunroom</t>
  </si>
  <si>
    <t>FRTPORCH CLG</t>
  </si>
  <si>
    <t>FOYER/HALL</t>
  </si>
  <si>
    <t>REAR STAIRS</t>
  </si>
  <si>
    <t>SOFFIT</t>
  </si>
  <si>
    <t>PBR CLOSET 1</t>
  </si>
  <si>
    <t>LR TRAVEL</t>
  </si>
  <si>
    <t>HALL RR TRAVEL</t>
  </si>
  <si>
    <t>UTILITY/LAUNDRY ROOM</t>
  </si>
  <si>
    <t>KITCHEN TRAVEL</t>
  </si>
  <si>
    <t>GUEST CLST</t>
  </si>
  <si>
    <t>Guest Closet DN</t>
  </si>
  <si>
    <t>DINING ROOM</t>
  </si>
  <si>
    <t>DEN</t>
  </si>
  <si>
    <t>KITCHEN UP Unit# 3</t>
  </si>
  <si>
    <t>HALLWAY dn LOS</t>
  </si>
  <si>
    <t>HALL</t>
  </si>
  <si>
    <t>KITCHEN TRVL</t>
  </si>
  <si>
    <t>UTILTY</t>
  </si>
  <si>
    <t>Dining Room TRAVEL AREA</t>
  </si>
  <si>
    <t>Kitchen TRAVEL</t>
  </si>
  <si>
    <t>BF1</t>
  </si>
  <si>
    <t xml:space="preserve">  Room/Area 3  </t>
  </si>
  <si>
    <t>Fascia &amp; Ext PNT</t>
  </si>
  <si>
    <t>Hallway</t>
  </si>
  <si>
    <t>ATTIC STAIRS</t>
  </si>
  <si>
    <t>BEDROOM 2</t>
  </si>
  <si>
    <t>KITCHEN</t>
  </si>
  <si>
    <t>Foyer DN</t>
  </si>
  <si>
    <t>HALL 1</t>
  </si>
  <si>
    <t>LINEN CLOSET</t>
  </si>
  <si>
    <t>Living Room DN</t>
  </si>
  <si>
    <t>STORAGE UNDER STAIRS</t>
  </si>
  <si>
    <t>CLOSET DEN</t>
  </si>
  <si>
    <t xml:space="preserve">Dining Room, </t>
  </si>
  <si>
    <t>PANTRY UP Unit# 3</t>
  </si>
  <si>
    <t xml:space="preserve">Kitchen, </t>
  </si>
  <si>
    <t>BATH2 UP</t>
  </si>
  <si>
    <t>LIVINGROOM TRVL</t>
  </si>
  <si>
    <t>Dining Room TRAVEL</t>
  </si>
  <si>
    <t xml:space="preserve">  Room/Area 4  </t>
  </si>
  <si>
    <t>Utility</t>
  </si>
  <si>
    <t>Under Stairs</t>
  </si>
  <si>
    <t>UTILITY</t>
  </si>
  <si>
    <t>BEDROOM 1</t>
  </si>
  <si>
    <t>ATTIC</t>
  </si>
  <si>
    <t>Porches LOWER</t>
  </si>
  <si>
    <t>BEDROOM 2 CLOSET</t>
  </si>
  <si>
    <t>Hallway Dn</t>
  </si>
  <si>
    <t xml:space="preserve"> Dining Room TRAVEL</t>
  </si>
  <si>
    <t>Dining Room DN</t>
  </si>
  <si>
    <t>BEDROOM 1 Unit# 3</t>
  </si>
  <si>
    <t>PBR PRIMARY BEDROOM</t>
  </si>
  <si>
    <t>HALL TRVL</t>
  </si>
  <si>
    <t>STUDIO ROOM</t>
  </si>
  <si>
    <t>BATHROOM</t>
  </si>
  <si>
    <t>Living TRAVEL</t>
  </si>
  <si>
    <t>DR TRAVEL</t>
  </si>
  <si>
    <t xml:space="preserve">  Room/Area 5  </t>
  </si>
  <si>
    <t>Supplemental Invoices TOTALS</t>
  </si>
  <si>
    <t>Stairs Travel area</t>
  </si>
  <si>
    <t>HALL UP TRAVEL or DAMAGES</t>
  </si>
  <si>
    <t>BR 1 Closet</t>
  </si>
  <si>
    <t>Porches UPPER</t>
  </si>
  <si>
    <t>BR ATTIC 1</t>
  </si>
  <si>
    <t>REAR HALL</t>
  </si>
  <si>
    <t>PANTRY</t>
  </si>
  <si>
    <t>Living Rm Dn</t>
  </si>
  <si>
    <t>Living Room TRAVEL</t>
  </si>
  <si>
    <t xml:space="preserve"> Stairs Basement</t>
  </si>
  <si>
    <t>BR 1</t>
  </si>
  <si>
    <t>UNDER STAIRS STORAGE</t>
  </si>
  <si>
    <t>Hallway DN @ BR &amp; BATH</t>
  </si>
  <si>
    <t>Bathroom Dn</t>
  </si>
  <si>
    <t>LINEN</t>
  </si>
  <si>
    <t>BEDROOM 1 CLOSET Unit# 3</t>
  </si>
  <si>
    <t>STAIRS TO FLR 2</t>
  </si>
  <si>
    <t>PBR BATHROOM</t>
  </si>
  <si>
    <t>STUDIO/OFFICE</t>
  </si>
  <si>
    <t>BR1 TRVL</t>
  </si>
  <si>
    <t>CLOSET 1</t>
  </si>
  <si>
    <t>WIND/WATER</t>
  </si>
  <si>
    <t>LAUNDRY ROOM</t>
  </si>
  <si>
    <t>Wind Damage caused interior Damage /Roof</t>
  </si>
  <si>
    <t xml:space="preserve">Linen Closet </t>
  </si>
  <si>
    <t>Stairs Up TRAVEL</t>
  </si>
  <si>
    <t xml:space="preserve">  Room/Area 6  </t>
  </si>
  <si>
    <t>Bedroom # 3</t>
  </si>
  <si>
    <t>Hall Travel area</t>
  </si>
  <si>
    <t>ATTIC Windows</t>
  </si>
  <si>
    <t>DOWN BASEMENT STAIRS</t>
  </si>
  <si>
    <t>GUEST BATHROOM</t>
  </si>
  <si>
    <t>Dining Rm Dn</t>
  </si>
  <si>
    <t>HALL BR BATHTRAVEL</t>
  </si>
  <si>
    <t>OFFICE</t>
  </si>
  <si>
    <t>Basement Rec 1</t>
  </si>
  <si>
    <t>BR1 CLOSET</t>
  </si>
  <si>
    <t>Bedroom 1 DN</t>
  </si>
  <si>
    <t>RR HALL TRAVEL AREA</t>
  </si>
  <si>
    <t>Hallway UP @ BR &amp; BATH</t>
  </si>
  <si>
    <t>BEDROOM DN</t>
  </si>
  <si>
    <t>DINING ROOM UP Unit# 3</t>
  </si>
  <si>
    <t>PBR WATER CLOSET</t>
  </si>
  <si>
    <t>STUDIO/OFFICE CLOSET</t>
  </si>
  <si>
    <t>BR1</t>
  </si>
  <si>
    <t>CLOSET HALL UP</t>
  </si>
  <si>
    <t>Up Hall TRAVEL</t>
  </si>
  <si>
    <t xml:space="preserve">  Room/Area 7  </t>
  </si>
  <si>
    <t>Invoice Submittal CHKLST2 INS. CO.</t>
  </si>
  <si>
    <t> Dec 23, 2022</t>
  </si>
  <si>
    <t>BR2 up Front east</t>
  </si>
  <si>
    <t>P BEDROOM</t>
  </si>
  <si>
    <t>Basement DEN</t>
  </si>
  <si>
    <t>DINING</t>
  </si>
  <si>
    <t>LANDSCAPING yard area</t>
  </si>
  <si>
    <t>2ND UP STAIRS TRVL</t>
  </si>
  <si>
    <t>Kitchen Dn</t>
  </si>
  <si>
    <t>PRIMARY BEDROOM TRAVEL</t>
  </si>
  <si>
    <t>HALL UP TRAVEL</t>
  </si>
  <si>
    <t>BATHROOM UP</t>
  </si>
  <si>
    <t>Basement Rec 2</t>
  </si>
  <si>
    <t xml:space="preserve"> BATH FLR1</t>
  </si>
  <si>
    <t>Basement BEDROOM</t>
  </si>
  <si>
    <t>Bedroom 1 Closet DN</t>
  </si>
  <si>
    <t>GARAGE TRAVEL AREA</t>
  </si>
  <si>
    <t>Bedroom Down Closet</t>
  </si>
  <si>
    <t>HALL UP TRAVEL Unit# 3</t>
  </si>
  <si>
    <t>PBR UP</t>
  </si>
  <si>
    <t>BR2</t>
  </si>
  <si>
    <t>BR1 CLST</t>
  </si>
  <si>
    <t>BEDROOM 1 UP</t>
  </si>
  <si>
    <t>Linen Closet Hall Up</t>
  </si>
  <si>
    <t>Bedroom Up 1</t>
  </si>
  <si>
    <t xml:space="preserve"> Garage </t>
  </si>
  <si>
    <t xml:space="preserve">  Room/Area 8  </t>
  </si>
  <si>
    <t>Erie Ins</t>
  </si>
  <si>
    <t>ALLSTATE</t>
  </si>
  <si>
    <t>Liberty Mutual</t>
  </si>
  <si>
    <t>sfi</t>
  </si>
  <si>
    <t>Travelers Insurance Co.</t>
  </si>
  <si>
    <t>Safeco</t>
  </si>
  <si>
    <t>Liberty Mutual Insurance</t>
  </si>
  <si>
    <t>USAA</t>
  </si>
  <si>
    <t>Storage Room 1</t>
  </si>
  <si>
    <t>LIVING</t>
  </si>
  <si>
    <t>STORAGE BSMNT</t>
  </si>
  <si>
    <t>Kitchen Dn Pantry</t>
  </si>
  <si>
    <t>PRIMARYCLOSET1</t>
  </si>
  <si>
    <t>BAR AREA ROOF</t>
  </si>
  <si>
    <t xml:space="preserve"> BR1 UP </t>
  </si>
  <si>
    <t>STAIRS DN BSMNT</t>
  </si>
  <si>
    <t>Utility/Laundry Room</t>
  </si>
  <si>
    <t>BR 2</t>
  </si>
  <si>
    <t>Linen Closet DN</t>
  </si>
  <si>
    <t>BASEMENT STAIRS</t>
  </si>
  <si>
    <t>LAUNDRY/UTILITY ROOM</t>
  </si>
  <si>
    <t>Bathroom UP Unit# 3</t>
  </si>
  <si>
    <t xml:space="preserve">PBR BEDROOM </t>
  </si>
  <si>
    <t>BATH UP</t>
  </si>
  <si>
    <t>CLOSET BR1 UP</t>
  </si>
  <si>
    <t>BR2 TRAVEL</t>
  </si>
  <si>
    <t>Bedroom Up 2</t>
  </si>
  <si>
    <t xml:space="preserve">  Room/Area 9  </t>
  </si>
  <si>
    <t>A179</t>
  </si>
  <si>
    <t>Interior Repairs LVL1</t>
  </si>
  <si>
    <t>DEN  CLST</t>
  </si>
  <si>
    <t>Storage Room 2 UNS</t>
  </si>
  <si>
    <t>2ND FLOOR STAIRS</t>
  </si>
  <si>
    <t>Bath Rm Dn</t>
  </si>
  <si>
    <t>PRIMARYCLOSET2</t>
  </si>
  <si>
    <t xml:space="preserve"> BR1 UP CLOSET </t>
  </si>
  <si>
    <t>PBR Sitting Room</t>
  </si>
  <si>
    <t>Bathroom DN</t>
  </si>
  <si>
    <t>BASEMENT COMMON AREAS</t>
  </si>
  <si>
    <t>Basement Workshop/Storage</t>
  </si>
  <si>
    <t>LIVINGROOM UP Unit #3</t>
  </si>
  <si>
    <t xml:space="preserve">PBR CLOSET </t>
  </si>
  <si>
    <t>BR2 UP</t>
  </si>
  <si>
    <t>Basement REC1 TRAVEL</t>
  </si>
  <si>
    <t>PRIMARY TRVL</t>
  </si>
  <si>
    <t>Storage #2 secret room</t>
  </si>
  <si>
    <t>BR2 CLST</t>
  </si>
  <si>
    <t>EXT SDG</t>
  </si>
  <si>
    <t>Hallway RR</t>
  </si>
  <si>
    <t>Bedroom TRAVEL</t>
  </si>
  <si>
    <t>Vinyl siding</t>
  </si>
  <si>
    <t xml:space="preserve">  Room/Area 10  </t>
  </si>
  <si>
    <t>victoria.lindsay@infraware.com</t>
  </si>
  <si>
    <t>richard.walker01@liberymutual.com</t>
  </si>
  <si>
    <t>BEDROOM 2 CLOSET / ATTIC ACCESS</t>
  </si>
  <si>
    <t>Laundry Room/ UTILITY ROOM</t>
  </si>
  <si>
    <t>FRT PORCH</t>
  </si>
  <si>
    <t>2ND FLOOR HALLWAY</t>
  </si>
  <si>
    <t>Linen Closet Dn</t>
  </si>
  <si>
    <t>Basement Hall</t>
  </si>
  <si>
    <t xml:space="preserve"> BR1 UP CLOSET 2</t>
  </si>
  <si>
    <t>Primary Bedroom DN</t>
  </si>
  <si>
    <t>Utility / LAUNDRY</t>
  </si>
  <si>
    <t>3.FOYER/ENTRY ROOM</t>
  </si>
  <si>
    <t xml:space="preserve">Bedroom 1, </t>
  </si>
  <si>
    <t>ENTRY Hall /Stairs UP Unit #3</t>
  </si>
  <si>
    <t>Basement REC2 TRAVEL</t>
  </si>
  <si>
    <t>PRIMARYCLOSET</t>
  </si>
  <si>
    <t>GARAGE 1</t>
  </si>
  <si>
    <t>Guest Bath</t>
  </si>
  <si>
    <t>Bedroom Closet</t>
  </si>
  <si>
    <t>Bedroom Up 3</t>
  </si>
  <si>
    <t>Fencing</t>
  </si>
  <si>
    <t>PBR TRAVEL</t>
  </si>
  <si>
    <t xml:space="preserve">  Room/Area 11  </t>
  </si>
  <si>
    <t>Interior Repairs LVL2</t>
  </si>
  <si>
    <t>Attic STAIRWAY</t>
  </si>
  <si>
    <t>FRT HALLWAY</t>
  </si>
  <si>
    <t>Bed Rm # 1 Dn</t>
  </si>
  <si>
    <t>Basement</t>
  </si>
  <si>
    <t>HALL 2</t>
  </si>
  <si>
    <t>NOOK/Dining Room</t>
  </si>
  <si>
    <t>Primary Bedroom Closet DN</t>
  </si>
  <si>
    <t>BR1 Closet</t>
  </si>
  <si>
    <t>ENTRY DN Unit #1</t>
  </si>
  <si>
    <t>Bath DN</t>
  </si>
  <si>
    <t>HALL BSMNT</t>
  </si>
  <si>
    <t>SUNROOM</t>
  </si>
  <si>
    <t>GARAGE 2</t>
  </si>
  <si>
    <t>Stairs -Up</t>
  </si>
  <si>
    <t>Basement Stairs TRAVEL</t>
  </si>
  <si>
    <t xml:space="preserve"> BEDOOM 3 CLOSET </t>
  </si>
  <si>
    <t xml:space="preserve">  Room/Area 12  </t>
  </si>
  <si>
    <t>Inside Property Adjuster</t>
  </si>
  <si>
    <t>216 789 5354</t>
  </si>
  <si>
    <t>Bedroom Up 2 / ATTIC ACCESS</t>
  </si>
  <si>
    <t>FRT STAIRS</t>
  </si>
  <si>
    <t>BOYS ROOM 1</t>
  </si>
  <si>
    <t>LINEN CLOSET1</t>
  </si>
  <si>
    <t>Bed Rm # 1 Dn Walk In Closet</t>
  </si>
  <si>
    <t>SOFFIT &amp; FASCIA</t>
  </si>
  <si>
    <t>Basement Bath</t>
  </si>
  <si>
    <t>BR2 UPCLOSET</t>
  </si>
  <si>
    <t>STAIRS</t>
  </si>
  <si>
    <t>RR FOYER</t>
  </si>
  <si>
    <t>Kitchen DN</t>
  </si>
  <si>
    <t>HALL DN TRAVEL Unit#1</t>
  </si>
  <si>
    <t xml:space="preserve">BEDROOM 2 CLOSET </t>
  </si>
  <si>
    <t>SHOWER UP BATH</t>
  </si>
  <si>
    <t>Hallway Up</t>
  </si>
  <si>
    <t>Attic1</t>
  </si>
  <si>
    <t xml:space="preserve">  Room/Area 13  </t>
  </si>
  <si>
    <t>A189</t>
  </si>
  <si>
    <t>Interior Repairs LVL3</t>
  </si>
  <si>
    <t>Bedroom Up 3 / BABY ROOM</t>
  </si>
  <si>
    <t>HALLWAY BATH BR</t>
  </si>
  <si>
    <t>BOYS ROOM CLOSET</t>
  </si>
  <si>
    <t>Bed Rm # 2 Dn</t>
  </si>
  <si>
    <t>ATTIC STAIRS TRAVEL</t>
  </si>
  <si>
    <t>BILLARDS ROOM</t>
  </si>
  <si>
    <t>Pantry DN</t>
  </si>
  <si>
    <t>BR2 Closet</t>
  </si>
  <si>
    <t xml:space="preserve"> Basement Stairs </t>
  </si>
  <si>
    <t>Bathroom DN Unit#1</t>
  </si>
  <si>
    <t>Linen Closet</t>
  </si>
  <si>
    <t>Attic 2</t>
  </si>
  <si>
    <t xml:space="preserve">  Room/Area 14  </t>
  </si>
  <si>
    <t>CLOSET BR MASTER</t>
  </si>
  <si>
    <t xml:space="preserve"> Bsmnt rec 2 </t>
  </si>
  <si>
    <t>BEDROOM UP</t>
  </si>
  <si>
    <t>STORAGE 2</t>
  </si>
  <si>
    <t>BEDOOM 3 CLOSET / BABY ROOM</t>
  </si>
  <si>
    <t>Bedroom 2 CLOSET</t>
  </si>
  <si>
    <t>BR2 CLOSET 2</t>
  </si>
  <si>
    <t>Bed Rm # 2 Dn Closet</t>
  </si>
  <si>
    <t>CLOSET PBR</t>
  </si>
  <si>
    <t>FOYER RR ENTRY</t>
  </si>
  <si>
    <t xml:space="preserve"> Basement Rec Room </t>
  </si>
  <si>
    <t>DINING ROOM DN Unit#1</t>
  </si>
  <si>
    <t>STAIRS TO BASEMENT</t>
  </si>
  <si>
    <t>Exterior SIDING</t>
  </si>
  <si>
    <t>ROOF EXT</t>
  </si>
  <si>
    <t xml:space="preserve"> Attic 3 </t>
  </si>
  <si>
    <t xml:space="preserve">  Room/Area 15  </t>
  </si>
  <si>
    <t>Babyroom Storage</t>
  </si>
  <si>
    <t>Rear Stairwell To Basement,1st Fl,2nd Fl</t>
  </si>
  <si>
    <t>BSMNT Storage 2</t>
  </si>
  <si>
    <t>CLOSET PBR 2</t>
  </si>
  <si>
    <t>REC 1 CLOSET</t>
  </si>
  <si>
    <t>RR STAIRS LVL1</t>
  </si>
  <si>
    <t>Hallway UP</t>
  </si>
  <si>
    <t xml:space="preserve"> Utility / LAUNDRY </t>
  </si>
  <si>
    <t>BEDROOM 1 Unit#1</t>
  </si>
  <si>
    <t>FAMILYROOM/MAN CAVE</t>
  </si>
  <si>
    <t>HALL BSMNT RR</t>
  </si>
  <si>
    <t>Porches</t>
  </si>
  <si>
    <t>Primary Bedroom</t>
  </si>
  <si>
    <t>Garage EXT RFG</t>
  </si>
  <si>
    <t xml:space="preserve"> Attic 4 </t>
  </si>
  <si>
    <t>FRONT STORM DOOR</t>
  </si>
  <si>
    <t xml:space="preserve">  Room/Area 16  </t>
  </si>
  <si>
    <t>Victoria Lindsay</t>
  </si>
  <si>
    <t>VENUS</t>
  </si>
  <si>
    <t>WALKER, RICHARD</t>
  </si>
  <si>
    <t>Bedroom 3 CLOSET</t>
  </si>
  <si>
    <t>PRIMARY CLOSET 2</t>
  </si>
  <si>
    <t>RFG GARAGE</t>
  </si>
  <si>
    <t>MAN CAVE</t>
  </si>
  <si>
    <t>RR HALL DN</t>
  </si>
  <si>
    <t>BEDROOM 1 CLOSET Unit#1</t>
  </si>
  <si>
    <t>PANTRY/STORAGE</t>
  </si>
  <si>
    <t>Deck/patio</t>
  </si>
  <si>
    <t>Primary Bedroom Closet</t>
  </si>
  <si>
    <t>SIDING EXT</t>
  </si>
  <si>
    <t xml:space="preserve"> Attic 5 </t>
  </si>
  <si>
    <t>FRONT PORCH &amp; CLG</t>
  </si>
  <si>
    <t xml:space="preserve">  Room/Area 17  </t>
  </si>
  <si>
    <t>A224</t>
  </si>
  <si>
    <t>BR3 BR3 CLOSET</t>
  </si>
  <si>
    <t>LINEN CLOSET2</t>
  </si>
  <si>
    <t>Hallway- DN</t>
  </si>
  <si>
    <t>Basement Rec Rm # 1</t>
  </si>
  <si>
    <t>BSMNT Storage 1</t>
  </si>
  <si>
    <t>Stairs Up 2ND FLR</t>
  </si>
  <si>
    <t>RR STAIRS UP TO LVL2</t>
  </si>
  <si>
    <t>KITCHEN DN Unit# 1</t>
  </si>
  <si>
    <t>UTILITY 2</t>
  </si>
  <si>
    <t>yard area</t>
  </si>
  <si>
    <t>Primary Bedroom Bath</t>
  </si>
  <si>
    <t xml:space="preserve"> AWNING </t>
  </si>
  <si>
    <t xml:space="preserve">  Room/Area 18  </t>
  </si>
  <si>
    <t>Basement STAIRS</t>
  </si>
  <si>
    <t>HALL 1 - TRAVEL AREA</t>
  </si>
  <si>
    <t>TRAVEL AREA</t>
  </si>
  <si>
    <t>CLOSET DN</t>
  </si>
  <si>
    <t>Stairs BSMNT</t>
  </si>
  <si>
    <t>Basement Rec Rm # 2</t>
  </si>
  <si>
    <t xml:space="preserve">Bedroom Up 3 </t>
  </si>
  <si>
    <t>BR3 CLOSET1</t>
  </si>
  <si>
    <t>Foyer FRT UP   ==========</t>
  </si>
  <si>
    <t>PANTRY 1 Unit# 1</t>
  </si>
  <si>
    <t>Bedroom 1</t>
  </si>
  <si>
    <t>Dining Room Travel Area</t>
  </si>
  <si>
    <t xml:space="preserve"> FRONT PORCH </t>
  </si>
  <si>
    <t xml:space="preserve">  Room/Area 19  </t>
  </si>
  <si>
    <t>TV ROOM DEN DN</t>
  </si>
  <si>
    <t>Basement Laundry &amp; Utility Rm</t>
  </si>
  <si>
    <t>BR3 CLOSET</t>
  </si>
  <si>
    <t>Hallway UP FRT</t>
  </si>
  <si>
    <t>Bedroom - Master PBR BR1</t>
  </si>
  <si>
    <t>EXT EMS SECURE SITE</t>
  </si>
  <si>
    <t>HVAC</t>
  </si>
  <si>
    <t xml:space="preserve">  Room/Area 20  </t>
  </si>
  <si>
    <t>UTILITY FURNANCE</t>
  </si>
  <si>
    <t>Front Stairwell/ Hallway To 2nd Fl</t>
  </si>
  <si>
    <t>FRONT PORCH</t>
  </si>
  <si>
    <t>BR3 STORAGE1</t>
  </si>
  <si>
    <t>Living Room UP</t>
  </si>
  <si>
    <t>Master Closet 1</t>
  </si>
  <si>
    <t xml:space="preserve">ROOF EMS TARP RFG </t>
  </si>
  <si>
    <t>Bedroom 1 Bath</t>
  </si>
  <si>
    <t>YARD/LND</t>
  </si>
  <si>
    <t xml:space="preserve">  Room/Area 21</t>
  </si>
  <si>
    <t>A235-A270</t>
  </si>
  <si>
    <t xml:space="preserve"> ATTIC HALL</t>
  </si>
  <si>
    <t>Living Rm Up 2nd Fl</t>
  </si>
  <si>
    <t>EXTERIOR</t>
  </si>
  <si>
    <t>BR3 STORAGE2 NW</t>
  </si>
  <si>
    <t>FIREPLACE UP</t>
  </si>
  <si>
    <t>ROOF I LOW SLOPE MAIN</t>
  </si>
  <si>
    <t xml:space="preserve">  Room/Area 22</t>
  </si>
  <si>
    <t>Rec room Basement</t>
  </si>
  <si>
    <t>Broom Closet</t>
  </si>
  <si>
    <t>HALL2 - TRAVEL AREA</t>
  </si>
  <si>
    <t>Hall Up</t>
  </si>
  <si>
    <t>Dining Room Up 2nd Fl</t>
  </si>
  <si>
    <t>Bath UP</t>
  </si>
  <si>
    <t>Dining Room UP</t>
  </si>
  <si>
    <t>ROOF 2 FRONT HOOD</t>
  </si>
  <si>
    <t>Kitchen Travel Area</t>
  </si>
  <si>
    <t xml:space="preserve">  Room/Area 23</t>
  </si>
  <si>
    <t>BR ATTIC 2</t>
  </si>
  <si>
    <t>Kitchen Up 2nd Fl</t>
  </si>
  <si>
    <t>BR3 STORAGE3 NE</t>
  </si>
  <si>
    <t>MASONRY</t>
  </si>
  <si>
    <t>Bedroom 2 Bath</t>
  </si>
  <si>
    <t xml:space="preserve">  Room/Area 24</t>
  </si>
  <si>
    <t>(216) 379-9943</t>
  </si>
  <si>
    <t>918-407-4740</t>
  </si>
  <si>
    <t>(678) 897-1688 • Mobile</t>
  </si>
  <si>
    <t>440.420.0625</t>
  </si>
  <si>
    <t>CLOSET ATTIC</t>
  </si>
  <si>
    <t>Hallway Up 2nd Fl</t>
  </si>
  <si>
    <t>Bedroom Closet 3</t>
  </si>
  <si>
    <t>YARD</t>
  </si>
  <si>
    <t xml:space="preserve">  Room/Area 25</t>
  </si>
  <si>
    <t>(330) 655-3776</t>
  </si>
  <si>
    <t>Bathroom Up 2nd Fl</t>
  </si>
  <si>
    <t>PBR CLOSET UP</t>
  </si>
  <si>
    <t>PORCH Unit#1 DN</t>
  </si>
  <si>
    <t>Bedroom 3 Closet</t>
  </si>
  <si>
    <t xml:space="preserve">Mortgage co       </t>
  </si>
  <si>
    <t>ROOF EXTERIOR PAID WHEN INSTALLED (PWI ITEMS)</t>
  </si>
  <si>
    <t>Bedroom # 1 Up 2nd Fl</t>
  </si>
  <si>
    <t>WDV</t>
  </si>
  <si>
    <t>COMPU-LINK CORPORATION</t>
  </si>
  <si>
    <t>SELECT PORTFOLIO SERVICING Its Successors And/Or Assigns PO BOX 7277 SPRINGFIELD, OH 45501 Loan Number:  0033272097</t>
  </si>
  <si>
    <t>Bedroom 3 Bath</t>
  </si>
  <si>
    <t>Account# Mtge Co.</t>
  </si>
  <si>
    <t>LINEN 2</t>
  </si>
  <si>
    <t>REBUILD OVERVIEW WORK IN PROGRESS....... WIP</t>
  </si>
  <si>
    <t>Bed Rm # 1 Up 2nd Fl Closet</t>
  </si>
  <si>
    <t>EXT DOORS</t>
  </si>
  <si>
    <t>412-5570603</t>
  </si>
  <si>
    <t>Bedroom 2 UP</t>
  </si>
  <si>
    <t>Scott Wilson,Spvsr</t>
  </si>
  <si>
    <t>KUD, PATRICK</t>
  </si>
  <si>
    <t>Storage 1</t>
  </si>
  <si>
    <t>Loan status</t>
  </si>
  <si>
    <t>REBUILD INTERIOR COMPLETED WORK</t>
  </si>
  <si>
    <t>Bed Rm # 2 Up 2nd Fl</t>
  </si>
  <si>
    <t>CURRENT</t>
  </si>
  <si>
    <t>Bedroom 2 Closet UP</t>
  </si>
  <si>
    <t>716.602.0146</t>
  </si>
  <si>
    <t>Storage 2</t>
  </si>
  <si>
    <t>contact person mtge</t>
  </si>
  <si>
    <t>Bed Rm # 2 Up 2nd Fl Closet</t>
  </si>
  <si>
    <t>Kitchen UP</t>
  </si>
  <si>
    <t>Patrick.Kud@ryzeclaims.com</t>
  </si>
  <si>
    <t>Phone # MTGE contact</t>
  </si>
  <si>
    <t>Linen Closet Up 2nd Fl</t>
  </si>
  <si>
    <t>Pantry UP</t>
  </si>
  <si>
    <t>Under Stairs Storage</t>
  </si>
  <si>
    <t>Ph. Ext. Mtge contact</t>
  </si>
  <si>
    <t>Feb 7, 202411:28 PM EST</t>
  </si>
  <si>
    <t>Hallway RR FLOOR2 UP</t>
  </si>
  <si>
    <t>Rec Room 1</t>
  </si>
  <si>
    <t>PANTRY2 UP</t>
  </si>
  <si>
    <t>Rec Room 2</t>
  </si>
  <si>
    <t>Attn.: Loss Draft Dept</t>
  </si>
  <si>
    <t>Attic STAIRS RR =====</t>
  </si>
  <si>
    <t>1.800.326.2845</t>
  </si>
  <si>
    <t>Mtge OVN mail</t>
  </si>
  <si>
    <t>Attic REC ROOM</t>
  </si>
  <si>
    <t>city, St., zip ,mtge OVN</t>
  </si>
  <si>
    <t>ATTIC Bedroom</t>
  </si>
  <si>
    <t>Phone # MTGE co.</t>
  </si>
  <si>
    <t>ATTIC CLOSET</t>
  </si>
  <si>
    <t>FLOOR2</t>
  </si>
  <si>
    <t>email mtge</t>
  </si>
  <si>
    <t>ATTIC STAIRS FRT</t>
  </si>
  <si>
    <t>mtge website</t>
  </si>
  <si>
    <t>ATTIC HALL FRT</t>
  </si>
  <si>
    <t>MTGE co. Fax #</t>
  </si>
  <si>
    <t>Basement STAIRS =======</t>
  </si>
  <si>
    <t>Mailing   address mtge</t>
  </si>
  <si>
    <t>14002 E 21 ST STE #300</t>
  </si>
  <si>
    <t>Mail city, state, zip mtge</t>
  </si>
  <si>
    <t>TULSA, OK 74134-1421</t>
  </si>
  <si>
    <t>BASEMENT COMMOM AREA</t>
  </si>
  <si>
    <t>Initial Offer / phase 1 contract amount</t>
  </si>
  <si>
    <t>Draw Request</t>
  </si>
  <si>
    <t>Cust id</t>
  </si>
  <si>
    <t>PROVISO INVESTMENTS</t>
  </si>
  <si>
    <t>EXT SIDING    ==========</t>
  </si>
  <si>
    <t>REP COMPANY</t>
  </si>
  <si>
    <t>Joe Jones, PM  216.450.7228</t>
  </si>
  <si>
    <t>FRONT LOWER PORCH</t>
  </si>
  <si>
    <t>co name</t>
  </si>
  <si>
    <t>Bal Construction and Restoration LLC </t>
  </si>
  <si>
    <t>All Phase Consulting, LLC</t>
  </si>
  <si>
    <t>ALL PHASE CONSULTING, LLC</t>
  </si>
  <si>
    <t>AK Builders Group LLC</t>
  </si>
  <si>
    <t>G.M Home Renovations </t>
  </si>
  <si>
    <t>Platinum One Properties, LLC </t>
  </si>
  <si>
    <t xml:space="preserve"> ALL PHASE CONSULTING, LLC </t>
  </si>
  <si>
    <t>Co. website</t>
  </si>
  <si>
    <t>WWW.MYAPCLLC.COM</t>
  </si>
  <si>
    <t xml:space="preserve"> WWW.MYAPCLLC.COM </t>
  </si>
  <si>
    <t xml:space="preserve">      www.myapcllc.com.      </t>
  </si>
  <si>
    <t>PROVISOINVESTMENTS.COM</t>
  </si>
  <si>
    <t xml:space="preserve">     www.myapcllc.com.     </t>
  </si>
  <si>
    <t>www.akbuilds.com</t>
  </si>
  <si>
    <t xml:space="preserve">  WWW.MYAPCLLC.COM  </t>
  </si>
  <si>
    <t xml:space="preserve">   WWW.MYAPCLLC.COM   </t>
  </si>
  <si>
    <t xml:space="preserve">$-   </t>
  </si>
  <si>
    <t>co. EMAIL/co. status</t>
  </si>
  <si>
    <t>info@myapcllc.com</t>
  </si>
  <si>
    <t>Alhoust523@gmail.com</t>
  </si>
  <si>
    <t>mail@akbuilds.com</t>
  </si>
  <si>
    <t>Insured  &amp; GA Registered #09073201</t>
  </si>
  <si>
    <t>PROVISOINVESTMENTS@GMAIL.COM</t>
  </si>
  <si>
    <t>co address</t>
  </si>
  <si>
    <t>20810 Aurora Rd</t>
  </si>
  <si>
    <t>375 Rockbridge Road, Suite 172-343</t>
  </si>
  <si>
    <t>375 Rockbridge Rd, #172-343</t>
  </si>
  <si>
    <t>1898 CARONIA DR</t>
  </si>
  <si>
    <t>1700 Northside Drive Suite A7 PMB 887</t>
  </si>
  <si>
    <t>16707 Throckley Ave</t>
  </si>
  <si>
    <t>4447 Lee RD</t>
  </si>
  <si>
    <t xml:space="preserve"> 375 Rockbridge Rd, #172-343 </t>
  </si>
  <si>
    <t>co. city state</t>
  </si>
  <si>
    <t>BEDFORD HEIGHTS, OH 44146</t>
  </si>
  <si>
    <t>Lilburn, GA, 30047</t>
  </si>
  <si>
    <t>CLEVELAND, OH 44124</t>
  </si>
  <si>
    <t>Cleveland Ohio 44128</t>
  </si>
  <si>
    <t xml:space="preserve"> Lilburn, GA, 30047 </t>
  </si>
  <si>
    <t>co. address 2</t>
  </si>
  <si>
    <t>ECI 531 FIFTH AVE,</t>
  </si>
  <si>
    <t>co. city state 2</t>
  </si>
  <si>
    <t>PELHAM, NY 10803</t>
  </si>
  <si>
    <t>co address 3</t>
  </si>
  <si>
    <t>20810 AURORA RD</t>
  </si>
  <si>
    <t>co. city state 3</t>
  </si>
  <si>
    <t>BEDFORD,OH 44146</t>
  </si>
  <si>
    <t>Co. logo 1</t>
  </si>
  <si>
    <t>Providing Cost Estimating &amp; Project Management Services</t>
  </si>
  <si>
    <t xml:space="preserve"> Providing Cost Estimating &amp; Project Management Services </t>
  </si>
  <si>
    <t xml:space="preserve">      Providing Cost Estimating &amp; Project Management Services      </t>
  </si>
  <si>
    <t>WHERE VISIONS ARE CREATED</t>
  </si>
  <si>
    <t xml:space="preserve">     Providing Cost Estimating &amp; Project Management Services     </t>
  </si>
  <si>
    <t>"We seek to provide an enabling environment</t>
  </si>
  <si>
    <t xml:space="preserve">  Providing Cost Estimating &amp; Project Management Services  </t>
  </si>
  <si>
    <t xml:space="preserve">   Providing Cost Estimating &amp; Project Management Services   </t>
  </si>
  <si>
    <t xml:space="preserve">PREMIER SERVICE </t>
  </si>
  <si>
    <t>Co. logo 2</t>
  </si>
  <si>
    <t>Five Generations of Great Work</t>
  </si>
  <si>
    <t xml:space="preserve"> Five Generations of Great Work </t>
  </si>
  <si>
    <t xml:space="preserve">" for people to enjoy </t>
  </si>
  <si>
    <t xml:space="preserve">  Five Generations of Great Work  </t>
  </si>
  <si>
    <t xml:space="preserve">   Five Generations of Great Work   </t>
  </si>
  <si>
    <t xml:space="preserve">QUALITY WORK </t>
  </si>
  <si>
    <t>Co. logo 3</t>
  </si>
  <si>
    <t>Five Generations of Pride &amp; Skills</t>
  </si>
  <si>
    <t>long, healthy and creative lives."</t>
  </si>
  <si>
    <t>FAMILY OWNED</t>
  </si>
  <si>
    <t xml:space="preserve"> Five Generations of Pride &amp; Skills </t>
  </si>
  <si>
    <t>Co. REP. / PH</t>
  </si>
  <si>
    <t>Al Houston</t>
  </si>
  <si>
    <t>Joe Jones   216.450.7228</t>
  </si>
  <si>
    <t>JAMAL (216) 835-8544</t>
  </si>
  <si>
    <t>Akumba Ashanti (678) 590-5736</t>
  </si>
  <si>
    <t>RON FRANKLIN 216 780-2922</t>
  </si>
  <si>
    <t>QUINTON DURHAM 216 214 6747</t>
  </si>
  <si>
    <t xml:space="preserve"> Joe Jones, PM  216.450.7228 </t>
  </si>
  <si>
    <t>CO.REP.
email</t>
  </si>
  <si>
    <t>wsbjoe9@gmail.com</t>
  </si>
  <si>
    <t>WSBJOE9@GMAIL.COM</t>
  </si>
  <si>
    <t>mgrproject@yahoo.com</t>
  </si>
  <si>
    <t>akbuildersgroupllc@gmail.com</t>
  </si>
  <si>
    <t xml:space="preserve"> wsbjoe9@gmail.com </t>
  </si>
  <si>
    <t>GMHOMERENO@GMAIL.COM</t>
  </si>
  <si>
    <t>Properties.platinum@gmail.com</t>
  </si>
  <si>
    <t xml:space="preserve">   wsbjoe9@gmail.com   </t>
  </si>
  <si>
    <t>Co PH # 2</t>
  </si>
  <si>
    <t>216 990 3533 off</t>
  </si>
  <si>
    <t>(404) 446-9060</t>
  </si>
  <si>
    <t>404-446-9060</t>
  </si>
  <si>
    <t>Tony Jones 216.347.2656</t>
  </si>
  <si>
    <t>CO.REP. email 2</t>
  </si>
  <si>
    <t>216 420 3670 cell</t>
  </si>
  <si>
    <t>INFO@MYAPCLLC.COM</t>
  </si>
  <si>
    <t>tonyjonesteam365@gmail.com</t>
  </si>
  <si>
    <t>em2</t>
  </si>
  <si>
    <t xml:space="preserve">   info@myapcllc.com   </t>
  </si>
  <si>
    <t>TIN W9</t>
  </si>
  <si>
    <t>Tax ID 83 1315114</t>
  </si>
  <si>
    <t>TIN 83-226 0563</t>
  </si>
  <si>
    <t>83- 226-0563</t>
  </si>
  <si>
    <t>EIN #  46 111 9340</t>
  </si>
  <si>
    <t>EIN # 81 477 4379</t>
  </si>
  <si>
    <t>Tax ID: 84-3189009</t>
  </si>
  <si>
    <t>EIN # 270 62 7387</t>
  </si>
  <si>
    <t xml:space="preserve"> 83- 226-0563 </t>
  </si>
  <si>
    <t xml:space="preserve">  FedEx     account # </t>
  </si>
  <si>
    <t xml:space="preserve">  FEDEX    # 9836-2151-1</t>
  </si>
  <si>
    <t>9836-2151-1</t>
  </si>
  <si>
    <t xml:space="preserve"> 9836-2151-1 </t>
  </si>
  <si>
    <t>claim report date</t>
  </si>
  <si>
    <t>Joe Jones, PM</t>
  </si>
  <si>
    <t xml:space="preserve">                                  -  </t>
  </si>
  <si>
    <t>Time OF CLAIM REPORT</t>
  </si>
  <si>
    <t>1/0/1900</t>
  </si>
  <si>
    <t>3.30 PM</t>
  </si>
  <si>
    <t>PM 9.45</t>
  </si>
  <si>
    <t>co.represesntative</t>
  </si>
  <si>
    <t>TIFFANY</t>
  </si>
  <si>
    <t>STAFF</t>
  </si>
  <si>
    <t>phone ext.</t>
  </si>
  <si>
    <t>Initial Offer</t>
  </si>
  <si>
    <t>Tarp ext. TMP ok</t>
  </si>
  <si>
    <t>Int TMP ok</t>
  </si>
  <si>
    <t>OK</t>
  </si>
  <si>
    <t>#N/A A</t>
  </si>
  <si>
    <t>DRY/PLA CUTOUT MOLD SPRAY  OK</t>
  </si>
  <si>
    <t>ok</t>
  </si>
  <si>
    <t>emboss4176@gmail.com</t>
  </si>
  <si>
    <t>INSPECTION</t>
  </si>
  <si>
    <t>ALE INFO  …            APC #</t>
  </si>
  <si>
    <t>ALE INFO</t>
  </si>
  <si>
    <t>Lesse info</t>
  </si>
  <si>
    <t>BROWN,Courtney @ MORROW</t>
  </si>
  <si>
    <t>LESSEE address: street</t>
  </si>
  <si>
    <t>LESSEE city, state, zip</t>
  </si>
  <si>
    <t> Morrow, GA</t>
  </si>
  <si>
    <t>LESSEE Email</t>
  </si>
  <si>
    <t>RENAISANCEMAN@YAOO.COM</t>
  </si>
  <si>
    <t>CLAIM INFO</t>
  </si>
  <si>
    <t>Saturday, August 16, 2025</t>
  </si>
  <si>
    <t>Saturday, January 0, 1900</t>
  </si>
  <si>
    <t>end date</t>
  </si>
  <si>
    <t>Tuesday, March 14, 2025</t>
  </si>
  <si>
    <t>Tuesday, January 3, 1900</t>
  </si>
  <si>
    <t>Insurance COMPANY INFO</t>
  </si>
  <si>
    <t>INS CO</t>
  </si>
  <si>
    <t>CLM# TBD</t>
  </si>
  <si>
    <t>PL # TBD</t>
  </si>
  <si>
    <t>-</t>
  </si>
  <si>
    <t>ENTER DATA BELOW</t>
  </si>
  <si>
    <t>LESSOR</t>
  </si>
  <si>
    <t>OH25 MONTGOMERY@ ASHWOOD</t>
  </si>
  <si>
    <t>bedrooms</t>
  </si>
  <si>
    <t>GILBERT, CHARLES</t>
  </si>
  <si>
    <t>RENTAL INFO</t>
  </si>
  <si>
    <t>Wednesday, March 12, 2025</t>
  </si>
  <si>
    <t>months</t>
  </si>
  <si>
    <t>(470) 707-5502</t>
  </si>
  <si>
    <t>Thursday, July 10, 2025</t>
  </si>
  <si>
    <t>start</t>
  </si>
  <si>
    <t>CGNYA@YAHOO.COM</t>
  </si>
  <si>
    <t>Amount / Month</t>
  </si>
  <si>
    <t>Sunday, March 9, 2025</t>
  </si>
  <si>
    <t>Monday, July 7, 2025</t>
  </si>
  <si>
    <t>Wednesday, May 2, 1900</t>
  </si>
  <si>
    <t>LESSOR INFO / NAME</t>
  </si>
  <si>
    <t>===========</t>
  </si>
  <si>
    <t>CPS CRDN</t>
  </si>
  <si>
    <t>Leased Address</t>
  </si>
  <si>
    <t>city zip</t>
  </si>
  <si>
    <t>Lessor</t>
  </si>
  <si>
    <t>Property Claims</t>
  </si>
  <si>
    <t>STEVE</t>
  </si>
  <si>
    <t>1742 BEACONWOOD AVE.</t>
  </si>
  <si>
    <t>LESSOR INFO</t>
  </si>
  <si>
    <t>phone #</t>
  </si>
  <si>
    <t>Main Building</t>
  </si>
  <si>
    <t>330-921-8387</t>
  </si>
  <si>
    <t>SOUTH. EUCLID 44121</t>
  </si>
  <si>
    <t>Floretta Crowell</t>
  </si>
  <si>
    <t>BACON, MICHELLE</t>
  </si>
  <si>
    <t>Sophia Crawford</t>
  </si>
  <si>
    <t>Email lessor</t>
  </si>
  <si>
    <t>Overview</t>
  </si>
  <si>
    <t xml:space="preserve"> 4BR</t>
  </si>
  <si>
    <t>19048 Watercrest Dr.</t>
  </si>
  <si>
    <t>3455 MILVERTON</t>
  </si>
  <si>
    <t>5507 Cascade Hills Loop SW</t>
  </si>
  <si>
    <t>Activity</t>
  </si>
  <si>
    <t>Mapel Heights, OH, 44137</t>
  </si>
  <si>
    <t>SHAKER HEIGHTS, OH 44120</t>
  </si>
  <si>
    <t>Atlanta, GA 30331</t>
  </si>
  <si>
    <t>Lessor mailing Address</t>
  </si>
  <si>
    <t>Email</t>
  </si>
  <si>
    <t>404-444-7271</t>
  </si>
  <si>
    <t>(216) 408-6035</t>
  </si>
  <si>
    <t>++++++++++</t>
  </si>
  <si>
    <t>FLOCROW48@AOL.COM</t>
  </si>
  <si>
    <t>Top4118@aol.com</t>
  </si>
  <si>
    <t>LESSOR CONTACT PERSON</t>
  </si>
  <si>
    <t>2479 Greenvale</t>
  </si>
  <si>
    <t>16100 VAN AKEN BLVD #206,</t>
  </si>
  <si>
    <t>66 Crawford Rd</t>
  </si>
  <si>
    <t>Cleveland, OH, 44121</t>
  </si>
  <si>
    <t>Pine Hill, AL 36769</t>
  </si>
  <si>
    <t>General Notes</t>
  </si>
  <si>
    <t>TREVOR ARCHER</t>
  </si>
  <si>
    <t>Status History</t>
  </si>
  <si>
    <t>(914) 217-3339</t>
  </si>
  <si>
    <t>Structures &amp; Rooms</t>
  </si>
  <si>
    <t>INFO@2GETTREVOR.COM</t>
  </si>
  <si>
    <t>Spreadsheet</t>
  </si>
  <si>
    <t>REAL ESTATE COMPANY</t>
  </si>
  <si>
    <t>Contents</t>
  </si>
  <si>
    <t>DREAM TEAM REALTY, INC</t>
  </si>
  <si>
    <t>Boxes</t>
  </si>
  <si>
    <t>17419 BROADWAY AVE</t>
  </si>
  <si>
    <t>Locations</t>
  </si>
  <si>
    <t>MAPLE HEIGHTS,OH 44137</t>
  </si>
  <si>
    <t>Hydro</t>
  </si>
  <si>
    <t>Structures</t>
  </si>
  <si>
    <t>1 Structure</t>
  </si>
  <si>
    <t>MAILING ADDRESS</t>
  </si>
  <si>
    <t>Add Structure</t>
  </si>
  <si>
    <t>JULIUS CARTWRIGHT</t>
  </si>
  <si>
    <t>(216) 990-1501</t>
  </si>
  <si>
    <t>CONTACT</t>
  </si>
  <si>
    <t>Edit Structure</t>
  </si>
  <si>
    <t>JULIUSCARTWRIGHT@gmail.com</t>
  </si>
  <si>
    <t>Reorder Structures</t>
  </si>
  <si>
    <t>Floor Plan</t>
  </si>
  <si>
    <t>OWNER/BROKER</t>
  </si>
  <si>
    <t>1 Floor Plan</t>
  </si>
  <si>
    <t>tdeonte17@gmail.com performed a scan</t>
  </si>
  <si>
    <t>Updated Nov 6, 2023 at 1:23 PM</t>
  </si>
  <si>
    <t>Floor plan 1</t>
  </si>
  <si>
    <t>Processing scan</t>
  </si>
  <si>
    <t>Reorder Rooms</t>
  </si>
  <si>
    <t>Rooms</t>
  </si>
  <si>
    <t>Jobsite Verification (Address Photos)</t>
  </si>
  <si>
    <t>Source of Loss Pics (STRUCTURAL/ROOMS)</t>
  </si>
  <si>
    <t>Outside Siding Material</t>
  </si>
  <si>
    <r>
      <t xml:space="preserve">5.   "MITIGATION EQUIPMENT </t>
    </r>
    <r>
      <rPr>
        <b/>
        <sz val="14"/>
        <color theme="1"/>
        <rFont val="Calibri"/>
        <family val="2"/>
        <scheme val="minor"/>
      </rPr>
      <t>Pictures</t>
    </r>
    <r>
      <rPr>
        <sz val="14"/>
        <color theme="1"/>
        <rFont val="Calibri"/>
        <family val="2"/>
        <scheme val="minor"/>
      </rPr>
      <t xml:space="preserve"> ... </t>
    </r>
  </si>
  <si>
    <r>
      <t xml:space="preserve">XACTIMATE MITIGATION REPORT/INVOICE </t>
    </r>
    <r>
      <rPr>
        <sz val="14"/>
        <color theme="1"/>
        <rFont val="Arial Narrow"/>
        <family val="2"/>
      </rPr>
      <t xml:space="preserve"> </t>
    </r>
  </si>
  <si>
    <t>rebuild1</t>
  </si>
  <si>
    <t>6. XACTIMATE Invoice/ESTIMATE (MIT SUB &amp; GC O&amp;P INVOICES as needed)</t>
  </si>
  <si>
    <t>splm</t>
  </si>
  <si>
    <t>A). PDF  FILE (Edited/Highlighted existing notes/attachments items in invoice)</t>
  </si>
  <si>
    <t>net</t>
  </si>
  <si>
    <t>B). ESX FILE, (If acceptable) NOT ALL INSURERS will allow submittal of ESX file.</t>
  </si>
  <si>
    <t xml:space="preserve">                               NOTE : ESX file may cause the insurer's system to reject our email.</t>
  </si>
  <si>
    <t>ppr</t>
  </si>
  <si>
    <r>
      <t xml:space="preserve">Create </t>
    </r>
    <r>
      <rPr>
        <b/>
        <i/>
        <u/>
        <sz val="14"/>
        <color theme="1"/>
        <rFont val="Calibri"/>
        <family val="2"/>
        <scheme val="minor"/>
      </rPr>
      <t xml:space="preserve"> </t>
    </r>
    <r>
      <rPr>
        <b/>
        <i/>
        <u/>
        <sz val="18"/>
        <color theme="1"/>
        <rFont val="Calibri"/>
        <family val="2"/>
        <scheme val="minor"/>
      </rPr>
      <t>Email (#2</t>
    </r>
    <r>
      <rPr>
        <b/>
        <i/>
        <u/>
        <sz val="14"/>
        <color theme="1"/>
        <rFont val="Calibri"/>
        <family val="2"/>
        <scheme val="minor"/>
      </rPr>
      <t xml:space="preserve">)  ………  </t>
    </r>
    <r>
      <rPr>
        <sz val="14"/>
        <color theme="1"/>
        <rFont val="Arial Narrow"/>
        <family val="2"/>
      </rPr>
      <t xml:space="preserve">Re: </t>
    </r>
    <r>
      <rPr>
        <sz val="12"/>
        <color theme="1"/>
        <rFont val="Arial Narrow"/>
        <family val="2"/>
      </rPr>
      <t xml:space="preserve">(Note: Pictures &amp; further documentation </t>
    </r>
    <r>
      <rPr>
        <b/>
        <i/>
        <u/>
        <sz val="14"/>
        <color theme="1"/>
        <rFont val="Calibri"/>
        <family val="2"/>
        <scheme val="minor"/>
      </rPr>
      <t>as follows.</t>
    </r>
  </si>
  <si>
    <t>ale</t>
  </si>
  <si>
    <r>
      <t>ENCIRLE REPORTS</t>
    </r>
    <r>
      <rPr>
        <sz val="14"/>
        <color theme="1"/>
        <rFont val="Arial Narrow"/>
        <family val="2"/>
      </rPr>
      <t xml:space="preserve"> :</t>
    </r>
    <r>
      <rPr>
        <b/>
        <i/>
        <u/>
        <sz val="12"/>
        <color theme="1"/>
        <rFont val="Arial Narrow"/>
        <family val="2"/>
      </rPr>
      <t>Retrieve/DOWNLOAD the following ENCIRLE PDF REPORTS; (Create Reports as needed):</t>
    </r>
  </si>
  <si>
    <r>
      <t>7.</t>
    </r>
    <r>
      <rPr>
        <sz val="7"/>
        <color theme="1"/>
        <rFont val="Times New Roman"/>
        <family val="1"/>
      </rPr>
      <t xml:space="preserve">     </t>
    </r>
    <r>
      <rPr>
        <sz val="14"/>
        <color theme="1"/>
        <rFont val="Arial Narrow"/>
        <family val="2"/>
      </rPr>
      <t xml:space="preserve"> “</t>
    </r>
    <r>
      <rPr>
        <b/>
        <sz val="14"/>
        <color theme="1"/>
        <rFont val="Arial Narrow"/>
        <family val="2"/>
      </rPr>
      <t>JOB Overview Pictures’’</t>
    </r>
    <r>
      <rPr>
        <sz val="14"/>
        <color theme="1"/>
        <rFont val="Arial Narrow"/>
        <family val="2"/>
      </rPr>
      <t xml:space="preserve"> …........ (ROOMS/Job) (</t>
    </r>
    <r>
      <rPr>
        <sz val="12"/>
        <color theme="1"/>
        <rFont val="Arial Narrow"/>
        <family val="2"/>
      </rPr>
      <t>exclude any mitigation reading, equipmen</t>
    </r>
    <r>
      <rPr>
        <sz val="14"/>
        <color theme="1"/>
        <rFont val="Arial Narrow"/>
        <family val="2"/>
      </rPr>
      <t xml:space="preserve">t) </t>
    </r>
  </si>
  <si>
    <t>fees</t>
  </si>
  <si>
    <t>PER JOB TYPE PDF REPORTS as follows:</t>
  </si>
  <si>
    <t>8. DRY LOGS REPORTS (primary)  EXCEL/MICA/ENCIRCLE / XACTIMATE</t>
  </si>
  <si>
    <t>0 Floor Plans</t>
  </si>
  <si>
    <t>Test / Lab results</t>
  </si>
  <si>
    <t>Floor plans will appear here once processed</t>
  </si>
  <si>
    <t>deductible</t>
  </si>
  <si>
    <t>DECLARATION PAGE INFO</t>
  </si>
  <si>
    <t>Learn how it works</t>
  </si>
  <si>
    <t>paid</t>
  </si>
  <si>
    <t>DWELLING</t>
  </si>
  <si>
    <r>
      <t xml:space="preserve">EXCEL COVER SHEET; </t>
    </r>
    <r>
      <rPr>
        <sz val="14"/>
        <color theme="1"/>
        <rFont val="Arial Narrow"/>
        <family val="2"/>
      </rPr>
      <t xml:space="preserve">  </t>
    </r>
    <r>
      <rPr>
        <b/>
        <i/>
        <u/>
        <sz val="14"/>
        <color theme="1"/>
        <rFont val="Arial Narrow"/>
        <family val="2"/>
      </rPr>
      <t xml:space="preserve"> Each Email to contain the following:                                       </t>
    </r>
  </si>
  <si>
    <t>due</t>
  </si>
  <si>
    <t>OTHER STRUCTURES</t>
  </si>
  <si>
    <r>
      <t>10.</t>
    </r>
    <r>
      <rPr>
        <sz val="7"/>
        <color theme="1"/>
        <rFont val="Times New Roman"/>
        <family val="1"/>
      </rPr>
      <t xml:space="preserve"> </t>
    </r>
    <r>
      <rPr>
        <sz val="14"/>
        <color theme="1"/>
        <rFont val="Arial Narrow"/>
        <family val="2"/>
      </rPr>
      <t>EMAIL COVER SHEET. copied &amp; pasted into body of email page (TMPL30)</t>
    </r>
    <r>
      <rPr>
        <sz val="11"/>
        <color theme="1"/>
        <rFont val="Calibri"/>
        <family val="2"/>
        <scheme val="minor"/>
      </rPr>
      <t xml:space="preserve"> </t>
    </r>
    <r>
      <rPr>
        <sz val="14"/>
        <color theme="1"/>
        <rFont val="Arial Narrow"/>
        <family val="2"/>
      </rPr>
      <t>Tab = MIT</t>
    </r>
  </si>
  <si>
    <t>B. PERSONAL PROPERTY</t>
  </si>
  <si>
    <t>CPS1 CONTENTS OVERVIEW DAY 1</t>
  </si>
  <si>
    <t>1. Jobsite Verification (Address Photos)</t>
  </si>
  <si>
    <t>C. LOSS OF USE</t>
  </si>
  <si>
    <t>2. Source of Loss Pics (ROOMS / STRUCTURAL)</t>
  </si>
  <si>
    <t>brian</t>
  </si>
  <si>
    <t>bath</t>
  </si>
  <si>
    <t>4. CPS1 DAY 1 CONTENTS ROOM OVERVIEW / DOCUMENT PICS</t>
  </si>
  <si>
    <t>5. CPS2 DAY2 CONTENTS OVERVIEW WIP BOXES PACKOUT PICS</t>
  </si>
  <si>
    <t>6. CPS3 DAY3 CONTENTS OVERVIEW STORAGE MOVE OUT PICS</t>
  </si>
  <si>
    <t>7. CPS4 CONTENTS OVERVIEW PACK-BACK / RESET PICS</t>
  </si>
  <si>
    <t>8. MITIGATION EQUIPMENT OVERVIEW INTERIOR &amp; WIP</t>
  </si>
  <si>
    <t>11. REPLACEMENT 1 CON OVERVIEW DAY PICS</t>
  </si>
  <si>
    <t>12. REPLACEMENT 2 CON WIP</t>
  </si>
  <si>
    <t>13. REPLACEMENT 3 CON STORAGE</t>
  </si>
  <si>
    <t>14. REPLACEMENT 4 CON DISPOSAL</t>
  </si>
  <si>
    <t>15. REBUILD OVERVIEW WORK IN PROGRESS.......WIP</t>
  </si>
  <si>
    <t>16. REBUILD INTERIOR COMPLETED WORK</t>
  </si>
  <si>
    <t>Save</t>
  </si>
  <si>
    <t>Add Rooms</t>
  </si>
  <si>
    <t>0 Notes</t>
  </si>
  <si>
    <t>Open Room</t>
  </si>
  <si>
    <t>0 Photos</t>
  </si>
  <si>
    <t>0 Videos</t>
  </si>
  <si>
    <t>ATTIC CRAWLSPACE @ LEVEL1</t>
  </si>
  <si>
    <t>GUEST BATH 2</t>
  </si>
  <si>
    <t>Garage</t>
  </si>
  <si>
    <t>ATTIC CRAWLSPACE1 @ GARAGE</t>
  </si>
  <si>
    <t>RACETRACK AREA</t>
  </si>
  <si>
    <t>HALL BATH UP</t>
  </si>
  <si>
    <t>HALL CLOSET 1</t>
  </si>
  <si>
    <t>ATTIC CRAWLSPACE 3 @ BR____</t>
  </si>
  <si>
    <t>PRIMARY CLOSET 1</t>
  </si>
  <si>
    <t>PRIMARY WATER CLOSET</t>
  </si>
  <si>
    <t>ATTIC CRAWLSPACE 2 @PBR</t>
  </si>
  <si>
    <t>PRIMARY BEDROOM BONUS ROOM</t>
  </si>
  <si>
    <t>ALE STEPS</t>
  </si>
  <si>
    <t>DATA INPUT FIELDS</t>
  </si>
  <si>
    <t>DATA INPUT</t>
  </si>
  <si>
    <r>
      <t xml:space="preserve">IMPORTS LESSEE INFO FROM </t>
    </r>
    <r>
      <rPr>
        <b/>
        <i/>
        <u/>
        <sz val="11"/>
        <color rgb="FF000000"/>
        <rFont val="Calibri"/>
        <family val="2"/>
        <scheme val="minor"/>
      </rPr>
      <t xml:space="preserve"> jobinfo(2)</t>
    </r>
    <r>
      <rPr>
        <sz val="11"/>
        <color rgb="FF000000"/>
        <rFont val="Calibri"/>
        <family val="2"/>
        <scheme val="minor"/>
      </rPr>
      <t xml:space="preserve">      (AUTO FILL)</t>
    </r>
  </si>
  <si>
    <t>Lesse info / NAME</t>
  </si>
  <si>
    <t>INFO SHEET FOR DATA INPUT emailed to     R/E CONTACT</t>
  </si>
  <si>
    <t>HOME ADDRESS</t>
  </si>
  <si>
    <t>lessor info &amp; terms manual input</t>
  </si>
  <si>
    <t>TENANT Property city, state, zip</t>
  </si>
  <si>
    <t>LEASE Data  APPROVED BY R/E CONTACT</t>
  </si>
  <si>
    <t>LEASE TERMS CREATED &amp; ENTERED (final)</t>
  </si>
  <si>
    <t>Customer Phone#</t>
  </si>
  <si>
    <t>DATA OUTPUT</t>
  </si>
  <si>
    <t>INFO SHEET FOR DATA INPUT (FILE COPY)</t>
  </si>
  <si>
    <t>R/E ENGAGEMENT DOC CREATED</t>
  </si>
  <si>
    <t xml:space="preserve">      LEASECREATED</t>
  </si>
  <si>
    <t xml:space="preserve">      TERM SHEET CREATED</t>
  </si>
  <si>
    <t>START DATE</t>
  </si>
  <si>
    <t>END DATE</t>
  </si>
  <si>
    <t>Saturday, January 31, 2026</t>
  </si>
  <si>
    <t>External steps SENT OUT FOR SIGNING</t>
  </si>
  <si>
    <t>DOCS EMAILED TO LESSOR</t>
  </si>
  <si>
    <t>DOCS EMAILED TO TO LESSEE</t>
  </si>
  <si>
    <t>GLOBAL REALTY INVESTOR RELATIONS, INC</t>
  </si>
  <si>
    <t xml:space="preserve"> LESSOR steps</t>
  </si>
  <si>
    <t xml:space="preserve">LEASE DOCS RECEIVED </t>
  </si>
  <si>
    <t>LEASE DOCS SIGNED BY LESSOR &amp; RETURNED</t>
  </si>
  <si>
    <t>216-938-2176</t>
  </si>
  <si>
    <t>bch3oh10@gmail.com</t>
  </si>
  <si>
    <t>grirmanagement@gmail.com</t>
  </si>
  <si>
    <t>LESSEE steps</t>
  </si>
  <si>
    <t>3043 Superior Avenue #301</t>
  </si>
  <si>
    <t>LEASE DOCS SIGNED BY LESSEE &amp; RETURNED</t>
  </si>
  <si>
    <t>Cleveland Ohio 44114</t>
  </si>
  <si>
    <t>Kelly Williams </t>
  </si>
  <si>
    <t>REAL ESTATE COMPANY TASKS</t>
  </si>
  <si>
    <t>SIGNED LEASE APPROVED BY R/E CONTACT</t>
  </si>
  <si>
    <t>DOCS SENT TO INSURANCE COMPANY</t>
  </si>
  <si>
    <t xml:space="preserve">R/E ENGAGEMENT DOC </t>
  </si>
  <si>
    <t>TERM SHEET</t>
  </si>
  <si>
    <t>LEASE/SIGNED</t>
  </si>
  <si>
    <t>#0808044169</t>
  </si>
  <si>
    <t>LEAD DOCS</t>
  </si>
  <si>
    <t>CONFIRM RECEIPT</t>
  </si>
  <si>
    <t>CONFIRM PAYMENT</t>
  </si>
  <si>
    <t>DISBURSE FUNDS</t>
  </si>
  <si>
    <t>FILE EXTENSION AS NEEDED (50% FEE = NEW LEASE)</t>
  </si>
  <si>
    <t>STACKING LIST</t>
  </si>
  <si>
    <t>Row Labels</t>
  </si>
  <si>
    <t>Max of Percentages</t>
  </si>
  <si>
    <t>EMS EXT</t>
  </si>
  <si>
    <t>INT MIT</t>
  </si>
  <si>
    <t>CPS</t>
  </si>
  <si>
    <t>PPR</t>
  </si>
  <si>
    <t>REBLD</t>
  </si>
  <si>
    <t>SPLM</t>
  </si>
  <si>
    <t>JJ</t>
  </si>
  <si>
    <t>No data in A1</t>
  </si>
  <si>
    <t>No data in W1</t>
  </si>
  <si>
    <t>RANDOLPH, JOHNNIE</t>
  </si>
  <si>
    <t>RUSH, TIFFANY RFG</t>
  </si>
  <si>
    <t>Grand Total</t>
  </si>
  <si>
    <t>Claims</t>
  </si>
  <si>
    <t>Percentages</t>
  </si>
  <si>
    <t>Please email and create simple chart </t>
  </si>
  <si>
    <t>Project name </t>
  </si>
  <si>
    <t>Simple summary of function </t>
  </si>
  <si>
    <t>Readiness %</t>
  </si>
  <si>
    <t>Screenshot before &amp; after</t>
  </si>
  <si>
    <t>#2 Pages detailed how2 usage</t>
  </si>
  <si>
    <t>Leases???</t>
  </si>
  <si>
    <t>App List</t>
  </si>
  <si>
    <t>PRIORITY</t>
  </si>
  <si>
    <t>8.C</t>
  </si>
  <si>
    <t>8.D</t>
  </si>
  <si>
    <t>8.B</t>
  </si>
  <si>
    <t>Production List so far:</t>
  </si>
  <si>
    <t>Template Creator: Up to version 25. Generates 8+ templates.</t>
  </si>
  <si>
    <t>POPULATE/UPDATE ENCIRCLE</t>
  </si>
  <si>
    <t>Encircle List creator: ROOM LISTS</t>
  </si>
  <si>
    <t>Created Lists in encircle for future claims. A master list of rooms with corresponding numbers. </t>
  </si>
  <si>
    <t>Latest addition, code that will allow the Rooms and Images Numbering to line up. So that workers taking pictures make sure they are taking all the right ones</t>
  </si>
  <si>
    <t>Labels Generator:</t>
  </si>
  <si>
    <t>Generates claim room labels, Can generate any amount of claims for any room under that claim.</t>
  </si>
  <si>
    <t>Document Generator: generates 3 documents</t>
  </si>
  <si>
    <t>???</t>
  </si>
  <si>
    <t>More can be added as we per needs. All documents have their own category, such as mit, lease, etc.</t>
  </si>
  <si>
    <t>Image downloader:</t>
  </si>
  <si>
    <t>Application downloads all images for a claim into a zip file, all images are numbered sequentially.</t>
  </si>
  <si>
    <t>Management Dashboard:</t>
  </si>
  <si>
    <t>Claim upload: System takes 30 Master and imports the ALL tab data.</t>
  </si>
  <si>
    <t>Data check: whenever uploading data from the 30 master we generate automatic reports telling you about the missing data points, percentage of completion of each claim.</t>
  </si>
  <si>
    <t>Tracks all claims uploaded into system.</t>
  </si>
  <si>
    <t>Tracks Task completion. JOB types, Age of Claims. </t>
  </si>
  <si>
    <t>What is missing from most claims what's TBD, a full detailed break down.</t>
  </si>
  <si>
    <t>Add new tracking upon request.</t>
  </si>
  <si>
    <t>JOB Checklist:     SCOPE LIST….MITIGATION …..   CPS</t>
  </si>
  <si>
    <t>Each claim has a checklist associated with it by default. You can check off the tasks per claim and see each claims progress.</t>
  </si>
  <si>
    <t>Currently can add more checklists upon REQUEST</t>
  </si>
  <si>
    <t xml:space="preserve"> All MIT, CPS, ... checklists imported from the templates with checklists into the system.</t>
  </si>
  <si>
    <t>8.A</t>
  </si>
  <si>
    <t>SCOPE CHECKLIST &amp; PICTURE DOCUMENTATION  … 360 CAMERA PICS</t>
  </si>
  <si>
    <t xml:space="preserve">SOURCE OF LOSS PICTURE DOCUMENTATION </t>
  </si>
  <si>
    <t xml:space="preserve">MITIGATION EQUIPTMENT &amp; WIP ; SETUP &amp; PICTURE DOCUMENTATION </t>
  </si>
  <si>
    <t xml:space="preserve">CPS  …... PICTURE DOCUMENTATION </t>
  </si>
  <si>
    <t>8.E</t>
  </si>
  <si>
    <t>Room Dimensions App:</t>
  </si>
  <si>
    <t>Gets the dimensions and floorplan of a room seemlessly from encircle.</t>
  </si>
  <si>
    <t xml:space="preserve"> Room Dimensions in Feet for each room.</t>
  </si>
  <si>
    <t>To be populated in our files where needed for accurate calculations.</t>
  </si>
  <si>
    <t>Has a built in application that uses AI </t>
  </si>
  <si>
    <t>READINGS APP RH&amp;T GPP .. MOISTURE READINGS</t>
  </si>
  <si>
    <t xml:space="preserve">Readings app: Imports images into app, allows you to search for specific readings, search for the RHT/GPP... &amp; MC GOALS &amp; SAMPLES. </t>
  </si>
  <si>
    <t>Select specific images that match those reading numbers and exports them in order.</t>
  </si>
  <si>
    <t>GENERATES BLANK SHEETS FOR MANUAL INPUT</t>
  </si>
  <si>
    <t>ALE Leases???</t>
  </si>
  <si>
    <t>Document Manager:</t>
  </si>
  <si>
    <t>I'm development Replacement for Excel's current functionality.</t>
  </si>
  <si>
    <t>Handles the purpose of each of our Excel templates. As a separate page with input and fields. Fully modernized system. Easily editable no macros needed, everything works via python , so CPS invoice page will have the automatic adjustments. Ability to make changes and have them update over sections.</t>
  </si>
  <si>
    <t>All calculations will be ported over from Excel easily. Making displays and outputs for the MIT equipment counts efficient.</t>
  </si>
  <si>
    <t>AI helper:</t>
  </si>
  <si>
    <t>In development. Will help workers in the field ensuring all processes are done correctly. Answer questions and guide workers through a step by step process.</t>
  </si>
  <si>
    <t>Simply taking an AI model, and giving it new working knowledge/context (not necessary to retrain the neutral network) and connecting it to the application.</t>
  </si>
  <si>
    <t>LIST 1 PRIMARY</t>
  </si>
  <si>
    <t>INITIAL ROOMS LIST 1-18=JOB/SOURCE/FOYER/CPS/MIT/RFG</t>
  </si>
  <si>
    <t>ROOMS ONLY SHORT 3BR LIST</t>
  </si>
  <si>
    <t>1. Jobsite Verification (Address Photos),</t>
  </si>
  <si>
    <t>FOYER, Guest Closet, Living Room, Dining Room, Kitchen, Nook, Pantry, Hallway, Linen Closet, Bedroom 1, Bedroom Closet 1, Bedroom 2, Bedroom Closet 2, Primary Bedroom, Primary Bedroom Closet 2, Primary Bathroom, Rec Room/ office, Garage, Guest Bathroom</t>
  </si>
  <si>
    <t>Wip/work In Progress</t>
  </si>
  <si>
    <t xml:space="preserve"> 2. Source of Loss Pics (ROOMS / STRUCTURAL)</t>
  </si>
  <si>
    <t>2. Source of Loss Pics (ROOMS / STRUCTURAL) ,</t>
  </si>
  <si>
    <t>Mitigation Work In Progress WIP</t>
  </si>
  <si>
    <t xml:space="preserve"> 3. FOYER/ENTRY ROOM</t>
  </si>
  <si>
    <t>3.FOYER/ENTRY ROOM,</t>
  </si>
  <si>
    <t>8. MITIGATION EQUIPMENT OVERVIEW WIP</t>
  </si>
  <si>
    <t xml:space="preserve"> 4. CPS1 DAY1 CONTENTS OVERVIEW/DOCUMENT PICS </t>
  </si>
  <si>
    <t>4. CPS1 DAY 1 CONTENTS ROOM OVERVIEW ===============</t>
  </si>
  <si>
    <t>RHT Day 1 MONDAY 03/10/25</t>
  </si>
  <si>
    <t xml:space="preserve"> 5. CPS2 DAY2 CONTENTS OVERVIEW WIP BOXES PACKOUT PICS,</t>
  </si>
  <si>
    <t>5. CPS2 DAY2 CONTENTS OVERVIEW WIP BOXES PACKOUT PICS,</t>
  </si>
  <si>
    <t>RHT DAY 2 03/11/25 TUESDAY</t>
  </si>
  <si>
    <t xml:space="preserve"> 6. CPS3 DAY3 CONTENTS OVERVIEW STORAGE MOVE OUT PICS,</t>
  </si>
  <si>
    <t>6. CPS3 DAY3 CONTENTS OVERVIEW STORAGE MOVE OUT PICS,</t>
  </si>
  <si>
    <t>RHT DAY 3 WEDNESDAY 03/12/25 RHT</t>
  </si>
  <si>
    <t xml:space="preserve"> 7. CPS4 CONTENTS OVERVIEW PACK-BACK / RESET PICS</t>
  </si>
  <si>
    <t>7. CPS4 CONTENTS OVERVIEW PACK-BACK / RESET PICS,============</t>
  </si>
  <si>
    <t>RHT DAY 4 THRUSDAY 03/13/25</t>
  </si>
  <si>
    <t xml:space="preserve"> 8. MITIGATION EQUIPMENT OVERVIEW INTERIOR &amp; WIP,</t>
  </si>
  <si>
    <t xml:space="preserve">8. MITIGATION EQUIPMENT OVERVIEW INTERIOR &amp; WIP  </t>
  </si>
  <si>
    <t>RHT DAY 5 FRIDAY 03/14/25 READINGS = RH, TEMP F &amp; DEH &amp; EXTERIOR</t>
  </si>
  <si>
    <t xml:space="preserve"> 9. MITIGATION Readings Moisture = MC</t>
  </si>
  <si>
    <t>9. MITIGATION Readings Moisture = MC,   =========================</t>
  </si>
  <si>
    <t>RHT Reading Day 6 Friday</t>
  </si>
  <si>
    <t>10. MITIGATION READINGS = RH, TEMP F &amp; DEH &amp; EXTERIOR</t>
  </si>
  <si>
    <t>10. MITIGATION READINGS = RH, TEMP F &amp; DEH &amp; EXTERIOR,</t>
  </si>
  <si>
    <t>Moisture Reading 03/07/25 FRIDAY STABILIZATION</t>
  </si>
  <si>
    <t>11. REPLACEMENT 1 CON OVERVIEW DAY PICS, ===================</t>
  </si>
  <si>
    <t>3/10 Moisture READING</t>
  </si>
  <si>
    <t>12. REPLACEMENT 2 CON WIP,</t>
  </si>
  <si>
    <t>3/11/ Moisture Reading</t>
  </si>
  <si>
    <t>13. REPLACEMENT 3 CON STORAGE,</t>
  </si>
  <si>
    <t>MC DAY2 TUESDAY 03/11/25 Readings Moisture = MC</t>
  </si>
  <si>
    <t>14. REPLACEMENT 4 CON DISPOSAL,  ===========================</t>
  </si>
  <si>
    <t>Moisture Reading 3/12/2025</t>
  </si>
  <si>
    <t>15. REBUILD OVERVIEW WORK IN PROGRESS.......WIP,   =============</t>
  </si>
  <si>
    <t>MC Day 4 Thursday 3/13 2025</t>
  </si>
  <si>
    <t>16. REBUILD INTERIOR COMPLETED WORK,</t>
  </si>
  <si>
    <t>============ LABELS MITIGATION =================</t>
  </si>
  <si>
    <t>17. Roof Scope = DAMAGES &amp; LINE ITEMS</t>
  </si>
  <si>
    <t>17. Roof Scope = DAMAGES &amp; LINE ITEMS,  =======================</t>
  </si>
  <si>
    <t>1. Jobsite Verification</t>
  </si>
  <si>
    <t>18. ROOF EXTERIOR PAID WHEN INSTALLED (PWI ITEMS).</t>
  </si>
  <si>
    <t>18. ROOF EXTERIOR PAID WHEN INSTALLED (PWI ITEMS),</t>
  </si>
  <si>
    <t>19. ROOM LABELS ==========================================</t>
  </si>
  <si>
    <t>DOCUMENT PICS,</t>
  </si>
  <si>
    <t>All Rooms Fire Smoke /MIT 5 DAY</t>
  </si>
  <si>
    <t>Foyer, Guest Closet, Living Room, Dining Room, Hallway, Kitchen, Pantry, Nook, Hallway, Guest Bath, Stairs -Up, Hallway Up, Linen Closet, Bathroom, Primary Bedroom, Primary Bedroom Closet, Primary Bedroom Bath, Bedroom 1, Bedroom 1 Closet, Bedroom 1 Bath, Bedroom 2, Bedroom 2 Closet, Bedroom 2 Bath, Bedroom 3, Bedroom 3 Closet, Bedroom 3 Bath, Attic, Storage 1, Storage 2, Basement, Under Stairs Storage, Rec Room 1, Rec Room 2, Laundry Room, Utility Room, CPS 2 With Room Labels, Mitigation Equipment, Jobsite Verification, Source Of Loss, STABILIZATION, MC DAY1, MC DAY2, MC DAY 3, MC DAY 4, MC DAY 5, RHT DAY 1, RHT DAY 2, RHT DAY 3, RHT DAY 4, RHT DAY 5, CPS DAY 3 STORAGE &amp; MOVE OUT, PPR REPLACEMENT ITEMS</t>
  </si>
  <si>
    <t>============== LABELS ROOMS ==================================</t>
  </si>
  <si>
    <t>5.CPS2 Day 2 WIP</t>
  </si>
  <si>
    <t>B/U moisture readings SAVE</t>
  </si>
  <si>
    <t>3 LEVELS NO ROOF</t>
  </si>
  <si>
    <t>Jobsite Verification</t>
  </si>
  <si>
    <t>All Room list Fire Smoke All</t>
  </si>
  <si>
    <t>Source Of Loss ============</t>
  </si>
  <si>
    <t>Jobsite Verification &amp; Source of Loss</t>
  </si>
  <si>
    <t>Interior list &amp; ROOF / 5DAY MIT</t>
  </si>
  <si>
    <t>1.      (PWI ITEMS)</t>
  </si>
  <si>
    <t>RFG RANCH/1 STORY</t>
  </si>
  <si>
    <t>Interior list &amp; ROOF</t>
  </si>
  <si>
    <t>1.     Jobsite Verification (Address Photos)</t>
  </si>
  <si>
    <t>FOYER,</t>
  </si>
  <si>
    <t>2.     Pics (ROOMS / STRUCTURAL) ----- ---------------------------------------                                                                                                         ROOMS ------------------------------------------------------------------------------</t>
  </si>
  <si>
    <t xml:space="preserve"> 2. Source of Loss Pics (ROOMS / STRUCTURAL) , </t>
  </si>
  <si>
    <t xml:space="preserve">Guest Closet, </t>
  </si>
  <si>
    <t>FIREPLACE DN</t>
  </si>
  <si>
    <t xml:space="preserve">3.     FOYER/ENTRY ROOM  </t>
  </si>
  <si>
    <t xml:space="preserve">3.FOYER/ENTRY ROOM, </t>
  </si>
  <si>
    <t xml:space="preserve">FOYER, </t>
  </si>
  <si>
    <t>4.     ROOMS TRAVEL AREAS</t>
  </si>
  <si>
    <t xml:space="preserve">5. CPS2 DAY2 CONTENTS OVERVIEW WIP BOXES PACKOUT PICS, </t>
  </si>
  <si>
    <t>Hallway DN @ BR&amp;BATH</t>
  </si>
  <si>
    <t>5.     AFFECTED ROOM ______________</t>
  </si>
  <si>
    <t xml:space="preserve">6. CPS3 DAY3 CONTENTS OVERVIEW STORAGE MOVE OUT PICS , </t>
  </si>
  <si>
    <t>Kitchen,</t>
  </si>
  <si>
    <t>1.      1.Jobsite Verification (Address Photos)</t>
  </si>
  <si>
    <t>6.     AFFECTED ROOM ______________</t>
  </si>
  <si>
    <t xml:space="preserve">7. CPS4 CONTENTS OVERVIEW PACK-BACK / RESET PICS, </t>
  </si>
  <si>
    <t xml:space="preserve">Nook, </t>
  </si>
  <si>
    <t xml:space="preserve">2.      2.Source of Loss Pics (ROOMS / STRUCTURAL) , </t>
  </si>
  <si>
    <t>Primary BR DN</t>
  </si>
  <si>
    <t>7.     AFFECTED ROOM ______________</t>
  </si>
  <si>
    <t xml:space="preserve">8. MITIGATION EQUIPMENT OVERVIEW INTERIOR &amp; WIP , </t>
  </si>
  <si>
    <t xml:space="preserve">Pantry, </t>
  </si>
  <si>
    <t>3.      3.FOYER/ENTRY ROOM,</t>
  </si>
  <si>
    <t>Primary BR Closet DN</t>
  </si>
  <si>
    <t>8.     AFFECTED ROOM ______________</t>
  </si>
  <si>
    <t xml:space="preserve">9. MITIGATION Readings Moisture = MC, </t>
  </si>
  <si>
    <t>Nook,</t>
  </si>
  <si>
    <t>Hallway,</t>
  </si>
  <si>
    <t>4.      ROOM2</t>
  </si>
  <si>
    <t>Bedroom 2 DN</t>
  </si>
  <si>
    <t>9.     AFFECTED ROOM ______________</t>
  </si>
  <si>
    <t xml:space="preserve">10. MITIGATION READINGS = RH, TEMP F &amp; DEH &amp; EXTERIOR, </t>
  </si>
  <si>
    <t xml:space="preserve"> Pantry,</t>
  </si>
  <si>
    <t xml:space="preserve">Linen Closet, </t>
  </si>
  <si>
    <t>5.      ROOM3</t>
  </si>
  <si>
    <t>BR 2 Closet DN</t>
  </si>
  <si>
    <t>10.  AFFECTED ROOM ______________</t>
  </si>
  <si>
    <t xml:space="preserve">11. REPLACEMENT 1 CON OVERVIEW DAY PICS, </t>
  </si>
  <si>
    <t xml:space="preserve">Hallway, </t>
  </si>
  <si>
    <t>6.      ROOM4</t>
  </si>
  <si>
    <t xml:space="preserve">12. REPLACEMENT 2 CON WIP, </t>
  </si>
  <si>
    <t xml:space="preserve">Bedroom Closet 1, </t>
  </si>
  <si>
    <t xml:space="preserve">7.      ROOM5 </t>
  </si>
  <si>
    <t xml:space="preserve"> CPS ----------------</t>
  </si>
  <si>
    <t xml:space="preserve">13. REPLACEMENT 3 CON STORAGE , </t>
  </si>
  <si>
    <t xml:space="preserve">Bedroom 2, </t>
  </si>
  <si>
    <t>8.      4. CPS1 DAY 1 CONTENTS ROOM OVERVIEW / DOCUMENT PICS</t>
  </si>
  <si>
    <t>11.  CPS1 DAY1 CONTENTS OVERVIEW/DOCUMENT PICS</t>
  </si>
  <si>
    <t xml:space="preserve">14. REPLACEMENT 4 CON DISPOSAL, </t>
  </si>
  <si>
    <t>Bedroom Closet 1,</t>
  </si>
  <si>
    <t xml:space="preserve">Bedroom Closet 2, </t>
  </si>
  <si>
    <t xml:space="preserve">9.      5. CPS2 DAY2 CONTENTS OVERVIEW WIP BOXES PACKOUT PICS, </t>
  </si>
  <si>
    <t>Pantry Down DN</t>
  </si>
  <si>
    <t>12.  CPS2 DAY2 CONTENTS OVERVIEW WIP BOXES PACKOUT PICS</t>
  </si>
  <si>
    <t xml:space="preserve">15. REBUILD OVERVIEW WORK IN PROGRESS.......WIP, </t>
  </si>
  <si>
    <t xml:space="preserve">Primary Bedroom, </t>
  </si>
  <si>
    <t xml:space="preserve">10.   6. CPS3 DAY3 CONTENTS OVERVIEW STORAGE MOVE OUT PICS, </t>
  </si>
  <si>
    <t>Hallway/ Closet Dn</t>
  </si>
  <si>
    <t>13.  CPS3 DAY3 CONTENTS OVERVIEW STORAGE MOVE OUT PICS</t>
  </si>
  <si>
    <t xml:space="preserve">16. REBUILD INTERIOR COMPLETED WORK, </t>
  </si>
  <si>
    <t xml:space="preserve">Primary Bedroom Closet 2, </t>
  </si>
  <si>
    <t xml:space="preserve">11.   7. CPS4 CONTENTS OVERVIEW PACK-BACK / RESET PICS, </t>
  </si>
  <si>
    <t>SIDE DN FOYER HALL STAIRS</t>
  </si>
  <si>
    <t xml:space="preserve">14.  CPS4 CONTENTS OVERVIEW PACK-BACK / RESET PICS ---------------------------------------------- </t>
  </si>
  <si>
    <t xml:space="preserve">17. Roof Scope = DAMAGES &amp; LINE ITEMS, </t>
  </si>
  <si>
    <t xml:space="preserve">Primary Bathroom, </t>
  </si>
  <si>
    <t xml:space="preserve">12.   8. MITIGATION EQUIPMENT OVERVIEW INTERIOR &amp; WIP, </t>
  </si>
  <si>
    <t>Frt Stairwell / Hallway Up ======</t>
  </si>
  <si>
    <t>MITIGATION ---------------------------------------------------------</t>
  </si>
  <si>
    <t xml:space="preserve">18. ROOF EXTERIOR PAID WHEN INSTALLED (PWI ITEMS), </t>
  </si>
  <si>
    <t xml:space="preserve">Rec Room/ office, </t>
  </si>
  <si>
    <t xml:space="preserve">13.   9. MITIGATION Readings Moisture = MC, </t>
  </si>
  <si>
    <t>Living Room 2nd</t>
  </si>
  <si>
    <t>15.  MITIGATION EQUIPMENT OVERVIEW INTERIOR &amp; WIP</t>
  </si>
  <si>
    <t xml:space="preserve">4. CPS1 DAY 1 CONTENTS ROOM OVERVIEW / DOCUMENT PICS, </t>
  </si>
  <si>
    <t xml:space="preserve">Garage, </t>
  </si>
  <si>
    <t xml:space="preserve">14.   10. MITIGATION READINGS = RH, TEMP F &amp; DEH &amp; EXTERIOR, </t>
  </si>
  <si>
    <t>Guest Closet 2nd</t>
  </si>
  <si>
    <t>16.  MITIGATION Readings Moisture = MC</t>
  </si>
  <si>
    <t>RHT DAY 1,</t>
  </si>
  <si>
    <t>Guest Bathroom</t>
  </si>
  <si>
    <t xml:space="preserve">15.   11. REPLACEMENT 1 CON OVERVIEW DAY PICS, </t>
  </si>
  <si>
    <t>Fireplace 2nd up</t>
  </si>
  <si>
    <t>17.  MITIGATION READINGS = RH, TEMP F &amp; DEH &amp; EXTERIOR ----------------------------------------- REPLACEMENT ------------------</t>
  </si>
  <si>
    <t xml:space="preserve"> RHT DAY 2,</t>
  </si>
  <si>
    <t xml:space="preserve">16.   12. REPLACEMENT 2 CON WIP, </t>
  </si>
  <si>
    <t>Dining Room 2nd</t>
  </si>
  <si>
    <t>18.  REPLACEMENT 1 CON OVERVIEW DAY PICS</t>
  </si>
  <si>
    <t xml:space="preserve"> RHT DAY 3,</t>
  </si>
  <si>
    <t xml:space="preserve">17.   13. REPLACEMENT 3 CON STORAGE </t>
  </si>
  <si>
    <t>Hallway Bathroom 2nd</t>
  </si>
  <si>
    <t>19.  REPLACEMENT 2 CON WIP</t>
  </si>
  <si>
    <t xml:space="preserve"> RHT DAY 4, </t>
  </si>
  <si>
    <t xml:space="preserve">18.   14. REPLACEMENT 4 CON DISPOSAL, </t>
  </si>
  <si>
    <t>Bedroom 1 2nd</t>
  </si>
  <si>
    <t>20.  REPLACEMENT 3 CON STORAGE</t>
  </si>
  <si>
    <t xml:space="preserve">RHT DAY 5, </t>
  </si>
  <si>
    <t xml:space="preserve">19.   15. REBUILD OVERVIEW WORK IN PROGRESS.......WIP, </t>
  </si>
  <si>
    <t>Primary Bedroom 2nd</t>
  </si>
  <si>
    <t>21.  REPLACEMENT 4 CON DISPOSAL----          ---------------------------------------------------------------------REBUILD --------------------</t>
  </si>
  <si>
    <t xml:space="preserve">MC DAY1 , </t>
  </si>
  <si>
    <t xml:space="preserve">20.   16. REBUILD INTERIOR COMPLETED WORK, </t>
  </si>
  <si>
    <t>Primary Bedroom Closet 2nd</t>
  </si>
  <si>
    <t>22.  REBUILD OVERVIEW WORK IN PROGRESS.......WIP</t>
  </si>
  <si>
    <t xml:space="preserve">MC DAY 2, </t>
  </si>
  <si>
    <t xml:space="preserve">21.   17. Roof Scope = DAMAGES &amp; LINE ITEMS, </t>
  </si>
  <si>
    <t>Bedroom 2 2nd</t>
  </si>
  <si>
    <t>23.  REBUILD INTERIOR COMPLETED WORK --  ---------------------------------------------------------------------------------------------------------------------------------------------------------                                                                                                ROOF &amp; EXTERIOR ----------</t>
  </si>
  <si>
    <t xml:space="preserve">MC DAY3, </t>
  </si>
  <si>
    <t xml:space="preserve">22.   18. ROOF EXTERIOR PAID WHEN INSTALLED (PWI ITEMS), </t>
  </si>
  <si>
    <t>BR 2 Closet 2nd</t>
  </si>
  <si>
    <t>24.  Roof Scope = DAMAGES &amp; LINE ITEMS</t>
  </si>
  <si>
    <t xml:space="preserve">MC DAY 4, </t>
  </si>
  <si>
    <t xml:space="preserve">23.   EMPLOYEES SIGNATURE CHECK LIST ROOM, </t>
  </si>
  <si>
    <t>Linen Closet 2ND</t>
  </si>
  <si>
    <t xml:space="preserve">ROOF EXTERIOR PAID WHEN INSTALLED </t>
  </si>
  <si>
    <t xml:space="preserve">MC DAY 5, </t>
  </si>
  <si>
    <t>24.   RHT DAY 1,</t>
  </si>
  <si>
    <t>Bathroom UP 2nd</t>
  </si>
  <si>
    <t xml:space="preserve">STABILIZATION READINGS, </t>
  </si>
  <si>
    <t xml:space="preserve">25.   RHT DAY 2, </t>
  </si>
  <si>
    <t>Kitchen 2nd</t>
  </si>
  <si>
    <t>MIT LABELS,</t>
  </si>
  <si>
    <t xml:space="preserve">26.   RHT DAY 3, </t>
  </si>
  <si>
    <t>Rear/entry Foyer 2nd</t>
  </si>
  <si>
    <t xml:space="preserve"> ROOM LABELS</t>
  </si>
  <si>
    <t xml:space="preserve">27.   RHT DAY 4, </t>
  </si>
  <si>
    <t>Stairs -Up =REAR ========</t>
  </si>
  <si>
    <t xml:space="preserve">28.   RHT DAY 5, </t>
  </si>
  <si>
    <t>Pantry 2nd</t>
  </si>
  <si>
    <t xml:space="preserve">29.   MC DAY 1, </t>
  </si>
  <si>
    <t>=== ATTIC 3RD FLOOR=====</t>
  </si>
  <si>
    <t xml:space="preserve">30.   MC DAY 2, </t>
  </si>
  <si>
    <t>3rd Floor Up Stairs</t>
  </si>
  <si>
    <t xml:space="preserve">31.   MC DAY 3, </t>
  </si>
  <si>
    <t>3rd Floot Bedroom Closet</t>
  </si>
  <si>
    <t xml:space="preserve">32.   MC DAY 4, </t>
  </si>
  <si>
    <t>3rd Floor Bedroom/REC 1</t>
  </si>
  <si>
    <t xml:space="preserve">33.   MC DAY 5, </t>
  </si>
  <si>
    <t>3rd Floor Living Room</t>
  </si>
  <si>
    <t xml:space="preserve">34.   STABILIZATION READINGS, </t>
  </si>
  <si>
    <t>3rd Floor Kitchen</t>
  </si>
  <si>
    <t xml:space="preserve">35.   MIT LABELS, </t>
  </si>
  <si>
    <t>3rd Floor Storage 1</t>
  </si>
  <si>
    <t>36.   ROOM LABELS</t>
  </si>
  <si>
    <t>3rd Floor Hallway Bedroom</t>
  </si>
  <si>
    <t>3rd Floor Closet Hall</t>
  </si>
  <si>
    <t>3rd Floor Guest Closet 1</t>
  </si>
  <si>
    <t>3rd Floor Guest Closet 2</t>
  </si>
  <si>
    <t>Bathroom 3rd Floor</t>
  </si>
  <si>
    <t>3RD FLR Storage 2</t>
  </si>
  <si>
    <t>3rd Floor Porch</t>
  </si>
  <si>
    <t>Basement COMMON AREA ====</t>
  </si>
  <si>
    <t>STORAGE RR</t>
  </si>
  <si>
    <t>=== MITIGATION LABELS =====</t>
  </si>
  <si>
    <t>Mitigation Equipment</t>
  </si>
  <si>
    <t>STABILIZATION</t>
  </si>
  <si>
    <t>MC DAY1</t>
  </si>
  <si>
    <t>MC DAY2</t>
  </si>
  <si>
    <t>MC DAY 3</t>
  </si>
  <si>
    <t>MC DAY 4</t>
  </si>
  <si>
    <t>MC DAY 5</t>
  </si>
  <si>
    <t>RHT DAY 1</t>
  </si>
  <si>
    <t>RHT DAY 2</t>
  </si>
  <si>
    <t>RHT DAY 3</t>
  </si>
  <si>
    <t>RHT DAY 4</t>
  </si>
  <si>
    <t>RHT DAY 5</t>
  </si>
  <si>
    <t>PPR REPLACEMENT ITEMS</t>
  </si>
  <si>
    <t>Enter info here</t>
  </si>
  <si>
    <t>ADD SOS LINK</t>
  </si>
  <si>
    <t>New Customer Info required</t>
  </si>
  <si>
    <t>LINK TO VIDEOS</t>
  </si>
  <si>
    <t>BEFORE AND AFTER P[CS</t>
  </si>
  <si>
    <t>CLE ATL NY NC NY</t>
  </si>
  <si>
    <t>RFG WIP…CURRENT JOBS</t>
  </si>
  <si>
    <t>SIGNAGE</t>
  </si>
  <si>
    <t>Fire Smoke</t>
  </si>
  <si>
    <t>Hurricane =HURR</t>
  </si>
  <si>
    <t xml:space="preserve">rebuild  type </t>
  </si>
  <si>
    <t>fencing</t>
  </si>
  <si>
    <t>shed</t>
  </si>
  <si>
    <t>porch patio</t>
  </si>
  <si>
    <t xml:space="preserve">    Insurance Company Supplied Info</t>
  </si>
  <si>
    <t>Per declaration pages</t>
  </si>
  <si>
    <t>34-H-6822C9-2</t>
  </si>
  <si>
    <t>Assigned by Insurer</t>
  </si>
  <si>
    <t>OFP DWF 7266580</t>
  </si>
  <si>
    <t>customer service rep</t>
  </si>
  <si>
    <t>Hazel</t>
  </si>
  <si>
    <t>5pm</t>
  </si>
  <si>
    <t>Leave Label/ID tag in place for each room/area until final completion !!!</t>
  </si>
  <si>
    <t>Scope</t>
  </si>
  <si>
    <t>Pics</t>
  </si>
  <si>
    <t>Sketch</t>
  </si>
  <si>
    <t>Floor 1</t>
  </si>
  <si>
    <t>Floor 2</t>
  </si>
  <si>
    <t>Affected Areas, Include Line of Sight room /areas</t>
  </si>
  <si>
    <t xml:space="preserve"> ROOM Name &amp; Number </t>
  </si>
  <si>
    <t>LOCATION &amp; Basic damage / work Description</t>
  </si>
  <si>
    <t>Stairs 1</t>
  </si>
  <si>
    <t>example # 0 = Master bedroom</t>
  </si>
  <si>
    <t xml:space="preserve"> Ceilings N corner </t>
  </si>
  <si>
    <t xml:space="preserve"> repair water damage  drywall paint </t>
  </si>
  <si>
    <t>Front Hall</t>
  </si>
  <si>
    <t>Storage</t>
  </si>
  <si>
    <t xml:space="preserve"> Scope</t>
  </si>
  <si>
    <t xml:space="preserve">   Pics</t>
  </si>
  <si>
    <t xml:space="preserve"> {#=_1_} </t>
  </si>
  <si>
    <t xml:space="preserve">                                                       {____} </t>
  </si>
  <si>
    <t xml:space="preserve"> {_______}     {_ _____} </t>
  </si>
  <si>
    <t xml:space="preserve">   Room/Area 1   </t>
  </si>
  <si>
    <t>Man cave</t>
  </si>
  <si>
    <t>Crawlspace</t>
  </si>
  <si>
    <t>Office</t>
  </si>
  <si>
    <t>Master Bathroom</t>
  </si>
  <si>
    <t xml:space="preserve"> ATTIC </t>
  </si>
  <si>
    <t>Stairs 2</t>
  </si>
  <si>
    <t>Windows</t>
  </si>
  <si>
    <t xml:space="preserve">    Customer Supplied Info</t>
  </si>
  <si>
    <t>Per mortgage statement</t>
  </si>
  <si>
    <t>Loan status =
current,   
foreclosure,
  Paid in full,  
Late days</t>
  </si>
  <si>
    <t>WSB JOE</t>
  </si>
  <si>
    <t>TONY</t>
  </si>
  <si>
    <t>CLAUDECarson@yahoo.com</t>
  </si>
  <si>
    <t>MO (216) 214-5700</t>
  </si>
  <si>
    <t>CARR, JasmiNe 216 633-7048</t>
  </si>
  <si>
    <t>AL HOUSTON</t>
  </si>
  <si>
    <t>Ian His Hands LLC </t>
  </si>
  <si>
    <t>Wayside Builders, LLC</t>
  </si>
  <si>
    <t>Alpha Omega Construction</t>
  </si>
  <si>
    <t>YASMEEN PROPERTIES.INC</t>
  </si>
  <si>
    <t>SUPREME  ONE ENTERPRISE, LLC</t>
  </si>
  <si>
    <t xml:space="preserve">J THOMAS CONTRACTING, LLC </t>
  </si>
  <si>
    <t>WWW.</t>
  </si>
  <si>
    <t>waysidebuilders.com</t>
  </si>
  <si>
    <t>WEB</t>
  </si>
  <si>
    <t>Licensed Insured Bonded</t>
  </si>
  <si>
    <t>supremeenterprise23llc@gmail.com</t>
  </si>
  <si>
    <t>jthomascontracting@gmail.com</t>
  </si>
  <si>
    <t>6912 Pearl Road</t>
  </si>
  <si>
    <t>34194 Aurora Rd #218</t>
  </si>
  <si>
    <t>LAYLAMYBABY@AOL.COM</t>
  </si>
  <si>
    <t>1917 SOUTH TAYLOR #609</t>
  </si>
  <si>
    <t>1094 DORSH RD.</t>
  </si>
  <si>
    <t>Middleburg Heights Ohio 44130</t>
  </si>
  <si>
    <t>Solon, Oh 44139</t>
  </si>
  <si>
    <t>34194 Aurora Rd #252</t>
  </si>
  <si>
    <t>(216) 214-5700</t>
  </si>
  <si>
    <t>CLEVELAND, HGTS OH 44118</t>
  </si>
  <si>
    <t>S. EUCLID, OH 44121</t>
  </si>
  <si>
    <t>Solon OH 44139</t>
  </si>
  <si>
    <t>216 835 3544</t>
  </si>
  <si>
    <t>Ianhishandsllc@yahoo.com </t>
  </si>
  <si>
    <r>
      <t xml:space="preserve">Bal Construction &amp; Restoration LLC
</t>
    </r>
    <r>
      <rPr>
        <sz val="11"/>
        <color rgb="FF333333"/>
        <rFont val="Arial"/>
        <family val="2"/>
      </rPr>
      <t>Address: 20810 Aurora Rd, Warrensville Heights, Ohio 44146</t>
    </r>
  </si>
  <si>
    <t>EIN 931 06 2307</t>
  </si>
  <si>
    <t>Job Address: 255 Dovecote Trace
Macedonia, Ohio 44056
Email: eakoswatta@aol.com
Phone: (216) 386-4045</t>
  </si>
  <si>
    <t>"IN HIS HANDS"</t>
  </si>
  <si>
    <t xml:space="preserve"> WHERE VISIONS ARE CREATED </t>
  </si>
  <si>
    <t>Ian 216.538.6964</t>
  </si>
  <si>
    <t>JOHN FLOWERS 216 466 4751</t>
  </si>
  <si>
    <t>tonyjonesteam247@gmail.com</t>
  </si>
  <si>
    <t>phone 216 990 8132</t>
  </si>
  <si>
    <t>TIN 26-1574654</t>
  </si>
  <si>
    <t>EIN # 85-171 1092</t>
  </si>
  <si>
    <t>Sophia Crawford Smith</t>
  </si>
  <si>
    <t xml:space="preserve"> bath </t>
  </si>
  <si>
    <t>Rebuild estimate (additional photos &amp; documentation to follow under separate email).</t>
  </si>
  <si>
    <t>Rebuild BID; additional photos &amp; documentation ATTACHED &amp; to follow.</t>
  </si>
  <si>
    <t>Per your request;</t>
  </si>
  <si>
    <t>Additional photos &amp; documentation as per attached </t>
  </si>
  <si>
    <t>PHOTO REPORT INCLUDED</t>
  </si>
  <si>
    <t>Enclosed; Assignment of Insurance Benefits &amp; Direct Payment Authorization</t>
  </si>
  <si>
    <t>REVISED Rebuild BID, per your request &amp; agreement please attached Revision</t>
  </si>
  <si>
    <t xml:space="preserve">COMPANY REP. #2 </t>
  </si>
  <si>
    <t>FINAL INVOICES STATEMENT (additional photos &amp; documentation to follow under separate email)</t>
  </si>
  <si>
    <t>EIN #</t>
  </si>
  <si>
    <t>FEDEX#</t>
  </si>
  <si>
    <t>SKETCH</t>
  </si>
  <si>
    <t>Request for Depreciation Hold and/or Undisputed Claim Portion Release</t>
  </si>
  <si>
    <t>EMS ROOFING TEMP REPAIRS RFG Invoicing</t>
  </si>
  <si>
    <t>Per your request; enclosed are Estimates / Proof of Loss Supporting Documentation per subject property / current risk.</t>
  </si>
  <si>
    <t>Per your request; Rebuild Estimate additional photos &amp; documentation attached.</t>
  </si>
  <si>
    <t>Letter of Satisfaction/COMPLETION</t>
  </si>
  <si>
    <t>Supplemental Invoices</t>
  </si>
  <si>
    <t>Supplemental Exterior Emergency Services  Invoice</t>
  </si>
  <si>
    <t>Supplemental INTERIOR Rebuild Invoicing</t>
  </si>
  <si>
    <t>Supplemental EMS TREE REMOVAL Invoicing</t>
  </si>
  <si>
    <t xml:space="preserve">   Supplemental EMS INTERIOR MITIGATION Invoicing   </t>
  </si>
  <si>
    <t>Supplemental Rebuild Invoicing TO FOLLOW</t>
  </si>
  <si>
    <t>As per attached job specifications and estimates, roof mitigation and exterior supplemental repairs only</t>
  </si>
  <si>
    <t>EMS TREE REMOVAL Invoicing</t>
  </si>
  <si>
    <t xml:space="preserve">USE OF OUR SERVICES IS OPTIONAL ! Subject Customer has chosen to utilize our services and has accordingly executed the attached documents; including yet not limited to the following: </t>
  </si>
  <si>
    <t>Supplemental Invoices Attached; (photos to follow under separate email)</t>
  </si>
  <si>
    <t>CONTRACT PACKAGE:</t>
  </si>
  <si>
    <t>EMERGENCY SERVICES WORK AUTHORIZATION</t>
  </si>
  <si>
    <t>Supplemental Invoices to follow under separate email. __________</t>
  </si>
  <si>
    <t>Contract</t>
  </si>
  <si>
    <t xml:space="preserve">General  AUTHORIZATION_    </t>
  </si>
  <si>
    <t>exterior payment (less o&amp;P)</t>
  </si>
  <si>
    <t xml:space="preserve">Advance Payment Request </t>
  </si>
  <si>
    <t xml:space="preserve">Acceptance of $10,000 for interior and </t>
  </si>
  <si>
    <t>Assignment of Insurance Benefits and Direct Payment Authorization: &amp; Copy of  W9</t>
  </si>
  <si>
    <t>REPORTS</t>
  </si>
  <si>
    <t>Per your request; VANDALISM POLICE REPORT &amp; LEASE INFO</t>
  </si>
  <si>
    <t>Estimates  /"Proof of Loss"  Supporting Documentation</t>
  </si>
  <si>
    <t>Pictures</t>
  </si>
  <si>
    <t>Per your request; PLUMBER REPORT &amp; PICTURES</t>
  </si>
  <si>
    <t>Per your request; FIRE REPORT &amp; PICTURES</t>
  </si>
  <si>
    <t>Mitigation$____________________</t>
  </si>
  <si>
    <t>[          ]</t>
  </si>
  <si>
    <t>Per your request; UTILITIES BILLS &amp; PICTURES</t>
  </si>
  <si>
    <t>Demo        $____________________</t>
  </si>
  <si>
    <t>Advance Payment Request &amp; Copy of  = W9</t>
  </si>
  <si>
    <t>Rebuild     $____________________</t>
  </si>
  <si>
    <t>[    x     ]</t>
  </si>
  <si>
    <t>BID ITEM / INVOICE PER SUBCONTRACTOR</t>
  </si>
  <si>
    <t>Contents  $____________________</t>
  </si>
  <si>
    <t>TBD'</t>
  </si>
  <si>
    <t>[         ]</t>
  </si>
  <si>
    <t>[        ]</t>
  </si>
  <si>
    <t>CONDITIONAL WAIVER OF LIEN PER SUBCONTRACTOR</t>
  </si>
  <si>
    <t>Eagleview Full report</t>
  </si>
  <si>
    <t>Supplemental EXTERIOR Rebuild Invoicing</t>
  </si>
  <si>
    <t>Enclosed is an Assignment of Insurance Benefits and Direct Payment Authorization.</t>
  </si>
  <si>
    <t>Thus all monies due to named herein contractor are to be released without delay; solely and directly to the contractor.</t>
  </si>
  <si>
    <t>AWAITING WRITTEN CLEARANCE TO START DEMO &amp; MITIGATION</t>
  </si>
  <si>
    <t>*Per our signed Assignment of Insurance Benefits / Pay Directive, any payments remitted to any party other than …..................................</t>
  </si>
  <si>
    <t>SPOKE TO C&amp;O VENDOR , HE STATED ALL CLEAR ON HIS INSPECTION</t>
  </si>
  <si>
    <t>will require a stop payment and a new payment issued directly to</t>
  </si>
  <si>
    <t>INITIAL DEMOLITION INVOICE</t>
  </si>
  <si>
    <t>I/We select the option of overnight shipping for expedited delivery of claim funds.</t>
  </si>
  <si>
    <t>CODE UPGRADES</t>
  </si>
  <si>
    <r>
      <t>Accordingly, please do not issue payment under the Assigned Rights directly to the Policyholder. Doing so will not result in a credit toward the balance owed to us. Directly paying the Policyholder for the assigned portion of the claim will not discharge your obligations under the policy and </t>
    </r>
    <r>
      <rPr>
        <b/>
        <sz val="18"/>
        <color rgb="FF000000"/>
        <rFont val="Arial Narrow"/>
        <family val="2"/>
      </rPr>
      <t>may require double-payment!</t>
    </r>
  </si>
  <si>
    <t>REQUEST TO PROPERLY UPDATE AND ADJUST CLAIM PAYMENTS TO INCLUDE THE REQUIRED OVERHEAD AND PROFIT</t>
  </si>
  <si>
    <t>Per your request attached are the Invoices in PDF &amp; ESX formats </t>
  </si>
  <si>
    <t xml:space="preserve">PREPAID (FEDEX / UPS) </t>
  </si>
  <si>
    <t>When a debt has a settled and unsettled amount, the insured can request the debtor the payment from the insurer of the settled amount without having to wait for the unsettled amount to be determined.</t>
  </si>
  <si>
    <t>Payments: Issuance, payment and acceptance of payment are without prejudice to any rights of the Owner or the Contractor under the terms of this agreement.</t>
  </si>
  <si>
    <t>Georgia</t>
  </si>
  <si>
    <t xml:space="preserve"> Owner and or the Contractor also specifically reserves the right to submit for review and payment any additional/supplemental invoices as may be deemed necessary to restore the property to the pre-loss condition or better.</t>
  </si>
  <si>
    <t>In Georgia, insurance companies have 15 days to acknowledge receipt of a claim, as well as provide proof claim forms.  Once all forms are received, the insurance adjuster has 15 days to deny or accept the claim.                                                                       Once a settlement has been reached, and or there is an undisputed amount determined, they have 10 days to pay.</t>
  </si>
  <si>
    <t>It is stated that this submittal does not represent a final invoice of any type.</t>
  </si>
  <si>
    <t>O.C.G.A. § 33‐6‐33  (Copy w/ Cite) O.C.G.A. § 33‐6‐33 GEORGIA CODE Copyright 2010 by The State of Georgia</t>
  </si>
  <si>
    <t>The purpose of OCGA § 33-4-6 (a)'s demand requirement was met here — "to adequately notify an insurer that it is facing a bad faith claim so that it may make a decision about whether to pay, deny or further investigate the claim within the 60-day [statutory] deadline."</t>
  </si>
  <si>
    <t>manage.apc@gmail.com</t>
  </si>
  <si>
    <t>APC = GD Consulting</t>
  </si>
  <si>
    <t>WHY ARE YOU REFUSING TO ABIDE BY THE LEGAL REQUIREMENTS ON PAYMENT DISBURSEMENTS ?</t>
  </si>
  <si>
    <t>ATTACHMENTS INDEX</t>
  </si>
  <si>
    <t>IS THERE A REASON WHY ARE YOU REFUSING TO ABIDE BY THE LEGAL REQUIREMENTS ON PAYMENT DISBURSEMENTS ?</t>
  </si>
  <si>
    <t>00. AOB CVR LTR</t>
  </si>
  <si>
    <t>Details direct payment authorization &amp; Assignment of Benefits</t>
  </si>
  <si>
    <t>If you don't comprehend this request , then please provide me with your supervisors contact information. </t>
  </si>
  <si>
    <t>006.B ESX FILE,</t>
  </si>
  <si>
    <t xml:space="preserve"> NOT ALL INSURERS allow ESX file. {SFI ALS}  …...  (except adjuster direct email)</t>
  </si>
  <si>
    <t>Ohio law stipulates that an insurance company has 15 days to acknowledge receipt of a claim. After receipt of all properly executed proof of loss forms, the insurance company has 21 days to accept or deny the claim and provide their reasons for same. They have 10 days after a settlement to pay.</t>
  </si>
  <si>
    <r>
      <rPr>
        <b/>
        <sz val="16"/>
        <color theme="1"/>
        <rFont val="Arial Narrow"/>
        <family val="2"/>
      </rPr>
      <t>1</t>
    </r>
    <r>
      <rPr>
        <b/>
        <sz val="14"/>
        <color theme="1"/>
        <rFont val="Arial Narrow"/>
        <family val="2"/>
      </rPr>
      <t>.</t>
    </r>
    <r>
      <rPr>
        <b/>
        <sz val="7"/>
        <color theme="1"/>
        <rFont val="Times New Roman"/>
        <family val="1"/>
      </rPr>
      <t xml:space="preserve">     </t>
    </r>
    <r>
      <rPr>
        <b/>
        <sz val="14"/>
        <color theme="1"/>
        <rFont val="Arial Narrow"/>
        <family val="2"/>
      </rPr>
      <t xml:space="preserve">GENERAL AUTHORIZATION </t>
    </r>
    <r>
      <rPr>
        <b/>
        <i/>
        <u/>
        <sz val="14"/>
        <color theme="1"/>
        <rFont val="Calibri"/>
        <family val="2"/>
        <scheme val="minor"/>
      </rPr>
      <t>PACKAGE</t>
    </r>
    <r>
      <rPr>
        <b/>
        <sz val="11"/>
        <color theme="1"/>
        <rFont val="Calibri"/>
        <family val="2"/>
        <scheme val="minor"/>
      </rPr>
      <t xml:space="preserve"> (maybe combo report Encircle / Excel)</t>
    </r>
  </si>
  <si>
    <r>
      <rPr>
        <b/>
        <sz val="16"/>
        <color theme="1"/>
        <rFont val="Arial Narrow"/>
        <family val="2"/>
      </rPr>
      <t>2.</t>
    </r>
    <r>
      <rPr>
        <b/>
        <sz val="7"/>
        <color theme="1"/>
        <rFont val="Times New Roman"/>
        <family val="1"/>
      </rPr>
      <t xml:space="preserve">     </t>
    </r>
    <r>
      <rPr>
        <b/>
        <sz val="14"/>
        <color theme="1"/>
        <rFont val="Arial Narrow"/>
        <family val="2"/>
      </rPr>
      <t xml:space="preserve">CUSTOMER AGREEMENT/Contract Package (signed). </t>
    </r>
  </si>
  <si>
    <r>
      <rPr>
        <b/>
        <sz val="16"/>
        <color theme="1"/>
        <rFont val="Arial Narrow"/>
        <family val="2"/>
      </rPr>
      <t>3</t>
    </r>
    <r>
      <rPr>
        <b/>
        <sz val="14"/>
        <color theme="1"/>
        <rFont val="Arial Narrow"/>
        <family val="2"/>
      </rPr>
      <t xml:space="preserve">.    W9 form. </t>
    </r>
  </si>
  <si>
    <t>supplied to process direct payment to company</t>
  </si>
  <si>
    <t>Rule 3901-1-54 | Unfair property/casualty claims settlement practices.</t>
  </si>
  <si>
    <t>Ohio Administrative Code CHAPTER 3901-1 GENERAL PROVISIONS</t>
  </si>
  <si>
    <t>DOCUMENTS our presence at actual named jobsite &amp; site exterior conditions</t>
  </si>
  <si>
    <t>Effective: 14-Feb-22 Promulgated Under:119.03</t>
  </si>
  <si>
    <t xml:space="preserve">     "SOURCE OF LOSS” picture report </t>
  </si>
  <si>
    <t>Picture report details 'source of loss'/damages in specific areas to be addressed</t>
  </si>
  <si>
    <t>(6) An insurer shall tender payment to a first party claimant no later than ten days after acceptance of a claim if the amount of the claim is determined and is not in dispute, unless the settlement involves a structured settlement, action by a probate court, or other extraordinary circumstances as documented in the claim file.</t>
  </si>
  <si>
    <t>(8) If a claim involves multiple coverages under any policy, no insurer shall withhold payment under any such coverage when the payment is known, the payment is not in dispute, and the payment would extinguish the insurer's liability under that coverage. No insurer shall withhold such payment for the purpose of forcing settlement on all other coverage to effect a single payment</t>
  </si>
  <si>
    <t>.(10) An insurer shall not use settlement practices that result in compelling first party claimants to litigate by offering substantially less than the amounts claimed compared to the amount ultimately recovered in actions brought by such claimants.</t>
  </si>
  <si>
    <t>8. ATTACHMENTS INDEX</t>
  </si>
  <si>
    <t xml:space="preserve">SUBMITTED   </t>
  </si>
  <si>
    <t>Ohio</t>
  </si>
  <si>
    <t>Ohio law stipulates that an insurance company has 15 days to acknowledge receipt of a claim. After receipt of all properly executed proof of loss forms, the insurance company has 21 days to accept or deny the claim and provide their reasons for same. They have 10 days after a settlement to pay.</t>
  </si>
  <si>
    <t>New York</t>
  </si>
  <si>
    <t>New York laws provide that insurance companies have 15 days to acknowledge receipt of a claim. They have 15 days to commence an investigation and 15 days after receipt of all proof to accept or deny the claim. Payment must then be made within five business days of settlement.</t>
  </si>
  <si>
    <t>Insurance Company Can NOT Stop Me From Making A Bad Faith Claim By Merely Pointing To Its Own Inspections And Damages Estimate.</t>
  </si>
  <si>
    <t>The estimate must allow for repairs to be made in a manner which meets accepted trade standards for good and workmanlike construction.</t>
  </si>
  <si>
    <r>
      <t xml:space="preserve">Letter of Satisfaction &amp; CERTIFICATE OF COMPLETION  </t>
    </r>
    <r>
      <rPr>
        <b/>
        <i/>
        <u/>
        <sz val="9"/>
        <color rgb="FF0000FF"/>
        <rFont val="Arial Black"/>
        <family val="2"/>
      </rPr>
      <t>claim#</t>
    </r>
  </si>
  <si>
    <t xml:space="preserve"> Property-Owner Name </t>
  </si>
  <si>
    <t xml:space="preserve"> Property address: street </t>
  </si>
  <si>
    <t xml:space="preserve"> Property city, state, zip </t>
  </si>
  <si>
    <t xml:space="preserve"> Customer Email </t>
  </si>
  <si>
    <t xml:space="preserve"> Cst-owner Phone# </t>
  </si>
  <si>
    <t>To Whom It May Concern:</t>
  </si>
  <si>
    <t>Please find enclosed the necessary documents to process the FINAL PAYMENT.</t>
  </si>
  <si>
    <t xml:space="preserve"> I have reviewed the work performed/completed and certify that all work performed and materials supplied per the signed Work Authorization have been completed to my satisfaction.</t>
  </si>
  <si>
    <t>I/ We hereby certify that the restoration, repairs, or improvements have been completed and the property is in as good or better than existed prior to the loss.</t>
  </si>
  <si>
    <t>Thanking you in advance for your prompt handling of this matter.</t>
  </si>
  <si>
    <t>Please contact us if you have any  further questions.</t>
  </si>
  <si>
    <t>X______________________________                         _______________________________</t>
  </si>
  <si>
    <t>will require a stop payment and new payment issued directly to</t>
  </si>
  <si>
    <t>Date    ___________________________</t>
  </si>
  <si>
    <t>TAB= MIT</t>
  </si>
  <si>
    <t xml:space="preserve"> TIN W9 </t>
  </si>
  <si>
    <r>
      <t xml:space="preserve"> Create </t>
    </r>
    <r>
      <rPr>
        <b/>
        <i/>
        <u/>
        <sz val="18"/>
        <color rgb="FF000000"/>
        <rFont val="Calibri"/>
        <family val="2"/>
        <scheme val="minor"/>
      </rPr>
      <t>Email (#1)</t>
    </r>
    <r>
      <rPr>
        <sz val="14"/>
        <color rgb="FF000000"/>
        <rFont val="Calibri"/>
        <family val="2"/>
        <scheme val="minor"/>
      </rPr>
      <t xml:space="preserve"> </t>
    </r>
  </si>
  <si>
    <t>per the numbered attachments list following below.</t>
  </si>
  <si>
    <t>(Note: Pictures &amp; further documentation to follow under separate Email #2)</t>
  </si>
  <si>
    <t xml:space="preserve">ALL REPORTS TO INCLUDE the following prefix :                            </t>
  </si>
  <si>
    <t xml:space="preserve">“REPORT #, State Code, YEAR, COMPANY# (A/T/P/Q/M),CUSTOMER Name,  @STREET.”  </t>
  </si>
  <si>
    <r>
      <t>COMPANY</t>
    </r>
    <r>
      <rPr>
        <i/>
        <u/>
        <sz val="11"/>
        <color rgb="FF000000"/>
        <rFont val="Calibri"/>
        <family val="2"/>
        <scheme val="minor"/>
      </rPr>
      <t>#</t>
    </r>
    <r>
      <rPr>
        <u/>
        <sz val="11"/>
        <color rgb="FF000000"/>
        <rFont val="Calibri"/>
        <family val="2"/>
        <scheme val="minor"/>
      </rPr>
      <t xml:space="preserve"> CODES; A= APC ... P=PROVISO/JAMAL ….. T=TONY/WAYSIDE …. Q=QUINTON/PLATINUM … M=MISC</t>
    </r>
  </si>
  <si>
    <t xml:space="preserve"> Cleveland, OH 44105 </t>
  </si>
  <si>
    <t>Example. = ( 3. W9 FORM OH23A SMITH @ Main St.).</t>
  </si>
  <si>
    <t xml:space="preserve"> ALLSTATE INS CO. </t>
  </si>
  <si>
    <t>0.    AOB COVER</t>
  </si>
  <si>
    <r>
      <t xml:space="preserve">XACTIMATE REPORTS / INVOICES </t>
    </r>
    <r>
      <rPr>
        <sz val="14"/>
        <color rgb="FF000000"/>
        <rFont val="Arial Narrow"/>
        <family val="2"/>
      </rPr>
      <t xml:space="preserve"> </t>
    </r>
  </si>
  <si>
    <t xml:space="preserve">000. XACTIMATE Invoice/ESTIMATE </t>
  </si>
  <si>
    <t>COMPANY# CODES; A= APC ... P=PROVISO/JAMAL ….. T=TONY/WAYSIDE …. Q=QUINTON/PLATINUM … M=MISC</t>
  </si>
  <si>
    <t xml:space="preserve">A). PDF  FILE         </t>
  </si>
  <si>
    <t>(MIT SUB &amp; GC O&amp;P INVOICES/W9 as needed)</t>
  </si>
  <si>
    <r>
      <t xml:space="preserve">006.B ESX FILE, NOT ALL INSURERS allow ESX file. {SFI ALS}  …...  </t>
    </r>
    <r>
      <rPr>
        <sz val="8"/>
        <color rgb="FF000000"/>
        <rFont val="Calibri"/>
        <family val="2"/>
        <scheme val="minor"/>
      </rPr>
      <t>(except adjuster direct email)</t>
    </r>
  </si>
  <si>
    <t xml:space="preserve">           NOTE : ESX file may cause insurer's system to reject email.</t>
  </si>
  <si>
    <t>Email (# 1B. )</t>
  </si>
  <si>
    <t>IF UNSURE; SEND ESX AS Separate email</t>
  </si>
  <si>
    <t xml:space="preserve"> (maybe combo report Encircle / Excel)</t>
  </si>
  <si>
    <t>SIGNED CONTRACT PACKAGE</t>
  </si>
  <si>
    <r>
      <t>1</t>
    </r>
    <r>
      <rPr>
        <sz val="14"/>
        <color rgb="FF000000"/>
        <rFont val="Arial Narrow"/>
        <family val="2"/>
      </rPr>
      <t>.</t>
    </r>
    <r>
      <rPr>
        <sz val="7"/>
        <color rgb="FF000000"/>
        <rFont val="Times New Roman"/>
        <family val="1"/>
      </rPr>
      <t xml:space="preserve">     </t>
    </r>
    <r>
      <rPr>
        <sz val="14"/>
        <color rgb="FF000000"/>
        <rFont val="Arial Narrow"/>
        <family val="2"/>
      </rPr>
      <t xml:space="preserve">GENERAL AUTHORIZATION </t>
    </r>
    <r>
      <rPr>
        <b/>
        <i/>
        <u/>
        <sz val="14"/>
        <color rgb="FF000000"/>
        <rFont val="Calibri"/>
        <family val="2"/>
      </rPr>
      <t>PACKAGE</t>
    </r>
  </si>
  <si>
    <r>
      <t>2.</t>
    </r>
    <r>
      <rPr>
        <sz val="7"/>
        <color rgb="FF000000"/>
        <rFont val="Times New Roman"/>
        <family val="1"/>
      </rPr>
      <t xml:space="preserve">     </t>
    </r>
    <r>
      <rPr>
        <sz val="14"/>
        <color rgb="FF000000"/>
        <rFont val="Arial Narrow"/>
        <family val="2"/>
      </rPr>
      <t xml:space="preserve">CUSTOMER AGREEMENT/Contract Package (signed). </t>
    </r>
  </si>
  <si>
    <r>
      <t>3</t>
    </r>
    <r>
      <rPr>
        <sz val="14"/>
        <color rgb="FF000000"/>
        <rFont val="Arial Narrow"/>
        <family val="2"/>
      </rPr>
      <t xml:space="preserve">.    W9 form. </t>
    </r>
  </si>
  <si>
    <t xml:space="preserve">0 Letter of Satisfaction CERTIFICATE OF COMPLETION			</t>
  </si>
  <si>
    <t xml:space="preserve">ENCIRLE REPORTS: </t>
  </si>
  <si>
    <t>Retrieve/DOWNLOAD; (Create as needed)</t>
  </si>
  <si>
    <r>
      <t>4. “</t>
    </r>
    <r>
      <rPr>
        <b/>
        <sz val="14"/>
        <color theme="1"/>
        <rFont val="Arial Narrow"/>
        <family val="2"/>
      </rPr>
      <t>JOBSITE VERIFICATION &amp; SOURCE OF LOSS</t>
    </r>
    <r>
      <rPr>
        <sz val="14"/>
        <color theme="1"/>
        <rFont val="Arial Narrow"/>
        <family val="2"/>
      </rPr>
      <t>”  (</t>
    </r>
    <r>
      <rPr>
        <sz val="12"/>
        <color theme="1"/>
        <rFont val="Arial Narrow"/>
        <family val="2"/>
      </rPr>
      <t>Combined REPORT</t>
    </r>
    <r>
      <rPr>
        <sz val="14"/>
        <color theme="1"/>
        <rFont val="Arial Narrow"/>
        <family val="2"/>
      </rPr>
      <t>)</t>
    </r>
  </si>
  <si>
    <r>
      <t xml:space="preserve">LOSS   </t>
    </r>
    <r>
      <rPr>
        <b/>
        <sz val="14"/>
        <color theme="8" tint="-0.249977111117893"/>
        <rFont val="Arial Narrow"/>
        <family val="2"/>
      </rPr>
      <t>[Excludes mitigation reading/Equipment/WIP]</t>
    </r>
  </si>
  <si>
    <t>PER JOB TYPE (VARIES) PDF REPORTS as follows:</t>
  </si>
  <si>
    <t>(AS NEEDED PER CLAIM)</t>
  </si>
  <si>
    <r>
      <t xml:space="preserve">5.A  EAGLEVIEW </t>
    </r>
    <r>
      <rPr>
        <sz val="12"/>
        <color rgb="FF000000"/>
        <rFont val="Calibri"/>
        <family val="2"/>
        <scheme val="minor"/>
      </rPr>
      <t>(as needed).</t>
    </r>
  </si>
  <si>
    <t xml:space="preserve">     5.B EXTERIOR OVERVIEW PICS </t>
  </si>
  <si>
    <t>5.C    PLUMBER</t>
  </si>
  <si>
    <t>5.D UTILITIES BILL 3MONTHS</t>
  </si>
  <si>
    <t>5.E FIRE / POLICE</t>
  </si>
  <si>
    <r>
      <rPr>
        <b/>
        <i/>
        <u/>
        <sz val="18"/>
        <color rgb="FF000000"/>
        <rFont val="Calibri"/>
        <family val="2"/>
        <scheme val="minor"/>
      </rPr>
      <t>Email (#2</t>
    </r>
    <r>
      <rPr>
        <b/>
        <i/>
        <u/>
        <sz val="14"/>
        <color rgb="FF000000"/>
        <rFont val="Calibri"/>
        <family val="2"/>
        <scheme val="minor"/>
      </rPr>
      <t>)</t>
    </r>
  </si>
  <si>
    <t xml:space="preserve"> (Pictures &amp; further documentation as follows.</t>
  </si>
  <si>
    <r>
      <t>ENCIRLE REPORTS</t>
    </r>
    <r>
      <rPr>
        <sz val="14"/>
        <color rgb="FF000000"/>
        <rFont val="Arial Narrow"/>
        <family val="2"/>
      </rPr>
      <t xml:space="preserve"> :</t>
    </r>
  </si>
  <si>
    <t>CREATE or Retrieve then DOWNLOAD the ENCIRLE PDF REPORTS;</t>
  </si>
  <si>
    <r>
      <rPr>
        <b/>
        <sz val="14"/>
        <color rgb="FF000000"/>
        <rFont val="Arial Narrow"/>
        <family val="2"/>
      </rPr>
      <t>7.</t>
    </r>
    <r>
      <rPr>
        <sz val="7"/>
        <color rgb="FF000000"/>
        <rFont val="Times New Roman"/>
        <family val="1"/>
      </rPr>
      <t xml:space="preserve">     </t>
    </r>
    <r>
      <rPr>
        <sz val="14"/>
        <color rgb="FF000000"/>
        <rFont val="Arial Narrow"/>
        <family val="2"/>
      </rPr>
      <t xml:space="preserve"> “</t>
    </r>
    <r>
      <rPr>
        <b/>
        <sz val="14"/>
        <color rgb="FF000000"/>
        <rFont val="Arial Narrow"/>
        <family val="2"/>
      </rPr>
      <t>JOB/ROOMS Overview Pictures’’</t>
    </r>
    <r>
      <rPr>
        <sz val="14"/>
        <color rgb="FF000000"/>
        <rFont val="Arial Narrow"/>
        <family val="2"/>
      </rPr>
      <t xml:space="preserve">   </t>
    </r>
  </si>
  <si>
    <r>
      <t xml:space="preserve">           </t>
    </r>
    <r>
      <rPr>
        <b/>
        <sz val="14"/>
        <color theme="8" tint="-0.249977111117893"/>
        <rFont val="Arial Narrow"/>
        <family val="2"/>
      </rPr>
      <t>[Excludes mitigation reading/Equipment/WIP]</t>
    </r>
  </si>
  <si>
    <t>8.  ATTACHMENTS INDEX</t>
  </si>
  <si>
    <r>
      <t xml:space="preserve">EXCEL COVER SHEET; </t>
    </r>
    <r>
      <rPr>
        <sz val="14"/>
        <color rgb="FF000000"/>
        <rFont val="Arial Narrow"/>
        <family val="2"/>
      </rPr>
      <t xml:space="preserve">  </t>
    </r>
    <r>
      <rPr>
        <b/>
        <i/>
        <u/>
        <sz val="14"/>
        <color rgb="FF000000"/>
        <rFont val="Arial Narrow"/>
        <family val="2"/>
      </rPr>
      <t xml:space="preserve"> Each Email to contain the following:                                       </t>
    </r>
  </si>
  <si>
    <r>
      <rPr>
        <b/>
        <sz val="16"/>
        <color rgb="FF000000"/>
        <rFont val="Arial Narrow"/>
        <family val="2"/>
      </rPr>
      <t>9.</t>
    </r>
    <r>
      <rPr>
        <sz val="7"/>
        <color rgb="FF000000"/>
        <rFont val="Times New Roman"/>
        <family val="1"/>
      </rPr>
      <t xml:space="preserve"> </t>
    </r>
    <r>
      <rPr>
        <sz val="14"/>
        <color rgb="FF000000"/>
        <rFont val="Arial Narrow"/>
        <family val="2"/>
      </rPr>
      <t>EMAIL COVER SHEET. copied &amp; paste into body of email (TMPL30)</t>
    </r>
    <r>
      <rPr>
        <sz val="11"/>
        <color rgb="FF000000"/>
        <rFont val="Calibri"/>
        <family val="2"/>
      </rPr>
      <t xml:space="preserve"> </t>
    </r>
  </si>
  <si>
    <r>
      <t>Email Insurer,INSURED; Claim number (ONLY) subject line; no space/dashes.</t>
    </r>
    <r>
      <rPr>
        <sz val="12"/>
        <color rgb="FF000000"/>
        <rFont val="Arial Narrow"/>
        <family val="2"/>
      </rPr>
      <t xml:space="preserve">                                               </t>
    </r>
  </si>
  <si>
    <r>
      <rPr>
        <b/>
        <sz val="14"/>
        <color rgb="FF000000"/>
        <rFont val="Arial Narrow"/>
        <family val="2"/>
      </rPr>
      <t>10.</t>
    </r>
    <r>
      <rPr>
        <sz val="14"/>
        <color rgb="FF000000"/>
        <rFont val="Arial Narrow"/>
        <family val="2"/>
      </rPr>
      <t xml:space="preserve"> Submit ADDITIONAL Justification/Rebuttals as needed per Invoice.</t>
    </r>
  </si>
  <si>
    <t>select multiple rooms in xactimate?</t>
  </si>
  <si>
    <t>TMPL 30 ALL</t>
  </si>
  <si>
    <t>REBUILD Xactimate Invoice CREATION/ENCIRCLE</t>
  </si>
  <si>
    <r>
      <t>·</t>
    </r>
    <r>
      <rPr>
        <sz val="7"/>
        <color theme="1"/>
        <rFont val="Times New Roman"/>
        <family val="1"/>
      </rPr>
      <t xml:space="preserve">       </t>
    </r>
    <r>
      <rPr>
        <sz val="11"/>
        <color theme="1"/>
        <rFont val="Arial Black"/>
        <family val="2"/>
      </rPr>
      <t>Xactimate Invoice/Project Update (for newly created current project).</t>
    </r>
    <r>
      <rPr>
        <sz val="14"/>
        <color theme="1"/>
        <rFont val="Arial Narrow"/>
        <family val="2"/>
      </rPr>
      <t xml:space="preserve"> </t>
    </r>
  </si>
  <si>
    <r>
      <t>A)</t>
    </r>
    <r>
      <rPr>
        <b/>
        <sz val="7"/>
        <color theme="1"/>
        <rFont val="Times New Roman"/>
        <family val="1"/>
      </rPr>
      <t xml:space="preserve">   </t>
    </r>
    <r>
      <rPr>
        <sz val="11"/>
        <color theme="1"/>
        <rFont val="Arial Black"/>
        <family val="2"/>
      </rPr>
      <t>New Project Creation</t>
    </r>
  </si>
  <si>
    <t>1.     OPEN Xactimate. Search &amp; Open REBUILD Project Template (“TMPL-REBUILD”).</t>
  </si>
  <si>
    <r>
      <t>2.</t>
    </r>
    <r>
      <rPr>
        <b/>
        <sz val="7"/>
        <color theme="1"/>
        <rFont val="Times New Roman"/>
        <family val="1"/>
      </rPr>
      <t xml:space="preserve">     </t>
    </r>
    <r>
      <rPr>
        <sz val="14"/>
        <color theme="1"/>
        <rFont val="Arial Narrow"/>
        <family val="2"/>
      </rPr>
      <t>Update price list for TMPL &amp; Current project (by CITY &amp; DATE).</t>
    </r>
  </si>
  <si>
    <r>
      <t>3.</t>
    </r>
    <r>
      <rPr>
        <b/>
        <sz val="7"/>
        <color theme="1"/>
        <rFont val="Times New Roman"/>
        <family val="1"/>
      </rPr>
      <t xml:space="preserve">     </t>
    </r>
    <r>
      <rPr>
        <sz val="14"/>
        <color theme="1"/>
        <rFont val="Arial Narrow"/>
        <family val="2"/>
      </rPr>
      <t>LOCATE (Current “JOB SKETCH”). COPY, CREATE NEW PROJECT.</t>
    </r>
  </si>
  <si>
    <t>Name format example. (OH21A-BAIR-REBUILD) (HAS CUSTOMER INFO &amp; SKETCHES).</t>
  </si>
  <si>
    <t xml:space="preserve">4.     Merge REBUILD Project Template (“TMPL-REBUILD”) with “NEW PROJECT” created. </t>
  </si>
  <si>
    <t xml:space="preserve">Editing the newly created “NEW PROJECT”  </t>
  </si>
  <si>
    <r>
      <t>6.</t>
    </r>
    <r>
      <rPr>
        <b/>
        <sz val="7"/>
        <color theme="1"/>
        <rFont val="Times New Roman"/>
        <family val="1"/>
      </rPr>
      <t xml:space="preserve">     </t>
    </r>
    <r>
      <rPr>
        <sz val="14"/>
        <color theme="1"/>
        <rFont val="Arial Narrow"/>
        <family val="2"/>
      </rPr>
      <t>Review items for this CURRENT job. Adjust as needed. (GENERAL , HVAC, ELEC,)</t>
    </r>
  </si>
  <si>
    <t>Request for  Undisputed Claim Portion Release</t>
  </si>
  <si>
    <t>Ohio Administrative Code</t>
  </si>
  <si>
    <t>/</t>
  </si>
  <si>
    <t>Chapter 3901-1 | General Provisions</t>
  </si>
  <si>
    <t>Effective:</t>
  </si>
  <si>
    <t>Promulgated Under:</t>
  </si>
  <si>
    <t>1. Supplemental Invoices</t>
  </si>
  <si>
    <t>EMAIL 2</t>
  </si>
  <si>
    <r>
      <t>4. “</t>
    </r>
    <r>
      <rPr>
        <b/>
        <sz val="14"/>
        <color rgb="FF000000"/>
        <rFont val="Arial Narrow"/>
        <family val="2"/>
      </rPr>
      <t>JOBSITE VERIFICATION &amp; SOURCE OF LOSS</t>
    </r>
    <r>
      <rPr>
        <sz val="14"/>
        <color rgb="FF000000"/>
        <rFont val="Arial Narrow"/>
        <family val="2"/>
      </rPr>
      <t>”  (</t>
    </r>
    <r>
      <rPr>
        <sz val="12"/>
        <color rgb="FF000000"/>
        <rFont val="Arial Narrow"/>
        <family val="2"/>
      </rPr>
      <t>Combined REPORT</t>
    </r>
    <r>
      <rPr>
        <sz val="14"/>
        <color rgb="FF000000"/>
        <rFont val="Arial Narrow"/>
        <family val="2"/>
      </rPr>
      <t>)</t>
    </r>
  </si>
  <si>
    <t>OH24 CHERRY ROOMS OVERVIEW &amp; WIP PICS @ LARCHMERE V2 INTERIOR</t>
  </si>
  <si>
    <t>MECHANICALS</t>
  </si>
  <si>
    <t>EXTERIOR PICS</t>
  </si>
  <si>
    <r>
      <t xml:space="preserve">5.A  EAGLEVIEW </t>
    </r>
    <r>
      <rPr>
        <sz val="12"/>
        <color rgb="FF000000"/>
        <rFont val="Calibri"/>
        <family val="2"/>
        <scheme val="minor"/>
      </rPr>
      <t>(as needed).</t>
    </r>
    <r>
      <rPr>
        <b/>
        <sz val="16"/>
        <color rgb="FF000000"/>
        <rFont val="Calibri"/>
        <family val="2"/>
        <scheme val="minor"/>
      </rPr>
      <t xml:space="preserve"> SIDING SDG</t>
    </r>
  </si>
  <si>
    <t>ENCIRCLE EXTERIOR PICS</t>
  </si>
  <si>
    <t>ITEL REPORT ;SIDING DISCONTINUED</t>
  </si>
  <si>
    <t>CODE UPGRADES &amp; SUPPORTING DOCUMENTATION</t>
  </si>
  <si>
    <t xml:space="preserve">WTR  EMS INTERIOR MITIGATION Invoicing  </t>
  </si>
  <si>
    <t>HAZARDOUS MATERIAL REMEDIATION PHASE #2</t>
  </si>
  <si>
    <t xml:space="preserve">HMR Pictures &amp; further documentation ATTACHED </t>
  </si>
  <si>
    <r>
      <t xml:space="preserve">Per your request please find attached our </t>
    </r>
    <r>
      <rPr>
        <b/>
        <sz val="14"/>
        <color rgb="FF1D2228"/>
        <rFont val="Arial Narrow"/>
        <family val="2"/>
      </rPr>
      <t xml:space="preserve">MITIGATION BID </t>
    </r>
    <r>
      <rPr>
        <sz val="14"/>
        <color rgb="FF1D2228"/>
        <rFont val="Arial Narrow"/>
        <family val="2"/>
      </rPr>
      <t xml:space="preserve">for services WORK IN PROGRESS. TO BE PERFORMED and or to be </t>
    </r>
    <r>
      <rPr>
        <b/>
        <sz val="14"/>
        <color rgb="FF1D2228"/>
        <rFont val="Arial Narrow"/>
        <family val="2"/>
      </rPr>
      <t>Performed.</t>
    </r>
  </si>
  <si>
    <t>(Note: Pictures &amp; further documentation to follow under separate email).</t>
  </si>
  <si>
    <t xml:space="preserve"> EMS INTERIOR MITIGATION Invoicing </t>
  </si>
  <si>
    <t>Pictures &amp; further documentation ATTACHED</t>
  </si>
  <si>
    <t xml:space="preserve"> EMS EXTERIOR EMERGENCY SERVICES Invoicing </t>
  </si>
  <si>
    <r>
      <t xml:space="preserve">INTERIOR EMS </t>
    </r>
    <r>
      <rPr>
        <b/>
        <sz val="14"/>
        <color rgb="FF1D2228"/>
        <rFont val="Arial Narrow"/>
        <family val="2"/>
      </rPr>
      <t xml:space="preserve">MITIGATION INVOICE </t>
    </r>
    <r>
      <rPr>
        <sz val="14"/>
        <color rgb="FF1D2228"/>
        <rFont val="Arial Narrow"/>
        <family val="2"/>
      </rPr>
      <t xml:space="preserve">for services WORK IN PROGRESS…. TO BE PERFORMED and or to be </t>
    </r>
    <r>
      <rPr>
        <b/>
        <sz val="14"/>
        <color rgb="FF1D2228"/>
        <rFont val="Arial Narrow"/>
        <family val="2"/>
      </rPr>
      <t>Performed.Per your request please find attached.</t>
    </r>
  </si>
  <si>
    <t xml:space="preserve">  Supplemental EMS INTERIOR MITIGATION Invoicing  </t>
  </si>
  <si>
    <t>Revised Mitigation Invoice per Agreement &amp; your request Attached</t>
  </si>
  <si>
    <r>
      <t xml:space="preserve">Create </t>
    </r>
    <r>
      <rPr>
        <b/>
        <i/>
        <u/>
        <sz val="14"/>
        <color rgb="FF000000"/>
        <rFont val="Calibri"/>
        <family val="2"/>
        <scheme val="minor"/>
      </rPr>
      <t xml:space="preserve"> </t>
    </r>
    <r>
      <rPr>
        <b/>
        <i/>
        <u/>
        <sz val="18"/>
        <color rgb="FF000000"/>
        <rFont val="Calibri"/>
        <family val="2"/>
        <scheme val="minor"/>
      </rPr>
      <t>Email (#2</t>
    </r>
    <r>
      <rPr>
        <b/>
        <i/>
        <u/>
        <sz val="14"/>
        <color rgb="FF000000"/>
        <rFont val="Calibri"/>
        <family val="2"/>
        <scheme val="minor"/>
      </rPr>
      <t xml:space="preserve">)  </t>
    </r>
    <r>
      <rPr>
        <sz val="12"/>
        <color rgb="FF000000"/>
        <rFont val="Arial Narrow"/>
        <family val="2"/>
      </rPr>
      <t xml:space="preserve">(Note: Pictures &amp; further documentation </t>
    </r>
    <r>
      <rPr>
        <b/>
        <i/>
        <u/>
        <sz val="14"/>
        <color rgb="FF000000"/>
        <rFont val="Calibri"/>
        <family val="2"/>
        <scheme val="minor"/>
      </rPr>
      <t>as follows.</t>
    </r>
  </si>
  <si>
    <t xml:space="preserve">`Per your request; enclosed are Proof of Loss Supporting Documentation per subject property / current risk.			</t>
  </si>
  <si>
    <r>
      <t>7.</t>
    </r>
    <r>
      <rPr>
        <sz val="7"/>
        <color rgb="FF000000"/>
        <rFont val="Times New Roman"/>
        <family val="1"/>
      </rPr>
      <t xml:space="preserve">     </t>
    </r>
    <r>
      <rPr>
        <sz val="14"/>
        <color rgb="FF000000"/>
        <rFont val="Arial Narrow"/>
        <family val="2"/>
      </rPr>
      <t xml:space="preserve"> “</t>
    </r>
    <r>
      <rPr>
        <b/>
        <sz val="14"/>
        <color rgb="FF000000"/>
        <rFont val="Arial Narrow"/>
        <family val="2"/>
      </rPr>
      <t>JOB/ROOMS Overview Pictures’’</t>
    </r>
    <r>
      <rPr>
        <sz val="14"/>
        <color rgb="FF000000"/>
        <rFont val="Arial Narrow"/>
        <family val="2"/>
      </rPr>
      <t xml:space="preserve"> </t>
    </r>
  </si>
  <si>
    <t>MSDS</t>
  </si>
  <si>
    <t>A safety data sheet (SDS), material safety data sheet (MSDS), or product safety data sheet (PSDS)</t>
  </si>
  <si>
    <t>--------------------------------</t>
  </si>
  <si>
    <t>A safety data sheet (SDS), material safety data sheet (MSDS), or product safety data sheet (PSDS) is a document that lists information relating to occupational safety and health for the use of various substances and products.</t>
  </si>
  <si>
    <t xml:space="preserve"> material safety data sheet (MSDS), or product safety data sheet (PSDS) is a document that lists information relating to occupational safety and health for the use of various substances and products.</t>
  </si>
  <si>
    <t>HAZARDOUS MATERIAL REMEDIATION PHASE</t>
  </si>
  <si>
    <r>
      <t xml:space="preserve">Per your request please find attached our </t>
    </r>
    <r>
      <rPr>
        <b/>
        <sz val="14"/>
        <color rgb="FF1D2228"/>
        <rFont val="Arial Narrow"/>
        <family val="2"/>
      </rPr>
      <t xml:space="preserve">MITIGATION INVOICE </t>
    </r>
    <r>
      <rPr>
        <sz val="14"/>
        <color rgb="FF1D2228"/>
        <rFont val="Arial Narrow"/>
        <family val="2"/>
      </rPr>
      <t xml:space="preserve">for services </t>
    </r>
    <r>
      <rPr>
        <b/>
        <sz val="14"/>
        <color rgb="FF1D2228"/>
        <rFont val="Arial Narrow"/>
        <family val="2"/>
      </rPr>
      <t>performed</t>
    </r>
    <r>
      <rPr>
        <sz val="14"/>
        <color rgb="FF1D2228"/>
        <rFont val="Arial Narrow"/>
        <family val="2"/>
      </rPr>
      <t xml:space="preserve"> at your property.</t>
    </r>
  </si>
  <si>
    <t>As a courtesy to you and per your request we have also forwarded a copy to your insurer.</t>
  </si>
  <si>
    <t>Stabilization per IICRC 2021 S500  Section 12.4.2</t>
  </si>
  <si>
    <t xml:space="preserve">Preventing Secondary Damage to Unaffected Areas of Structure. </t>
  </si>
  <si>
    <t xml:space="preserve">Thus all monies due to named herein contractor are to be released  </t>
  </si>
  <si>
    <t xml:space="preserve"> </t>
  </si>
  <si>
    <t>12.3.5 Humidity Control in Contaminated Structures</t>
  </si>
  <si>
    <t>without delay; solely and directly to contractor.</t>
  </si>
  <si>
    <t>12.4.2 Controlling Humidity &amp; Stabilization (Initial Humidity Control)</t>
  </si>
  <si>
    <t>Minimize further structural damage.    Mitigation Phase 1 &amp; Phase 2</t>
  </si>
  <si>
    <t>There is a payment due for emergency and mitigation; these services that have already been performed;</t>
  </si>
  <si>
    <t xml:space="preserve">consequently the mortgage company has no interest in these specific funds; therefore make direct payment. </t>
  </si>
  <si>
    <t xml:space="preserve"> ACTIVITES</t>
  </si>
  <si>
    <t>Determine Coverage /Payment / Contract.</t>
  </si>
  <si>
    <t>Respond to Job site &amp; Evaluate Damages</t>
  </si>
  <si>
    <t>.</t>
  </si>
  <si>
    <t>Determine WATER CATEGORY</t>
  </si>
  <si>
    <t xml:space="preserve">. </t>
  </si>
  <si>
    <t>Testing for HMR Hazardous Materials.</t>
  </si>
  <si>
    <t>Payments: Issuance, payment, and acceptance of payment are without prejudice to any rights of the Owner, Assignee, or Contractor under the terms of this agreement. </t>
  </si>
  <si>
    <t> Owner, Assignee, and or Contractor also specifically reserves the right to submit for review and payment any additional/supplemental invoices as may be deemed necessary to restore the property to the  pre-loss condition or better. </t>
  </si>
  <si>
    <t>Establish Access to Property per work In Progress. Per owners &amp; Tenants.</t>
  </si>
  <si>
    <t>Mobilize resources. Document Equipment as needed per IICRC Standards.</t>
  </si>
  <si>
    <t>Attachments may include:</t>
  </si>
  <si>
    <t>Invoice</t>
  </si>
  <si>
    <t>W9</t>
  </si>
  <si>
    <t>Determine Content Manipulation &amp; Storage.</t>
  </si>
  <si>
    <t>Authorization/Assignment of Benefits/Contract</t>
  </si>
  <si>
    <t>Document Equipment as needed per IICRC Standards. Dehumidifiers Calc.</t>
  </si>
  <si>
    <t>DryLogs/ Moisture Map</t>
  </si>
  <si>
    <t>Determine Dry Chambers per IICRC Standards.</t>
  </si>
  <si>
    <t>Pictures; may be sent under separate emails.</t>
  </si>
  <si>
    <t xml:space="preserve"> Install per Dehumidifiers per Dry Chamber</t>
  </si>
  <si>
    <t>Equipment</t>
  </si>
  <si>
    <t>Demolition</t>
  </si>
  <si>
    <t>ESX file</t>
  </si>
  <si>
    <t xml:space="preserve"> Install Air Scrubbers / Hydroxoyl per Dry Chamber</t>
  </si>
  <si>
    <t xml:space="preserve"> Establish Containment per Dry Chamber</t>
  </si>
  <si>
    <t>Your intention should be to fully cooperate with us in this matter;  along with fully paying us for our services. </t>
  </si>
  <si>
    <t xml:space="preserve"> Cover HVAC Vents / Supports Drying?</t>
  </si>
  <si>
    <t>We may exercise our rights that may result in; ONLY IF YOU DO NOT PAY US, in full per our contract:</t>
  </si>
  <si>
    <t xml:space="preserve"> Extract bulk materials and or water.</t>
  </si>
  <si>
    <t>liens on the real property; your residence                                 garnishment of your bank accounts</t>
  </si>
  <si>
    <t xml:space="preserve"> Spray/treat with anti microbials.</t>
  </si>
  <si>
    <t>liens on your personal assets                                                  garnishment of your wages </t>
  </si>
  <si>
    <t xml:space="preserve"> Securing Job site and Equipment </t>
  </si>
  <si>
    <t>foreclosure of the real property                                               interest charges</t>
  </si>
  <si>
    <t>sale and auction of your personal belongings                          payment of our legal fees to collect</t>
  </si>
  <si>
    <t xml:space="preserve"> ELECTRICAL LOAD CALCULATIONS; Calculate Existing Services Available</t>
  </si>
  <si>
    <t>criminal charges for theft of services.                                     insurance fraud charges</t>
  </si>
  <si>
    <t xml:space="preserve"> DETERMINE POWER SUPPLY REQUIRED, GENERATOR and or POWER BOX.</t>
  </si>
  <si>
    <t>Please also, be advised all the subcontractors and workers involved may also have the option to utilize all of the above along with seeking recovery in Small Claims Court.</t>
  </si>
  <si>
    <t>By your signing of the original Authorization contract you were committing to allow us to proceed fully.</t>
  </si>
  <si>
    <t>Please take the time to review all components and documents.</t>
  </si>
  <si>
    <t> Also, we encourage you to review this with your legal advisors or whomever you may wish to consult with.</t>
  </si>
  <si>
    <t>All parties reserve all rights and nothing contained herein shall serve as a waiver of any rights.</t>
  </si>
  <si>
    <t>...................................................................................................................................</t>
  </si>
  <si>
    <t>0. ATTACHMENTS INDEX</t>
  </si>
  <si>
    <t>(MIT SUB &amp; GC O&amp;P INVOICES as needed)</t>
  </si>
  <si>
    <t>B) ESX FILE,</t>
  </si>
  <si>
    <t>NOT ALL INSURERS allow ESX file. {SFI/ALS}   (OR adjuster direct email)</t>
  </si>
  <si>
    <r>
      <t>1</t>
    </r>
    <r>
      <rPr>
        <b/>
        <sz val="14"/>
        <color rgb="FF000000"/>
        <rFont val="Arial Narrow"/>
        <family val="2"/>
      </rPr>
      <t>.</t>
    </r>
    <r>
      <rPr>
        <b/>
        <sz val="7"/>
        <color rgb="FF000000"/>
        <rFont val="Times New Roman"/>
        <family val="1"/>
      </rPr>
      <t xml:space="preserve">     </t>
    </r>
    <r>
      <rPr>
        <b/>
        <sz val="14"/>
        <color rgb="FF000000"/>
        <rFont val="Arial Narrow"/>
        <family val="2"/>
      </rPr>
      <t xml:space="preserve">GENERAL AUTHORIZATION </t>
    </r>
    <r>
      <rPr>
        <b/>
        <i/>
        <u/>
        <sz val="14"/>
        <color rgb="FF000000"/>
        <rFont val="Calibri"/>
        <family val="2"/>
      </rPr>
      <t>PACKAGE</t>
    </r>
    <r>
      <rPr>
        <b/>
        <sz val="11"/>
        <color rgb="FF000000"/>
        <rFont val="Calibri"/>
        <family val="2"/>
      </rPr>
      <t xml:space="preserve"> (maybe combo report Encircle / Excel)</t>
    </r>
  </si>
  <si>
    <r>
      <t>2.</t>
    </r>
    <r>
      <rPr>
        <b/>
        <sz val="7"/>
        <color rgb="FF000000"/>
        <rFont val="Times New Roman"/>
        <family val="1"/>
      </rPr>
      <t xml:space="preserve">     </t>
    </r>
    <r>
      <rPr>
        <b/>
        <sz val="14"/>
        <color rgb="FF000000"/>
        <rFont val="Arial Narrow"/>
        <family val="2"/>
      </rPr>
      <t xml:space="preserve">CUSTOMER AGREEMENT/Contract Package (signed). </t>
    </r>
  </si>
  <si>
    <r>
      <t>3</t>
    </r>
    <r>
      <rPr>
        <b/>
        <sz val="14"/>
        <color rgb="FF000000"/>
        <rFont val="Arial Narrow"/>
        <family val="2"/>
      </rPr>
      <t xml:space="preserve">.    W9 form. </t>
    </r>
  </si>
  <si>
    <t>4. “JOBSITE VERIFICATION &amp; SOURCE OF LOSS”  (Combined REPORT)</t>
  </si>
  <si>
    <t>PER JOB TYPE (VARIES)      PDF REPORTS as follows:</t>
  </si>
  <si>
    <t>5.A  EAGLEVIEW (as needed).</t>
  </si>
  <si>
    <t xml:space="preserve">5.B EXTERIOR OVERVIEW PICS </t>
  </si>
  <si>
    <t>MIT.7. MITIGATION Equipment,INITIAL</t>
  </si>
  <si>
    <t>ENCIRLE REPORTS :</t>
  </si>
  <si>
    <t xml:space="preserve">7.      “JOB/ROOMS Overview Pictures’’   </t>
  </si>
  <si>
    <t>8. DRY LOGS REPORTS (FULL) EXCEL</t>
  </si>
  <si>
    <t>MIT 1. CVR SHEET</t>
  </si>
  <si>
    <t>MIT 2. CAUSE OF LOSS</t>
  </si>
  <si>
    <t>2.A   EAGLEVIEW (as needed). = RFG</t>
  </si>
  <si>
    <t>2.B Exterior  PICS = RFG / WIND/ VEHICLE</t>
  </si>
  <si>
    <t>2.C    PLUMBER</t>
  </si>
  <si>
    <t>WATER METER/GAS</t>
  </si>
  <si>
    <t>2.D UTILITIES BILL 3 MONTHS</t>
  </si>
  <si>
    <t>WATER METER READING/Water Gallon Spillage Potential</t>
  </si>
  <si>
    <t>Water Gallon Spillage Potential</t>
  </si>
  <si>
    <t xml:space="preserve">2.E    FIRE DEPT. / SMOKE </t>
  </si>
  <si>
    <t>2.F  VANDALISM =  POLICE</t>
  </si>
  <si>
    <t xml:space="preserve">  MIT 3. Test / Lab results</t>
  </si>
  <si>
    <t>LEAD</t>
  </si>
  <si>
    <t>ASBESTOES</t>
  </si>
  <si>
    <t>Collect samples FOR TESTING; hazardous materials HMR &amp; Flooring</t>
  </si>
  <si>
    <t xml:space="preserve">  MIT.4 . STABILIZATION &amp; WIP</t>
  </si>
  <si>
    <t>PICTURE REPORT</t>
  </si>
  <si>
    <t xml:space="preserve">  MIT.5. DEMO  &amp; WIP</t>
  </si>
  <si>
    <t xml:space="preserve">  MIT.6. MIT EQUIPT.  &amp; WIP</t>
  </si>
  <si>
    <t>MITIGATION Equipment Calculations</t>
  </si>
  <si>
    <t>MIT.7.A  AIR MOVERS</t>
  </si>
  <si>
    <t>PICS PAGE</t>
  </si>
  <si>
    <t>7.B CAVITY CAVITY DRY UNITS</t>
  </si>
  <si>
    <t xml:space="preserve">    1. CCDU</t>
  </si>
  <si>
    <t xml:space="preserve">    2. WCDU</t>
  </si>
  <si>
    <t xml:space="preserve">    3. CLSTDU</t>
  </si>
  <si>
    <t xml:space="preserve">     4. BWCDU</t>
  </si>
  <si>
    <t>5. CABDU</t>
  </si>
  <si>
    <t>6. WFI</t>
  </si>
  <si>
    <t>WFI WOOD FLR DRY MAT</t>
  </si>
  <si>
    <t>7.C. OPTIONAL EQUIPMENT</t>
  </si>
  <si>
    <t>HTBL HEATED FLOOR DRYING BLANKET</t>
  </si>
  <si>
    <t>HTM    HEAT AIR MOVER</t>
  </si>
  <si>
    <t>7.D. DRY CHAMBERS</t>
  </si>
  <si>
    <t>TENSION POSTS &amp; ZIPPERS</t>
  </si>
  <si>
    <t>Dehumidifiers</t>
  </si>
  <si>
    <t>HYDROXOL /OZONE</t>
  </si>
  <si>
    <t>NAFAN</t>
  </si>
  <si>
    <t xml:space="preserve">    7.E.  ELECTRICAL LOAD/DRAW CALCULATIONS</t>
  </si>
  <si>
    <t>NEW ELECTRICAL SUPPLY ..</t>
  </si>
  <si>
    <t>AMPS</t>
  </si>
  <si>
    <t>ADDITIONAL CIRCUITS # REQUIRED</t>
  </si>
  <si>
    <t>POWER BOX  &amp; CABLES</t>
  </si>
  <si>
    <t>8. MC DATA      Reporting &amp; PICS &amp; CHART</t>
  </si>
  <si>
    <t>A. MATERIAL TYPE &amp; include  DRY GOAL</t>
  </si>
  <si>
    <t xml:space="preserve"> &amp; SEE TYPICAL DATA</t>
  </si>
  <si>
    <t>B. READINGS Pictures</t>
  </si>
  <si>
    <t>LABELS &amp; NUMBERED</t>
  </si>
  <si>
    <t xml:space="preserve">       B. READINGS Pictures</t>
  </si>
  <si>
    <t>C. Moisture Mapping Readings Chart</t>
  </si>
  <si>
    <t>9. RH &amp; T &amp; GPP DATA / READINGS</t>
  </si>
  <si>
    <t>A.EXTERIOR &amp; UNAFFECTED AREAS</t>
  </si>
  <si>
    <t>PER DRYING CHAMBER</t>
  </si>
  <si>
    <t xml:space="preserve">              C. Psychrometric Readings; RH &amp; Temp  &amp; GPP  &amp; EVP &amp; Chart</t>
  </si>
  <si>
    <r>
      <t xml:space="preserve">  13. </t>
    </r>
    <r>
      <rPr>
        <sz val="12"/>
        <color rgb="FF000000"/>
        <rFont val="Arial Black"/>
        <family val="2"/>
      </rPr>
      <t>Review ALL items for this CURRENT job. Adjust as needed. (MECHANICALS / GENERAL)</t>
    </r>
  </si>
  <si>
    <t>NAFAN/DODHY</t>
  </si>
  <si>
    <t>CPS EST</t>
  </si>
  <si>
    <t>ADJUST CONTENTS DENSITY PER ROOM &amp; DEDUCT DOORS /OPENINGS</t>
  </si>
  <si>
    <t xml:space="preserve">  EMS INTERIOR MITIGATION Invoicing Submittal CHECKLIST to INS. Co.</t>
  </si>
  <si>
    <t xml:space="preserve">   EMS INTERIOR MITIGATION Invoicing Submittal CHECKLIST to INS. Co. </t>
  </si>
  <si>
    <r>
      <t xml:space="preserve"> Create </t>
    </r>
    <r>
      <rPr>
        <b/>
        <i/>
        <u/>
        <sz val="18"/>
        <color rgb="FF000000"/>
        <rFont val="Calibri"/>
        <family val="2"/>
        <scheme val="minor"/>
      </rPr>
      <t>Email (#1)</t>
    </r>
    <r>
      <rPr>
        <sz val="14"/>
        <color rgb="FF000000"/>
        <rFont val="Calibri"/>
        <family val="2"/>
        <scheme val="minor"/>
      </rPr>
      <t xml:space="preserve"> with the attachments as follows.</t>
    </r>
  </si>
  <si>
    <t>West, MICHELLE</t>
  </si>
  <si>
    <t>4737 East 90th S</t>
  </si>
  <si>
    <t>Verify/Select  Text wording as per Invoice types ( per Tab MASTER INS 30 ALL)</t>
  </si>
  <si>
    <t>Verify/Select  Text wording as per Invoice types ( MASTER INS 30 ALL)</t>
  </si>
  <si>
    <t>AAA</t>
  </si>
  <si>
    <t xml:space="preserve">“REPORT#, State #, YEAR, COMPANY# ,CLIENT Name, @STREET.”  </t>
  </si>
  <si>
    <t>#017188195</t>
  </si>
  <si>
    <t>EX. = ( 3. W9 FORM OH23A SMITH @ Main St.).</t>
  </si>
  <si>
    <t xml:space="preserve">COMPANY CODES; (A/T/P/Q/M/V)     </t>
  </si>
  <si>
    <t xml:space="preserve"> A= APC .. P=PROVISO/JAMAL … T=TONY/WAYSIDE ......   Q=QUINTON/PLATINUM … M=MISC… </t>
  </si>
  <si>
    <t>CONTRACT PACKAGE</t>
  </si>
  <si>
    <r>
      <t xml:space="preserve">XACTIMATE MITIGATION REPORT/INVOICE </t>
    </r>
    <r>
      <rPr>
        <sz val="14"/>
        <color rgb="FF000000"/>
        <rFont val="Arial Narrow"/>
        <family val="2"/>
      </rPr>
      <t xml:space="preserve"> </t>
    </r>
  </si>
  <si>
    <t>000. XACTIMATE Invoice/ESTIMATE (MIT SUB &amp; GC O&amp;P INVOICES as needed)</t>
  </si>
  <si>
    <r>
      <t>1</t>
    </r>
    <r>
      <rPr>
        <sz val="14"/>
        <color rgb="FF000000"/>
        <rFont val="Arial Narrow"/>
        <family val="2"/>
      </rPr>
      <t>.</t>
    </r>
    <r>
      <rPr>
        <sz val="7"/>
        <color rgb="FF000000"/>
        <rFont val="Times New Roman"/>
        <family val="1"/>
      </rPr>
      <t xml:space="preserve">     </t>
    </r>
    <r>
      <rPr>
        <sz val="14"/>
        <color rgb="FF000000"/>
        <rFont val="Arial Narrow"/>
        <family val="2"/>
      </rPr>
      <t xml:space="preserve">GENERAL AUTHORIZATION </t>
    </r>
    <r>
      <rPr>
        <b/>
        <i/>
        <u/>
        <sz val="14"/>
        <color rgb="FF000000"/>
        <rFont val="Calibri"/>
        <family val="2"/>
      </rPr>
      <t>PACKAGE</t>
    </r>
    <r>
      <rPr>
        <sz val="11"/>
        <color rgb="FF000000"/>
        <rFont val="Calibri"/>
        <family val="2"/>
      </rPr>
      <t xml:space="preserve"> (maybe combo report Encircle / Excel)</t>
    </r>
  </si>
  <si>
    <r>
      <rPr>
        <b/>
        <sz val="16"/>
        <color theme="1"/>
        <rFont val="Arial Narrow"/>
        <family val="2"/>
      </rPr>
      <t>2.</t>
    </r>
    <r>
      <rPr>
        <sz val="7"/>
        <color theme="1"/>
        <rFont val="Times New Roman"/>
        <family val="1"/>
      </rPr>
      <t xml:space="preserve">     </t>
    </r>
    <r>
      <rPr>
        <sz val="14"/>
        <color theme="1"/>
        <rFont val="Arial Narrow"/>
        <family val="2"/>
      </rPr>
      <t xml:space="preserve">CUSTOMER AGREEMENT/Contract Package (signed). </t>
    </r>
  </si>
  <si>
    <r>
      <rPr>
        <b/>
        <sz val="16"/>
        <color theme="1"/>
        <rFont val="Arial Narrow"/>
        <family val="2"/>
      </rPr>
      <t>3</t>
    </r>
    <r>
      <rPr>
        <sz val="14"/>
        <color theme="1"/>
        <rFont val="Arial Narrow"/>
        <family val="2"/>
      </rPr>
      <t xml:space="preserve">.    W9 form. </t>
    </r>
  </si>
  <si>
    <r>
      <t xml:space="preserve">ENCIRLE REPORTS: </t>
    </r>
    <r>
      <rPr>
        <sz val="12"/>
        <color theme="1"/>
        <rFont val="Arial Narrow"/>
        <family val="2"/>
      </rPr>
      <t>Retrieve/DOWNLOAD REPORTS</t>
    </r>
    <r>
      <rPr>
        <sz val="14"/>
        <color theme="1"/>
        <rFont val="Arial Narrow"/>
        <family val="2"/>
      </rPr>
      <t>; (</t>
    </r>
    <r>
      <rPr>
        <sz val="12"/>
        <color theme="1"/>
        <rFont val="Arial Narrow"/>
        <family val="2"/>
      </rPr>
      <t>Create as needed</t>
    </r>
    <r>
      <rPr>
        <sz val="14"/>
        <color theme="1"/>
        <rFont val="Arial Narrow"/>
        <family val="2"/>
      </rPr>
      <t>)</t>
    </r>
  </si>
  <si>
    <r>
      <rPr>
        <b/>
        <sz val="16"/>
        <color theme="1"/>
        <rFont val="Arial Narrow"/>
        <family val="2"/>
      </rPr>
      <t>4.</t>
    </r>
    <r>
      <rPr>
        <sz val="14"/>
        <color theme="1"/>
        <rFont val="Arial Narrow"/>
        <family val="2"/>
      </rPr>
      <t xml:space="preserve"> “</t>
    </r>
    <r>
      <rPr>
        <b/>
        <sz val="14"/>
        <color theme="1"/>
        <rFont val="Arial Narrow"/>
        <family val="2"/>
      </rPr>
      <t>JOBSITE VERIFICATION &amp; SOURCE OF LOSS</t>
    </r>
    <r>
      <rPr>
        <sz val="14"/>
        <color theme="1"/>
        <rFont val="Arial Narrow"/>
        <family val="2"/>
      </rPr>
      <t>”  (</t>
    </r>
    <r>
      <rPr>
        <sz val="12"/>
        <color theme="1"/>
        <rFont val="Arial Narrow"/>
        <family val="2"/>
      </rPr>
      <t>Combined REPORT</t>
    </r>
    <r>
      <rPr>
        <sz val="14"/>
        <color theme="1"/>
        <rFont val="Arial Narrow"/>
        <family val="2"/>
      </rPr>
      <t>)</t>
    </r>
  </si>
  <si>
    <t>PLM REPORTS ETC.</t>
  </si>
  <si>
    <t>8.A EQUIPMENT CALCULATIONS</t>
  </si>
  <si>
    <t>8. MC DATA      Reporting</t>
  </si>
  <si>
    <t>8. DRY LOGS REPORTS AS NEEDED !!!!! ONLY</t>
  </si>
  <si>
    <t xml:space="preserve">9. RH &amp; T &amp; GPP DATA/READINGS  </t>
  </si>
  <si>
    <r>
      <t xml:space="preserve">Create </t>
    </r>
    <r>
      <rPr>
        <b/>
        <i/>
        <u/>
        <sz val="18"/>
        <color theme="1"/>
        <rFont val="Calibri"/>
        <family val="2"/>
        <scheme val="minor"/>
      </rPr>
      <t>Email (#2</t>
    </r>
    <r>
      <rPr>
        <b/>
        <i/>
        <u/>
        <sz val="14"/>
        <color theme="1"/>
        <rFont val="Calibri"/>
        <family val="2"/>
        <scheme val="minor"/>
      </rPr>
      <t>)</t>
    </r>
  </si>
  <si>
    <t>RE: Pictures &amp; further documentation as follows.</t>
  </si>
  <si>
    <r>
      <t>7.</t>
    </r>
    <r>
      <rPr>
        <sz val="7"/>
        <color theme="1"/>
        <rFont val="Times New Roman"/>
        <family val="1"/>
      </rPr>
      <t xml:space="preserve">     </t>
    </r>
    <r>
      <rPr>
        <sz val="14"/>
        <color theme="1"/>
        <rFont val="Arial Narrow"/>
        <family val="2"/>
      </rPr>
      <t xml:space="preserve"> “</t>
    </r>
    <r>
      <rPr>
        <b/>
        <sz val="14"/>
        <color theme="1"/>
        <rFont val="Arial Narrow"/>
        <family val="2"/>
      </rPr>
      <t>JOB/ROOMS Overview Pictures’’</t>
    </r>
    <r>
      <rPr>
        <sz val="14"/>
        <color theme="1"/>
        <rFont val="Arial Narrow"/>
        <family val="2"/>
      </rPr>
      <t xml:space="preserve"> </t>
    </r>
  </si>
  <si>
    <t xml:space="preserve">(exclude any mitigation reading, equipment) </t>
  </si>
  <si>
    <r>
      <t>Email Insurer,INSURED; Claim number (ONLY) subject line; no space/dashes.</t>
    </r>
    <r>
      <rPr>
        <sz val="14"/>
        <color theme="1"/>
        <rFont val="Arial Narrow"/>
        <family val="2"/>
      </rPr>
      <t xml:space="preserve">                                               </t>
    </r>
  </si>
  <si>
    <t>Submit ADDITIONAL Justification/Rebuttals as needed per Invoice.</t>
  </si>
  <si>
    <t xml:space="preserve">8.   "MITIGATION DRY LOGS </t>
  </si>
  <si>
    <t>Adjuster, Show me the chapter on Estimatics in the IICRC?</t>
  </si>
  <si>
    <r>
      <t>joe jones</t>
    </r>
    <r>
      <rPr>
        <b/>
        <sz val="13.5"/>
        <color rgb="FF5F6368"/>
        <rFont val="Roboto"/>
      </rPr>
      <t> </t>
    </r>
    <r>
      <rPr>
        <sz val="11"/>
        <color theme="1"/>
        <rFont val="Calibri"/>
        <family val="2"/>
        <scheme val="minor"/>
      </rPr>
      <t>&lt;wsbjoe9@gmail.com&gt;</t>
    </r>
  </si>
  <si>
    <t>FYI</t>
  </si>
  <si>
    <t>PICTURE REPORT / SUPPORTING DOCS ATTACHED </t>
  </si>
  <si>
    <t>ADDITIONAL PICS/ITEMS NEEDED</t>
  </si>
  <si>
    <t>   HAZARDOUS MATERIALS REMEDIATION (HMR) .MITIGATION </t>
  </si>
  <si>
    <t>                   = OZONE &amp; HYDROXYL EQUIPMENT </t>
  </si>
  <si>
    <t>   WATER MITIGATION (WTR) FLOOR1 &amp; BASEMENT ...</t>
  </si>
  <si>
    <t xml:space="preserve"> AIR MOVERS &amp; DEHUMIDIFIERS'   EQUIPMENT  / ANTI MICROBIAL APPLICATION</t>
  </si>
  <si>
    <t>   DEMOLITION FLOOR 2 &amp; ATTIC (DMO) ; WORK IN PROGRESS</t>
  </si>
  <si>
    <t>    ISSUED PERMITS &amp; CONTRACTOR W9 FORM</t>
  </si>
  <si>
    <t>Safety Allowance to remove any staining and or floor sealer chemicals residue,</t>
  </si>
  <si>
    <t>Also sawdust from sanding aerosolization  </t>
  </si>
  <si>
    <t>Exhaust air to outside during drywall/plaster, and or construction materials removal.</t>
  </si>
  <si>
    <r>
      <t> Use to handle aerosolized materials, dust, dirt .</t>
    </r>
    <r>
      <rPr>
        <b/>
        <sz val="10"/>
        <color theme="1"/>
        <rFont val="Calibri"/>
        <family val="2"/>
        <scheme val="minor"/>
      </rPr>
      <t>    </t>
    </r>
  </si>
  <si>
    <t xml:space="preserve">OHSA 910.134(a)(1)  </t>
  </si>
  <si>
    <t xml:space="preserve">In the control of those occupational diseases caused by breathing air contaminated with harmful dusts, fogs, fumes, mists, gases, smokes, sprays, or vapors, the primary objective shall be to prevent atmospheric contamination. This shall be accomplished as far as feasible by accepted engineering control measures (for example, enclosure or confinement of the operation, general and local ventilation, and substitution of less toxic materials). When effective engineering controls are not feasible, or while they are being instituted, appropriate respirators shall be used pursuant to this section. </t>
  </si>
  <si>
    <t>Provide ventilation and exhaust for construction workers and building occupants safety</t>
  </si>
  <si>
    <t>Seems like the estimate you provided was for mitigation and repairs. I went ahead an revised it.</t>
  </si>
  <si>
    <t>The estimate was bit excessive. I noticed we had line items to clean everything, from walls, ceilings, windows, doors, refrigerator etc. We allow for residential cleaning in each room.</t>
  </si>
  <si>
    <t>Per Current NEC Code, small appliances circuits</t>
  </si>
  <si>
    <t xml:space="preserve">All woodwork, baseboards, trim and doors were originally the same colors. </t>
  </si>
  <si>
    <t>This requires all such areas to be re-painted the same color; to bring back to the original and</t>
  </si>
  <si>
    <t xml:space="preserve"> to restore property to its pre loss condition.</t>
  </si>
  <si>
    <t>Allowance to treat door lower portions/bottoms for water intrusion/damage.</t>
  </si>
  <si>
    <t>To include sanding, prime, caulking, wood filler and sealing.</t>
  </si>
  <si>
    <t xml:space="preserve">     ELSE Replace door</t>
  </si>
  <si>
    <t>.......  Paint Manufacturer specs on painting prep work . cleaning before painting https://www.sherwin-williams.com/homeowners/how-to/JustforStarters/sw-video-jfs-prep-walls</t>
  </si>
  <si>
    <t>There is no more important place to start than room preparation, including cleaning, and priming walls before painting.</t>
  </si>
  <si>
    <t>The recommended process for cleaning interior walls prior to painting.</t>
  </si>
  <si>
    <t>Step #1: Cleaning Walls Before Painting</t>
  </si>
  <si>
    <t>Prep Walls for Painting, clean walls are key in preparing a room for painting. use sponge and warm water. For surfaces that have exposure to oil or grime, like kitchen walls, wash with a solution of water and grease-cutting detergent and follow up with clean water to remove any residual cleaning agent. Finish by wiping the walls with a damp cloth.</t>
  </si>
  <si>
    <t>The most important part of the process is to You've completed your wall repairs and now it's time for final preparations.</t>
  </si>
  <si>
    <t>.......   Prep walls for painting, remove dirt and grime from your wall's surface, </t>
  </si>
  <si>
    <t> Your walls will be in tip top shape for painting after following these simple instructions.</t>
  </si>
  <si>
    <t>  Tips for Prepping Walls for Paint,  = Materials Checklist= Wash bucket. Mild dishwashing soap &amp; Cellulose sponge.</t>
  </si>
  <si>
    <t>......  All woodwork, baseboards, trim and doors were originally the same colors.</t>
  </si>
  <si>
    <t> to restore property to its pre loss condition.</t>
  </si>
  <si>
    <t>NON SALVAGEABLE ITEMS PPR #1</t>
  </si>
  <si>
    <t xml:space="preserve">Contents Pack Out/Manipulation Services performed and or to be performed .  </t>
  </si>
  <si>
    <t>CON PERSONAL PROPERTY REPLACEMENT ITEMS SERVICES</t>
  </si>
  <si>
    <t>REPLACEMENT ITEMS PACKING &amp; EVALUATION INVOICING</t>
  </si>
  <si>
    <r>
      <t>Per your REQUEST please find attached our</t>
    </r>
    <r>
      <rPr>
        <b/>
        <sz val="16"/>
        <color rgb="FF1D2228"/>
        <rFont val="Arial Narrow"/>
        <family val="2"/>
      </rPr>
      <t xml:space="preserve"> INVOICE; </t>
    </r>
  </si>
  <si>
    <t>LABOR ONLY FOR HANDLING NON SALAGEABLE PERSONAL PROPERTY</t>
  </si>
  <si>
    <t xml:space="preserve"> Per your request and mutual agreement please find attached our INVOICE;</t>
  </si>
  <si>
    <t>(Note: Pictures &amp; further documentation to follow as per attached).</t>
  </si>
  <si>
    <t>NON SALVAGEABLE ITEMS PPR #2</t>
  </si>
  <si>
    <t>Pictures &amp; further Documentation ATTACHED;</t>
  </si>
  <si>
    <t xml:space="preserve">INVOICE per Contents Pack Out/Manipulation Services performed and or to be performed .  </t>
  </si>
  <si>
    <t>Revised Contents Pack Out Invoice per Agreement</t>
  </si>
  <si>
    <t>LABOR ONLY FOR HANDLING PERSONAL REPLACEMENT PROPERTY</t>
  </si>
  <si>
    <r>
      <t>Email (#2</t>
    </r>
    <r>
      <rPr>
        <b/>
        <i/>
        <u/>
        <sz val="14"/>
        <color rgb="FF000000"/>
        <rFont val="Calibri"/>
        <family val="2"/>
        <scheme val="minor"/>
      </rPr>
      <t>)</t>
    </r>
  </si>
  <si>
    <r>
      <t>Email (#3</t>
    </r>
    <r>
      <rPr>
        <b/>
        <i/>
        <u/>
        <sz val="14"/>
        <color rgb="FF000000"/>
        <rFont val="Calibri"/>
        <family val="2"/>
        <scheme val="minor"/>
      </rPr>
      <t>)</t>
    </r>
  </si>
  <si>
    <t>LABOR ONLY FOR CLEANING / HANDLING PERSONAL PROPERTY</t>
  </si>
  <si>
    <t xml:space="preserve">   CPS …..  ATTACHMENTS INDEX </t>
  </si>
  <si>
    <t>PROVIDES EXPLANATION OF THE PURPOSE OF ENCLOSED ATTACHMENTS</t>
  </si>
  <si>
    <t xml:space="preserve">There is a payment due for contents pack out and manipulation services performed; these services that have already been performed; consequently the mortgage company has no interest in these specific funds; therefore make direct payment. </t>
  </si>
  <si>
    <t xml:space="preserve"> Please refrain from including mortgage company on the INVOICE for Contents Pack out and CONTENT Manipulation services performed Check.</t>
  </si>
  <si>
    <t xml:space="preserve">Payments: Issuance, payment and acceptance of payment are without prejudice to any rights of the Owner, Assignee or Contractor under the terms of this agreement. </t>
  </si>
  <si>
    <t xml:space="preserve"> Owner, Assignee and or Contractor also specifically reserves the right to submit for review and payment any supplemental invoices as maybe deemed necessary to restore the property to it's pre-loss condition or better. </t>
  </si>
  <si>
    <t>So, basically, it shall be the intention to fully cooperate with us in this matter; along with fully paying us for our services. </t>
  </si>
  <si>
    <t>By signing of the original Authorization contract you were committing to allow us to proceed fully..</t>
  </si>
  <si>
    <t>PDF</t>
  </si>
  <si>
    <r>
      <t xml:space="preserve">    01.B ESX FILE, </t>
    </r>
    <r>
      <rPr>
        <sz val="10"/>
        <color rgb="FF000000"/>
        <rFont val="Calibri"/>
        <family val="2"/>
        <scheme val="minor"/>
      </rPr>
      <t>NOT ALL INSURERS allow ESX file. {SFI ALS}  ….. (except adjuster direct email)</t>
    </r>
  </si>
  <si>
    <t>Consequently, AREAS where contents had to be removed from to perform remediation tasks</t>
  </si>
  <si>
    <t>We calculate labor based on number of boxed/tagged items,</t>
  </si>
  <si>
    <t>Picture Report to document Initial jobsite conditions per personal property….......</t>
  </si>
  <si>
    <t>Picture Report to demonstrate WORK IN PROGRESS&gt; items being packed into boxes</t>
  </si>
  <si>
    <t>Picture Report to provide support for all materials/storage</t>
  </si>
  <si>
    <t>Picture Report to provide support for “ Demo / Trash or Pack back / Reset</t>
  </si>
  <si>
    <r>
      <t xml:space="preserve"> </t>
    </r>
    <r>
      <rPr>
        <b/>
        <u/>
        <sz val="14"/>
        <color theme="1"/>
        <rFont val="Calibri"/>
        <family val="2"/>
        <scheme val="minor"/>
      </rPr>
      <t xml:space="preserve">CPS PACKOUT Items EMAIL to Insurer;  CHECKLIST. … </t>
    </r>
  </si>
  <si>
    <t xml:space="preserve">HOW 2 NOTES  </t>
  </si>
  <si>
    <r>
      <rPr>
        <b/>
        <i/>
        <u/>
        <sz val="18"/>
        <color rgb="FF000000"/>
        <rFont val="Calibri"/>
        <family val="2"/>
        <scheme val="minor"/>
      </rPr>
      <t>Email (#1)</t>
    </r>
    <r>
      <rPr>
        <sz val="14"/>
        <color rgb="FF000000"/>
        <rFont val="Calibri"/>
        <family val="2"/>
        <scheme val="minor"/>
      </rPr>
      <t xml:space="preserve"> </t>
    </r>
  </si>
  <si>
    <r>
      <rPr>
        <b/>
        <i/>
        <u/>
        <sz val="18"/>
        <color rgb="FF000000"/>
        <rFont val="Calibri"/>
        <family val="2"/>
        <scheme val="minor"/>
      </rPr>
      <t>Email (#1)</t>
    </r>
    <r>
      <rPr>
        <sz val="14"/>
        <color rgb="FF000000"/>
        <rFont val="Calibri"/>
        <family val="2"/>
        <scheme val="minor"/>
      </rPr>
      <t xml:space="preserve"> per the numbered following attachments list:</t>
    </r>
  </si>
  <si>
    <t xml:space="preserve">“REPORT #, State, YEAR, COMPANY# (A/T/P/Q/M), CUSTOMER Name,  @STREET.”  </t>
  </si>
  <si>
    <t xml:space="preserve">CONTRACT PACKAGE         </t>
  </si>
  <si>
    <t>CO. CODES; A= APC ... P=PROVISO/JAMAL ….. T=TONY/WAYSIDE …. Q=QUINTON/PLATINUM … M=MISC</t>
  </si>
  <si>
    <t xml:space="preserve"> 0. AOB CVR LTR</t>
  </si>
  <si>
    <r>
      <t xml:space="preserve">XACTIMATE REPORT/INVOICE </t>
    </r>
    <r>
      <rPr>
        <sz val="14"/>
        <color theme="1"/>
        <rFont val="Arial Narrow"/>
        <family val="2"/>
      </rPr>
      <t xml:space="preserve"> </t>
    </r>
  </si>
  <si>
    <r>
      <t xml:space="preserve">6.A </t>
    </r>
    <r>
      <rPr>
        <sz val="7"/>
        <color theme="1"/>
        <rFont val="Times New Roman"/>
        <family val="1"/>
      </rPr>
      <t xml:space="preserve"> </t>
    </r>
    <r>
      <rPr>
        <sz val="14"/>
        <color theme="1"/>
        <rFont val="Arial Narrow"/>
        <family val="2"/>
      </rPr>
      <t xml:space="preserve"> XACTIMATE</t>
    </r>
    <r>
      <rPr>
        <sz val="11"/>
        <color theme="1"/>
        <rFont val="Arial Black"/>
        <family val="2"/>
      </rPr>
      <t xml:space="preserve"> CPS PACKOUT ITEMS </t>
    </r>
    <r>
      <rPr>
        <sz val="14"/>
        <color theme="1"/>
        <rFont val="Arial Narrow"/>
        <family val="2"/>
      </rPr>
      <t>Invoice</t>
    </r>
  </si>
  <si>
    <r>
      <t xml:space="preserve">6.B ESX FILE, NOT ALL INSURERS allow ESX file. {SFI ALS}  …...  </t>
    </r>
    <r>
      <rPr>
        <sz val="8"/>
        <color rgb="FF000000"/>
        <rFont val="Calibri"/>
        <family val="2"/>
        <scheme val="minor"/>
      </rPr>
      <t>(except adjuster direct email)</t>
    </r>
  </si>
  <si>
    <r>
      <t>1.</t>
    </r>
    <r>
      <rPr>
        <sz val="7"/>
        <color theme="1"/>
        <rFont val="Times New Roman"/>
        <family val="1"/>
      </rPr>
      <t xml:space="preserve">     </t>
    </r>
    <r>
      <rPr>
        <sz val="14"/>
        <color theme="1"/>
        <rFont val="Arial Narrow"/>
        <family val="2"/>
      </rPr>
      <t xml:space="preserve">GENERAL AUTHORIZATION </t>
    </r>
    <r>
      <rPr>
        <b/>
        <i/>
        <u/>
        <sz val="14"/>
        <color theme="1"/>
        <rFont val="Calibri"/>
        <family val="2"/>
        <scheme val="minor"/>
      </rPr>
      <t>PACKAGE</t>
    </r>
    <r>
      <rPr>
        <sz val="11"/>
        <color theme="1"/>
        <rFont val="Calibri"/>
        <family val="2"/>
        <scheme val="minor"/>
      </rPr>
      <t xml:space="preserve"> (maybe combo report Encircle / Excel)</t>
    </r>
    <r>
      <rPr>
        <sz val="14"/>
        <color theme="1"/>
        <rFont val="Arial Narrow"/>
        <family val="2"/>
      </rPr>
      <t xml:space="preserve"> AOB COVER</t>
    </r>
  </si>
  <si>
    <r>
      <t>2.</t>
    </r>
    <r>
      <rPr>
        <sz val="7"/>
        <color theme="1"/>
        <rFont val="Times New Roman"/>
        <family val="1"/>
      </rPr>
      <t xml:space="preserve">     </t>
    </r>
    <r>
      <rPr>
        <sz val="14"/>
        <color theme="1"/>
        <rFont val="Arial Narrow"/>
        <family val="2"/>
      </rPr>
      <t>CUSTOMER AGREEMENT/Contract Package (signed).  AOB CVR LTR</t>
    </r>
  </si>
  <si>
    <t xml:space="preserve">3.   W 9 form. </t>
  </si>
  <si>
    <t xml:space="preserve"> Excludes mitigation reading, &amp; equipment</t>
  </si>
  <si>
    <r>
      <t>5. CPS 5.A</t>
    </r>
    <r>
      <rPr>
        <b/>
        <sz val="14"/>
        <color theme="1"/>
        <rFont val="Arial Narrow"/>
        <family val="2"/>
      </rPr>
      <t xml:space="preserve"> BOX COUNT REPORT</t>
    </r>
    <r>
      <rPr>
        <sz val="14"/>
        <color theme="1"/>
        <rFont val="Arial Narrow"/>
        <family val="2"/>
      </rPr>
      <t xml:space="preserve"> ……......(</t>
    </r>
    <r>
      <rPr>
        <sz val="12"/>
        <color theme="1"/>
        <rFont val="Arial Narrow"/>
        <family val="2"/>
      </rPr>
      <t>BOX COUNT TOTALS BY ROOM</t>
    </r>
    <r>
      <rPr>
        <sz val="14"/>
        <color theme="1"/>
        <rFont val="Arial Narrow"/>
        <family val="2"/>
      </rPr>
      <t>)</t>
    </r>
  </si>
  <si>
    <r>
      <t xml:space="preserve">          EXCEL BOX COUNT REPORT (</t>
    </r>
    <r>
      <rPr>
        <b/>
        <sz val="12"/>
        <color rgb="FF000000"/>
        <rFont val="Arial Narrow"/>
        <family val="2"/>
      </rPr>
      <t xml:space="preserve">CPS </t>
    </r>
    <r>
      <rPr>
        <sz val="12"/>
        <color rgb="FF000000"/>
        <rFont val="Arial Narrow"/>
        <family val="2"/>
      </rPr>
      <t>PACK &amp; STORAGE items only) =</t>
    </r>
  </si>
  <si>
    <t xml:space="preserve">            EDITED BY COLUMN WIDTHS &amp; ROWS /. (use CPS 94 INVOICE) / then PRINT AS PDF</t>
  </si>
  <si>
    <r>
      <t xml:space="preserve">     CPS 5.B</t>
    </r>
    <r>
      <rPr>
        <sz val="7"/>
        <color rgb="FF000000"/>
        <rFont val="Times New Roman"/>
        <family val="1"/>
      </rPr>
      <t xml:space="preserve">  </t>
    </r>
    <r>
      <rPr>
        <b/>
        <sz val="14"/>
        <color rgb="FF000000"/>
        <rFont val="Arial Narrow"/>
        <family val="2"/>
      </rPr>
      <t xml:space="preserve"> BOX COUNT PHOTO REPORT;</t>
    </r>
  </si>
  <si>
    <r>
      <t xml:space="preserve">     CPS 5.B</t>
    </r>
    <r>
      <rPr>
        <sz val="7"/>
        <color rgb="FF000000"/>
        <rFont val="Times New Roman"/>
        <family val="1"/>
      </rPr>
      <t xml:space="preserve">  </t>
    </r>
    <r>
      <rPr>
        <b/>
        <sz val="14"/>
        <color rgb="FF000000"/>
        <rFont val="Arial Narrow"/>
        <family val="2"/>
      </rPr>
      <t xml:space="preserve"> BOX COUNT PHOTO REPORT;  </t>
    </r>
    <r>
      <rPr>
        <b/>
        <i/>
        <u/>
        <sz val="12"/>
        <color rgb="FF000000"/>
        <rFont val="Arial Narrow"/>
        <family val="2"/>
      </rPr>
      <t>INCLUDES PICTURES, BOX TYPE &amp; DESCRIPTIONS</t>
    </r>
  </si>
  <si>
    <r>
      <t xml:space="preserve">CPS 5.C CUSTOMER'S PICS </t>
    </r>
    <r>
      <rPr>
        <sz val="14"/>
        <color rgb="FF000000"/>
        <rFont val="Arial Narrow"/>
        <family val="2"/>
      </rPr>
      <t>(if available).</t>
    </r>
  </si>
  <si>
    <r>
      <t xml:space="preserve">CPS 5.D CPS CUSTOMER'S LIST </t>
    </r>
    <r>
      <rPr>
        <sz val="14"/>
        <color rgb="FF000000"/>
        <rFont val="Arial Narrow"/>
        <family val="2"/>
      </rPr>
      <t>(if available)</t>
    </r>
    <r>
      <rPr>
        <b/>
        <sz val="14"/>
        <color rgb="FF000000"/>
        <rFont val="Arial Narrow"/>
        <family val="1"/>
      </rPr>
      <t>.</t>
    </r>
  </si>
  <si>
    <r>
      <rPr>
        <b/>
        <i/>
        <u/>
        <sz val="18"/>
        <color theme="1"/>
        <rFont val="Calibri"/>
        <family val="2"/>
        <scheme val="minor"/>
      </rPr>
      <t>Email (#2</t>
    </r>
    <r>
      <rPr>
        <b/>
        <i/>
        <u/>
        <sz val="14"/>
        <color theme="1"/>
        <rFont val="Calibri"/>
        <family val="2"/>
        <scheme val="minor"/>
      </rPr>
      <t xml:space="preserve">)  ………  </t>
    </r>
    <r>
      <rPr>
        <sz val="14"/>
        <color theme="1"/>
        <rFont val="Arial Narrow"/>
        <family val="2"/>
      </rPr>
      <t xml:space="preserve">Re: </t>
    </r>
    <r>
      <rPr>
        <sz val="12"/>
        <color theme="1"/>
        <rFont val="Arial Narrow"/>
        <family val="2"/>
      </rPr>
      <t xml:space="preserve">(Note: Pictures &amp; further documentation </t>
    </r>
    <r>
      <rPr>
        <b/>
        <i/>
        <u/>
        <sz val="14"/>
        <color theme="1"/>
        <rFont val="Calibri"/>
        <family val="2"/>
        <scheme val="minor"/>
      </rPr>
      <t>as follows.</t>
    </r>
  </si>
  <si>
    <r>
      <t>ENCIRLE REPORTS</t>
    </r>
    <r>
      <rPr>
        <sz val="14"/>
        <color theme="1"/>
        <rFont val="Arial Narrow"/>
        <family val="2"/>
      </rPr>
      <t xml:space="preserve"> :</t>
    </r>
  </si>
  <si>
    <r>
      <t>ENCIRLE REPORTS</t>
    </r>
    <r>
      <rPr>
        <sz val="14"/>
        <color theme="1"/>
        <rFont val="Arial Narrow"/>
        <family val="2"/>
      </rPr>
      <t xml:space="preserve"> : CREATE / </t>
    </r>
    <r>
      <rPr>
        <b/>
        <i/>
        <u/>
        <sz val="12"/>
        <color theme="1"/>
        <rFont val="Arial Narrow"/>
        <family val="2"/>
      </rPr>
      <t>Retrieve / DOWNLOAD the ENCIRLE PDF REPORTS:</t>
    </r>
  </si>
  <si>
    <r>
      <t>7.</t>
    </r>
    <r>
      <rPr>
        <sz val="7"/>
        <color theme="1"/>
        <rFont val="Times New Roman"/>
        <family val="1"/>
      </rPr>
      <t xml:space="preserve">     </t>
    </r>
    <r>
      <rPr>
        <sz val="14"/>
        <color theme="1"/>
        <rFont val="Arial Narrow"/>
        <family val="2"/>
      </rPr>
      <t xml:space="preserve"> “</t>
    </r>
    <r>
      <rPr>
        <b/>
        <sz val="14"/>
        <color theme="1"/>
        <rFont val="Arial Narrow"/>
        <family val="2"/>
      </rPr>
      <t>JOB/ROOMS Overview Pictures’’</t>
    </r>
    <r>
      <rPr>
        <sz val="14"/>
        <color theme="1"/>
        <rFont val="Arial Narrow"/>
        <family val="2"/>
      </rPr>
      <t xml:space="preserve"> .. ..... (</t>
    </r>
    <r>
      <rPr>
        <sz val="12"/>
        <color theme="1"/>
        <rFont val="Arial Narrow"/>
        <family val="2"/>
      </rPr>
      <t>exclude mitigation reading, equipmen</t>
    </r>
    <r>
      <rPr>
        <sz val="14"/>
        <color theme="1"/>
        <rFont val="Arial Narrow"/>
        <family val="2"/>
      </rPr>
      <t xml:space="preserve">t) </t>
    </r>
  </si>
  <si>
    <r>
      <t>CPS 500.A  DAY1 “ Overview PICS …..</t>
    </r>
    <r>
      <rPr>
        <b/>
        <i/>
        <sz val="14"/>
        <color rgb="FF000000"/>
        <rFont val="Arial Narrow"/>
        <family val="2"/>
      </rPr>
      <t xml:space="preserve"> </t>
    </r>
    <r>
      <rPr>
        <i/>
        <u/>
        <sz val="16"/>
        <color theme="1"/>
        <rFont val="Calibri"/>
        <family val="2"/>
        <scheme val="minor"/>
      </rPr>
      <t>PER ROOM</t>
    </r>
    <r>
      <rPr>
        <b/>
        <i/>
        <sz val="14"/>
        <color theme="4"/>
        <rFont val="Arial Narrow"/>
        <family val="2"/>
      </rPr>
      <t xml:space="preserve"> </t>
    </r>
    <r>
      <rPr>
        <b/>
        <sz val="14"/>
        <color rgb="FF000000"/>
        <rFont val="Arial Narrow"/>
        <family val="2"/>
      </rPr>
      <t xml:space="preserve">” </t>
    </r>
    <r>
      <rPr>
        <sz val="14"/>
        <color rgb="FF000000"/>
        <rFont val="Arial Narrow"/>
        <family val="2"/>
      </rPr>
      <t xml:space="preserve"> (Personal Property Initial SITUATION).</t>
    </r>
  </si>
  <si>
    <r>
      <t>CPS 588.B  DAY2 “ Overview PICS WORK In PROGRESS</t>
    </r>
    <r>
      <rPr>
        <sz val="11"/>
        <color rgb="FF000000"/>
        <rFont val="Arial Narrow"/>
        <family val="2"/>
      </rPr>
      <t>(pack out/boxes being packed).</t>
    </r>
  </si>
  <si>
    <r>
      <t>CPS 588.C  DAY3 “</t>
    </r>
    <r>
      <rPr>
        <sz val="14"/>
        <color rgb="FF000000"/>
        <rFont val="Arial Narrow"/>
        <family val="2"/>
      </rPr>
      <t xml:space="preserve">.PICS </t>
    </r>
    <r>
      <rPr>
        <b/>
        <sz val="14"/>
        <color rgb="FF000000"/>
        <rFont val="Arial Narrow"/>
        <family val="2"/>
      </rPr>
      <t>( storage /moving truck / stack of boxes). OVERVIEW</t>
    </r>
  </si>
  <si>
    <r>
      <t>CPS 588.D  DAY4 “ Demo / Trash or Pack back / Reset</t>
    </r>
    <r>
      <rPr>
        <sz val="14"/>
        <color rgb="FF000000"/>
        <rFont val="Arial Narrow"/>
        <family val="2"/>
      </rPr>
      <t>). OVERVIEW PICS</t>
    </r>
  </si>
  <si>
    <r>
      <t>10.</t>
    </r>
    <r>
      <rPr>
        <sz val="7"/>
        <color theme="1"/>
        <rFont val="Times New Roman"/>
        <family val="1"/>
      </rPr>
      <t xml:space="preserve"> </t>
    </r>
    <r>
      <rPr>
        <sz val="14"/>
        <color theme="1"/>
        <rFont val="Arial Narrow"/>
        <family val="2"/>
      </rPr>
      <t>EMAIL COVER SHEET. copied &amp; pasted into body of email page (TMPL30)</t>
    </r>
    <r>
      <rPr>
        <sz val="11"/>
        <color theme="1"/>
        <rFont val="Calibri"/>
        <family val="2"/>
        <scheme val="minor"/>
      </rPr>
      <t xml:space="preserve"> </t>
    </r>
    <r>
      <rPr>
        <sz val="14"/>
        <color theme="1"/>
        <rFont val="Arial Narrow"/>
        <family val="2"/>
      </rPr>
      <t xml:space="preserve">Tab = CPS </t>
    </r>
  </si>
  <si>
    <r>
      <t>Email to Insurer &amp; INSURED; Claim number (ONLY) in subject line; no spaces or dashes.</t>
    </r>
    <r>
      <rPr>
        <sz val="14"/>
        <color theme="1"/>
        <rFont val="Arial Narrow"/>
        <family val="2"/>
      </rPr>
      <t xml:space="preserve">                                               </t>
    </r>
  </si>
  <si>
    <t xml:space="preserve">CPS Packout Xactimate Invoice CREATION/ENCIRCLE. </t>
  </si>
  <si>
    <r>
      <t>·</t>
    </r>
    <r>
      <rPr>
        <sz val="7"/>
        <color theme="1"/>
        <rFont val="Times New Roman"/>
        <family val="1"/>
      </rPr>
      <t xml:space="preserve">       </t>
    </r>
    <r>
      <rPr>
        <sz val="11"/>
        <color theme="1"/>
        <rFont val="Arial Black"/>
        <family val="2"/>
      </rPr>
      <t xml:space="preserve">Xactimate Invoice/Project Update </t>
    </r>
  </si>
  <si>
    <t xml:space="preserve">(for newly created current project). </t>
  </si>
  <si>
    <r>
      <t>1.</t>
    </r>
    <r>
      <rPr>
        <b/>
        <sz val="7"/>
        <color theme="1"/>
        <rFont val="Times New Roman"/>
        <family val="1"/>
      </rPr>
      <t xml:space="preserve">     </t>
    </r>
    <r>
      <rPr>
        <sz val="14"/>
        <color theme="1"/>
        <rFont val="Arial Narrow"/>
        <family val="2"/>
      </rPr>
      <t xml:space="preserve">OPEN Xactimate. Search &amp; Open CPS Project Template </t>
    </r>
    <r>
      <rPr>
        <b/>
        <sz val="14"/>
        <color theme="1"/>
        <rFont val="Arial Narrow"/>
        <family val="2"/>
      </rPr>
      <t>(“</t>
    </r>
    <r>
      <rPr>
        <b/>
        <i/>
        <u/>
        <sz val="14"/>
        <color theme="1"/>
        <rFont val="Arial Narrow"/>
        <family val="2"/>
      </rPr>
      <t>TMPL-CPS-Packout</t>
    </r>
    <r>
      <rPr>
        <b/>
        <sz val="14"/>
        <color theme="1"/>
        <rFont val="Arial Narrow"/>
        <family val="2"/>
      </rPr>
      <t>”).</t>
    </r>
  </si>
  <si>
    <r>
      <rPr>
        <b/>
        <sz val="7"/>
        <color theme="1"/>
        <rFont val="Times New Roman"/>
        <family val="1"/>
      </rPr>
      <t xml:space="preserve">         </t>
    </r>
    <r>
      <rPr>
        <sz val="14"/>
        <color theme="1"/>
        <rFont val="Arial Narrow"/>
        <family val="2"/>
      </rPr>
      <t>Update price list  (by CITY &amp; DATE).</t>
    </r>
    <r>
      <rPr>
        <b/>
        <sz val="14"/>
        <color theme="1"/>
        <rFont val="Arial Narrow"/>
        <family val="2"/>
      </rPr>
      <t xml:space="preserve"> </t>
    </r>
  </si>
  <si>
    <t>SAVE &amp; CLOSE</t>
  </si>
  <si>
    <r>
      <t>2.</t>
    </r>
    <r>
      <rPr>
        <b/>
        <sz val="7"/>
        <color theme="1"/>
        <rFont val="Times New Roman"/>
        <family val="1"/>
      </rPr>
      <t xml:space="preserve">     </t>
    </r>
    <r>
      <rPr>
        <sz val="14"/>
        <color theme="1"/>
        <rFont val="Arial Narrow"/>
        <family val="2"/>
      </rPr>
      <t>LOCATE (</t>
    </r>
    <r>
      <rPr>
        <b/>
        <i/>
        <sz val="14"/>
        <color theme="1"/>
        <rFont val="Arial Narrow"/>
        <family val="2"/>
      </rPr>
      <t>Current “JOB SKETCH”</t>
    </r>
    <r>
      <rPr>
        <sz val="14"/>
        <color theme="1"/>
        <rFont val="Arial Narrow"/>
        <family val="2"/>
      </rPr>
      <t xml:space="preserve">). </t>
    </r>
    <r>
      <rPr>
        <b/>
        <sz val="14"/>
        <color theme="1"/>
        <rFont val="Arial Narrow"/>
        <family val="2"/>
      </rPr>
      <t>DUPLICATE</t>
    </r>
    <r>
      <rPr>
        <sz val="14"/>
        <color theme="1"/>
        <rFont val="Arial Narrow"/>
        <family val="2"/>
      </rPr>
      <t xml:space="preserve"> =  CREATE NEW PROJECT.</t>
    </r>
  </si>
  <si>
    <t xml:space="preserve"> “NEW PROJECT-CPS-LAB”</t>
  </si>
  <si>
    <r>
      <t>Name format = (OH21A-BAIR-CPS-LAB) (</t>
    </r>
    <r>
      <rPr>
        <sz val="12"/>
        <color theme="1"/>
        <rFont val="Arial Narrow"/>
        <family val="2"/>
      </rPr>
      <t>HAS CUSTOMER INFO &amp; SKETCHES</t>
    </r>
    <r>
      <rPr>
        <b/>
        <sz val="14"/>
        <color theme="1"/>
        <rFont val="Arial Narrow"/>
        <family val="2"/>
      </rPr>
      <t>).</t>
    </r>
  </si>
  <si>
    <r>
      <t>3.</t>
    </r>
    <r>
      <rPr>
        <b/>
        <sz val="7"/>
        <color theme="1"/>
        <rFont val="Times New Roman"/>
        <family val="1"/>
      </rPr>
      <t xml:space="preserve">     </t>
    </r>
    <r>
      <rPr>
        <sz val="14"/>
        <color theme="1"/>
        <rFont val="Arial Narrow"/>
        <family val="2"/>
      </rPr>
      <t>Merge (</t>
    </r>
    <r>
      <rPr>
        <b/>
        <i/>
        <sz val="14"/>
        <color theme="1"/>
        <rFont val="Arial Narrow"/>
        <family val="2"/>
      </rPr>
      <t>“TMPL-CPS-Packout”</t>
    </r>
    <r>
      <rPr>
        <sz val="14"/>
        <color theme="1"/>
        <rFont val="Arial Narrow"/>
        <family val="2"/>
      </rPr>
      <t>) with “</t>
    </r>
    <r>
      <rPr>
        <b/>
        <i/>
        <sz val="14"/>
        <color theme="1"/>
        <rFont val="Arial Narrow"/>
        <family val="2"/>
      </rPr>
      <t>NEW PROJECT-CPS-LAB</t>
    </r>
    <r>
      <rPr>
        <sz val="14"/>
        <color theme="1"/>
        <rFont val="Arial Narrow"/>
        <family val="2"/>
      </rPr>
      <t xml:space="preserve">” (see #2). </t>
    </r>
  </si>
  <si>
    <r>
      <t xml:space="preserve"> </t>
    </r>
    <r>
      <rPr>
        <b/>
        <i/>
        <sz val="14"/>
        <color theme="1"/>
        <rFont val="Arial Narrow"/>
        <family val="2"/>
      </rPr>
      <t>“NEW PROJECT-CPS-LAB”</t>
    </r>
    <r>
      <rPr>
        <b/>
        <sz val="14"/>
        <color theme="1"/>
        <rFont val="Arial Narrow"/>
        <family val="2"/>
      </rPr>
      <t xml:space="preserve"> created is the SOURCE project.</t>
    </r>
  </si>
  <si>
    <t xml:space="preserve">OR </t>
  </si>
  <si>
    <r>
      <t>4.</t>
    </r>
    <r>
      <rPr>
        <b/>
        <sz val="7"/>
        <color theme="1"/>
        <rFont val="Times New Roman"/>
        <family val="1"/>
      </rPr>
      <t xml:space="preserve">     </t>
    </r>
    <r>
      <rPr>
        <sz val="14"/>
        <color theme="1"/>
        <rFont val="Arial Narrow"/>
        <family val="2"/>
      </rPr>
      <t>Merge (</t>
    </r>
    <r>
      <rPr>
        <b/>
        <i/>
        <sz val="14"/>
        <color theme="1"/>
        <rFont val="Arial Narrow"/>
        <family val="2"/>
      </rPr>
      <t>“TMPL-CPS-Packout”</t>
    </r>
    <r>
      <rPr>
        <sz val="14"/>
        <color theme="1"/>
        <rFont val="Arial Narrow"/>
        <family val="2"/>
      </rPr>
      <t>) with</t>
    </r>
    <r>
      <rPr>
        <b/>
        <i/>
        <sz val="14"/>
        <color theme="1"/>
        <rFont val="Arial Narrow"/>
        <family val="2"/>
      </rPr>
      <t xml:space="preserve"> Current “JOB SKETCH”</t>
    </r>
    <r>
      <rPr>
        <sz val="14"/>
        <color theme="1"/>
        <rFont val="Arial Narrow"/>
        <family val="2"/>
      </rPr>
      <t>“</t>
    </r>
  </si>
  <si>
    <r>
      <rPr>
        <sz val="14"/>
        <color theme="1"/>
        <rFont val="Arial Narrow"/>
        <family val="2"/>
      </rPr>
      <t>NEW PROJECT</t>
    </r>
    <r>
      <rPr>
        <b/>
        <sz val="14"/>
        <color theme="1"/>
        <rFont val="Arial Narrow"/>
        <family val="2"/>
      </rPr>
      <t xml:space="preserve"> created. =  </t>
    </r>
    <r>
      <rPr>
        <b/>
        <i/>
        <sz val="14"/>
        <color theme="1"/>
        <rFont val="Arial Narrow"/>
        <family val="2"/>
      </rPr>
      <t>“NEW PROJECT-CPS-LAB”</t>
    </r>
  </si>
  <si>
    <r>
      <t xml:space="preserve"> Current “</t>
    </r>
    <r>
      <rPr>
        <b/>
        <i/>
        <sz val="14"/>
        <color rgb="FF000000"/>
        <rFont val="Arial Narrow"/>
        <family val="2"/>
      </rPr>
      <t>JOB SKETCH</t>
    </r>
    <r>
      <rPr>
        <b/>
        <sz val="14"/>
        <color rgb="FF000000"/>
        <rFont val="Arial Narrow"/>
        <family val="2"/>
      </rPr>
      <t>”  is the SOURCE project.</t>
    </r>
  </si>
  <si>
    <r>
      <t xml:space="preserve">Editing the newly created </t>
    </r>
    <r>
      <rPr>
        <b/>
        <i/>
        <sz val="16"/>
        <color theme="1"/>
        <rFont val="Arial Narrow"/>
        <family val="2"/>
      </rPr>
      <t xml:space="preserve"> “NEW PROJECT-CPS-LAB”</t>
    </r>
  </si>
  <si>
    <r>
      <t>5.</t>
    </r>
    <r>
      <rPr>
        <b/>
        <sz val="7"/>
        <color theme="1"/>
        <rFont val="Times New Roman"/>
        <family val="1"/>
      </rPr>
      <t xml:space="preserve">     </t>
    </r>
    <r>
      <rPr>
        <sz val="14"/>
        <color theme="1"/>
        <rFont val="Arial Narrow"/>
        <family val="2"/>
      </rPr>
      <t xml:space="preserve">Adjust each room in sketch (named per box size) using BOX COUNT Report Quantities…… Box Quantity. </t>
    </r>
  </si>
  <si>
    <t xml:space="preserve">                   RETREIVE BOX COUNT REPORT ENC</t>
  </si>
  <si>
    <t xml:space="preserve">Per BOX SIZE = room area (LL= ROOM LENGTH/LONGEST WALL).   </t>
  </si>
  <si>
    <t xml:space="preserve"> (QUANTITY from Encircle BOX COUNT REPORT) SM=___ MED=___ LG=___ XL</t>
  </si>
  <si>
    <t>SMALL</t>
  </si>
  <si>
    <t>PICTURE/MIRROR</t>
  </si>
  <si>
    <t>LAMP/PLANT/VASE</t>
  </si>
  <si>
    <t>MEDIUM</t>
  </si>
  <si>
    <t>TV BOX</t>
  </si>
  <si>
    <t>Wardrobe BOX</t>
  </si>
  <si>
    <t>MATTRESS BOX</t>
  </si>
  <si>
    <t>DISH PACK BOX</t>
  </si>
  <si>
    <t>LARGE</t>
  </si>
  <si>
    <t>XL</t>
  </si>
  <si>
    <t>GLASS PACK BOX</t>
  </si>
  <si>
    <t>POTS &amp; PANS BOX</t>
  </si>
  <si>
    <r>
      <t>6.</t>
    </r>
    <r>
      <rPr>
        <b/>
        <sz val="7"/>
        <color theme="1"/>
        <rFont val="Times New Roman"/>
        <family val="1"/>
      </rPr>
      <t xml:space="preserve">     </t>
    </r>
    <r>
      <rPr>
        <sz val="14"/>
        <color theme="1"/>
        <rFont val="Arial Narrow"/>
        <family val="2"/>
      </rPr>
      <t>Review items for this CURRENT job. Adjust as needed.</t>
    </r>
  </si>
  <si>
    <t xml:space="preserve"> STORAGE</t>
  </si>
  <si>
    <t xml:space="preserve"> TRANSPORTING</t>
  </si>
  <si>
    <t>PACKING SUPPLIES</t>
  </si>
  <si>
    <t>DELETE SKETCHES FOR NON USED JOB TYPES</t>
  </si>
  <si>
    <t>NON SALVAGEABLES  # 1</t>
  </si>
  <si>
    <t>NON SALVAGEABLES ITEMS SERVICES</t>
  </si>
  <si>
    <t>NON SALVAGEABLES ITEMS PACKING &amp; EVALUATION INVOICING</t>
  </si>
  <si>
    <t>(Note: Pictures &amp; further documentation as follows).</t>
  </si>
  <si>
    <t>INVOICE FOR LABOR ONLY FOR HANDLING NON SALVAGEABLES ITEMS</t>
  </si>
  <si>
    <t>NON SALVAGEABLES # 2</t>
  </si>
  <si>
    <t>NON SALVAGEABLES ITEMS &amp; EVALUATION INVOICING</t>
  </si>
  <si>
    <t>Supporting Justification for Work Performed</t>
  </si>
  <si>
    <t>Re: Check Processing</t>
  </si>
  <si>
    <t>LABOR ONLY FOR HANDLING NON SALVAGEABLES ITEMS</t>
  </si>
  <si>
    <r>
      <t>PPR 5.A</t>
    </r>
    <r>
      <rPr>
        <sz val="7"/>
        <color rgb="FF000000"/>
        <rFont val="Times New Roman"/>
        <family val="1"/>
      </rPr>
      <t>.</t>
    </r>
    <r>
      <rPr>
        <b/>
        <sz val="14"/>
        <color rgb="FF000000"/>
        <rFont val="Arial Narrow"/>
        <family val="2"/>
      </rPr>
      <t xml:space="preserve"> PPR  "Schedule of Loss</t>
    </r>
    <r>
      <rPr>
        <sz val="14"/>
        <color rgb="FF000000"/>
        <rFont val="Arial Narrow"/>
        <family val="1"/>
      </rPr>
      <t>"</t>
    </r>
  </si>
  <si>
    <t xml:space="preserve"> NON SALVAGEABLES ITEMS</t>
  </si>
  <si>
    <t>Per your request please find attached our INVOICE; contents pack out and manipulation services performed.</t>
  </si>
  <si>
    <t xml:space="preserve">Thus all monies due to the named herein contractor are to be released without delay; </t>
  </si>
  <si>
    <t>solely and directly to the contractor.</t>
  </si>
  <si>
    <t xml:space="preserve"> Please refrain from including mortgage company on the INVOICE for contents pack out and manipulation services performed Check.</t>
  </si>
  <si>
    <t xml:space="preserve">Payments: Issuance , payment and acceptance of payment are without prejudice to any rights of the Owner, Assignee or Contractor under the terms of this agreement. </t>
  </si>
  <si>
    <t xml:space="preserve"> Owner, Assignee and or Contractor also specifically reserves the right to submit for review and payment any additional / supplemental invoices as maybe deemed necessary to restore the property to it's pre-loss condition or better. </t>
  </si>
  <si>
    <t>So, basically, it is the intention to fully cooperate with us in this matter; along with fully paying us for our services. </t>
  </si>
  <si>
    <t>CC:</t>
  </si>
  <si>
    <t>master file bu</t>
  </si>
  <si>
    <t>Details our direct payment authorization &amp; Assignment of Benefits</t>
  </si>
  <si>
    <r>
      <t xml:space="preserve">     B). ESX FILE</t>
    </r>
    <r>
      <rPr>
        <b/>
        <sz val="10"/>
        <color rgb="FF000000"/>
        <rFont val="Calibri"/>
        <family val="2"/>
        <scheme val="minor"/>
      </rPr>
      <t xml:space="preserve">                                 NOT ALL INSURERS allow ESX file. {SFI ALS}  …  (except adjuster direct email)</t>
    </r>
  </si>
  <si>
    <r>
      <t>NON SALVAGEABLES 5.A</t>
    </r>
    <r>
      <rPr>
        <sz val="7"/>
        <color rgb="FF000000"/>
        <rFont val="Times New Roman"/>
        <family val="1"/>
      </rPr>
      <t>.</t>
    </r>
    <r>
      <rPr>
        <b/>
        <sz val="14"/>
        <color rgb="FF000000"/>
        <rFont val="Arial Narrow"/>
        <family val="2"/>
      </rPr>
      <t xml:space="preserve">  "Schedule of Loss</t>
    </r>
    <r>
      <rPr>
        <sz val="14"/>
        <color rgb="FF000000"/>
        <rFont val="Arial Narrow"/>
        <family val="1"/>
      </rPr>
      <t>" DETAILED (WITH PICTURES)      (Encircle #1)</t>
    </r>
  </si>
  <si>
    <t>Industry standard document picture chart of non salvageable items with pictures &amp; prices</t>
  </si>
  <si>
    <t>Industry standard document chart of non salvageable items with pricing.</t>
  </si>
  <si>
    <t>Prepared for client to input items ages. &amp; obtain their signature.</t>
  </si>
  <si>
    <t>Document quantifying handling labor hours for non salvageable items =</t>
  </si>
  <si>
    <t>CPS content manipulation LAB</t>
  </si>
  <si>
    <r>
      <t xml:space="preserve"> This is a </t>
    </r>
    <r>
      <rPr>
        <b/>
        <i/>
        <sz val="14"/>
        <color theme="1"/>
        <rFont val="Calibri"/>
        <family val="2"/>
        <scheme val="minor"/>
      </rPr>
      <t>picture report</t>
    </r>
    <r>
      <rPr>
        <sz val="14"/>
        <color theme="1"/>
        <rFont val="Calibri"/>
        <family val="2"/>
        <scheme val="minor"/>
      </rPr>
      <t xml:space="preserve"> detailing non salvage items with pricing.</t>
    </r>
  </si>
  <si>
    <t>NON SALVAGEABLES Documents Stacking List:</t>
  </si>
  <si>
    <t xml:space="preserve">NON SALVAGEABLE ITEMS </t>
  </si>
  <si>
    <r>
      <t xml:space="preserve"> Create </t>
    </r>
    <r>
      <rPr>
        <b/>
        <i/>
        <u/>
        <sz val="18"/>
        <color rgb="FF000000"/>
        <rFont val="Calibri"/>
        <family val="2"/>
        <scheme val="minor"/>
      </rPr>
      <t>Email (#3)</t>
    </r>
    <r>
      <rPr>
        <sz val="14"/>
        <color rgb="FF000000"/>
        <rFont val="Calibri"/>
        <family val="2"/>
        <scheme val="minor"/>
      </rPr>
      <t xml:space="preserve"> per the below numbered attachments list.</t>
    </r>
  </si>
  <si>
    <t>Example = (5.A. “CON PPR  Schedule of Loss” OH23A SMITH @ Main St.).</t>
  </si>
  <si>
    <r>
      <rPr>
        <sz val="7"/>
        <color rgb="FF000000"/>
        <rFont val="Times New Roman"/>
        <family val="1"/>
      </rPr>
      <t xml:space="preserve"> </t>
    </r>
    <r>
      <rPr>
        <sz val="14"/>
        <color rgb="FF000000"/>
        <rFont val="Arial Narrow"/>
        <family val="2"/>
      </rPr>
      <t xml:space="preserve"> XACTIMATE NON SALVAGEABLES</t>
    </r>
    <r>
      <rPr>
        <sz val="11"/>
        <color rgb="FF000000"/>
        <rFont val="Arial Black"/>
        <family val="2"/>
      </rPr>
      <t xml:space="preserve">  </t>
    </r>
    <r>
      <rPr>
        <sz val="14"/>
        <color theme="1"/>
        <rFont val="Calibri"/>
        <family val="2"/>
        <scheme val="minor"/>
      </rPr>
      <t>ITEMS</t>
    </r>
  </si>
  <si>
    <r>
      <t xml:space="preserve">XACTIMATE REPORT/INVOICE </t>
    </r>
    <r>
      <rPr>
        <b/>
        <sz val="14"/>
        <color rgb="FF000000"/>
        <rFont val="Arial Narrow"/>
        <family val="2"/>
      </rPr>
      <t xml:space="preserve"> </t>
    </r>
  </si>
  <si>
    <r>
      <t xml:space="preserve">     B). ESX FILE,</t>
    </r>
    <r>
      <rPr>
        <sz val="10"/>
        <color rgb="FF000000"/>
        <rFont val="Calibri"/>
        <family val="2"/>
        <scheme val="minor"/>
      </rPr>
      <t xml:space="preserve">                                 NOT ALL INSURERS allow ESX file. {SFI ALS}  …  (except adjuster direct email)</t>
    </r>
  </si>
  <si>
    <t>PER JOB TYPE (varies per submittal type) PDF REPORTS as follows:</t>
  </si>
  <si>
    <t>(IF REQUESTED) USE SPECIFIC INSURER Type  EX: STATE FARM, ALLSTATE</t>
  </si>
  <si>
    <t>(CONFIRM PHOTO REPORT TOTAL $ ARE the same)</t>
  </si>
  <si>
    <t xml:space="preserve">AND / OR </t>
  </si>
  <si>
    <r>
      <rPr>
        <b/>
        <sz val="14"/>
        <color theme="1"/>
        <rFont val="Times New Roman"/>
        <family val="1"/>
      </rPr>
      <t xml:space="preserve"> NON SALVAGEABLES 5.B</t>
    </r>
    <r>
      <rPr>
        <sz val="7"/>
        <color theme="1"/>
        <rFont val="Times New Roman"/>
        <family val="1"/>
      </rPr>
      <t>.</t>
    </r>
    <r>
      <rPr>
        <b/>
        <sz val="14"/>
        <color theme="1"/>
        <rFont val="Arial Narrow"/>
        <family val="2"/>
      </rPr>
      <t xml:space="preserve">  "Schedule of Loss</t>
    </r>
    <r>
      <rPr>
        <sz val="14"/>
        <color theme="1"/>
        <rFont val="Arial Narrow"/>
        <family val="1"/>
      </rPr>
      <t xml:space="preserve">" </t>
    </r>
  </si>
  <si>
    <t>(Encircle #2 ITEMS ONLY</t>
  </si>
  <si>
    <t>SEND OUT TO CUSTOMER FOR  ….....      SIGNATURE &amp; ….... ITEM AGE INPUT</t>
  </si>
  <si>
    <r>
      <t xml:space="preserve"> NON SALVAGEABLES 5.C</t>
    </r>
    <r>
      <rPr>
        <b/>
        <sz val="7"/>
        <color rgb="FF000000"/>
        <rFont val="Times New Roman"/>
        <family val="1"/>
      </rPr>
      <t>   </t>
    </r>
    <r>
      <rPr>
        <b/>
        <sz val="14"/>
        <color rgb="FF000000"/>
        <rFont val="Arial Narrow"/>
        <family val="2"/>
      </rPr>
      <t>BOX COUNT REPORT  …....    ........</t>
    </r>
  </si>
  <si>
    <r>
      <t>NON SALVAGEABLES 5.D</t>
    </r>
    <r>
      <rPr>
        <sz val="7"/>
        <color rgb="FF000000"/>
        <rFont val="Times New Roman"/>
        <family val="1"/>
      </rPr>
      <t>   </t>
    </r>
    <r>
      <rPr>
        <b/>
        <sz val="14"/>
        <color rgb="FF000000"/>
        <rFont val="Arial Narrow"/>
        <family val="2"/>
      </rPr>
      <t xml:space="preserve">PHOTO REPORT”.                      </t>
    </r>
    <r>
      <rPr>
        <sz val="14"/>
        <color rgb="FF000000"/>
        <rFont val="Arial Narrow"/>
        <family val="2"/>
      </rPr>
      <t>(</t>
    </r>
    <r>
      <rPr>
        <sz val="10"/>
        <color rgb="FF000000"/>
        <rFont val="Arial Narrow"/>
        <family val="2"/>
      </rPr>
      <t>PICTURES, &amp; DESCRIPTIONS</t>
    </r>
    <r>
      <rPr>
        <sz val="14"/>
        <color rgb="FF000000"/>
        <rFont val="Arial Narrow"/>
        <family val="2"/>
      </rPr>
      <t xml:space="preserve">) </t>
    </r>
  </si>
  <si>
    <t xml:space="preserve">NON SALVAGEABLES 5.E CON PPR CUSTOMER'S PICS  ….   </t>
  </si>
  <si>
    <t>IF AVAILABLE &amp; SUPPLIED</t>
  </si>
  <si>
    <t xml:space="preserve">NON SALVAGEABLES 5.F CON PPR CUSTOMER'S LIST…... </t>
  </si>
  <si>
    <t>ONLY IF COMPLETE ! Or Advised to Use</t>
  </si>
  <si>
    <r>
      <t>9 .</t>
    </r>
    <r>
      <rPr>
        <sz val="7"/>
        <color rgb="FF000000"/>
        <rFont val="Times New Roman"/>
        <family val="1"/>
      </rPr>
      <t xml:space="preserve"> </t>
    </r>
    <r>
      <rPr>
        <sz val="14"/>
        <color rgb="FF000000"/>
        <rFont val="Arial Narrow"/>
        <family val="2"/>
      </rPr>
      <t>EMAIL COVER SHEET. copied &amp; pasted into body of email page (30-MASTER ) PPR</t>
    </r>
    <r>
      <rPr>
        <sz val="11"/>
        <color rgb="FF000000"/>
        <rFont val="Calibri"/>
        <family val="2"/>
      </rPr>
      <t xml:space="preserve"> </t>
    </r>
    <r>
      <rPr>
        <sz val="14"/>
        <color rgb="FF000000"/>
        <rFont val="Arial Narrow"/>
        <family val="2"/>
      </rPr>
      <t>Tab</t>
    </r>
  </si>
  <si>
    <r>
      <t>Email to Insurer &amp; INSURED; Claim number (ONLY) in subject line; no spaces or dashes.</t>
    </r>
    <r>
      <rPr>
        <sz val="14"/>
        <color rgb="FF000000"/>
        <rFont val="Arial Narrow"/>
        <family val="2"/>
      </rPr>
      <t xml:space="preserve">                                               </t>
    </r>
  </si>
  <si>
    <t>….Submit ADDITIONAL Justification/Rebuttals as needed per Invoice.</t>
  </si>
  <si>
    <t xml:space="preserve">NON SALVAGEABLES Items.  Xactimate Invoice CREATION </t>
  </si>
  <si>
    <r>
      <t>1)</t>
    </r>
    <r>
      <rPr>
        <sz val="7"/>
        <color theme="1"/>
        <rFont val="Times New Roman"/>
        <family val="1"/>
      </rPr>
      <t xml:space="preserve">     </t>
    </r>
    <r>
      <rPr>
        <sz val="14"/>
        <color theme="1"/>
        <rFont val="Arial Narrow"/>
        <family val="2"/>
      </rPr>
      <t xml:space="preserve">1.OPEN Xactimate. Search &amp; Open PPR NON SALVAGEABLES Project Template </t>
    </r>
  </si>
  <si>
    <r>
      <t>2)</t>
    </r>
    <r>
      <rPr>
        <sz val="7"/>
        <color theme="1"/>
        <rFont val="Times New Roman"/>
        <family val="1"/>
      </rPr>
      <t xml:space="preserve">     </t>
    </r>
    <r>
      <rPr>
        <sz val="14"/>
        <color theme="1"/>
        <rFont val="Arial Narrow"/>
        <family val="2"/>
      </rPr>
      <t>Update price list for TMPL &amp; Current project (by CITY &amp; DATE).</t>
    </r>
  </si>
  <si>
    <r>
      <t>3)</t>
    </r>
    <r>
      <rPr>
        <sz val="7"/>
        <color theme="1"/>
        <rFont val="Times New Roman"/>
        <family val="1"/>
      </rPr>
      <t xml:space="preserve">     </t>
    </r>
    <r>
      <rPr>
        <sz val="14"/>
        <color theme="1"/>
        <rFont val="Arial Narrow"/>
        <family val="2"/>
      </rPr>
      <t xml:space="preserve">LOCATE (Current “JOB SKETCH”). COPY, CREATE NEW PROJECT. . </t>
    </r>
  </si>
  <si>
    <t>(Confirm it HAS CUSTOMER INFO &amp; SKETCHES).</t>
  </si>
  <si>
    <r>
      <t>4)</t>
    </r>
    <r>
      <rPr>
        <sz val="7"/>
        <color theme="1"/>
        <rFont val="Times New Roman"/>
        <family val="1"/>
      </rPr>
      <t xml:space="preserve">     </t>
    </r>
    <r>
      <rPr>
        <sz val="14"/>
        <color theme="1"/>
        <rFont val="Arial Narrow"/>
        <family val="2"/>
      </rPr>
      <t xml:space="preserve">Merge Project Template (“TMPL-NON SALVAGEABLES-LAB”) with “NEW PROJECT” created. …  </t>
    </r>
  </si>
  <si>
    <t>(“TMPL-NON SALVAGEABLES-RPLCMNT-LAB”).</t>
  </si>
  <si>
    <t xml:space="preserve"> Editing the newly created “NEW PROJECT”</t>
  </si>
  <si>
    <t>DETERMINE JOB TYPE</t>
  </si>
  <si>
    <t>A. EVALUATION / PACKING / STORAGE ONLY</t>
  </si>
  <si>
    <t>B. FULL SERVICE NON SALVAGEABLE ITEMS</t>
  </si>
  <si>
    <t>C. PRICING ONLY; NON SALVAGEABLE ITEMS</t>
  </si>
  <si>
    <r>
      <t>5)</t>
    </r>
    <r>
      <rPr>
        <sz val="7"/>
        <color theme="1"/>
        <rFont val="Times New Roman"/>
        <family val="1"/>
      </rPr>
      <t xml:space="preserve">     </t>
    </r>
    <r>
      <rPr>
        <sz val="14"/>
        <color theme="1"/>
        <rFont val="Arial Narrow"/>
        <family val="2"/>
      </rPr>
      <t>Adjust Rooms in sketch (named per box size)  per</t>
    </r>
  </si>
  <si>
    <r>
      <t>PPR 5.C</t>
    </r>
    <r>
      <rPr>
        <sz val="7"/>
        <color rgb="FF000000"/>
        <rFont val="Times New Roman"/>
        <family val="1"/>
      </rPr>
      <t xml:space="preserve">    </t>
    </r>
    <r>
      <rPr>
        <b/>
        <sz val="14"/>
        <color rgb="FF000000"/>
        <rFont val="Arial Narrow"/>
        <family val="2"/>
      </rPr>
      <t>“CON PPR BOX COUNT REPORT”.  …....    ........</t>
    </r>
  </si>
  <si>
    <t xml:space="preserve">Per BOX SIZE = room area (LL= ROOM LONGEST WALL).   SM=___ MED=___ LG=___ XL=___.    </t>
  </si>
  <si>
    <r>
      <t>6)</t>
    </r>
    <r>
      <rPr>
        <sz val="7"/>
        <color theme="1"/>
        <rFont val="Times New Roman"/>
        <family val="1"/>
      </rPr>
      <t xml:space="preserve">     </t>
    </r>
    <r>
      <rPr>
        <sz val="14"/>
        <color theme="1"/>
        <rFont val="Arial Narrow"/>
        <family val="2"/>
      </rPr>
      <t>Review items for this CURRENT job. Adjust as needed.</t>
    </r>
  </si>
  <si>
    <t xml:space="preserve"> (STORAGE,)</t>
  </si>
  <si>
    <t xml:space="preserve"> TRANSPORTING)</t>
  </si>
  <si>
    <r>
      <t>7)</t>
    </r>
    <r>
      <rPr>
        <sz val="7"/>
        <color theme="1"/>
        <rFont val="Times New Roman"/>
        <family val="1"/>
      </rPr>
      <t xml:space="preserve">     </t>
    </r>
    <r>
      <rPr>
        <sz val="14"/>
        <color theme="1"/>
        <rFont val="Arial Narrow"/>
        <family val="2"/>
      </rPr>
      <t xml:space="preserve">Go to Documents. Reports, Resequencing Line items (yes), </t>
    </r>
    <r>
      <rPr>
        <b/>
        <sz val="14"/>
        <color theme="1"/>
        <rFont val="Arial Narrow"/>
        <family val="2"/>
      </rPr>
      <t>Export PDF File</t>
    </r>
    <r>
      <rPr>
        <sz val="14"/>
        <color theme="1"/>
        <rFont val="Arial Narrow"/>
        <family val="2"/>
      </rPr>
      <t xml:space="preserve"> to current JOB folder.</t>
    </r>
  </si>
  <si>
    <r>
      <t>8)</t>
    </r>
    <r>
      <rPr>
        <sz val="7"/>
        <color theme="1"/>
        <rFont val="Times New Roman"/>
        <family val="1"/>
      </rPr>
      <t xml:space="preserve">     </t>
    </r>
    <r>
      <rPr>
        <sz val="14"/>
        <color theme="1"/>
        <rFont val="Arial Narrow"/>
        <family val="2"/>
      </rPr>
      <t>EXIT &amp; SAVE</t>
    </r>
  </si>
  <si>
    <r>
      <t>9)</t>
    </r>
    <r>
      <rPr>
        <sz val="7"/>
        <color theme="1"/>
        <rFont val="Times New Roman"/>
        <family val="1"/>
      </rPr>
      <t xml:space="preserve">     </t>
    </r>
    <r>
      <rPr>
        <sz val="14"/>
        <color theme="1"/>
        <rFont val="Arial Narrow"/>
        <family val="2"/>
      </rPr>
      <t>OPTIONAL</t>
    </r>
  </si>
  <si>
    <r>
      <t>Enter total cost into line item (#1) (per</t>
    </r>
    <r>
      <rPr>
        <sz val="12"/>
        <color rgb="FF000000"/>
        <rFont val="Arial Narrow"/>
        <family val="2"/>
      </rPr>
      <t xml:space="preserve"> ENCIRCLE </t>
    </r>
    <r>
      <rPr>
        <b/>
        <sz val="14"/>
        <color rgb="FF000000"/>
        <rFont val="Arial Narrow"/>
        <family val="2"/>
      </rPr>
      <t xml:space="preserve"> PPR  ITEMS PHOTO REPORT)</t>
    </r>
    <r>
      <rPr>
        <sz val="14"/>
        <color rgb="FF000000"/>
        <rFont val="Arial Narrow"/>
        <family val="2"/>
      </rPr>
      <t>.</t>
    </r>
  </si>
  <si>
    <t>FOLLOW UP SHEET</t>
  </si>
  <si>
    <t>INSURANCE COMPANY  TRACKING</t>
  </si>
  <si>
    <t>Name -cst</t>
  </si>
  <si>
    <t>THE CPS PACKOUT INVOICE ALSO IN SOME SORT OF LIMBO.</t>
  </si>
  <si>
    <t>street- cst</t>
  </si>
  <si>
    <t xml:space="preserve">Co-Owner Name;              </t>
  </si>
  <si>
    <t>city, state-cst</t>
  </si>
  <si>
    <t>NEXT WE NEED TO DEAL WITH THE WTR INVOICE......</t>
  </si>
  <si>
    <t>email-cst</t>
  </si>
  <si>
    <t>Phone# - cst</t>
  </si>
  <si>
    <t>an estimated completion date.</t>
  </si>
  <si>
    <t>Loss info</t>
  </si>
  <si>
    <t> 30 DAYS AFTER RECEIPT OF REQUESTED SUPPLEMENT FUNDS</t>
  </si>
  <si>
    <t>Have repairs not been ongoing lately? YES </t>
  </si>
  <si>
    <t>Ins co info</t>
  </si>
  <si>
    <t>Acct # Mtge Co.</t>
  </si>
  <si>
    <t xml:space="preserve"> Scanned</t>
  </si>
  <si>
    <t>Sent</t>
  </si>
  <si>
    <t>CUSTOMER CONTRACT PACKAGE:</t>
  </si>
  <si>
    <t>[      ]</t>
  </si>
  <si>
    <t>Co. = W9</t>
  </si>
  <si>
    <t>Estimates  =  Proof of Loss Supporting Documentation</t>
  </si>
  <si>
    <t>Mitigation$_______</t>
  </si>
  <si>
    <t>Demo        $________</t>
  </si>
  <si>
    <t xml:space="preserve">Demo      </t>
  </si>
  <si>
    <t>Rebuild     $________</t>
  </si>
  <si>
    <t xml:space="preserve">Rebuild </t>
  </si>
  <si>
    <t>Contents  $________</t>
  </si>
  <si>
    <t>DAY &amp; DATE &amp;  TIME</t>
  </si>
  <si>
    <t>SPOKE TO</t>
  </si>
  <si>
    <t>CONTACT#</t>
  </si>
  <si>
    <t>Status</t>
  </si>
  <si>
    <t>By</t>
  </si>
  <si>
    <t>FOLLOW UP ACTION/NOTES: DATE DUE BY</t>
  </si>
  <si>
    <t>STATEMENT</t>
  </si>
  <si>
    <t>Final</t>
  </si>
  <si>
    <t>Please find enclosed the necessary documents to process the attached Supplemental Invoice.</t>
  </si>
  <si>
    <t>FINAL INVOICES STATEMENT</t>
  </si>
  <si>
    <t xml:space="preserve">Enclosed is an Assignment of Insurance Benefits and Direct Payment Authorization   
Thus, all monies due to named herein contractor are to be released without delay; solely and directly to contractor. </t>
  </si>
  <si>
    <t>Sincerely yours,</t>
  </si>
  <si>
    <t>TTD</t>
  </si>
  <si>
    <t>Rebuild INVOICE</t>
  </si>
  <si>
    <t>Rebuild estimate PWI-UPGRADES</t>
  </si>
  <si>
    <t>INCLUDED</t>
  </si>
  <si>
    <t>EMS INTERIOR MITIGATION Invoicing</t>
  </si>
  <si>
    <t>INVOICE;  Contents Pack Out &amp; Contents Manipulation.</t>
  </si>
  <si>
    <t>ORIGINAL INVOICES TOTALS</t>
  </si>
  <si>
    <t>Supplemental Rebuild Invoicing</t>
  </si>
  <si>
    <t>CURRENT TOTALS ALL DUE</t>
  </si>
  <si>
    <t>LESS PAYMENTS RECEIVED</t>
  </si>
  <si>
    <t>CUSTOMER DEDUCTABLE PAID</t>
  </si>
  <si>
    <t>INS PAID</t>
  </si>
  <si>
    <t>CHECKLIST</t>
  </si>
  <si>
    <t>EMS RFG Invoicing</t>
  </si>
  <si>
    <t>hmr</t>
  </si>
  <si>
    <t>Rebuild estimate</t>
  </si>
  <si>
    <t>INVOICE;  Contents Pack out and Contents Manipulation services performed.</t>
  </si>
  <si>
    <t>Request for Depreciation Hold</t>
  </si>
  <si>
    <t>Supplemental EMS INTERIOR MITIGATION Invoicing</t>
  </si>
  <si>
    <t>SERVICE INVOICE</t>
  </si>
  <si>
    <t>REPLACE SAMPLE SHINGLE LOST BY STATE FARM ADJUSTER</t>
  </si>
  <si>
    <t>ROOFING MINIMUN SERVICE CHARGE</t>
  </si>
  <si>
    <t>INCLUDES</t>
  </si>
  <si>
    <t>TRAVELTO &amp; FROM JOBSITE</t>
  </si>
  <si>
    <t>SET UP LADDER AND SAFETY EQUIPMENT</t>
  </si>
  <si>
    <t>REMOVE TARP TO ACCESS SHINGLE</t>
  </si>
  <si>
    <t>REINSTALL TARP</t>
  </si>
  <si>
    <t>MEET WITH ADJUSTER ON JOBSITE</t>
  </si>
  <si>
    <t>PREPARE RECEIPT DOCUMENTAION</t>
  </si>
  <si>
    <t>X ________________________________</t>
  </si>
  <si>
    <t xml:space="preserve">DATE </t>
  </si>
  <si>
    <t>06/ ____/2024</t>
  </si>
  <si>
    <t>REP</t>
  </si>
  <si>
    <t>ACKNOWLEDGEMENT  RECEIPT OF SAMPLE SHINGLE &amp; INVOICE</t>
  </si>
  <si>
    <t>CUSTOMER Contact  TRACKING</t>
  </si>
  <si>
    <t xml:space="preserve"> Scanned          /          Sent</t>
  </si>
  <si>
    <t>[      ]          [      ]</t>
  </si>
  <si>
    <t>ENCIRCLE</t>
  </si>
  <si>
    <t>FOLLOW UP ACTION/NOTES:         DATE DUE BY</t>
  </si>
  <si>
    <t>Vendor/SUBS =</t>
  </si>
  <si>
    <t>APC JJ</t>
  </si>
  <si>
    <t>wsb tj oh</t>
  </si>
  <si>
    <t>WAYSIDE BUILDERS, LLC</t>
  </si>
  <si>
    <t xml:space="preserve">   www.waysidebuilders.com.   </t>
  </si>
  <si>
    <t>Licensed, Insured &amp; Bonded</t>
  </si>
  <si>
    <t>1860 Sandy Plains Rd # 204-141</t>
  </si>
  <si>
    <t>34194 AURORA RD #218</t>
  </si>
  <si>
    <t>Atlanta, GA 30066</t>
  </si>
  <si>
    <t>Solon, OH 44139</t>
  </si>
  <si>
    <t>COMPANY REP.</t>
  </si>
  <si>
    <t>Tony Jones 216 347-2656</t>
  </si>
  <si>
    <t>Joe Jones,PM  216.450.7228</t>
  </si>
  <si>
    <t>TIN 26-157 4654</t>
  </si>
  <si>
    <t xml:space="preserve">  FEDEX</t>
  </si>
  <si>
    <t>wsb jj oh</t>
  </si>
  <si>
    <t xml:space="preserve">    www.waysidebuilders.com.    </t>
  </si>
  <si>
    <t xml:space="preserve">    Providing Cost Estimating &amp; Project Management Services    </t>
  </si>
  <si>
    <t>wsb jj GA</t>
  </si>
  <si>
    <t>WAYSIDE BUILDERS, LLC GA</t>
  </si>
  <si>
    <t xml:space="preserve">     www.waysidebuilders.com.     </t>
  </si>
  <si>
    <t>GA Registered #09073201</t>
  </si>
  <si>
    <t>APC</t>
  </si>
  <si>
    <t xml:space="preserve">   www.myapcllc.com.   </t>
  </si>
  <si>
    <t>23209 Vera Str</t>
  </si>
  <si>
    <t>Quality over Quantity</t>
  </si>
  <si>
    <t>JOHN FLOWERS 216.466.4751</t>
  </si>
  <si>
    <t>PROVISOINVESTMENTS, LLC</t>
  </si>
  <si>
    <t>JAMAL CARR  (216) 835-8544</t>
  </si>
  <si>
    <t>PREMIER SERVICE</t>
  </si>
  <si>
    <t>QUALITY WORK</t>
  </si>
  <si>
    <t>QUINTON 216 214 6747</t>
  </si>
  <si>
    <t>CAL Construction &amp; Landscaping, LLC</t>
  </si>
  <si>
    <t>https://need7.godaddysites.com/</t>
  </si>
  <si>
    <t>calcompany.cle@gmail.com</t>
  </si>
  <si>
    <t>15728 Lorain Ave Unit #153</t>
  </si>
  <si>
    <t>Cleveland Ohio 44111</t>
  </si>
  <si>
    <t>Building Trust with Quality Work</t>
  </si>
  <si>
    <t>Comitted to Excellence</t>
  </si>
  <si>
    <t>Nehemiah Stanley 216-924-3317</t>
  </si>
  <si>
    <t>84-4608969 </t>
  </si>
  <si>
    <t>WEJ FOWLKES</t>
  </si>
  <si>
    <t>Fowlkes Remodeling</t>
  </si>
  <si>
    <t>WEJ FOWLKES REMODELING, LLC</t>
  </si>
  <si>
    <t>3617 E.117th</t>
  </si>
  <si>
    <t>fowlkesremodeling@gmail.com</t>
  </si>
  <si>
    <t>Cleveland, Ohio 44105</t>
  </si>
  <si>
    <t xml:space="preserve">(404) 901 8455 </t>
  </si>
  <si>
    <t>WE JONES 404 901 8455</t>
  </si>
  <si>
    <t>DBA</t>
  </si>
  <si>
    <t>ADENS PERFECTION</t>
  </si>
  <si>
    <t>ADENSPERFECTION59@gmail.com</t>
  </si>
  <si>
    <t>Professional Services</t>
  </si>
  <si>
    <t>By Refferal Only !</t>
  </si>
  <si>
    <t>Write Review</t>
  </si>
  <si>
    <t>Upgrade</t>
  </si>
  <si>
    <t>Claim</t>
  </si>
  <si>
    <t>122 LAKEVIEW WAY</t>
  </si>
  <si>
    <t xml:space="preserve">JONESBORO, GA 30238 </t>
  </si>
  <si>
    <t>ADENS PERFECTION LLC is a Georgia Domestic Limited-Liability Company filed on November 7, 2022. The company's filing status is listed as Admin. Dissolved and its File Number is 22236577.</t>
  </si>
  <si>
    <t>M. OWENS (404) 454 9745</t>
  </si>
  <si>
    <t>The Registered Agent on file for this company is Marilyn Owens and is located at 122 Lakeview Way, Jonesboro, GA 30238. The company's principal address is 1244 Ga Hwy 138 #1201, Riverdale, GA 30296.</t>
  </si>
  <si>
    <t>The company has 1 contact on record. The contact is Marilyn Owens from Jonesboro GA.</t>
  </si>
  <si>
    <t>dba</t>
  </si>
  <si>
    <t>c9</t>
  </si>
  <si>
    <t xml:space="preserve"> Co. website </t>
  </si>
  <si>
    <t xml:space="preserve"> Co. logo 1 </t>
  </si>
  <si>
    <t xml:space="preserve"> Co. logo 2 </t>
  </si>
  <si>
    <t>NEW YORK</t>
  </si>
  <si>
    <t>MOUNT VERNON, NY 10550</t>
  </si>
  <si>
    <t>co adress 3</t>
  </si>
  <si>
    <t>INTERIORS</t>
  </si>
  <si>
    <t>EXTERIORS</t>
  </si>
  <si>
    <t>GLADSTONE SOARES 914.325.0196</t>
  </si>
  <si>
    <t>GSMASTERRENOVATIONS77@GMAIL.COM</t>
  </si>
  <si>
    <t>PETRONILHO BASTOS 973.836.2679</t>
  </si>
  <si>
    <t>PM@M2PBLLC.COM</t>
  </si>
  <si>
    <t>81-1851770</t>
  </si>
  <si>
    <t>FREDY CAPITAL CONSTRUCTION. LLC</t>
  </si>
  <si>
    <t>co adress</t>
  </si>
  <si>
    <t>44 RODWELL AVE.</t>
  </si>
  <si>
    <t>GREENWICH,CT 06830</t>
  </si>
  <si>
    <t>FRED 203.559.8991</t>
  </si>
  <si>
    <t>FREDYNEWYORK@HOTMAIL.COM</t>
  </si>
  <si>
    <t xml:space="preserve"> FREDY CAPITAL CONSTRUCTION. LLC </t>
  </si>
  <si>
    <t xml:space="preserve"> WWW. </t>
  </si>
  <si>
    <t xml:space="preserve"> EM </t>
  </si>
  <si>
    <t xml:space="preserve"> 44 RODWELL AVE. </t>
  </si>
  <si>
    <t xml:space="preserve"> GREENWICH,CT 06830 </t>
  </si>
  <si>
    <t xml:space="preserve"> FRED 203.559.8991 </t>
  </si>
  <si>
    <t>84-2455711</t>
  </si>
  <si>
    <t>GS MASTER RENOVATIONS CORP</t>
  </si>
  <si>
    <t>WWW.GSMASTERRENOVATIONS.COM</t>
  </si>
  <si>
    <t>122 SUMMIT AVE. #G</t>
  </si>
  <si>
    <t>Carlos Ernesto Vasquez Mendoza</t>
  </si>
  <si>
    <t>Chase</t>
  </si>
  <si>
    <t>Trevor6.7k</t>
  </si>
  <si>
    <t># 20200506-00009382</t>
  </si>
  <si>
    <t>Hughes &amp; Hughes Contracting Corp.</t>
  </si>
  <si>
    <t>56 Briar Hill Drive</t>
  </si>
  <si>
    <t>Yonkers, NY 10710</t>
  </si>
  <si>
    <t> Brendan Hughes</t>
  </si>
  <si>
    <t>(917) 921- 9047</t>
  </si>
  <si>
    <t>BASIC SUMMARY OF RESTORATION PROCESS; (Quick version).</t>
  </si>
  <si>
    <t>JOB</t>
  </si>
  <si>
    <t>Introduction, Analysis &amp; Verification</t>
  </si>
  <si>
    <t>Introduction, Analysis &amp; Verification  /source/referred by:</t>
  </si>
  <si>
    <t xml:space="preserve">Who is the Insurance Company ?!? </t>
  </si>
  <si>
    <t>POI</t>
  </si>
  <si>
    <t>Does customer Comprehend DEDUCTABLE PAYMENT?       PAID____</t>
  </si>
  <si>
    <t>Do they have coverage; for AOB? = POLICY &amp; DEC PAGE</t>
  </si>
  <si>
    <t>Contracts &amp; Documentation</t>
  </si>
  <si>
    <t xml:space="preserve"> Contracts &amp; Documentation </t>
  </si>
  <si>
    <t>Customer full Consultation to Our Terms &amp; Conditions? Comprehend Our Role in process?</t>
  </si>
  <si>
    <t>CONTRACT SIGNED / Notary Page explained/ Fast track</t>
  </si>
  <si>
    <t>mou</t>
  </si>
  <si>
    <t>Mutual trust/cooperation &amp; confidence/Company investment dollars, time ,materials?</t>
  </si>
  <si>
    <t>CLAIM REPORTING;DOES THE CUSTOMER HAVE REQUIRED INFO?</t>
  </si>
  <si>
    <t>INS</t>
  </si>
  <si>
    <t>Insurer Mitigation / DMO / CPS Approval Info Sheet</t>
  </si>
  <si>
    <t>EGV</t>
  </si>
  <si>
    <t xml:space="preserve">Order REPORT ; Eagleview Roof/ Siding / PLUMBERS / FIRE  / POLICE </t>
  </si>
  <si>
    <t>PICS</t>
  </si>
  <si>
    <r>
      <t xml:space="preserve">Create </t>
    </r>
    <r>
      <rPr>
        <i/>
        <u/>
        <sz val="14"/>
        <color rgb="FF000000"/>
        <rFont val="Arial Narrow"/>
        <family val="2"/>
      </rPr>
      <t>ENCIRCLE</t>
    </r>
    <r>
      <rPr>
        <b/>
        <i/>
        <u/>
        <sz val="14"/>
        <color rgb="FF000000"/>
        <rFont val="Arial Narrow"/>
        <family val="2"/>
      </rPr>
      <t xml:space="preserve"> project ; ENTER NEW CUSTOMER INFO</t>
    </r>
  </si>
  <si>
    <t>Create ENCIRCLE FLOOR PLAN &amp; VERIFY COMPLETE</t>
  </si>
  <si>
    <t>EXCEL</t>
  </si>
  <si>
    <t>CREATE EXCEL FILE; Copy &amp; Paste DATA from Encircle</t>
  </si>
  <si>
    <t>RUN EXCEL MACRO &amp; VERIFY</t>
  </si>
  <si>
    <t>CREATE &amp; SEND; MIT EQUIPMENT SETUP / CPS / ROOMS SCOPE FORM /</t>
  </si>
  <si>
    <t>mit</t>
  </si>
  <si>
    <t>Mitigation &amp; Demolition</t>
  </si>
  <si>
    <t>Mitigation &amp; Demolition   (ROOM LABELS POSTED)</t>
  </si>
  <si>
    <t>Roof &amp; EXT Mitigation  TEMPORARY &amp; EMERGENCY REPAIRS</t>
  </si>
  <si>
    <t>TREE EXT Mitigation  TEMPORARY &amp; EMERGENCY REPAIRS</t>
  </si>
  <si>
    <t>Contents_ item list_; storage details; security explained?</t>
  </si>
  <si>
    <t>Interior Mitigation; household disruption explained?</t>
  </si>
  <si>
    <t>HMR / Secondary Damages; Equipment &amp; Electricity $</t>
  </si>
  <si>
    <t>esx</t>
  </si>
  <si>
    <t xml:space="preserve"> Estimates</t>
  </si>
  <si>
    <t>CREATE XACTIMATE PROJECT; Copy &amp; Paste DATA from Encircle</t>
  </si>
  <si>
    <t>GET Inspection/Scope Form [ ENCIRCLE or Genius Scan]</t>
  </si>
  <si>
    <t>IMPORT The ENCIRCLE FLOOR PLAN to XACTIMATE/ CREATE PROJECT SKETCH</t>
  </si>
  <si>
    <t>EXTERIOR MITIGATION</t>
  </si>
  <si>
    <t>INTERIOR Mitigation &amp; Demolition</t>
  </si>
  <si>
    <t xml:space="preserve">Interior  &amp;  EXTERIOR REBUILD  </t>
  </si>
  <si>
    <t>Insurance Company Meetings</t>
  </si>
  <si>
    <t>Insurance Company Meetings ENCIRCLE FLOOR PLAN &amp; SCOPE SHEET</t>
  </si>
  <si>
    <t>adj</t>
  </si>
  <si>
    <r>
      <t xml:space="preserve">Adjuster meeting DOCS; Print &amp; bind docs      / </t>
    </r>
    <r>
      <rPr>
        <sz val="12"/>
        <rFont val="Arial Narrow"/>
        <family val="2"/>
      </rPr>
      <t>PRESENT FOR ADJUSTER VISITS</t>
    </r>
  </si>
  <si>
    <r>
      <t>ENCIRLE / EXCEL / XACTIMATE REPORTS: …</t>
    </r>
    <r>
      <rPr>
        <sz val="14"/>
        <color theme="1"/>
        <rFont val="Arial Narrow"/>
        <family val="2"/>
      </rPr>
      <t>Retrieve/DOWNLOAD REPORTS; (</t>
    </r>
    <r>
      <rPr>
        <sz val="12"/>
        <color theme="1"/>
        <rFont val="Arial Narrow"/>
        <family val="2"/>
      </rPr>
      <t>Create as needed</t>
    </r>
    <r>
      <rPr>
        <sz val="14"/>
        <color theme="1"/>
        <rFont val="Arial Narrow"/>
        <family val="2"/>
      </rPr>
      <t>)</t>
    </r>
  </si>
  <si>
    <t>MIT …. Ext &amp; INT …...CPS….... REPL = CON …..... REBUILD</t>
  </si>
  <si>
    <t xml:space="preserve"> EMAIL Estimates &amp; REPORTS to Insurer.  </t>
  </si>
  <si>
    <t>Cashflow    General Contractor / Subcontracts</t>
  </si>
  <si>
    <t xml:space="preserve"> Cashflow                  General Contractor / Subcontracts </t>
  </si>
  <si>
    <t>Followup &amp; Collect Payments</t>
  </si>
  <si>
    <t>job</t>
  </si>
  <si>
    <r>
      <rPr>
        <sz val="12"/>
        <rFont val="Arial Black"/>
        <family val="2"/>
      </rPr>
      <t xml:space="preserve">&amp;                 </t>
    </r>
    <r>
      <rPr>
        <sz val="12"/>
        <rFont val="Calibri"/>
        <family val="2"/>
        <scheme val="minor"/>
      </rPr>
      <t>EXterior Mitigation &amp; Demolition</t>
    </r>
  </si>
  <si>
    <t>Interior Mitigation &amp; Demolition</t>
  </si>
  <si>
    <t>Closeout                  Interior Mitigation &amp; Demolition</t>
  </si>
  <si>
    <t>-----------------------------</t>
  </si>
  <si>
    <t>BASIC JOB WORKFLOW</t>
  </si>
  <si>
    <t>Has Customer had a full Consultation to  WORK PROCESS</t>
  </si>
  <si>
    <t>explain</t>
  </si>
  <si>
    <t>CPS; storage details; security explained?</t>
  </si>
  <si>
    <t>INT MIT DMO household disruption?</t>
  </si>
  <si>
    <t>MIT EQUIPMENT RUNNING (3 DAYS); ELECTRIC BILL REIMBURSEMENT</t>
  </si>
  <si>
    <r>
      <t xml:space="preserve">Create </t>
    </r>
    <r>
      <rPr>
        <i/>
        <u/>
        <sz val="14"/>
        <color rgb="FF000000"/>
        <rFont val="Arial Narrow"/>
        <family val="2"/>
      </rPr>
      <t>ENCIRCLE</t>
    </r>
    <r>
      <rPr>
        <b/>
        <i/>
        <u/>
        <sz val="14"/>
        <color rgb="FF000000"/>
        <rFont val="Arial Narrow"/>
        <family val="2"/>
      </rPr>
      <t xml:space="preserve"> project      </t>
    </r>
    <r>
      <rPr>
        <b/>
        <i/>
        <u/>
        <sz val="12"/>
        <color rgb="FF000000"/>
        <rFont val="Arial Narrow"/>
        <family val="2"/>
      </rPr>
      <t>(Pictures critical part of PAYMENTprocess!)</t>
    </r>
  </si>
  <si>
    <t>CREW TO   …...... JOB</t>
  </si>
  <si>
    <t>Create &amp; Post room Labels (Traffic  Area foot coverings)</t>
  </si>
  <si>
    <t>Take Photos; Verify &amp; Add Rooms to Encircle; as needed;</t>
  </si>
  <si>
    <t>Take Room Overview Pics =      ….   Job Scope FORM</t>
  </si>
  <si>
    <t>Inspection/Scope Form [Send to ENCIRCLE or via Genius scan]</t>
  </si>
  <si>
    <t>Take CPS # 1 Pics contents Overview Pics ... (CPS#2, Cps#3, CPS#4)</t>
  </si>
  <si>
    <r>
      <t>Scan/Create Floor Plan / Submit to Encircle; /</t>
    </r>
    <r>
      <rPr>
        <sz val="14"/>
        <rFont val="Calibri"/>
        <family val="2"/>
        <scheme val="minor"/>
      </rPr>
      <t xml:space="preserve"> Print Copy for Adjuster</t>
    </r>
  </si>
  <si>
    <t>MITIGATION CHECKLIST/WORK  FLOW</t>
  </si>
  <si>
    <t>Set Up Basic Equipment….... / ....... Protect Contents, Floors, &amp; Walls</t>
  </si>
  <si>
    <t>Roof &amp; EXT / Interior Mitigation  TEMPORARY &amp; EMERGENCY REPAIRS</t>
  </si>
  <si>
    <t>INTERIOR Mitigation &amp; Demolition; household disruption explained?</t>
  </si>
  <si>
    <t xml:space="preserve">Interior  &amp;  EXTERIOR REBUILD    Estimates   (Inspection/Scope Forms)   </t>
  </si>
  <si>
    <t>Run Excel Macro; create Templates &amp; Subfolders</t>
  </si>
  <si>
    <r>
      <t xml:space="preserve">Enter Room Sizes (from Encircle Floor Plan) &amp; Damage Percentages %: @ </t>
    </r>
    <r>
      <rPr>
        <b/>
        <sz val="12"/>
        <rFont val="Calibri"/>
        <family val="2"/>
        <scheme val="minor"/>
      </rPr>
      <t>jobinfo2</t>
    </r>
  </si>
  <si>
    <t>Calculate MIT Equipment (MITEqpmnt ALL) &amp; Deliver To Jobsite/Set Up Equipment</t>
  </si>
  <si>
    <t>Calculate CPS Supplies &amp; Deliver to Jobsite…..... Packout Contents; boxes/tape/wrap</t>
  </si>
  <si>
    <t>Email # 1                         1 &amp; 2 .    CONTRACT        . 3.    W9      .4. JOB VERIFICATION /SOURCE OF LOSS</t>
  </si>
  <si>
    <t>5.   MIT.. CPS .. REBUILD ,,, REPLACE ITEMS      6. XACT INVOICE &amp; ESX</t>
  </si>
  <si>
    <t xml:space="preserve">  Email  # 2  …   7..ROOMS Overview …./.. 8. MIT CPS REBUILD REPLACE  /… 9. TMPL30  /…10 OTHER</t>
  </si>
  <si>
    <t>Adjuster Meeting… Onsite or Phone Conference</t>
  </si>
  <si>
    <t>Subcontract Rebuild Work</t>
  </si>
  <si>
    <t>This PROJECT also requires extensive interior repairs</t>
  </si>
  <si>
    <t>manage all the trades.</t>
  </si>
  <si>
    <t>Overhead and profit</t>
  </si>
  <si>
    <t>As a general contractor we have been tasked with performing all tasks in this project associated with several trades this project requires the use of subcontractors for all of its tasks listed we coordinate all these subcontractors and their task over the course of many weeks planning and accessing details .</t>
  </si>
  <si>
    <t>It requires several trips made by many personnel, we finance the cost of this project or the materials including special orders, pick up materials, deliver materials etc.</t>
  </si>
  <si>
    <t>The project involves many trades and requires EXTENSIVE coordination including but not limited to mitigation, contents, painting, mechanical, drywall, insulation etc.</t>
  </si>
  <si>
    <t>The level of complexity  and coordination required per the original contract to carry out this project definitely met and exceeded any threshold necessary to claim overhead and profit has been assessed to this project accordingly</t>
  </si>
  <si>
    <t xml:space="preserve">O&amp;P Items </t>
  </si>
  <si>
    <t>INTERIOR MITIGATION</t>
  </si>
  <si>
    <t>HAZARDOUS MATERIAL REMEDIATION</t>
  </si>
  <si>
    <t>WATER EXTRACTION &amp; REMEDIATION</t>
  </si>
  <si>
    <t xml:space="preserve">CABINETRY </t>
  </si>
  <si>
    <t xml:space="preserve">CABINETRY R&amp;R </t>
  </si>
  <si>
    <t>FINISH HARDWARE</t>
  </si>
  <si>
    <t>DOORS</t>
  </si>
  <si>
    <t>CONTENT PACKOUT &amp; STORAGE</t>
  </si>
  <si>
    <t xml:space="preserve">              PERSONAL PROPERTY EVALUATION</t>
  </si>
  <si>
    <t>CONT: CLEAN APPLIANCES</t>
  </si>
  <si>
    <t>CONT: CLEAN - HARD FURNITURE</t>
  </si>
  <si>
    <t xml:space="preserve">              APPLIANCES </t>
  </si>
  <si>
    <t xml:space="preserve">              CONTENT MANIPULATION</t>
  </si>
  <si>
    <t xml:space="preserve">GENERAL DEMOLITION </t>
  </si>
  <si>
    <t>DRYWALL</t>
  </si>
  <si>
    <t>ELECTRICAL</t>
  </si>
  <si>
    <t>LIGHT FIXTURES</t>
  </si>
  <si>
    <t>FLOORING</t>
  </si>
  <si>
    <t>FLOOR COVERING - CARPET</t>
  </si>
  <si>
    <t>FLOOR COVERING - CERAMIC TILE</t>
  </si>
  <si>
    <t xml:space="preserve">FLOOR COVERING - WOOD </t>
  </si>
  <si>
    <t>TILE</t>
  </si>
  <si>
    <t xml:space="preserve">FINISH CARPENTRY / TRIMWORK </t>
  </si>
  <si>
    <t>HEAT, VENT &amp; AIR CONDITIONING</t>
  </si>
  <si>
    <t xml:space="preserve">PLUMBING </t>
  </si>
  <si>
    <t>PAINTING</t>
  </si>
  <si>
    <t xml:space="preserve">    WINDOWS – WOOD</t>
  </si>
  <si>
    <t xml:space="preserve">    TRIMWORK</t>
  </si>
  <si>
    <t>WINDOW TREATMENT</t>
  </si>
  <si>
    <t xml:space="preserve">FINAL CLEANING </t>
  </si>
  <si>
    <t>As a contractor, here’s a partial list of some of the costs homeowners don’t have to absorb:</t>
  </si>
  <si>
    <t>Liability insurance</t>
  </si>
  <si>
    <t>Worker’s comp insurance</t>
  </si>
  <si>
    <t>Commercial vehicle insurance</t>
  </si>
  <si>
    <t>Unemployment insurance</t>
  </si>
  <si>
    <t>Licensing fees</t>
  </si>
  <si>
    <t>Continuing Ed class fees</t>
  </si>
  <si>
    <t>Small business taxes</t>
  </si>
  <si>
    <t>Income taxes</t>
  </si>
  <si>
    <t>Payroll taxes</t>
  </si>
  <si>
    <t>Payroll</t>
  </si>
  <si>
    <t>Legal and accounting costs</t>
  </si>
  <si>
    <t>Fuel to and from the job</t>
  </si>
  <si>
    <t>Travel time to and from the job….</t>
  </si>
  <si>
    <t xml:space="preserve">For my small business, my overhead and payroll for ONE employee comes to $627/day.. </t>
  </si>
  <si>
    <t xml:space="preserve">That’s before I buy any material, before I pay myself a penny, and before I put any profit into the company. </t>
  </si>
  <si>
    <t>The numbers get large very quickly.</t>
  </si>
  <si>
    <t>Clean the furniture thoroughly to remove dust, dirt, and grease.</t>
  </si>
  <si>
    <t>Remove unwanted decorative elements, such as appliqués, to customize the</t>
  </si>
  <si>
    <t>Use a mild detergent or a degreaser to ensure a clean surface for better paint adhesion.</t>
  </si>
  <si>
    <t> its not overhead it is a cost directly related to a specific job. Hence direct cost.</t>
  </si>
  <si>
    <t>I agree, it’s a direct project related cost that doesn’t occur unless a that specific project is occurring.</t>
  </si>
  <si>
    <t>One could choose to build this into an overhead component…</t>
  </si>
  <si>
    <t>But if we are using xactimate, and following their considerations for what GCOP is intended to be for…..</t>
  </si>
  <si>
    <t>These specifcly mentioned “project planning” cost attributable to a given project are not part of that GCOP component.</t>
  </si>
  <si>
    <t>They should then be allocated directly into the project costs then we add your GCOP margins.</t>
  </si>
  <si>
    <t>John Stowe</t>
  </si>
  <si>
    <t>Top Contributor</t>
  </si>
  <si>
    <t>Jose Sosa sounds familiar. We’ve won every case I’ve been a part of with situations like this. Give me a call sometime. I will send you DM with my phone number.</t>
  </si>
  <si>
    <t>Mold has to be caused by water in all cases.</t>
  </si>
  <si>
    <t>So these mold cases are all covered until there is some kind of neglect or other expressly mentioned exclusion other than the run of the mill mold exclusions for mold when it’s a peril and not a result.</t>
  </si>
  <si>
    <t>Ashley Gaudet I’d say a majority of State Farm’s ho3 policies cover mold when it’s a result of an already covered peril…</t>
  </si>
  <si>
    <t>Such as “any” covered water peril mentioned in the policy.</t>
  </si>
  <si>
    <t>So “most” of the time the policy covers resulting mold from normal covered water perils like a sink leak.</t>
  </si>
  <si>
    <t>This is a huge misconception.</t>
  </si>
  <si>
    <t>The only confirmation you’ll be able to show anyone is the words someone else has spoken.</t>
  </si>
  <si>
    <t>These ideas that home owners insurance automatically cancels or doesn’t have coverage for water damage because some mold showed up is highly damaging to policyholders who may actually have coverage and not pursue it because someone told them they never seen it in a State Farm policy.</t>
  </si>
  <si>
    <t>And this is the case in all 50 states I’m fairly sure.</t>
  </si>
  <si>
    <t>Mold is a “condition” that is present because of some event or circumstance…</t>
  </si>
  <si>
    <t>When that event or circumstance is an actual water damage claim…</t>
  </si>
  <si>
    <t>The resulting conditions of mold is part of that loss and the direct physical damage caused by “water”…</t>
  </si>
  <si>
    <t>When mold is caused by something not covered in the policy…</t>
  </si>
  <si>
    <t>Then it’s excluded until it’a not.</t>
  </si>
  <si>
    <t>Have you considered pulling the dishwasher to see if there is any rot on the adjoining cabinets? The photos you posted look favorable but more would be helpful to build a situation where you take every possible piece of evidence and make a decision/conclusion.</t>
  </si>
  <si>
    <t>When I do expert witnessing, I’ve beaten a lot of other experts because they came to a conclusion before considering ALL the evidence. If you put all tbe evidence together and present it is a clear fashion then the adjuster will have to consider all the evidence. If they choose to not consider everything then a decent attorney will enjoy the case.</t>
  </si>
  <si>
    <t>If you need more help feel free to contact me. I would be happy to help.</t>
  </si>
  <si>
    <t>Keep in mind that if there is rot, it could be related to a pre-existing condition and have absolutely nothing to do with a recent sudden event.</t>
  </si>
  <si>
    <t>How did you test “under” the tile?</t>
  </si>
  <si>
    <t>That’s the verification you need.</t>
  </si>
  <si>
    <t>Tile being wet, isn’t a condition by itself that warrants anything other than drying.</t>
  </si>
  <si>
    <t>So we need to understand the materials that surround the tile, that are up against the tile, and that are being hidden by the tile.</t>
  </si>
  <si>
    <t>Using surface meter technology and IR tech isn’t gonna do what we need here.</t>
  </si>
  <si>
    <t>We need to physically verify the moisture conditions on a more accurate and precise way.</t>
  </si>
  <si>
    <t>We like to drill holes in the grout lines so our meters can touch and access the actual materials, depths, and locations in question.</t>
  </si>
  <si>
    <t>This way we can actually say that water is “under” the tile system.</t>
  </si>
  <si>
    <t>Can you identify the floor system components and the structural components along with it.?</t>
  </si>
  <si>
    <t>Can you access other areas?</t>
  </si>
  <si>
    <t>1d</t>
  </si>
  <si>
    <t>Like</t>
  </si>
  <si>
    <t>Reply</t>
  </si>
  <si>
    <t>Edited</t>
  </si>
  <si>
    <t>Hastings Brian</t>
  </si>
  <si>
    <t>Author</t>
  </si>
  <si>
    <t>Bebo Crain the only thing I can get to is the wood subfloor in the crawl space that is reading at 15%.</t>
  </si>
  <si>
    <t>I’m going to meet with the adjuster tomorrow probably will take the approach of when in doubt take it out at this point.</t>
  </si>
  <si>
    <t>Bebo Crain</t>
  </si>
  <si>
    <t>Hastings Brian ok so you have a wood constructed floor system?</t>
  </si>
  <si>
    <t>Then what layers of materils are in the floor system…</t>
  </si>
  <si>
    <t>3/4ply subfloor, tar paper, 5/8ply underlayment, linoleum, thinset concrete board, thinset and tile….???</t>
  </si>
  <si>
    <t>More than likely if you have tile on a wood construction floor system that has one side in a crawlspace, your gonna have a minimum of 5 layers or “laminations” of materials that makeup the “floor system” your evaluating. That is if the method of construction is code compliant and that no other floor layers were “abandoned” under there at some point.</t>
  </si>
  <si>
    <t>So if we don’t get any moisture readings in any of the other layers of the floor system, and our only known info is a surface reading of 99 on the topside of ceramic…</t>
  </si>
  <si>
    <t>That isn’t enough info to determine if the tile has to be removed.</t>
  </si>
  <si>
    <t>We need to”conditions” that exist that warrant the need for removal. A fact based justification process.</t>
  </si>
  <si>
    <t>The condition of surface reading of 99 on the topside, and the recent water that was present in this area warrants te need for further information or “discovery” to take place in order to determine the “conditions” around the floor system that let us know that water isn’t trapped between layers, or all layers are in good moisture condition in a well represented area In the most suspect locations.</t>
  </si>
  <si>
    <t>So take the most suspect areas and drill holes in the grout in those areas.</t>
  </si>
  <si>
    <t>Drill several holes that are exactly spaced like your invasive meter tip.</t>
  </si>
  <si>
    <t>Drill a set of holes to the first thinset layer, then the concrete board bottom, then the underlayment bottom, then through the subfloor halfway.</t>
  </si>
  <si>
    <t>So these sets of holes in a couple suspect areas you think you know it’s wet.</t>
  </si>
  <si>
    <t>This will verify if there is limited access from below.</t>
  </si>
  <si>
    <t>If access is from below it’s hard to control the drilling process and know that we are not gonna go through a perfectly dry floor system right through the tiles..</t>
  </si>
  <si>
    <t>So going from below limits our ability to better control the depth locations of the floor system.</t>
  </si>
  <si>
    <t>This “range of depths” would be considered a “cross sectional” reading of the “moisture gradient” across the whole floor system.</t>
  </si>
  <si>
    <t>https://www.ftc.gov/.../dealings-competitors/price-fixing</t>
  </si>
  <si>
    <t>TABLE OF CONTENTS</t>
  </si>
  <si>
    <t>I spoke we have spoken with you several times regarding the above-referenced claim.  I’ll be brief.</t>
  </si>
  <si>
    <t>Examples of BAD FAITH ISSUSES</t>
  </si>
  <si>
    <t>The safety monitor must:</t>
  </si>
  <si>
    <t>The Basic Investigation Required to Evaluate a Claim</t>
  </si>
  <si>
    <t xml:space="preserve">RE:  DEMAND FOR APPRAISAL  </t>
  </si>
  <si>
    <t>Duties After Loss / Signed, Sworn Proof of Loss</t>
  </si>
  <si>
    <r>
      <t>New post on </t>
    </r>
    <r>
      <rPr>
        <b/>
        <sz val="10"/>
        <color rgb="FF464646"/>
        <rFont val="Arial"/>
        <family val="2"/>
      </rPr>
      <t>Zalma on Insurance</t>
    </r>
  </si>
  <si>
    <t>Insurers do not have Carte Blanche To Take Forever Resolving Their Own Coverage Obligations</t>
  </si>
  <si>
    <t>by Barry Zalma</t>
  </si>
  <si>
    <t>Ms. claim adjuster —</t>
  </si>
  <si>
    <t>The purpose of the demand requirement was met here — "to adequately notify a party that it is facing a bad faith claim so that it may make a decision about whether to pay, deny or further investigate the claim within the 60-day [statutory] deadline."</t>
  </si>
  <si>
    <t>This matter was reported to Insuring Company Insurance as early as October 2017. Since that time both my client and I have made repeated unfruitful attempts to find out the status of her claim. These communications have been well-documented.  They include, among others, a written O.C.G.A. 33-4-7 demand for payment sent to Insuring Company via Certified Mail, with a return receipt showing it was received by you on January 1, 2016 (Article Number 2534 1513 3668 9752).</t>
  </si>
  <si>
    <t>The purpose of the instant letter shall serve the demand requirement and was met here — "to adequately notify recepient that they  that it may make a decision about whether to pay, deny or further delay Payment or face legal pursuit of all monies owed...."</t>
  </si>
  <si>
    <t>Since October, Insuring Company has provided no acknowledgment. And attempts to reach you have gone unanswered.</t>
  </si>
  <si>
    <t>I recorded my conversation with you today.</t>
  </si>
  <si>
    <t>I advise you to govern yourself accordingly.
Regards,</t>
  </si>
  <si>
    <t> Though I am sure Insuring Company will be able to locate its own recording, I look forward to sharing the audio file of our conversation as I conduct discovery into the bad faith claim I intend to assert against Insuring Company Insurance.</t>
  </si>
  <si>
    <t>In our conversation, you acknowledged that Insuring Company had received notice of this claim as early as October. You further acknowledged receipt of my written January communication and admitted that nobody at Insuring Company Insurance has made any attempt to reach me since that time.  You further stated that you were still “investigating” because you didn’t know whether your insured was driving the car.</t>
  </si>
  <si>
    <t>Attached, please find the lawsuit I intend to file against your insured on Monday.</t>
  </si>
  <si>
    <t>Upon securing a judgment against your insured, we will bring an action against Insuring Company for bad faith.</t>
  </si>
  <si>
    <r>
      <t xml:space="preserve">Fortunately for my client, there can be </t>
    </r>
    <r>
      <rPr>
        <b/>
        <sz val="13.5"/>
        <color rgb="FFF7079A"/>
        <rFont val="Calibri"/>
        <family val="2"/>
        <scheme val="minor"/>
      </rPr>
      <t>no real question of liability</t>
    </r>
    <r>
      <rPr>
        <b/>
        <sz val="13.5"/>
        <color rgb="FF808080"/>
        <rFont val="Calibri"/>
        <family val="2"/>
        <scheme val="minor"/>
      </rPr>
      <t xml:space="preserve"> in this case. </t>
    </r>
  </si>
  <si>
    <t>Let me be clear. </t>
  </si>
  <si>
    <t>STATE insurance  law does not grant the insurer unlimited time in which to “investigate” a claim.  Liability here is clear, and a Georgia jury will find your insured liable by a preponderance of evidence.</t>
  </si>
  <si>
    <t>A Georgia jury will also find that Insuring Company’s failure to provide any communication or payment of this claim since October 2017 was in bad faith.</t>
  </si>
  <si>
    <t>I advise you to govern yourself accordingly.</t>
  </si>
  <si>
    <t>Regards,</t>
  </si>
  <si>
    <t>Candice Blain, Esq., CPCU</t>
  </si>
  <si>
    <t>Managing Attorney | Blain LLC</t>
  </si>
  <si>
    <t>P.S. I have taken the liberty of copying Ralph Hudgens, Georgia Insurance Commissioner, as well as forwarding him my earlier correspondence with you, so as to facilitate his agency’s investigation into Insuring Company’s bad faith practices and refusal to timely and fairly adjust property damage claims in the state of Georgia.</t>
  </si>
  <si>
    <t>enc. &lt;Draft complaint.pdf&gt;</t>
  </si>
  <si>
    <t>Insuring Company has provided no further acknowledgment. And attempts to reach you have gone unanswered or simply more delays.</t>
  </si>
  <si>
    <t>You acknowledged that Insuring Company had received notice of this claim as early as October. You further acknowledged receipt of my written estimates and communications and admitted that nobody at Insuring Company Insurance has made any attempt to reach me since that time.  You further stated that you were still “investigating”.</t>
  </si>
  <si>
    <t>The Claim REPORT  reveals that you demonstrated damage consistent with the claim reported by the insured, my client.</t>
  </si>
  <si>
    <t>Georgia law does not grant you unlimited time in which to “investigate” a claim.  Liability here is clear, and a Georgia jury will find your insured liable by a preponderance of evidence.</t>
  </si>
  <si>
    <t>A Georgia jury will also find that Insuring Company’s failure to provide communication or full payment of this claim since October 2018 was in bad faith.</t>
  </si>
  <si>
    <t>Attached, please be advised of the lawsuit we  intend to file against your company.</t>
  </si>
  <si>
    <t>P.S. We are in the process of takening the liberty of copying , Georgia Insurance Commissioner, as well as forwarding him my earlier correspondence with you, so as to facilitate his agency’s investigation into Insuring Company’s bad faith practices and refusal to timely and fairly adjust property damage claims in the state of Georgia.</t>
  </si>
  <si>
    <t>We have provided separate estimates to make them easier to review.</t>
  </si>
  <si>
    <t>Greetings.</t>
  </si>
  <si>
    <t>Thanks for your prompt attention to this lingering matter.</t>
  </si>
  <si>
    <t>We have provided SEVERAL estimates PER REQUESTS.</t>
  </si>
  <si>
    <t>There has been no "line by line item" review by the insurer as to why you have not paid for those items submitted per the "line by line" supplement submitted with notes.  </t>
  </si>
  <si>
    <t>We all know that the "line by line item" review is tedious, yet that is what we all must adhere to "properly restore the property to it's pre-loss condition or better".</t>
  </si>
  <si>
    <t>We have done the work of detailing our request per our  "line by line item" review. As per "a complete and through investigation of the claim".</t>
  </si>
  <si>
    <t>agreement/industry standard procedure</t>
  </si>
  <si>
    <t>Also, we have provided you with a separate detailed supplemental invoice.</t>
  </si>
  <si>
    <t>We're looking forward to discussing your line by "line" item review as we are sure you will  take the time per agreement/industry standard procedure to complete the "line by line" item review.</t>
  </si>
  <si>
    <t>We are more than willing to provide any further specific request that you may have per the agreement/industry standard procedure "line by line" item review.</t>
  </si>
  <si>
    <t>Joe 216.450.7228</t>
  </si>
  <si>
    <t>There are four phases into one estimate. For the contractor, this creates greater challenges to reconcile your estimates.</t>
  </si>
  <si>
    <t>Interior mitigation</t>
  </si>
  <si>
    <t>Rebuild</t>
  </si>
  <si>
    <t>Contents Packout &amp; Reset.</t>
  </si>
  <si>
    <t>Personal Property Replacement Items</t>
  </si>
  <si>
    <t>We are more than willing to provide any further specific request that you may have. </t>
  </si>
  <si>
    <r>
      <t>Peace t</t>
    </r>
    <r>
      <rPr>
        <u/>
        <sz val="14"/>
        <color rgb="FF888888"/>
        <rFont val="Arial"/>
        <family val="2"/>
      </rPr>
      <t>o ALL !!</t>
    </r>
  </si>
  <si>
    <t>Nothing herein shall be considered legal advice, this is informational research ONLY !!!!! We are neither attorneys nor Public Adjusters. Of course it is your choice to hire whom to deem fit to assist you. We shall cooperate with whomever you choose.</t>
  </si>
  <si>
    <t>“[There is a] requirement to meet the duty of good faith to the insured. The most positive way to do that is to look for coverage in our policies, and not to look for ways to deny coverage.” - 1983 Travelers Insurance Company claims manual, “Analysis of Liability Coverage” section</t>
  </si>
  <si>
    <t> Any attempt to steer our client away from our company with malicious intent is forbidden and will cause legal recourse.</t>
  </si>
  <si>
    <t>Ohio Administrative Code / 3901 / Chapter 3901-1 | General Provisions</t>
  </si>
  <si>
    <t>Effective: 14-Feb-22    Promulgated Under:    119.03</t>
  </si>
  <si>
    <t>(8) If a claim involves multiple coverages under any policy, no insurer shall withhold payment under any such coverage when the payment is known, the payment is not in dispute, and the payment would extinguish the insurer's liability under that coverage. No insurer shall withhold such payment for the purpose of forcing settlement on all other coverage to effect a single payment.</t>
  </si>
  <si>
    <t>(10) An insurer shall not use settlement practices that result in compelling first party claimants to litigate by offering substantially less than the amounts claimed compared to the amount ultimately recovered in actions brought by such claimants.</t>
  </si>
  <si>
    <t xml:space="preserve">Jessica M (6/12/2025,): Hello, my name is Jessica M. I will be assisting you today. How can I help you? </t>
  </si>
  <si>
    <t xml:space="preserve">Joe : greetings </t>
  </si>
  <si>
    <t xml:space="preserve">Jessica M : Hey Joe! </t>
  </si>
  <si>
    <t xml:space="preserve">Joe : dmo room , yet how do you account for dmo hmr room </t>
  </si>
  <si>
    <t xml:space="preserve">Jessica M : Are you asking what is different between those two line items? </t>
  </si>
  <si>
    <t xml:space="preserve">Joe : no, yet how do you account for dmo hmr room </t>
  </si>
  <si>
    <t xml:space="preserve">Joe : as in a fire job room demo </t>
  </si>
  <si>
    <t>Jessica M : That is a great question but the Pricing Team is the one that comes up with all of that.</t>
  </si>
  <si>
    <t xml:space="preserve">  I can just look at a line item from each different type of demo and look in the components of the estimate items. </t>
  </si>
  <si>
    <t xml:space="preserve">Jessica M: the components should show you what is different. </t>
  </si>
  <si>
    <t xml:space="preserve">Jessica M: I mean just looking at it, I am sure fumigation has to happen with a fire but not with a regular demo. </t>
  </si>
  <si>
    <t xml:space="preserve">Joe: so, are you stating that we would have to do each line item as HMR because I Dmo room doesn't allow for HMR materials? </t>
  </si>
  <si>
    <t xml:space="preserve">Jessica M: May I place you on hold for about 3 - 5 minutes while I research this for you? </t>
  </si>
  <si>
    <t xml:space="preserve">Joe : ok </t>
  </si>
  <si>
    <t xml:space="preserve">Jessica M : Thanks for holding.  You can use more than one category in a room. </t>
  </si>
  <si>
    <t xml:space="preserve">Joe (6/12/2025, 11:38:25 PM): please email meresp </t>
  </si>
  <si>
    <t xml:space="preserve">Joe (6/12/2025, 11:38:36 PM): have to go thanks </t>
  </si>
  <si>
    <t>Thanks for holding, Joe. I appreciate your patience. It looks like hazardous material needs to be separated. In the line items details for DMO HRBDR it excludes hazardous materials. I listed the whole exclusion details below for you. Excludes: Asbestos identification and removal, and abatement of hazardous materials. Stair parts, fireplace mantle, fireplace insert, chimney flue, cabinets, any brick or stone masonry, exterior door, gas line, and AC line set. Deconstructing or salvaging.</t>
  </si>
  <si>
    <t>You can however use the trade function in the unit price tab to use a hazardous trade, which will help account for hazardous materials.</t>
  </si>
  <si>
    <t>Evaluating First Party Property Claims</t>
  </si>
  <si>
    <t>Adapted from Zalma on Insurance Claims Part 107 Second Edition: A Comprehensive Review of the law and Practicalities of Property, Casualty and Liability Insurance Claims now available  here.</t>
  </si>
  <si>
    <t>The evaluation of a first party property claim always involves:</t>
  </si>
  <si>
    <t>1. A determination of the actual cash value (ACV) of property the risk of loss of which was insured.</t>
  </si>
  <si>
    <t>2. ACV is defined as:</t>
  </si>
  <si>
    <t>3. replacement cost less physical depreciation;</t>
  </si>
  <si>
    <t>4. fair market value; or</t>
  </si>
  <si>
    <t>5. a combination of both.</t>
  </si>
  <si>
    <t>6. A determination of the replacement cost value (RCV) of the property the risk of loss of which was insured.</t>
  </si>
  <si>
    <t>7. A determination of the damage caused by a peril insured against.</t>
  </si>
  <si>
    <t>8. A determination of the cost to repair or replace the damaged, destroyed, or stolen property with material of like kind and quality.</t>
  </si>
  <si>
    <t>9. A determination of the ACV of the damaged or destroyed property.</t>
  </si>
  <si>
    <t>It is the duty of the insured to prove his or her claim to the insurer. It is the duty of the adjuster to verify that claim or negotiate a settlement based upon the investigation that is satisfactory to both the insured and the insurer.</t>
  </si>
  <si>
    <t>Structure Losses</t>
  </si>
  <si>
    <t>The Scope of Loss</t>
  </si>
  <si>
    <t>In a loss to structures or contents the scope of loss is generated at the first meeting between the adjuster and the insured. The scope of loss is where both parties agree on the categories of property damaged.</t>
  </si>
  <si>
    <t>At this point they are not trying to ascertain the amount of the loss. However, their findings will be used later to arrive at the total amount. These agreements are not to the amount of the loss but to the general categories of loss that will be used to agree on the total amount of the loss.</t>
  </si>
  <si>
    <t>In a typical fire loss, these categories include:</t>
  </si>
  <si>
    <t>the number of rooms damaged by fire;</t>
  </si>
  <si>
    <t>the length, width, and height of each room;</t>
  </si>
  <si>
    <t>the number of openings – doors and windows – in the damaged room;</t>
  </si>
  <si>
    <t>the type of wall coverings;</t>
  </si>
  <si>
    <t>the need to remove and replace drywall, plaster, structural lumber, hardware, etc.;</t>
  </si>
  <si>
    <t>the need to remove and replace fixtures and appliances;</t>
  </si>
  <si>
    <t>the contents of the dwelling;</t>
  </si>
  <si>
    <t>the type, quality, and quantity of contents and/or structural amenities;</t>
  </si>
  <si>
    <t>the type, quality, quantity, and description of the damaged property that is salvageable;</t>
  </si>
  <si>
    <t>the type, quality, and quantity of the nonrepairable portions of the property: and</t>
  </si>
  <si>
    <t>any other damages observed to any part of the structure or its contents.</t>
  </si>
  <si>
    <r>
      <t>A dispute between the parties concerning coverage and scope of loss might well be resolved by the court on summary judgment, particularly to the extent it involves matters of contract interpretation, which are questions of law for the court. [</t>
    </r>
    <r>
      <rPr>
        <i/>
        <sz val="14"/>
        <color rgb="FF444444"/>
        <rFont val="Arial"/>
        <family val="2"/>
      </rPr>
      <t>Feldman v. Illinois Union Ins. Co.</t>
    </r>
    <r>
      <rPr>
        <sz val="14"/>
        <color rgb="FF444444"/>
        <rFont val="Arial"/>
        <family val="2"/>
      </rPr>
      <t> (2011) 198 Cal.App.4th 1495]</t>
    </r>
  </si>
  <si>
    <t>Converting the Scope of Loss to Dollar Amounts</t>
  </si>
  <si>
    <t>The adjuster and the insured’s representatives then use the detailed information contained in the scope of loss to write a repair estimate based on his or her experience and tools made available by the insurer. Many insurers and independent adjusters use software programs like Xactimate, Boeckhs, Marshall &amp; Swift, or their own in-house software, to produce the estimates. In a fire case the software would be used to create a repair estimate and to assist in evaluating estimates presented by the independent fire reconstruction contractors retained by the insurer or the insured or both.</t>
  </si>
  <si>
    <r>
      <rPr>
        <b/>
        <i/>
        <u/>
        <sz val="14"/>
        <color rgb="FF444444"/>
        <rFont val="Arial"/>
        <family val="2"/>
      </rPr>
      <t>Many contractors use the same software to prepare their estimates to make the insurer’s evaluation work easier</t>
    </r>
    <r>
      <rPr>
        <sz val="14"/>
        <color rgb="FF444444"/>
        <rFont val="Arial"/>
        <family val="2"/>
      </rPr>
      <t>. The adjuster requires each builder estimating a loss to use his or her agreed scope of loss so that multiple bids can be easily compared and so that, he or she may consider changing the scope if the bidding contractors discover additional damage not observed at the time the scope of loss was prepared.</t>
    </r>
  </si>
  <si>
    <t>The software takes the dimensions of each room and applies “unit costs” to the dimensions to create an estimate. A unit cost as applied to fire reconstruction is a dollar amount that years of study and experience have shown is necessary to repair a particular part of a structure. The unit costs were developed by time studies of restoration company staff at work that determined the amount of time needed to perform a particular repair. The cost of the labor and the materials used are evaluated with a mathematical formula so that a particular unit cost can be reached that includes the contractor’s overhead and profit. Similar unit costs exist for every category of property where construction or reconstruction is required.</t>
  </si>
  <si>
    <t>If a licensed contractor is not being asked to assess the damage, an experienced property adjuster can still obtain a reasonable idea of the cost of repair sufficient to allow him or her to negotiate a settlement with the insured. He or she will measure each affected room, applying the Pythagorean theorem to measure triangular shapes and accounting for missing walls in three-walled rooms. The adjuster’s estimate can be used to negotiate a final price with the bidding reconstruction contractors or an insured who wishes to use his own labor or that of friends or colleagues.</t>
  </si>
  <si>
    <r>
      <t>Although the jury heard testimony that Xactimate is an insurance “industry standard”; the jury heard that Xactimate is “used widely in the insurance industry.” The expert who prepared the plaintiff’s Xactimate estimate in this case relied on reports of detailed inspections concerning the scope of damage and necessity of repairs-coincidentally, so did the contractor who prepared the Xactimate estimate in [</t>
    </r>
    <r>
      <rPr>
        <i/>
        <sz val="14"/>
        <color rgb="FF444444"/>
        <rFont val="Arial"/>
        <family val="2"/>
      </rPr>
      <t>Hennen v. McGinty,</t>
    </r>
    <r>
      <rPr>
        <sz val="14"/>
        <color rgb="FF444444"/>
        <rFont val="Arial"/>
        <family val="2"/>
      </rPr>
      <t> 335 S.W.3d 642, 646, 654 (Tex.App.-Houston [14th Dist.] 2011)]. No one specifically testified that the plaintiff’s estimated costs of repair were reasonable and necessary. [</t>
    </r>
    <r>
      <rPr>
        <i/>
        <sz val="14"/>
        <color rgb="FF444444"/>
        <rFont val="Arial"/>
        <family val="2"/>
      </rPr>
      <t>United Nat’l Ins. Co. v. AMJ Invs., LLC</t>
    </r>
    <r>
      <rPr>
        <sz val="14"/>
        <color rgb="FF444444"/>
        <rFont val="Arial"/>
        <family val="2"/>
      </rPr>
      <t>, 447 S.W.3d 1 (Tex. App., 2014)]</t>
    </r>
  </si>
  <si>
    <t>Failing to create a scope of loss can be expensive to the insurer.</t>
  </si>
  <si>
    <r>
      <t>In a case where the insurer, from the beginning, showed the insurer was more interested in avoiding paying the claim than trying to make a fair settlement. The public adjuster complained he could not get the insurer’s vice-president, or its adjuster to discuss what might be covered. The adjuster cancelled an appointment to determine the scope of loss and never made another. The insurer never sent anyone to the building to determine the scope of loss. The insurer rebuffed the public adjuster’s attempt even to discuss the matter. It made no payment until shortly before trial. The court concluded that the insurer’s actions were clearly not those of an insurer acting in good faith. [</t>
    </r>
    <r>
      <rPr>
        <i/>
        <sz val="14"/>
        <color rgb="FF444444"/>
        <rFont val="Arial"/>
        <family val="2"/>
      </rPr>
      <t>Track Mortg. Group, Inc. v. Crusader Ins. Co</t>
    </r>
    <r>
      <rPr>
        <sz val="14"/>
        <color rgb="FF444444"/>
        <rFont val="Arial"/>
        <family val="2"/>
      </rPr>
      <t>., 98 Cal.App.4th 857, 120 Cal.Rptr.2d 228, 02 Cal. Daily Op. Serv. 4599, 2002 Daily Journal D.A.R. 5847 (2002)] nor one willing or competent to adjust a property claim.</t>
    </r>
  </si>
  <si>
    <t>Obtaining Competitive Estimates</t>
  </si>
  <si>
    <t>If the loss is large enough to warrant multiple estimates, either during assessment of the scope of loss, or immediately after it is completed, the adjuster should obtain competitive estimates from two or more licensed contractors. The contractors preparing competitive estimates must be instructed to write their estimates based on the scope of loss agreed between the insured and the insurer.</t>
  </si>
  <si>
    <t>The adjuster should walk through the site of the loss with the contractors so that if there is any question as to the scope of the loss, it can be resolved with the adjuster, the insured and the bidding contractors at the scene of loss.</t>
  </si>
  <si>
    <t>Reviewing the Estimates</t>
  </si>
  <si>
    <t>With the estimates prepared on the same scope of loss the adjuster can compare the estimates, lumber for lumber, window for window, and dry-wall for dry-wall and learn which contractor found more damages than those found at the creation of the original scope of loss. The comparison would then allow the insurer and the insured to determine an exact amount of loss.</t>
  </si>
  <si>
    <t>The result of the adjuster’s work is called a “bid comparison.” The bid comparison is usually created on a spreadsheet so that the prices estimated by each contractor for each category of work listed on the scope may be compared.</t>
  </si>
  <si>
    <t>The purpose of the bid comparison is to establish that all of the contractors have presented a comprehensive estimate of all the work required to effect a complete repair and avoid supplemental estimates. If the low bidder has left out a category of work it is often found on the bid comparison and that when that category is added in, the low bidder is found to be, in fact, the high bidder. The adjuster should, therefore, never accept a bid on its face without completing a complete bid comparison.</t>
  </si>
  <si>
    <t>If all the contractors who have submitted bids are licensed and seem equally able to perform reconstruction work with the same quality of workmanship that existed before the loss, it is best to recommend to the insured the use of a builder who has successfully estimated a similar scope of work in the past and has completed the work successfully and satisfied the property owner.</t>
  </si>
  <si>
    <t>Every final adjustment should be based primarily on the most competitive bid that includes the full scope of loss prepared by a competent reconstruction contractor.</t>
  </si>
  <si>
    <r>
      <t>Every insurance claims person must understand that the Schedule of Prices or unit costs included in a software program like Xactimate, were estimates for the purpose of bid comparison. The contractor who is the successful bidder is to be compensated based on actual quantities of work performed, materials used as measured by the adjuster. [</t>
    </r>
    <r>
      <rPr>
        <i/>
        <sz val="14"/>
        <color rgb="FF444444"/>
        <rFont val="Arial"/>
        <family val="2"/>
      </rPr>
      <t>Frenz Enterprises, Inc. v. Port Everglades,</t>
    </r>
    <r>
      <rPr>
        <sz val="14"/>
        <color rgb="FF444444"/>
        <rFont val="Arial"/>
        <family val="2"/>
      </rPr>
      <t> 746 So.2d 498 (Fla. App., 1999)]</t>
    </r>
  </si>
  <si>
    <t>Negotiating Settlement</t>
  </si>
  <si>
    <t>After the adjuster has completed the bid comparison and established the objective amount of the loss, he or she should meet with the insured and present each of the estimates and the bid comparison. The adjuster will then advise the insured that the settlement of the building or structure loss will be based on the objective value of the loss determined by the bid comparison.</t>
  </si>
  <si>
    <t>The decision on which contractor to use is always made by the insured not the insurer. The insured may believe he knows someone who can do the work better or who, from experience, the insured knows will satisfy him, and will accept the dollar amount offered by the insurer.</t>
  </si>
  <si>
    <t>The adjuster should never demand that a particular contractor be used since the insurer is only obligated to pay indemnity, not to reconstruct a building.</t>
  </si>
  <si>
    <t>If the insured is satisfied that the estimates cover the entire scope of loss agreed to at the first meeting with the adjuster, the settlement of a structure loss will be amicable.</t>
  </si>
  <si>
    <r>
      <t>Barry Zalma</t>
    </r>
    <r>
      <rPr>
        <sz val="14"/>
        <color rgb="FF999999"/>
        <rFont val="Roboto"/>
      </rPr>
      <t> | September 12, 2019 at 5:44 am | URL: </t>
    </r>
    <r>
      <rPr>
        <u/>
        <sz val="14"/>
        <color rgb="FF2585B2"/>
        <rFont val="Roboto"/>
      </rPr>
      <t>https://wp.me/p2Itjv-1dcI</t>
    </r>
  </si>
  <si>
    <t xml:space="preserve">RE:  APPRAISAL DEMAND </t>
  </si>
  <si>
    <t>Property-Owner Name          ___________________________________________</t>
  </si>
  <si>
    <t>Property address: street        ___________________________________________</t>
  </si>
  <si>
    <t>Property city, state, zip        ____________________________________________________</t>
  </si>
  <si>
    <t>Property-Owner Email           ___________________________________________</t>
  </si>
  <si>
    <t>Property-Owner Phone           ___________________________________________</t>
  </si>
  <si>
    <t>Date:______________</t>
  </si>
  <si>
    <t xml:space="preserve">Policy Number:      _______________________________  </t>
  </si>
  <si>
    <t>Claim Number:      ________________________________</t>
  </si>
  <si>
    <t>DATE OF LOSS     ________________________________</t>
  </si>
  <si>
    <t>Sent Via:                 _________________________________</t>
  </si>
  <si>
    <r>
      <t>Dear :_________________________Insurance Company:______________________________</t>
    </r>
    <r>
      <rPr>
        <u/>
        <sz val="14"/>
        <color theme="1"/>
        <rFont val="Arial Narrow"/>
        <family val="2"/>
      </rPr>
      <t xml:space="preserve">     </t>
    </r>
    <r>
      <rPr>
        <sz val="14"/>
        <color theme="1"/>
        <rFont val="Arial Narrow"/>
        <family val="2"/>
      </rPr>
      <t xml:space="preserve">   </t>
    </r>
  </si>
  <si>
    <t>Dear :_Insurance Company:</t>
  </si>
  <si>
    <t xml:space="preserve">Please be so advised that this letter shall serve as a request to dispute the value of my loss.                         The company adjuster seems to have omitted various items that are still damaged.                                               I feel the values and costs are not in line with current market prices.  </t>
  </si>
  <si>
    <t xml:space="preserve">Please be so advised that this letter shall serve as a request to dispute the value of my loss.                        </t>
  </si>
  <si>
    <t xml:space="preserve"> The company adjuster seems to have omitted various items that are still damaged.                                       </t>
  </si>
  <si>
    <t>It appears that the values and costs are not in line with current market prices.</t>
  </si>
  <si>
    <t xml:space="preserve"> According to the policy, if either party does not agree with the amount of the loss, the loss can be appraised if either party sends a written demand of a dispute and demands appraisal.                                                                       This letter is my notice of dispute.  I am demanding appraisal per the insurance policy.   </t>
  </si>
  <si>
    <t xml:space="preserve">ALL PHASE CONSULTING, LLC                            PH (404)446-9060	</t>
  </si>
  <si>
    <t xml:space="preserve">I have elected to retain:  </t>
  </si>
  <si>
    <t xml:space="preserve">375 Rockbridge Rd, #172-343                                     www.myapcllc.com.		</t>
  </si>
  <si>
    <t>Lilburn, GA, 30047                                                        info@myapcllc.com</t>
  </si>
  <si>
    <t>Joe Jones, PM  216.450.7228                           WSBJOE9@GMAIL.COM</t>
  </si>
  <si>
    <t xml:space="preserve">Please have your appraiser make immediate contact with the aboved named Appraiser  and kindly copy me on all correspondence regarding this claim.  </t>
  </si>
  <si>
    <t>Sincerely,  ____________________________  Policyholder  Date:__________________</t>
  </si>
  <si>
    <t xml:space="preserve">Sincerely,  ____________________________ </t>
  </si>
  <si>
    <t>Property-Owner</t>
  </si>
  <si>
    <t xml:space="preserve"> 4447 Lee RD </t>
  </si>
  <si>
    <t xml:space="preserve"> Cleveland Ohio 44128 </t>
  </si>
  <si>
    <t> Plaintiff filed a declaratory relief action under the UCL seeking an order, in part, requiring State Farm to “identify the applicable reason(s) for any denial, so that a claimant can evaluate State Farm’s good faith and reasonableness and decide whether and how to submit new or different evidence…</t>
  </si>
  <si>
    <t>QUINTON DURHAM (216) 214 6747</t>
  </si>
  <si>
    <r>
      <rPr>
        <b/>
        <sz val="12"/>
        <color rgb="FF212529"/>
        <rFont val="Arial"/>
        <family val="2"/>
      </rPr>
      <t>The efficient proximate cause doctrine</t>
    </r>
    <r>
      <rPr>
        <sz val="11"/>
        <color rgb="FF212529"/>
        <rFont val="Arial"/>
        <family val="2"/>
      </rPr>
      <t xml:space="preserve"> is a legal principle used to determine which among multiple contributing factors to a loss is the most significant or “efficient” cause that should be considered when deciding insurance coverage. If the efficient cause is a covered peril under the policy terms, the insurer is typically required to cover the loss, even if other contributing causes are explicitly excluded by the policy. This principle helps in resolving disputes where a loss could be attributed to multiple causes, some covered by the policy and others not.</t>
    </r>
  </si>
  <si>
    <t>Why don’t you ask them to provide you with how to perform the repair. Or what classifications/ certifications make you a skilled tradesman and what does not.</t>
  </si>
  <si>
    <t>What state are you in?</t>
  </si>
  <si>
    <t>OK state Supreme Court ruled that as a contractor we have every right to ask any questions pertaining to policy that could affect our duties in restoring the property.</t>
  </si>
  <si>
    <t>I speak pretty freely about coverages and never have any issues.</t>
  </si>
  <si>
    <t>Think about it: how do we do our job properly and supplement for items we need without being able to ask those questions?</t>
  </si>
  <si>
    <t>If a carrier tries to pursue a contractor regarding this, they’ll lose.</t>
  </si>
  <si>
    <t>You seem to be suggesting the faded areas will stop fading? What documentation do you have proving your assertion</t>
  </si>
  <si>
    <t>Next time I get one I am definitely going to ask them for any supporting documentation and studies on shingle wearing and how long that takes. Do you think it would be a reasonable amount of time which I do not think that it would be.</t>
  </si>
  <si>
    <t>Plaintiffs filed their complaint against State Farm on January 23, 2024, asserting two claims: (1) a claim for breach of contract for failing to provide coverage for the full repair of hail damage to the residence caused by the storm, and (2) a claim for bad faith for recklessly/knowingly underestimating the claim; disregarding the factual information submitted by Plaintiffs demonstrating additional insurance coverage was due and owing under the Policy; stringing out the Claim and low-balling the actual cost to repair damage to the residence; failing to act promptly in responding to communications transmitted by or on behalf of Plaintiffs; failing to conduct a timely or objectively reasonable investigation; refusing to consider the conflicting opinions of Plaintiffs’ engineer and unreasonably preferring the flawed opinions of its own engineer; and 8:24-cv-00027-BCB-MDN Doc # 21 Filed: 06/21/24 Page 3 of 9 - Page ID # 114 4 unnecessarily compelling Plaintiffs to file this lawsuit to recover benefits owed under the Policy. (Filing No. 1). State Farm denies that Plaintiffs are entitled to the requested relief, and affirmatively alleges Plaintiffs failed to mitigate their alleged damages, and that State Farm is entitled to a credit, set-off, or offset to the extent it made payments under the policy, among other defenses. (Filing No. 6)</t>
  </si>
  <si>
    <t>The insurance companies artificially contrived a 3 trade rule.</t>
  </si>
  <si>
    <t>We have also meet the insurance companies artificially contrived 3 trade rule; roofer, drywall, painter, mitigation, insulation. Overhead and Profit has also been included in the estimate due to the number of trades and the complexity of the work involved.  In addition, the homeowner works away from home, and it would be very burdensome for the homeowner to have to coordinate the many trades required for the completion of the repairs.</t>
  </si>
  <si>
    <r>
      <t xml:space="preserve">Using this logic, the Mee court said the operative issue was the reasonable likelihood of a general contract being used, not whether or not the homeowner did the work himself. As a practical matter, adjusters tell us that several software programs use the construction standard of three trades as a rule of thumb on the payment of O&amp;P. </t>
    </r>
    <r>
      <rPr>
        <b/>
        <i/>
        <u/>
        <sz val="14"/>
        <color rgb="FF000000"/>
        <rFont val="Calibri"/>
        <family val="2"/>
        <scheme val="minor"/>
      </rPr>
      <t>But nowhere in any insurance policy have we ever seen these specific words.</t>
    </r>
  </si>
  <si>
    <r>
      <t xml:space="preserve">The </t>
    </r>
    <r>
      <rPr>
        <b/>
        <i/>
        <u/>
        <sz val="14"/>
        <color rgb="FF000000"/>
        <rFont val="Calibri"/>
        <family val="2"/>
        <scheme val="minor"/>
      </rPr>
      <t>un-codified</t>
    </r>
    <r>
      <rPr>
        <sz val="14"/>
        <color rgb="FF000000"/>
        <rFont val="Calibri"/>
        <family val="2"/>
        <scheme val="minor"/>
      </rPr>
      <t xml:space="preserve"> “three trade rule” is used in most jurisdictions.</t>
    </r>
  </si>
  <si>
    <r>
      <t>"The three-trades threshold is a reasonable construction standard, but we don't think it can be used exclusively to decide whether O&amp;P should be paid. The individual facts of a case may dictate otherwise,</t>
    </r>
    <r>
      <rPr>
        <b/>
        <i/>
        <sz val="14"/>
        <color rgb="FF000000"/>
        <rFont val="Calibri"/>
        <family val="2"/>
        <scheme val="minor"/>
      </rPr>
      <t xml:space="preserve"> especially when an insured has paid additional premium for a replacement cost policy."</t>
    </r>
  </si>
  <si>
    <t>Diana Reitz, CPCU, is editorial director of Fire, Casualty &amp; Surety Bulletins. She may be reached at dreitz@nuco.com.</t>
  </si>
  <si>
    <t>Jan 03, 2007 | By Diana B. Reitz, CPCU</t>
  </si>
  <si>
    <t>" A 2006 case from the Pennsylvania superior court, Mee v. Safeco Ins. Co. of America, analyzes a similar question of whether an insured was entitled O&amp;P when the insured repaired the damage himself. In that case, the insured owner was not a contractor, but the court still felt he should be able to recover O&amp;P.</t>
  </si>
  <si>
    <t>The court emphasized that the insured had paid a higher premium for replacement cost coverage, which entitled him to O&amp;P when use of a general contractor would be reasonably likely, even if no contractor was used or no repairs made.</t>
  </si>
  <si>
    <t>Conclusion</t>
  </si>
  <si>
    <t>We can't give you legal advice or negotiate with your insurer based upon replacement cost value or being to entitled to the full cost to restore your property per the contract with us as your contractor of choice but some of our customers have addressed similar situation via the following:</t>
  </si>
  <si>
    <t>  Second Inspection</t>
  </si>
  <si>
    <t>  Management review and reconsideration</t>
  </si>
  <si>
    <t>  Appraisal process,</t>
  </si>
  <si>
    <t> State Insurance Commissioner Office,</t>
  </si>
  <si>
    <t>  Hire a public adjuster or</t>
  </si>
  <si>
    <t>  Seek legal advice.</t>
  </si>
  <si>
    <t>Please promptly advise of your current position on this matter.</t>
  </si>
  <si>
    <t>Sincerely yours</t>
  </si>
  <si>
    <t>COMPANY REP.         Joe Jones   216.450.7228                         wsbjoe9@gmail.com</t>
  </si>
  <si>
    <r>
      <t xml:space="preserve">Disclaimer: We are neither attorneys nor certified public adjusters; you may wish to consult one of these professionals if you so desire or in the event litigation becomes necessary. Nothing contained herein should be considered as legal advice.                                                                                                      </t>
    </r>
    <r>
      <rPr>
        <sz val="11"/>
        <color theme="1"/>
        <rFont val="Calibri"/>
        <family val="2"/>
        <scheme val="minor"/>
      </rPr>
      <t>WE HAVE SIMPLY SHARED RESEARCH INFORMATION THAT WE HAVE DISCOVERED.</t>
    </r>
  </si>
  <si>
    <t>THE CONTENTS DO NOT MAKE AN ATTORNEY-CLIENT OR OTHER PROFESSIONAL RELATIONSHIP. ALWAYS CONSULT THE CASES AND LAWS OF EACH PARTICULAR JURISDICTION AND AN ATTORNEY IN AND FAMILIAR WITH THE PARTICULAR JURISDICTION AND ITS LAWS, WHENEVER YOU TRY TO ADDRESS OR RESOLVE ANY LEGAL QUESTION.</t>
  </si>
  <si>
    <t>The information provided is informational, only. We cannot represent, guarantee or warrant that the information contained  is appropriate for the usage of any particular reader. We are independent of cross links and do not warrant their accuracy or applicability. Reading email or Comments, or replying to email or Comments, or accepting telephone calls or returning telephone calls shall not be considered legal advice.</t>
  </si>
  <si>
    <t>All parties reserve all rights; nothing contained herein shall serve as a waiver of any rights.</t>
  </si>
  <si>
    <t>It becomes an incurred cost; contractor  gets paid and insured get reimbursed.</t>
  </si>
  <si>
    <t>1 .All trades are being subcontracted. The Lead Contractor/ GC is responsible for screening, selecting, coordinating and paying each of those subcontractors.</t>
  </si>
  <si>
    <t>2. Each trade requires additional onsite presence, support and supervision. Contrary to what must be popular belief, you cannot simply send subcontractors a work order and be done with it.</t>
  </si>
  <si>
    <t>3. Each additional trade extends the final payment date by at least a week or longer which puts pressure on the cash flow of the General Contractor. Most often, who is simply only paid a minimal deposit upfront. Each trade/subcontractor expects the GC to paid when their part of the work is complete. The GC in turn have to wait until the job is complete, then submits a final invoice, wait at least 14 or 20 days until the recoverable depreciation check is received by theGC.The  cash is tied up for months.</t>
  </si>
  <si>
    <t>4. Additional office and project management overhead are required for ordering and scheduling material deliveries for each trade. Time is spent when the inevitable problems crop up with materials, the wrong materials are delivered or additional materials are required.</t>
  </si>
  <si>
    <t>5. Each additional trade that we assume responsibility for increases the risk of anything from a small problem to a catastrophe occurring that we must get involved in, invest time in resolving and often invest financial resources in order to satisfy the Customer.</t>
  </si>
  <si>
    <t>6. If a problem arises with the trade after the job is complete, the Homeowner calls the GC and holds them accountable for seeing that it is repaired. And if that subcontractor, for whatever reason, will not honor their workmanship warranty, the GC will end up coming out of pocket to have the problem resolved. At minimum, the GC will invest additional project management time contacting the subcontractor, coordinating their visit to the property and meeting them at the property to make certain the problem is resolved properly.</t>
  </si>
  <si>
    <t>Herein is the biggest reason the GC is requiring O&amp;P in order to manage all the trades.</t>
  </si>
  <si>
    <t>As a general contractor, we have been tasked with performing all tasks in this project associated with several trades this project requires the use of subcontractors for all of its tasks listed we coordinate all these subcontractors and their task over the course of many weeks planning and accessing details .</t>
  </si>
  <si>
    <t>It requires several trips made by many personnel, we finance the cost of this project or the materials including special orders, pick-up materials, deliver materials, etc.</t>
  </si>
  <si>
    <t>The project involves many trades and requires EXTENSIVE coordination including but not limited to mitigation, contents, painting, mechanical, drywall, insulation, etc.</t>
  </si>
  <si>
    <t>The level of complexity of coordination required per the original contract to carry out this project definitely met and exceeded any threshold necessary to claim overhead and profit has been assessed for this project accordingly</t>
  </si>
  <si>
    <t>O&amp;P Items </t>
  </si>
  <si>
    <t>CABINETRY </t>
  </si>
  <si>
    <t>CABINETRY R&amp;R </t>
  </si>
  <si>
    <t>              PERSONAL PROPERTY EVALUATION</t>
  </si>
  <si>
    <t>              APPLIANCES </t>
  </si>
  <si>
    <t>              CONTENT MANIPULATION</t>
  </si>
  <si>
    <t>GENERAL DEMOLITION </t>
  </si>
  <si>
    <t>FLOOR COVERING - WOOD </t>
  </si>
  <si>
    <t>FINISH CARPENTRY / TRIMWORK </t>
  </si>
  <si>
    <t>PLUMBING </t>
  </si>
  <si>
    <t>    WINDOWS – WOOD</t>
  </si>
  <si>
    <t>    TRIMWORK</t>
  </si>
  <si>
    <t>FINAL CLEANING </t>
  </si>
  <si>
    <t>That’s before I buy any material, before I pay myself a penny,</t>
  </si>
  <si>
    <t>and before I put any profit into the company. The numbers get large very quickly.</t>
  </si>
  <si>
    <t>duties after loss</t>
  </si>
  <si>
    <r>
      <t xml:space="preserve">This is rooted in the common-sense principle best stated by Judge Cardozo: “[N]o one shall be permitted to take advantage of his own wrong.” </t>
    </r>
    <r>
      <rPr>
        <i/>
        <sz val="12"/>
        <color rgb="FF000000"/>
        <rFont val="Palatino Linotype"/>
        <family val="1"/>
      </rPr>
      <t>Messersmith v. Am. Fid. Co.</t>
    </r>
    <r>
      <rPr>
        <sz val="12"/>
        <color rgb="FF000000"/>
        <rFont val="Palatino Linotype"/>
        <family val="1"/>
      </rPr>
      <t>, 133 N.E. 432, 433 (N.Y. 1921</t>
    </r>
  </si>
  <si>
    <t>In addition, any request by any reviewer that may ask me to alter the pricing on my invoice:</t>
  </si>
  <si>
    <t> I am not a licensed adjuster, nor a party to the insurance policy covering this risk, therefore I cannot negotiate the settlement on behalf of either party.</t>
  </si>
  <si>
    <t>11.2 Limitations of the S500</t>
  </si>
  <si>
    <t>Limitations on the performance of a project</t>
  </si>
  <si>
    <t>Any attempts to place substantial limitations on the restorer takes us back to 11.2 Limitations of the S500 and restorers any all others should be cautioned that:</t>
  </si>
  <si>
    <t>   “Only the owner or owner’s agent, not the restorer or others, can impose limitations on the performance of a project.”</t>
  </si>
  <si>
    <t>TPA</t>
  </si>
  <si>
    <t>**Absent a direct contract with an insurer, restoration contractors are under no legal obligation to an insurer, its adjuster, or a third party.</t>
  </si>
  <si>
    <t>Restorers may, in their professional discretion and judgment, accept or reject the opinions and requests from insurers and their consultants.</t>
  </si>
  <si>
    <t> Unless and until such opinions are mutually agreed upon by the restorer and the customer, and formally incorporated into the restoration contract or scope of required work, third party opinions have no effect on the restorer’s duties.</t>
  </si>
  <si>
    <t> The insurer’s consultant’s opinions are not binding on the restorer. See attached industry peer reviewed white paper, “RIA – TPC Price Positioning Statement.”</t>
  </si>
  <si>
    <t>Please direct all future communications, documents, or invoices to my attention and not to the homeowners. Per our signed contract AOB Assignment Of Benefits &amp; Direct Payment Order</t>
  </si>
  <si>
    <t>IICRC has no reviewers, the IICRC is a firm that publishes standards.</t>
  </si>
  <si>
    <t>Any third-party entity that contacts us me would have precisely as much connection to the IICRC as our firm does.</t>
  </si>
  <si>
    <t> Any review of our mitigation invoice is exactly that, a review of our invoice.</t>
  </si>
  <si>
    <t>A mitigation review would involve that entity going out to the site where work was performed while mitigation work was in progress, reviewing the work, and drying chambers, which, to my knowledge, never happened.</t>
  </si>
  <si>
    <t>In addition, any request by any reviewer may ask me to alter the pricing on my invoice.</t>
  </si>
  <si>
    <t>I understand that CARRIER will be issuing payment directly.</t>
  </si>
  <si>
    <t>The IICRC provides only standards, not pricing. Pricing is at the discretion of the restoration company, pricing software companies provide baseline pricing which is intended to be modified and adjusted based on the needs of the contractor. If you need references, I can certainly provide those as well.</t>
  </si>
  <si>
    <t>At this time we have an invoice that is due, and if you intend to pay less than our mitigation invoice, please provide our client with that notification so that they will understand what their financial obligation will be to satisfy our invoice.</t>
  </si>
  <si>
    <t>I have included CLIENT in this email, as any communications that I have involving my client, must be disclosed to my client for transparency.</t>
  </si>
  <si>
    <t>If you would like citations from Verisk/Xactware, the RIA, or the IICRC in regards to pricing, please let me know and I will happily provide those items to you.</t>
  </si>
  <si>
    <t>Thank you,</t>
  </si>
  <si>
    <t>UPDATE:</t>
  </si>
  <si>
    <t>The reviewers, TFT, are reviewing PER IICRC guidelines. These are industry standard reviews and guidelines being followed.</t>
  </si>
  <si>
    <t>FROM ADJUSTER:</t>
  </si>
  <si>
    <t>This is a normal industry standard practice if you are performing water mitigation services.</t>
  </si>
  <si>
    <t>IMMEDIATE FOLLOWUP FROM ADJUSTER</t>
  </si>
  <si>
    <t>For clarification, pricing was referring to IICRC guidelines for amount of equipment used, number of days, and things along those lines. Cost of equipment, labor and material is different for every region.</t>
  </si>
  <si>
    <t>Claim Specialist</t>
  </si>
  <si>
    <t>35-74M2-71X</t>
  </si>
  <si>
    <t>Policy Number: 70EHX4312</t>
  </si>
  <si>
    <t>2. Your Duties After Loss. After a loss to which this insurance may apply, you must</t>
  </si>
  <si>
    <t>cooperate with us in the investigation of the claim and also see that following duties are</t>
  </si>
  <si>
    <t>performed:</t>
  </si>
  <si>
    <t>a. give immediate notice to us or our agent and also notify:</t>
  </si>
  <si>
    <t>(1) the police if the loss is caused by theft, vandalism, or any other criminal act;</t>
  </si>
  <si>
    <t>(2) the credit card company or bank if the loss involves a credit card or bank fund</t>
  </si>
  <si>
    <t>transfer card;</t>
  </si>
  <si>
    <t>b. protect the property from further damage or loss and also:</t>
  </si>
  <si>
    <t>(1) make reasonable and necessary temporary repairs required to protect the</t>
  </si>
  <si>
    <t>property; and</t>
  </si>
  <si>
    <t>(2) keep an accurate record of repair expenses;</t>
  </si>
  <si>
    <t>c. prepare an inventory of damaged or stolen personal property:</t>
  </si>
  <si>
    <t>(1) showing in detail the quantity, description, age, replacement cost, and</t>
  </si>
  <si>
    <t>amount of loss; and</t>
  </si>
  <si>
    <t>(2) attaching all bills, receipts, and related documents that substantiate the</t>
  </si>
  <si>
    <t>figures in the inventory;</t>
  </si>
  <si>
    <t>d. as often as we reasonably require:</t>
  </si>
  <si>
    <t>(1) exhibit the damaged property;</t>
  </si>
  <si>
    <t>(2) provide us with any requested records and documents and allow us to make</t>
  </si>
  <si>
    <t>copies;</t>
  </si>
  <si>
    <t>(3) while not in the presence of any other insured:</t>
  </si>
  <si>
    <t>(a) give statements; and</t>
  </si>
  <si>
    <t>(b) submit to examinations under oath; and</t>
  </si>
  <si>
    <t>(4) produce employees, members of the insured’s household or others for</t>
  </si>
  <si>
    <t>examination under oath to the extent it is within the insured’s power to do so;</t>
  </si>
  <si>
    <t>and</t>
  </si>
  <si>
    <t>Page 3</t>
  </si>
  <si>
    <t>e. submit to us, within 60 days after the loss, your signed, sworn proof of loss that sets</t>
  </si>
  <si>
    <t>forth, to the best of your knowledge and belief:</t>
  </si>
  <si>
    <t>(1) the time and cause of loss;</t>
  </si>
  <si>
    <t>(2) interest of the insured and all others in the property involved and all</t>
  </si>
  <si>
    <t>encumbrances on the property;</t>
  </si>
  <si>
    <t>(3) other insurance that may cover the loss;</t>
  </si>
  <si>
    <t>(4) changes in title or occupancy of the property during the term of this policy;</t>
  </si>
  <si>
    <t>(5) specifications of any damaged structure and detailed estimates for repair of</t>
  </si>
  <si>
    <t>the damage;</t>
  </si>
  <si>
    <t>(6) an inventory of damaged or stolen personal property described in 2.c.;</t>
  </si>
  <si>
    <t>(7) receipts for additional living expenses incurred and records supporting the fair</t>
  </si>
  <si>
    <t>rental value loss; and</t>
  </si>
  <si>
    <t>(8) evidence or affidavit supporting a claim under SECTION I – ADDITIONAL</t>
  </si>
  <si>
    <t>COVERAGES, Credit Card, Bank Fund Transfer Card, Forgery, and</t>
  </si>
  <si>
    <t>Counterfeit Money coverage, stating the amount and cause of loss.</t>
  </si>
  <si>
    <t>By requesting additional information, our actions should not be construed to be a waiver of any</t>
  </si>
  <si>
    <t>policy provisions, conditions, and/or reasons for denial that might be discovered upon later</t>
  </si>
  <si>
    <t>investigation. State Farm Fire and Casualty Company does not intend, by this letter, to waive</t>
  </si>
  <si>
    <t>any rights, but specifically reserves all rights and defenses that may be applicable to this claim</t>
  </si>
  <si>
    <t>pursuant to the insurance policy or statutory or common law.</t>
  </si>
  <si>
    <t>We can take this one step at a time if that is your preference</t>
  </si>
  <si>
    <t> For instance, project management personnel usually make up a large percentage of general conditions.</t>
  </si>
  <si>
    <r>
      <t>MasterFormat</t>
    </r>
    <r>
      <rPr>
        <sz val="11"/>
        <color theme="1"/>
        <rFont val="Calibri"/>
        <family val="2"/>
        <scheme val="minor"/>
      </rPr>
      <t>®</t>
    </r>
    <r>
      <rPr>
        <sz val="11"/>
        <color rgb="FF212529"/>
        <rFont val="Arial"/>
        <family val="2"/>
      </rPr>
      <t> promotes consistency and clarity in construction documentation, which helps adjusters adhere to industry best practices during the assessment and estimation processes. This adherence ensures that all evaluations are thorough and standardized.</t>
    </r>
  </si>
  <si>
    <t>The CSI website states this about itself:</t>
  </si>
  <si>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</si>
  <si>
    <t>CSI is dedicated to improving the communication of construction information through:</t>
  </si>
  <si>
    <t>Services</t>
  </si>
  <si>
    <t>About</t>
  </si>
  <si>
    <t>Contact</t>
  </si>
  <si>
    <t>Search(877) 449-4700</t>
  </si>
  <si>
    <t> View All Posts</t>
  </si>
  <si>
    <t>Is It Proper for Field Adjusters to Only Look for What the Insured Shows as Damage?</t>
  </si>
  <si>
    <t>Apr 11, 2025 By Chip Merlin</t>
  </si>
  <si>
    <t>Industry Professionals</t>
  </si>
  <si>
    <t>Tags: Claims Handling, Good Faith Claims Handling</t>
  </si>
  <si>
    <t>Imagine this: your Florida home has just been torn apart by a hurricane. You’re exhausted, overwhelmed, and trying to show the insurance adjuster the gaping hole in the roof. Maybe you forget to mention the water-soaked baseboards or the sagging ceiling across the house. Maybe you don’t even notice the cracked foundation because you’re focused on more obvious damage. You don’t mention that your contents are wet and smell like mildew. You don’t mention that the house is rented to snowbirds who will be coming right after Thanksgiving and staying until next May.</t>
  </si>
  <si>
    <t>According to some insurance company playbooks and the attorneys they hire to argue against paying any more money, if you didn’t point it out right away, it didn’t happen. Worse, if you tell them later, they will say you did not give them notice of loss for that coverage.</t>
  </si>
  <si>
    <t>Is that proper claims handling? Is that ethical claims adjustment? Is it what reputable insurance companies teach their claims adjusters to do? Is it okay to say, “If they don’t ask about the coverage, you are under no obligation to inform them?”</t>
  </si>
  <si>
    <t>Absolutely not.</t>
  </si>
  <si>
    <t>Insurance adjusters have a duty to fully and fairly adjust a loss. They are not there to play a game of “hot or cold” where they only acknowledge damage that the policyholder happens to point at. Adjusters are supposed to be professionals trained to investigate all sources of coverage and spot all covered damages, regardless of whether the insured mentions them or not. Anything less betrays the entire purpose of insurance: peace of mind and full financial protection after a loss.</t>
  </si>
  <si>
    <t>The Ethical Standards Are Clear</t>
  </si>
  <si>
    <r>
      <t>The insurance industry, to its credit, teaches its adjusters honest and honorable ways to handle claims. The standard textbook for claims handlers, which leads to an Associate in Claims designation, is James J. Markham, et al., </t>
    </r>
    <r>
      <rPr>
        <sz val="11"/>
        <color theme="1"/>
        <rFont val="Calibri"/>
        <family val="2"/>
        <scheme val="minor"/>
      </rPr>
      <t>The Claims Environment</t>
    </r>
    <r>
      <rPr>
        <sz val="14"/>
        <color rgb="FF212529"/>
        <rFont val="Arial"/>
        <family val="2"/>
      </rPr>
      <t> (1st ed., Insurance Institute of America 1993). There are now subsequent editions.</t>
    </r>
  </si>
  <si>
    <t>This treatise notes in part:</t>
  </si>
  <si>
    <t>Policyholders buy peace of mind and are not seeking commercial advantage when they buy a policy. In addition, they are vulnerable at the time of the loss.</t>
  </si>
  <si>
    <t>…</t>
  </si>
  <si>
    <t>Upper management also has a responsibility to maintain proper claim-handling standards and practices.</t>
  </si>
  <si>
    <t>Policy language is sometimes difficult to understand. The benefit of interpretation should be given to the policyholder.</t>
  </si>
  <si>
    <t>Insurance is a matter of public interest and deserves special consideration by the courts to protect the public.</t>
  </si>
  <si>
    <t>Insurance contracts are not like other contracts because insurers have an advantage in bargaining power. Insurers should therefore be held to a higher standard of care.</t>
  </si>
  <si>
    <t>The claim professional handling claims should honor the company’s obligations under the implied covenant of good faith and fair dealings.</t>
  </si>
  <si>
    <t>Claims representatives….are the people responsible for fulfilling the insurance company’s promise.</t>
  </si>
  <si>
    <t>When a covered loss occurs, the insurance company’s obligation under its promise to pay is triggered. The claim function should ensure the prompt, fair, and efficient delivery of this promise.</t>
  </si>
  <si>
    <t>And most importantly, to answer the title of the post:</t>
  </si>
  <si>
    <t>Therefore, the claim representative’s chief task is to seek and find coverage, not to seek and find coverage controversies or to deny or dispute claims.</t>
  </si>
  <si>
    <t>Adjusters Are Not Supposed to Wear Blinders</t>
  </si>
  <si>
    <t>Field adjusters are not supposed to act like tourists, snapping only the obvious sights. They are supposed to be the experts, the trained eyes looking for all damage the average policyholder might miss. They should inspect roofs, walls, ceilings, attics, foundations, and interiors for hidden damage, even if the insured is too stressed or inexperienced to know what to ask about. They should be asking about potential coverages afforded under the policy, such as the lost rental value and the obvious impact that moisture may have on contents.</t>
  </si>
  <si>
    <t>In moments of crisis, most policyholders do not think like insurance lawyers reading the fine print in the insurance policy. They are hoping they will be treated as the respected insurance industry claims handling treatises teach. They are thinking like people trying to survive this event, restore their lives, and then move on.</t>
  </si>
  <si>
    <t>Insurance is a product built on trust. When that trust is broken through half-hearted investigations and narrow inspections by claims departments not having a sufficient number of properly trained and motivated adjusters looking to pay all that may be owed under the insurance product after a loss occurs, the entire system suffers. The “system” is all of us and the reputation and trust we place with the notion of what insurance is supposed to be.</t>
  </si>
  <si>
    <r>
      <t>In </t>
    </r>
    <r>
      <rPr>
        <sz val="11"/>
        <color theme="1"/>
        <rFont val="Calibri"/>
        <family val="2"/>
        <scheme val="minor"/>
      </rPr>
      <t>When Words Collide: The Golden Rule – The Purpose of Insurance is to… Insure</t>
    </r>
    <r>
      <rPr>
        <sz val="14"/>
        <color rgb="FF212529"/>
        <rFont val="Arial"/>
        <family val="2"/>
      </rPr>
      <t>, I noted that insurance industry educator </t>
    </r>
    <r>
      <rPr>
        <b/>
        <sz val="14"/>
        <color rgb="FF213964"/>
        <rFont val="Arial"/>
        <family val="2"/>
      </rPr>
      <t>Bill Wilson</t>
    </r>
    <r>
      <rPr>
        <sz val="14"/>
        <color rgb="FF212529"/>
        <rFont val="Arial"/>
        <family val="2"/>
      </rPr>
      <t> uses this quote when discussing the purpose of insurance along with the duty of good faith that insurers owe to their policyholders:</t>
    </r>
  </si>
  <si>
    <t>[There is a] requirement to meet the duty of good faith to the insured. The most positive way to do that is to look for coverage in our policies, and not to look for ways to deny coverage.</t>
  </si>
  <si>
    <t>Warning to Policyholders, Public Adjusters, and Agents</t>
  </si>
  <si>
    <t>Agents should not assume that simply passing along a notice of loss by a phone call or email saying “the risk is damaged from the hurricane” will be enough anymore. Insurers emboldened by technical loopholes in a recent case surely to be taught and promoted as good law by insurance defense attorneys may argue that unmentioned damages are “outside the scope of notice.” Protect yourself and your clients by demanding thoroughness and investigation into all coverages sold under the policy.</t>
  </si>
  <si>
    <t>Public adjusters must be more detailed and vigilant. Every aspect of damage must be set forth with increasing accuracy. All coverages must be raised and adjusted as soon as possible to avoid arguments of late notice or prejudice. Actual cash value for all real and personal property should be determined in every case, along with replacement cost figures. Public adjusters failing to do so in the current environment will probably be called out for malpractice and negligence.</t>
  </si>
  <si>
    <t>Policyholders cannot simply hand over construction estimates and replacement costs backup from catalogs for personal property. This was the accepted practice and requirement for submitting a claim until insurance defense lawyers convinced judges that in the event the policyholder did not rebuild the structure or replace an item, actual cash value claims had to be submitted. These new hypertechnical legal case precedents make it nearly impossible for any ordinary policyholder to properly submit real and personal property claims because they have zero training about what actual cash value means.</t>
  </si>
  <si>
    <t>There are a number of cases I have cited about the actual cash value issues, but the case on providing notice of each coverage amount was discussed in The New “Notice” Trap: Better Ring a Bell for Every Coverage You Might Claim.</t>
  </si>
  <si>
    <t>When a business or homeowners buy insurance, they are buying a promise — a promise that if disaster strikes, they won’t be left to figure out the hidden damage themselves. Field adjusters should adjust the loss, not just the conversation. Anything less isn’t just improper, it is a betrayal of what insurance is supposed to stand for and what reputable companies and claims managers teach.</t>
  </si>
  <si>
    <t>I wish the recent trend in the law would better reflect what the honorable and professional claims adjusters teach and abide by every day. Until that happens, it is better to be safe rather than sorry and follow my suggestions.</t>
  </si>
  <si>
    <t>Thought For The Day</t>
  </si>
  <si>
    <t>“It is not what we do, but also what we do not do, for which we are accountable.”</t>
  </si>
  <si>
    <t>— Molière</t>
  </si>
  <si>
    <t>DOES INSURANCE COMPANY HAVE TO RELEASE WITHELD DEPRECIATION AFTER SIGNING CONTRACT FOR REPAIRS</t>
  </si>
  <si>
    <t>IS SIGNING CONTRACT FOR REPAIRS CONSIDERED AS AN INCURRED EXPENSE</t>
  </si>
  <si>
    <t>answer from the reg. Only 1 sample is required to be reported as ACM and the entire homogeneous system is then ACM. The AHERA regulation 40 CFR 763 Subpart E covers this and sampling requirements for friable surfacing, miscellaneous, and TSI. I won't get into the details on how many unless you want to know. This job is a regulated asbestos abatement job if sampled by a current certified AHERA building inspector and at least one sample was reported as ACM by a NVLAP accredited laboratory.</t>
  </si>
  <si>
    <t>Beyond code, experience tells me that the carriers are obligated to fund "minimum acceptable installations procedures". To do otherwise could lead to a future denial, based on "inferior workmanship".</t>
  </si>
  <si>
    <t>the Prompt Payment Interest both SF and Allstate are paying can often exceed the policyholders cost of appraisal.</t>
  </si>
  <si>
    <t>“Mr. / Mrs. Adjuster,</t>
  </si>
  <si>
    <t>Thanks for your help throughout Mr. / Mrs. Homeowner’s roof project.</t>
  </si>
  <si>
    <t>Regarding your comment, this not a proposed estimate. It is a signed contract between us and [MR. / MRS. HOMEOWNER] that reflects the actual scope and cost of the completed project. The work has been performed in full, and [COMPANY] has invoiced the homeowner accordingly.</t>
  </si>
  <si>
    <t>Any line items, measurements, or material considerations that may appear different from your internal estimate were properly documented within our Xactimate. This includes waste calculations, code-required items, and any out-of-the-ordinary conditions encountered during construction. In other words, the contract amount is fully supported by the documentation we've provided.</t>
  </si>
  <si>
    <t>Since this contract amount represents the true cost of the roof replacement, any differences between your updated estimate and the invoiced amount will need to be addressed directly with your policyholder.</t>
  </si>
  <si>
    <t>Please confirm once all appropriate funds have been issued so that [MR. / MRS. HOMEOWNER] can settle their balance with us. If you’re not willing to reimburse the homeowner accordingly, please contact the homeowner directly so they can make adjustments in order to make up the difference out of pocket.</t>
  </si>
  <si>
    <t>Thank you again for your time and assistance.”</t>
  </si>
  <si>
    <t>send the invoice that show material was ground dropped</t>
  </si>
  <si>
    <t>I divide total squares of material to be completed by 3 and use that number for my quantity of labor hours needed. Solid $1500-$2500 on each claim.</t>
  </si>
  <si>
    <t>Cosmetic Damage is "Physical Damage" and Recoverable Under a Property Insurance Policy,</t>
  </si>
  <si>
    <t>The goal remains consistent: restoration of the property to its pre-loss condition with a uniform appearance.</t>
  </si>
  <si>
    <t>Uniform Appearance Requirements</t>
  </si>
  <si>
    <t>The NAIC’s position on matching is straightforward and policyholder-protective. Section 9.A(2) of the model regulation establishes clear requirements when replacement materials don’t match existing materials in quality, color, or size. The regulation mandates that insurers must replace all items in the affected area to achieve a “reasonably uniform appearance.”</t>
  </si>
  <si>
    <t>I frequently observe adjusters of various types repeating the assertion "It is illegal to practice law without a license." This is entirely unfounded and has influenced the vast majority of participants on this page.</t>
  </si>
  <si>
    <t>Naturally, adjusters promote this perspective, as it encourages individuals to engage their services. To their credit, they can reference certain statutes and codes that appear to support this position. However, the reality is that this nation was established on the principle that the everyday working individual was expected to understand the law.</t>
  </si>
  <si>
    <t>Supreme Court case law has consistently affirmed that individuals possess the right to engage in legal practice, which aligns with Black's Law Dictionary's definition of "advocate" as "One who assists, defends, or pleads for another; one who renders legal advice and aid and pleads the cause of another before a court." "Schware vs. Board of Examiners of NM 353 U.S. 232, 239 (1957).</t>
  </si>
  <si>
    <t>“Attorneys cannot represent any private citizen nor any business as the State cannot license the practice of law.” “Equal protection under the law of the 14th Amendment allows that anyone may practice law. It goes on to say: “A State cannot exclude a person from the practice of law or from any other occupation in a manner or for reasons that contravene the Due Process or Equal Protection 239*239 Clause of the Fourteenth Amendment…” in accordance with Dent v. West Virginia, 129U. S. 114. A State can require high standards of qualification, such as good moral character or proficiency in its law, before it admits an applicant to the bar, but any qualification must have a rational connection with the applicant's fitness or capacity to practice law.</t>
  </si>
  <si>
    <t>Schwarzenegger SEE PERRY VS. SCHWARZENEGGER." Black's Law Dictionary defines "license" as: "The permission by competent authority to do an act which, without such permission, would be illegal, a trespass, a tort, or otherwise not allowable."</t>
  </si>
  <si>
    <t>For those who may respond in the comments with references to codes, rules, and regulations, please consider:</t>
  </si>
  <si>
    <t>"Rodrigues vs. Ray Donavan, U.S. Department of Labor, 769 F.2d 1344, 1348 (1984). All codes, rules, and regulations are for government authorities only, not human/Creators in accord with God’s Laws. “All codes, rules, and regulations are unconstitutional and lacking due process of Law, in that they are ‘void for ambiguity’ in their failure to specify the statutes’ applicability to ‘natural persons,’"</t>
  </si>
  <si>
    <t>CODE SNIPPET</t>
  </si>
  <si>
    <t>1511.5 Reinstallation/Reuse of Materials</t>
  </si>
  <si>
    <t>2023 FBC - Building, 8th edition &gt; 15 Roof Assemblies and Rooftop Structures &gt; 1511 Existing Roofing &gt; 1511.5 Reinstallation/Reuse of Materials</t>
  </si>
  <si>
    <t>Go To Full Code Chapter</t>
  </si>
  <si>
    <t>Existing or salvaged slate, clay or concrete tile shall be permitted for reinstallation or reuse, to repair an existing slate or tile roof, except that salvaged slate or tile shall be of like kind in both material and profile. Damaged, cracked or broken slate or tile shall not be reinstalled. The building official may permit salvaged slate, clay and concrete tile to be installed on additions and new construction, when the tile is tested in compliance with the provisions of Section 1507 and installed in accordance with Section 1507. Existing vent flashing, metal edgings, drain outlets, collars and metal counterflashings shall not be reinstalled where rusted, damaged or deteriorated. Aggregate surfacing materials shall not be reinstalled.</t>
  </si>
  <si>
    <t>Related Code Sections</t>
  </si>
  <si>
    <t>1511.5 Roof Assemblies and Rooftop Structures, Reinstallation/Reuse of Materials</t>
  </si>
  <si>
    <t>Existing or salvaged slate, clay or concrete tile shall be permitted for reinstallation or reuse, to repair an existing slate or tile roof, except...</t>
  </si>
  <si>
    <t>2020 FBC - Building, 7th edition &gt; 15 Roof Assemblies and Rooftop Structures &gt; 1511 Existing Roofing &gt; 1511.5 Reinstallation/Reuse of Materials</t>
  </si>
  <si>
    <t>706.5 Alterations—Level 1, Reinstallation/Reuse of Materials</t>
  </si>
  <si>
    <t>2023 FBC - Existing Building, 8th edition &gt; 7 Alterations—Level 1 &gt; 706 Existing Roofing &gt; 706.5 Reinstallation/Reuse of Materials</t>
  </si>
  <si>
    <t>706.5 Alterations — Level 1, Reinstallation/Reuse of Materials</t>
  </si>
  <si>
    <t>2020 FBC - Existing Building, 7th edition &gt; 7 Alterations — Level 1 &gt; 706 Existing Roofing &gt; 706.5 Reinstallation/Reuse of Materials</t>
  </si>
  <si>
    <t>R908.5 Roof Assemblies, Reinstallation/Reuse of Materials</t>
  </si>
  <si>
    <t>2023 FBC - Residential, 8th edition &gt; 9 Roof Assemblies &gt; R908 Existing Roofing &gt; R908.5 Reinstallation/Reuse of Materials</t>
  </si>
  <si>
    <t>If this is in writing now and they are using a TPA that also puts it in writing that they will follow it…. That would be two parties working together to manipulate the pricing of the market..Blatant price fixing not even collusion. If they state it is standard practice then it’s the same for every claim. When they threaten to not pay which is a Threat, they are extorting you.</t>
  </si>
  <si>
    <t>Which means you have two parties/organizations working together to extort and price fix as standard practice. That’s a rico offense with a minimum of 10 years. Also classifying them as Criminal enterprises. To fight it they’d have to file in court thus weaponizing the legal system which could be viewed as a SLAPP suit.</t>
  </si>
  <si>
    <t>A policy is just a buisness saying they don’t like something so there not going to do it.</t>
  </si>
  <si>
    <t>Our policy is that we will not acknowledge insurance companies policies.</t>
  </si>
  <si>
    <t>https://aycustomhome.com/25-budget-friendly-barndominiums-you-can-build-for-under-100k/</t>
  </si>
  <si>
    <t>Insurance Law</t>
  </si>
  <si>
    <t>Unfair Claims   PracticesStatute, A Model Statute developed by the National Association of Insurance Commissioners ("NAIC").</t>
  </si>
  <si>
    <t>This statute appears at Sections §33-6-30 through §33-6-37 of the</t>
  </si>
  <si>
    <t>Georgia Insurance Code.</t>
  </si>
  <si>
    <t>To protect the insurance consumer, this Act prohibits such diverse subjects as unfair competition, false advertising, and unfair claims settlement practices.:</t>
  </si>
  <si>
    <t>   (1)provide relevant facts or policy provisions relating to coverage's at issue;</t>
  </si>
  <si>
    <t>   (2) acknowledge with reasonable promptness pertinent communications with respect to claims</t>
  </si>
  <si>
    <t>   (3)  implement procedures for the prompt investigation and settlement of claims arising under its policies;</t>
  </si>
  <si>
    <t>   (4)  good faith to effectuate prompt, fair, and equitable settlement of claims submitted in which liability has become reasonably clear;</t>
  </si>
  <si>
    <t>   (6) conducting a reasonable investigation;</t>
  </si>
  <si>
    <t>   (10)provide promptly a reasonable and accurate explanation of the basis for such actions. </t>
  </si>
  <si>
    <t>          clearly explain the nature of the  requested information and the reasons why such information is necessary. </t>
  </si>
  <si>
    <t>Thanking you in advance for your prompt settlement of this claim.</t>
  </si>
  <si>
    <t>ReplyForward</t>
  </si>
  <si>
    <t>Can a homeowner profit from an insurance claim?</t>
  </si>
  <si>
    <r>
      <t>Asked by: Josue Kohler</t>
    </r>
    <r>
      <rPr>
        <sz val="10"/>
        <color rgb="FF000000"/>
        <rFont val="Arial"/>
        <family val="2"/>
      </rPr>
      <t>  |  Last update: February 11, 2022</t>
    </r>
  </si>
  <si>
    <t> Score: 5/5 (46 votes)</t>
  </si>
  <si>
    <r>
      <t>Can a homeowner profit from an insurance claim? It's technically insurance fraud if you dupe your insurance for profit on an insurance claim payout. It's illegal to lie and say a deductible was paid when it wasn't. So it's </t>
    </r>
    <r>
      <rPr>
        <b/>
        <sz val="10"/>
        <color rgb="FF000000"/>
        <rFont val="Arial"/>
        <family val="2"/>
      </rPr>
      <t>best to try not to profit when you submit a home insurance claim</t>
    </r>
    <r>
      <rPr>
        <sz val="10"/>
        <color rgb="FF000000"/>
        <rFont val="Arial"/>
        <family val="2"/>
      </rPr>
      <t>.</t>
    </r>
  </si>
  <si>
    <t>What is the best way to deal with this situation?</t>
  </si>
  <si>
    <r>
      <t>For Contractors</t>
    </r>
    <r>
      <rPr>
        <sz val="11"/>
        <color theme="1"/>
        <rFont val="Calibri"/>
        <family val="2"/>
        <scheme val="minor"/>
      </rPr>
      <t>:</t>
    </r>
  </si>
  <si>
    <t>Remain willing to answer clarifying questions that do not breach confidentiality or go beyond legal or contractual requirements. However, you are not required to disclose internal business expenses unless your contract requires it. You can (and should) provide detailed estimates of scope and price, but that’s different from handing over your financial books.</t>
  </si>
  <si>
    <t>For Carriers:</t>
  </si>
  <si>
    <t>While due diligence is appropriate, demanding proprietary data from third parties may be seen as overreach and bad faith, especially if it results in claim delays. The cooperation clause does not entitle an insurance company to information outside of the policyholder’s possession. If certain documentation is unavailable, accept reasonable alternatives, such as itemized estimates, summaries, or representative invoices—especially when these are supported by industry standards and market rates.</t>
  </si>
  <si>
    <t>For Homeowners:</t>
  </si>
  <si>
    <t>Push back on unnecessary delays. Your insurer’s duty is to you—not to micromanage your contractor’s internal accounting. If your insurer demands third-party documents, require them to identify the precise policy provision or legal basis for their request and to explain why the information is relevant to your claim. If you believe your insurer is asking for information outside your agreement, consider consulting a public adjuster or contacting our office if you face resistance.</t>
  </si>
  <si>
    <t>Most importantly, while contractors are not beholden to insurance companies, the best outcomes happen when insurance companies, contractors, and policyholders each respect proper boundaries while working together to rebuild lives, not barriers.</t>
  </si>
  <si>
    <r>
      <t>1</t>
    </r>
    <r>
      <rPr>
        <sz val="11"/>
        <color theme="1"/>
        <rFont val="Calibri"/>
        <family val="2"/>
        <scheme val="minor"/>
      </rPr>
      <t> </t>
    </r>
    <r>
      <rPr>
        <i/>
        <sz val="11"/>
        <color theme="1"/>
        <rFont val="Calibri"/>
        <family val="2"/>
        <scheme val="minor"/>
      </rPr>
      <t>See, e.g.</t>
    </r>
    <r>
      <rPr>
        <sz val="11"/>
        <color theme="1"/>
        <rFont val="Calibri"/>
        <family val="2"/>
        <scheme val="minor"/>
      </rPr>
      <t>, </t>
    </r>
    <r>
      <rPr>
        <b/>
        <i/>
        <sz val="11"/>
        <color rgb="FF213964"/>
        <rFont val="Calibri"/>
        <family val="2"/>
        <scheme val="minor"/>
      </rPr>
      <t>Safeco Ins. Co. v. Blue Sky Innovation Grp., Inc.</t>
    </r>
    <r>
      <rPr>
        <b/>
        <sz val="11"/>
        <color rgb="FF213964"/>
        <rFont val="Calibri"/>
        <family val="2"/>
        <scheme val="minor"/>
      </rPr>
      <t>, 230 N.E.3d 898, 907-08 (Ind. 2024)</t>
    </r>
    <r>
      <rPr>
        <sz val="11"/>
        <color theme="1"/>
        <rFont val="Calibri"/>
        <family val="2"/>
        <scheme val="minor"/>
      </rPr>
      <t> (holding that contractors and third parties have no duty to preserve or produce evidence for others absent a special relationship or contract, and rejecting broad duties based solely on an insurer request); </t>
    </r>
    <r>
      <rPr>
        <b/>
        <i/>
        <sz val="11"/>
        <color rgb="FF213964"/>
        <rFont val="Calibri"/>
        <family val="2"/>
        <scheme val="minor"/>
      </rPr>
      <t>Templin v. Grange Mut. Cas. Co.</t>
    </r>
    <r>
      <rPr>
        <b/>
        <sz val="11"/>
        <color rgb="FF213964"/>
        <rFont val="Calibri"/>
        <family val="2"/>
        <scheme val="minor"/>
      </rPr>
      <t>, 81 Ohio App.3d 572, 577-78 (Ohio Ct. App. 1992)</t>
    </r>
    <r>
      <rPr>
        <sz val="11"/>
        <color theme="1"/>
        <rFont val="Calibri"/>
        <family val="2"/>
        <scheme val="minor"/>
      </rPr>
      <t> (holding that the insured met the insurance policy’s cooperation clause where he produced all documents in his possession and explained the absence of others not within his control).</t>
    </r>
  </si>
  <si>
    <t>While the carrier may have a justifiable argument, it must also be balanced against contractors’ rights to confidentiality and policyholders’ need for prompt, equitable claim resolution.</t>
  </si>
  <si>
    <t>Understandably and justifiably so, from a business perspective, a contractor does not want to share their proprietary or trade-secret information outside their company. Providing detailed business records could lead to competitive disadvantages or even unfair denials based on an insurance company’s arbitrary pricing thresholds. A contractor’s markups, margins, and supplier agreements are part of their business model and are not subject to third-party audits, especially from a non-client insurance carrier.</t>
  </si>
  <si>
    <t>However, the cooperation clause does not automatically extend to documents outside the insured’s possession, custody, or control, unless the insured has a legal right to obtain them from a third party. 1</t>
  </si>
  <si>
    <t>TO MY DAUGHTER: I want you to believe deep in your heart that you're capable of achieving anything you put your mind to, that you will never lose. You either win or learn. I know with your kind heart, fierce mind, and brave spirit you can do anything. Always remember you are braver than you believe, stronger than you seem, smarter than you think, and loved more than you know. I can't promise to be here for the rest of your life, but I can promise to love you for the rest of mine. I LOVE YOU</t>
  </si>
  <si>
    <r>
      <t>·</t>
    </r>
    <r>
      <rPr>
        <sz val="7"/>
        <color theme="1"/>
        <rFont val="Times New Roman"/>
        <family val="1"/>
      </rPr>
      <t xml:space="preserve">       </t>
    </r>
    <r>
      <rPr>
        <sz val="14"/>
        <color theme="1"/>
        <rFont val="Calibri"/>
        <family val="2"/>
        <scheme val="minor"/>
      </rPr>
      <t>12.4.2 Controlling Humidity &amp; Stabilization (Initial Humidity Control)</t>
    </r>
  </si>
  <si>
    <r>
      <t>·</t>
    </r>
    <r>
      <rPr>
        <sz val="7"/>
        <color theme="1"/>
        <rFont val="Times New Roman"/>
        <family val="1"/>
      </rPr>
      <t xml:space="preserve">       </t>
    </r>
    <r>
      <rPr>
        <sz val="14"/>
        <color theme="1"/>
        <rFont val="Calibri"/>
        <family val="2"/>
        <scheme val="minor"/>
      </rPr>
      <t>Mitigation Phase 1 &amp; Phase 2</t>
    </r>
  </si>
  <si>
    <r>
      <t>·</t>
    </r>
    <r>
      <rPr>
        <sz val="7"/>
        <color theme="1"/>
        <rFont val="Times New Roman"/>
        <family val="1"/>
      </rPr>
      <t xml:space="preserve">       </t>
    </r>
    <r>
      <rPr>
        <sz val="14"/>
        <color theme="1"/>
        <rFont val="Calibri"/>
        <family val="2"/>
        <scheme val="minor"/>
      </rPr>
      <t>Preventing Secondary Damage to Unaffected Areas of Structure.</t>
    </r>
  </si>
  <si>
    <r>
      <t>Per your request please find attached our EMERGENCY SERVICES</t>
    </r>
    <r>
      <rPr>
        <b/>
        <sz val="14"/>
        <color rgb="FF1D2228"/>
        <rFont val="Arial Narrow"/>
        <family val="2"/>
      </rPr>
      <t xml:space="preserve"> </t>
    </r>
    <r>
      <rPr>
        <sz val="14"/>
        <color rgb="FF1D2228"/>
        <rFont val="Arial Narrow"/>
        <family val="2"/>
      </rPr>
      <t xml:space="preserve">for services WORK PERFORMED </t>
    </r>
    <r>
      <rPr>
        <b/>
        <sz val="14"/>
        <color rgb="FF1D2228"/>
        <rFont val="Arial Narrow"/>
        <family val="2"/>
      </rPr>
      <t>. PER GENERAL AUTHORIZATION. PRE CONTRACT WORK</t>
    </r>
  </si>
  <si>
    <r>
      <t xml:space="preserve">Per your request please find attached our </t>
    </r>
    <r>
      <rPr>
        <b/>
        <sz val="14"/>
        <color rgb="FF1D2228"/>
        <rFont val="Arial Narrow"/>
        <family val="2"/>
      </rPr>
      <t xml:space="preserve">MITIGATION INVOICE </t>
    </r>
    <r>
      <rPr>
        <sz val="14"/>
        <color rgb="FF1D2228"/>
        <rFont val="Arial Narrow"/>
        <family val="2"/>
      </rPr>
      <t xml:space="preserve">for services WORK IN PROGRESS…. TO BE PERFORMED and or to be </t>
    </r>
    <r>
      <rPr>
        <b/>
        <sz val="14"/>
        <color rgb="FF1D2228"/>
        <rFont val="Arial Narrow"/>
        <family val="2"/>
      </rPr>
      <t>Performed.</t>
    </r>
  </si>
  <si>
    <t>EMERGENCY SERVICE CALL</t>
  </si>
  <si>
    <t xml:space="preserve">Stabilization per IICRC 2021 S500 • SECTION 12.4.2 </t>
  </si>
  <si>
    <t>ROOF INSPECTION</t>
  </si>
  <si>
    <r>
      <t>·</t>
    </r>
    <r>
      <rPr>
        <sz val="7"/>
        <color rgb="FF000000"/>
        <rFont val="Times New Roman"/>
        <family val="1"/>
      </rPr>
      <t xml:space="preserve">       </t>
    </r>
    <r>
      <rPr>
        <sz val="14"/>
        <color rgb="FF000000"/>
        <rFont val="Calibri"/>
        <family val="2"/>
      </rPr>
      <t>12.3.5 Humidity Control in Contaminated Structures</t>
    </r>
  </si>
  <si>
    <t>ROOF DAMAGES &amp; PHOTO DOCUMENTATION</t>
  </si>
  <si>
    <r>
      <t>·</t>
    </r>
    <r>
      <rPr>
        <sz val="7"/>
        <color rgb="FF000000"/>
        <rFont val="Times New Roman"/>
        <family val="1"/>
      </rPr>
      <t xml:space="preserve">       </t>
    </r>
    <r>
      <rPr>
        <sz val="14"/>
        <color rgb="FF000000"/>
        <rFont val="Calibri"/>
        <family val="2"/>
      </rPr>
      <t>12.4.2 Controlling Humidity &amp; Stabilization (Initial Humidity Control)</t>
    </r>
  </si>
  <si>
    <t>INTERIOR INSPECTION &amp; PHOTO DOCUMETAION</t>
  </si>
  <si>
    <r>
      <t>·</t>
    </r>
    <r>
      <rPr>
        <sz val="7"/>
        <color rgb="FF000000"/>
        <rFont val="Times New Roman"/>
        <family val="1"/>
      </rPr>
      <t xml:space="preserve">       </t>
    </r>
    <r>
      <rPr>
        <sz val="14"/>
        <color rgb="FF000000"/>
        <rFont val="Calibri"/>
        <family val="2"/>
      </rPr>
      <t>Mitigation Phase 1 &amp; Phase 2</t>
    </r>
  </si>
  <si>
    <r>
      <t>·</t>
    </r>
    <r>
      <rPr>
        <sz val="7"/>
        <color rgb="FF000000"/>
        <rFont val="Times New Roman"/>
        <family val="1"/>
      </rPr>
      <t xml:space="preserve">       </t>
    </r>
    <r>
      <rPr>
        <sz val="14"/>
        <color rgb="FF000000"/>
        <rFont val="Calibri"/>
        <family val="2"/>
      </rPr>
      <t>Preventing Secondary Damage to Unaffected Areas of Structure.</t>
    </r>
  </si>
  <si>
    <t>ENCLOSURES:</t>
  </si>
  <si>
    <t>GENERAL AUTHORIZATION</t>
  </si>
  <si>
    <t xml:space="preserve"> CONTRACT PAGE 3 0F 8</t>
  </si>
  <si>
    <t>RESEARCH DOCS ON ROOF MATCHING</t>
  </si>
  <si>
    <t>INTERIOR INSPECTION &amp; PHOTO DOCUMENTATION</t>
  </si>
  <si>
    <t>CHECK #VV140 PAID IN FULL</t>
  </si>
  <si>
    <t>Summary</t>
  </si>
  <si>
    <t>Partial Advance Payment</t>
  </si>
  <si>
    <t>REIMBURSE IAN</t>
  </si>
  <si>
    <t>per attached Stabilization Invoice</t>
  </si>
  <si>
    <t>APC FEES</t>
  </si>
  <si>
    <t>EQUIPMENT PURCHASE ; TO BE REPAID</t>
  </si>
  <si>
    <t xml:space="preserve">T0 IAN </t>
  </si>
  <si>
    <t>Thank You for your prompt payment!</t>
  </si>
  <si>
    <t>Hendking, Anthony&amp;Carlena</t>
  </si>
  <si>
    <t xml:space="preserve">3806 Meadowbrook Blvd, </t>
  </si>
  <si>
    <t>Line Item Total</t>
  </si>
  <si>
    <t>11,771.77 Overhead 1,177.21 Profit 1,177.21 Total Tax(Rep-Maint) 1,142.08 Replacement Cost Value $15,268.27 Net Claim $15,268.27</t>
  </si>
  <si>
    <t>Overhead</t>
  </si>
  <si>
    <t>Profit</t>
  </si>
  <si>
    <t xml:space="preserve">Total Tax(Rep-Maint) </t>
  </si>
  <si>
    <t>Replacement Cost Value</t>
  </si>
  <si>
    <t>Net Claim</t>
  </si>
  <si>
    <t>PAID</t>
  </si>
  <si>
    <t>Balance Due Now</t>
  </si>
  <si>
    <t>Please also see bid item Attached</t>
  </si>
  <si>
    <t>As a courtesy to you, per your request we have also forwarded a copy to your insurer.</t>
  </si>
  <si>
    <t>Please send the undisputed portion of the claim that you have ready completed.</t>
  </si>
  <si>
    <t>We can move forward while the unresolved differences are being verified and resolved..</t>
  </si>
  <si>
    <t>This is critical to get this claim back on track, especially considering the current supply issues and time delays</t>
  </si>
  <si>
    <t>We have the roof in a partial repair status and have some issues with water leakage again.</t>
  </si>
  <si>
    <t>Other components are predicted to be in short supply due to workflows affected by the current state of affairs.</t>
  </si>
  <si>
    <t>Even after ramping back up will result in short supply per our vendor's information.</t>
  </si>
  <si>
    <t>The customer is breathing heavily on me because of the start and stop of this claim, concerned also that we may not be able to complete the project if materials and or labor becomes an issue.</t>
  </si>
  <si>
    <t>Thanks, look forward to your prompt reply</t>
  </si>
  <si>
    <t>Joe 2164507228</t>
  </si>
  <si>
    <t>--</t>
  </si>
  <si>
    <r>
      <t>Peace t</t>
    </r>
    <r>
      <rPr>
        <sz val="11"/>
        <color theme="1"/>
        <rFont val="Calibri"/>
        <family val="2"/>
        <scheme val="minor"/>
      </rPr>
      <t>o ALL !!</t>
    </r>
  </si>
  <si>
    <t>Please EXPEDITE this claim !!!!!!</t>
  </si>
  <si>
    <t>We have supplied all requested documentation.</t>
  </si>
  <si>
    <t>Building components are predicted to be in short supply due to workflows affected by the current state of affairs.</t>
  </si>
  <si>
    <t>Even after ramping back up materials will result in short supply per our vendor's information.</t>
  </si>
  <si>
    <t>The customer is breathing heavily on us also because of the start and stop of this claim, concerned also that we may not be able to complete the project if materials and or labor becomes an issue.</t>
  </si>
  <si>
    <t>Materials costs are rapidly rising daily. Any further delays will increase the cost of this claim.</t>
  </si>
  <si>
    <t>Building components are predicted to be in short supply due to the workflows affected by the current state of affairs. We are already experiencing shortages as of today. We had to source basic materials, that are normally fully stocked, from three different sources.</t>
  </si>
  <si>
    <t>Even after ramping back up, materials will result in short supply per our vendor's information.</t>
  </si>
  <si>
    <t>Thanks, look forward to your prompt reply and timely update.</t>
  </si>
  <si>
    <t>We trust that you will operate in good faith and resolve this claim immediately. DOL = Jan.02,2021</t>
  </si>
  <si>
    <t>REPLACE HOT WATER TANK</t>
  </si>
  <si>
    <t xml:space="preserve">Mortgage Company Insurance Claim Check Processing,          </t>
  </si>
  <si>
    <t>Please find enclosed the necessary documents to process the attached insurance claim check.</t>
  </si>
  <si>
    <t>We have provided a PREPAID (FEDEX / UPS)  mailer for sending the check back to us.</t>
  </si>
  <si>
    <t>Mortgage Company Insurance Claim Check Processing</t>
  </si>
  <si>
    <t xml:space="preserve"> Attn.Loss Draft Dept. </t>
  </si>
  <si>
    <t>Cover Letter</t>
  </si>
  <si>
    <t>Signatures</t>
  </si>
  <si>
    <t>Original Documents</t>
  </si>
  <si>
    <t>Policyholder  {___}           CONTRACTOR       {___}</t>
  </si>
  <si>
    <t>Assignment Of Benefits   AOB</t>
  </si>
  <si>
    <t>CONTRACTOR  &amp; HOMEOWNER AGREEMENT_____</t>
  </si>
  <si>
    <t>$$ Amount</t>
  </si>
  <si>
    <t>Notice of Right of Recession</t>
  </si>
  <si>
    <t xml:space="preserve">Policyholder  {___}                                              </t>
  </si>
  <si>
    <t>AFFIDAVIT AND CERTIFICATION OF INTENT TO REPAIR</t>
  </si>
  <si>
    <t>NOTARY</t>
  </si>
  <si>
    <t>Contractor Documents</t>
  </si>
  <si>
    <t xml:space="preserve">CONDITIONAL WAIVER OF LIEN                        </t>
  </si>
  <si>
    <t xml:space="preserve">                                     CONTRACTOR  {___}                                         </t>
  </si>
  <si>
    <t>NOTARY PAGE</t>
  </si>
  <si>
    <t>as needed</t>
  </si>
  <si>
    <t>CONTRACTOR W-9 FORM</t>
  </si>
  <si>
    <t xml:space="preserve">Draw Request </t>
  </si>
  <si>
    <t xml:space="preserve">PREPAID (FEDEX / UPS)         OUT </t>
  </si>
  <si>
    <t xml:space="preserve"> PREPAID (FEDEX / UPS)  return envelope            ________</t>
  </si>
  <si>
    <t xml:space="preserve">Supplied by Insurance Carrier </t>
  </si>
  <si>
    <t>Insurance CLAIM REPORT; JOB SPECS</t>
  </si>
  <si>
    <t>Supplied by Insurance Carrier   {_____}</t>
  </si>
  <si>
    <t>CHECK Enclosed</t>
  </si>
  <si>
    <t>Letter of Satisfaction</t>
  </si>
  <si>
    <t xml:space="preserve"> Insurance Co. Name  </t>
  </si>
  <si>
    <t xml:space="preserve"> Claim #  </t>
  </si>
  <si>
    <t>I/ We hereby certify that the restoration, repairs, or improvements have been completed and the property is in as good or better than existed prior to the loss, and that I/We are fully satisfied with the repairs.</t>
  </si>
  <si>
    <t xml:space="preserve">Thus all monies due to named herein named contractor are to be released without delay; solely and directly to contractor. </t>
  </si>
  <si>
    <t>I / We select the option of overnight shipping for expedited delivery of claim funds.</t>
  </si>
  <si>
    <t>Date     _____/_______/2023</t>
  </si>
  <si>
    <t xml:space="preserve">                                 CONDITIONAL WAIVER OF LIEN                        </t>
  </si>
  <si>
    <t>answers@hud.gov</t>
  </si>
  <si>
    <t xml:space="preserve">    For and in consideration of the sum of    </t>
  </si>
  <si>
    <t>per all invoices due under Contract dated</t>
  </si>
  <si>
    <t>as supplied under the herein described Contract and all amendments or modifications</t>
  </si>
  <si>
    <t xml:space="preserve"> thereof, if any, between the above described owner and the undersigned contractor,  </t>
  </si>
  <si>
    <t>together with all</t>
  </si>
  <si>
    <t>prior payments made by owners to contractor. For work described as the following:</t>
  </si>
  <si>
    <t>as per attached job specifications and estimates, and supplemental repairs only</t>
  </si>
  <si>
    <t>Initials ____jj_________</t>
  </si>
  <si>
    <t>being partial  payment  as Draw # ______________________</t>
  </si>
  <si>
    <t>Phase # 1</t>
  </si>
  <si>
    <r>
      <rPr>
        <u/>
        <sz val="16"/>
        <color rgb="FF000000"/>
        <rFont val="Arial Narrow"/>
        <family val="2"/>
      </rPr>
      <t>Conditional upon payment;</t>
    </r>
    <r>
      <rPr>
        <u/>
        <sz val="14"/>
        <color rgb="FF000000"/>
        <rFont val="Arial Narrow"/>
        <family val="2"/>
      </rPr>
      <t xml:space="preserve"> the contractor agrees to release and waive any or all liens, rights of lien or claims for any lien arising out of said Contract and any amendments or modifications thereof for labor, services, machinery, tools equipment and or materials heretofore furnished for construction, alteration, improvements, addition or repair of the structure or improvements on the above described Property. This release herein extended shall ensure to the benefit of the Owners of above referenced Property, and the Successors, Grantees, or assigns of such Owners.</t>
    </r>
  </si>
  <si>
    <t>Phase #1 ______X_________</t>
  </si>
  <si>
    <t>Phase #2 ______</t>
  </si>
  <si>
    <t>Phase #3 _____</t>
  </si>
  <si>
    <t>Phase #4 _______________</t>
  </si>
  <si>
    <t xml:space="preserve">  X __________________________         Company Representative</t>
  </si>
  <si>
    <t>BEFORE ME APPEARED                     Company representative</t>
  </si>
  <si>
    <t xml:space="preserve"> AND SIGNED THIS DOCUMENT ON THEIR OWN FREE WILL on this date of</t>
  </si>
  <si>
    <t>_________/____/20_____</t>
  </si>
  <si>
    <t>_______________________________</t>
  </si>
  <si>
    <t>Notary Public</t>
  </si>
  <si>
    <t>My commission expires on date</t>
  </si>
  <si>
    <t>_______/ ____ /_____</t>
  </si>
  <si>
    <t xml:space="preserve"> By completing this form we certify our intent to restore our home to its original or better condition or value as quickly as possible and our acknowledgment to comply with any required property inspections, including but not limited to, a final inspection. </t>
  </si>
  <si>
    <t>Approximate amount of claim:</t>
  </si>
  <si>
    <t xml:space="preserve">I/we, the undersigned mortgagor(s) hereby certify that the damages sustained to our property, will be / have been completed per the insurance adjuster’s scope to its original or better condition, and will / does comply with all applicable state and local codes and regulations governing residential repair or reconstruction, including, but not limited to building codes, zoning codes, work permits and inspections. </t>
  </si>
  <si>
    <t xml:space="preserve">I/we the undersigned mortgagor(s) hereby certify that all bills for materials and labor will be / have been paid from the insurance loss proceeds. There will be / are no Mechanics Liens or Material providers liens filed as a result of lack of payment for the repair/reconstruction work. </t>
  </si>
  <si>
    <t xml:space="preserve">I/we the undersigned mortgagor(s) acknowledge that upon execution of this Affidavit and Certification of Intent to Repair, insurance claim proceeds will be released per applicable Mortgage Servicing Corporation guidelines, in compliance with the Investor of my loan, and I/we agree to apply released funds promptly to repair or reconstruct the property.  At each draw request an insurance loss inspection maybe scheduled to confirm percentage of completion and will be released only upon satisfactory results. </t>
  </si>
  <si>
    <t>I/we the undersigned mortgagor(s) certify and acknowledge that a final inspection may be required to confirm repairs to the property have been satisfactorily completed. That we and / or the contractor will contact Customer Service Center to request a final inspection.</t>
  </si>
  <si>
    <t>Date</t>
  </si>
  <si>
    <t xml:space="preserve">Sworn to before me and subscribed in my presence on this ____ day of __ _________, 20___. </t>
  </si>
  <si>
    <t xml:space="preserve">Signature of Co- Owner                  Date         </t>
  </si>
  <si>
    <t xml:space="preserve">State of: ____________ County/Parish of: ______________________                                                              </t>
  </si>
  <si>
    <t xml:space="preserve">Notary Signature:  ______________________________________________  </t>
  </si>
  <si>
    <t xml:space="preserve">My Commission Expires: ______/_______ / 20_______                      Notary Seal: </t>
  </si>
  <si>
    <t xml:space="preserve"> Providing Cost Estimating &amp; Project Management Services</t>
  </si>
  <si>
    <r>
      <t xml:space="preserve">Re: Wardine </t>
    </r>
    <r>
      <rPr>
        <sz val="14"/>
        <color rgb="FF595B5B"/>
        <rFont val="Calibri"/>
        <family val="2"/>
        <scheme val="minor"/>
      </rPr>
      <t>Saunders.</t>
    </r>
  </si>
  <si>
    <r>
      <t xml:space="preserve">Wardine </t>
    </r>
    <r>
      <rPr>
        <sz val="14"/>
        <color rgb="FF595B5B"/>
        <rFont val="Calibri"/>
        <family val="2"/>
        <scheme val="minor"/>
      </rPr>
      <t xml:space="preserve">Saunders </t>
    </r>
    <r>
      <rPr>
        <sz val="14"/>
        <color rgb="FF494B4B"/>
        <rFont val="Calibri"/>
        <family val="2"/>
        <scheme val="minor"/>
      </rPr>
      <t>has been promoted to</t>
    </r>
    <r>
      <rPr>
        <sz val="14"/>
        <color rgb="FF757575"/>
        <rFont val="Calibri"/>
        <family val="2"/>
        <scheme val="minor"/>
      </rPr>
      <t xml:space="preserve"> </t>
    </r>
    <r>
      <rPr>
        <sz val="14"/>
        <color rgb="FF595B5B"/>
        <rFont val="Calibri"/>
        <family val="2"/>
        <scheme val="minor"/>
      </rPr>
      <t xml:space="preserve">Contents Team </t>
    </r>
    <r>
      <rPr>
        <sz val="14"/>
        <color rgb="FF494B4B"/>
        <rFont val="Calibri"/>
        <family val="2"/>
        <scheme val="minor"/>
      </rPr>
      <t xml:space="preserve">leader. </t>
    </r>
  </si>
  <si>
    <t>Upon relocating to the Atlanta, Ga. area she will be paid as following:</t>
  </si>
  <si>
    <r>
      <t>$750</t>
    </r>
    <r>
      <rPr>
        <sz val="14"/>
        <color rgb="FF2F2F2F"/>
        <rFont val="Calibri"/>
        <family val="2"/>
        <scheme val="minor"/>
      </rPr>
      <t>.</t>
    </r>
    <r>
      <rPr>
        <sz val="14"/>
        <color rgb="FF494B4B"/>
        <rFont val="Calibri"/>
        <family val="2"/>
        <scheme val="minor"/>
      </rPr>
      <t xml:space="preserve">00 per </t>
    </r>
    <r>
      <rPr>
        <sz val="14"/>
        <color rgb="FF595B5B"/>
        <rFont val="Calibri"/>
        <family val="2"/>
        <scheme val="minor"/>
      </rPr>
      <t xml:space="preserve">week </t>
    </r>
    <r>
      <rPr>
        <sz val="14"/>
        <color rgb="FF494B4B"/>
        <rFont val="Calibri"/>
        <family val="2"/>
        <scheme val="minor"/>
      </rPr>
      <t xml:space="preserve">plus performance bonuses. </t>
    </r>
    <r>
      <rPr>
        <sz val="14"/>
        <color rgb="FFC1C1C1"/>
        <rFont val="Calibri"/>
        <family val="2"/>
        <scheme val="minor"/>
      </rPr>
      <t>•</t>
    </r>
  </si>
  <si>
    <t>We are pleased to bring her into the home office as she continues to assist in the growth of the company.</t>
  </si>
  <si>
    <t>Ms. Saunders is a valuable asset to the company and we appreciate her work ethic.</t>
  </si>
  <si>
    <t>Contact me as below if there any further info needed.</t>
  </si>
  <si>
    <t xml:space="preserve"> &amp; INSURANCE APPRAISALS</t>
  </si>
  <si>
    <t>Lenders under a Union Mortgage Clause ISO form 438.BFU which allows the lender to collect even if the named insured may not because of fraud or other intentional 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</si>
</sst>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F800]dddd\,\ mmmm\ dd\,\ yyyy"/>
    <numFmt numFmtId="165" formatCode="mm/dd/yy;@"/>
    <numFmt numFmtId="166" formatCode="0;[Red]0"/>
    <numFmt numFmtId="167" formatCode="0_);\(0\)"/>
    <numFmt numFmtId="168" formatCode="_(&quot;$&quot;* #,##0_);_(&quot;$&quot;* \(#,##0\);_(&quot;$&quot;* &quot;-&quot;??_);_(@_)"/>
    <numFmt numFmtId="169" formatCode="[&lt;=9999999]###\-####;\(###\)\ ###\-####"/>
    <numFmt numFmtId="170" formatCode="_(* #,##0_);_(* \(#,##0\);_(* &quot;-&quot;??_);_(@_)"/>
  </numFmts>
  <fonts count="588">
    <font>
      <sz val="11"/>
      <color theme="1"/>
      <name val="Calibri"/>
      <family val="2"/>
      <scheme val="minor"/>
    </font>
    <font>
      <sz val="12"/>
      <color theme="1"/>
      <name val="Arial"/>
      <family val="2"/>
    </font>
    <font>
      <sz val="14"/>
      <color theme="1"/>
      <name val="Arial Narrow"/>
      <family val="2"/>
    </font>
    <font>
      <sz val="14"/>
      <color theme="1"/>
      <name val="Arial Narrow"/>
      <family val="2"/>
    </font>
    <font>
      <sz val="12"/>
      <color theme="1"/>
      <name val="Calibri"/>
      <family val="2"/>
      <scheme val="minor"/>
    </font>
    <font>
      <sz val="11"/>
      <color rgb="FF000000"/>
      <name val="Calibri"/>
      <family val="2"/>
      <scheme val="minor"/>
    </font>
    <font>
      <sz val="14"/>
      <color rgb="FF000000"/>
      <name val="Calibri"/>
      <family val="2"/>
      <scheme val="minor"/>
    </font>
    <font>
      <sz val="14"/>
      <color theme="1"/>
      <name val="Calibri"/>
      <family val="2"/>
      <scheme val="minor"/>
    </font>
    <font>
      <u/>
      <sz val="14"/>
      <color rgb="FF000000"/>
      <name val="Calibri"/>
      <family val="2"/>
      <scheme val="minor"/>
    </font>
    <font>
      <b/>
      <sz val="11"/>
      <color rgb="FF000000"/>
      <name val="Calibri"/>
      <family val="2"/>
      <scheme val="minor"/>
    </font>
    <font>
      <b/>
      <sz val="12"/>
      <color theme="0"/>
      <name val="Calibri"/>
      <family val="2"/>
      <scheme val="minor"/>
    </font>
    <font>
      <b/>
      <i/>
      <u/>
      <sz val="14"/>
      <color theme="0"/>
      <name val="Calibri"/>
      <family val="2"/>
      <scheme val="minor"/>
    </font>
    <font>
      <sz val="10"/>
      <color rgb="FF000000"/>
      <name val="Calibri"/>
      <family val="2"/>
      <scheme val="minor"/>
    </font>
    <font>
      <sz val="12"/>
      <color rgb="FF000000"/>
      <name val="Calibri"/>
      <family val="2"/>
      <scheme val="minor"/>
    </font>
    <font>
      <sz val="10"/>
      <color theme="1"/>
      <name val="Calibri"/>
      <family val="2"/>
      <scheme val="minor"/>
    </font>
    <font>
      <i/>
      <u/>
      <sz val="12"/>
      <color rgb="FF000000"/>
      <name val="Arial Narrow"/>
      <family val="2"/>
    </font>
    <font>
      <i/>
      <u/>
      <sz val="12"/>
      <color rgb="FF000000"/>
      <name val="Calibri"/>
      <family val="2"/>
      <scheme val="minor"/>
    </font>
    <font>
      <u/>
      <sz val="11"/>
      <color theme="10"/>
      <name val="Calibri"/>
      <family val="2"/>
    </font>
    <font>
      <b/>
      <sz val="9"/>
      <color indexed="81"/>
      <name val="Tahoma"/>
      <family val="2"/>
    </font>
    <font>
      <sz val="9"/>
      <color indexed="81"/>
      <name val="Tahoma"/>
      <family val="2"/>
    </font>
    <font>
      <sz val="8"/>
      <color rgb="FF000000"/>
      <name val="Calibri"/>
      <family val="2"/>
      <scheme val="minor"/>
    </font>
    <font>
      <u/>
      <sz val="11"/>
      <color theme="10"/>
      <name val="Calibri"/>
      <family val="2"/>
      <scheme val="minor"/>
    </font>
    <font>
      <sz val="12"/>
      <color rgb="FF000000"/>
      <name val="Arial Narrow"/>
      <family val="2"/>
    </font>
    <font>
      <sz val="8"/>
      <color rgb="FF000000"/>
      <name val="Arial Narrow"/>
      <family val="2"/>
    </font>
    <font>
      <sz val="12"/>
      <color theme="1"/>
      <name val="Arial Narrow"/>
      <family val="2"/>
    </font>
    <font>
      <sz val="8"/>
      <color theme="1"/>
      <name val="Calibri"/>
      <family val="2"/>
      <scheme val="minor"/>
    </font>
    <font>
      <i/>
      <u/>
      <sz val="8"/>
      <color rgb="FF000000"/>
      <name val="Arial Narrow"/>
      <family val="2"/>
    </font>
    <font>
      <sz val="8"/>
      <color theme="1"/>
      <name val="Arial Narrow"/>
      <family val="2"/>
    </font>
    <font>
      <u/>
      <sz val="12"/>
      <color theme="10"/>
      <name val="Calibri"/>
      <family val="2"/>
      <scheme val="minor"/>
    </font>
    <font>
      <u/>
      <sz val="12"/>
      <color rgb="FF000000"/>
      <name val="Arial"/>
      <family val="2"/>
    </font>
    <font>
      <sz val="12"/>
      <color rgb="FFFA7D00"/>
      <name val="NEW Times"/>
      <family val="2"/>
    </font>
    <font>
      <b/>
      <i/>
      <u/>
      <sz val="8"/>
      <color theme="0"/>
      <name val="Arial Narrow"/>
      <family val="2"/>
    </font>
    <font>
      <i/>
      <u/>
      <sz val="14"/>
      <color rgb="FF000000"/>
      <name val="Arial Narrow"/>
      <family val="2"/>
    </font>
    <font>
      <b/>
      <sz val="8"/>
      <color rgb="FF000000"/>
      <name val="Arial Narrow"/>
      <family val="2"/>
    </font>
    <font>
      <i/>
      <sz val="14"/>
      <color rgb="FF000000"/>
      <name val="Arial Narrow"/>
      <family val="2"/>
    </font>
    <font>
      <sz val="14"/>
      <color rgb="FF000000"/>
      <name val="Arial Narrow"/>
      <family val="2"/>
    </font>
    <font>
      <u/>
      <sz val="16"/>
      <color rgb="FF0000FF"/>
      <name val="Arial Narrow"/>
      <family val="2"/>
    </font>
    <font>
      <u/>
      <sz val="14"/>
      <color rgb="FF0000FF"/>
      <name val="Arial Narrow"/>
      <family val="2"/>
    </font>
    <font>
      <b/>
      <i/>
      <u/>
      <sz val="14"/>
      <color rgb="FF000000"/>
      <name val="Arial Narrow"/>
      <family val="2"/>
    </font>
    <font>
      <i/>
      <sz val="8"/>
      <color rgb="FF000000"/>
      <name val="Arial Narrow"/>
      <family val="2"/>
    </font>
    <font>
      <sz val="11"/>
      <color theme="1"/>
      <name val="Arial Narrow"/>
      <family val="2"/>
    </font>
    <font>
      <u/>
      <sz val="14"/>
      <color rgb="FF000000"/>
      <name val="Arial Narrow"/>
      <family val="2"/>
    </font>
    <font>
      <b/>
      <i/>
      <u/>
      <sz val="16"/>
      <color rgb="FF000000"/>
      <name val="Arial Narrow"/>
      <family val="2"/>
    </font>
    <font>
      <u/>
      <sz val="16"/>
      <color rgb="FF000000"/>
      <name val="Arial Narrow"/>
      <family val="2"/>
    </font>
    <font>
      <i/>
      <sz val="20"/>
      <color theme="1"/>
      <name val="Arial Narrow"/>
      <family val="2"/>
    </font>
    <font>
      <sz val="20"/>
      <color theme="1"/>
      <name val="Calibri"/>
      <family val="2"/>
      <scheme val="minor"/>
    </font>
    <font>
      <sz val="10"/>
      <color rgb="FF222222"/>
      <name val="Arial"/>
      <family val="2"/>
    </font>
    <font>
      <i/>
      <sz val="18"/>
      <color rgb="FF000000"/>
      <name val="Arial Narrow"/>
      <family val="2"/>
    </font>
    <font>
      <i/>
      <u val="singleAccounting"/>
      <sz val="12"/>
      <color rgb="FF0070C0"/>
      <name val="Arial Narrow"/>
      <family val="2"/>
    </font>
    <font>
      <i/>
      <sz val="10"/>
      <color rgb="FF000000"/>
      <name val="Arial Narrow"/>
      <family val="2"/>
    </font>
    <font>
      <i/>
      <sz val="11"/>
      <color rgb="FF000000"/>
      <name val="Arial Narrow"/>
      <family val="2"/>
    </font>
    <font>
      <sz val="11"/>
      <name val="Arial Narrow"/>
      <family val="2"/>
    </font>
    <font>
      <i/>
      <sz val="14"/>
      <color rgb="FF000000"/>
      <name val="Bodoni MT Condensed"/>
      <family val="1"/>
    </font>
    <font>
      <i/>
      <u/>
      <sz val="10"/>
      <color rgb="FF000000"/>
      <name val="Arial Narrow"/>
      <family val="2"/>
    </font>
    <font>
      <u/>
      <sz val="14"/>
      <color theme="10"/>
      <name val="Calibri"/>
      <family val="2"/>
    </font>
    <font>
      <i/>
      <sz val="12"/>
      <color rgb="FF000000"/>
      <name val="Arial Narrow"/>
      <family val="2"/>
    </font>
    <font>
      <i/>
      <u/>
      <sz val="14"/>
      <color rgb="FF000000"/>
      <name val="Arial"/>
      <family val="2"/>
    </font>
    <font>
      <sz val="14"/>
      <color rgb="FF1D2228"/>
      <name val="Arial Narrow"/>
      <family val="2"/>
    </font>
    <font>
      <b/>
      <sz val="14"/>
      <color rgb="FF1D2228"/>
      <name val="Arial Narrow"/>
      <family val="2"/>
    </font>
    <font>
      <sz val="11"/>
      <color theme="1"/>
      <name val="Calibri"/>
      <family val="2"/>
      <scheme val="minor"/>
    </font>
    <font>
      <b/>
      <i/>
      <u/>
      <sz val="16"/>
      <color theme="1"/>
      <name val="Calibri"/>
      <family val="2"/>
      <scheme val="minor"/>
    </font>
    <font>
      <u/>
      <sz val="14"/>
      <color theme="1"/>
      <name val="Calibri"/>
      <family val="2"/>
      <scheme val="minor"/>
    </font>
    <font>
      <u val="singleAccounting"/>
      <sz val="14"/>
      <color theme="1"/>
      <name val="Calibri"/>
      <family val="2"/>
      <scheme val="minor"/>
    </font>
    <font>
      <u val="singleAccounting"/>
      <sz val="12"/>
      <color theme="1"/>
      <name val="Calibri"/>
      <family val="2"/>
      <scheme val="minor"/>
    </font>
    <font>
      <u val="singleAccounting"/>
      <sz val="16"/>
      <color theme="1"/>
      <name val="Calibri"/>
      <family val="2"/>
      <scheme val="minor"/>
    </font>
    <font>
      <u/>
      <sz val="16"/>
      <color rgb="FF0000FF"/>
      <name val="Calibri"/>
      <family val="2"/>
      <scheme val="minor"/>
    </font>
    <font>
      <i/>
      <u/>
      <sz val="16"/>
      <color theme="1"/>
      <name val="Calibri"/>
      <family val="2"/>
      <scheme val="minor"/>
    </font>
    <font>
      <b/>
      <i/>
      <u val="singleAccounting"/>
      <sz val="11"/>
      <color theme="1"/>
      <name val="Calibri"/>
      <family val="2"/>
      <scheme val="minor"/>
    </font>
    <font>
      <b/>
      <i/>
      <u/>
      <sz val="12"/>
      <color theme="1"/>
      <name val="Arial"/>
      <family val="2"/>
    </font>
    <font>
      <i/>
      <u val="double"/>
      <sz val="14"/>
      <color rgb="FF000000"/>
      <name val="MingLiU_HKSCS-ExtB"/>
      <family val="1"/>
    </font>
    <font>
      <i/>
      <sz val="12"/>
      <color theme="1"/>
      <name val="Bodoni MT Condensed"/>
      <family val="1"/>
    </font>
    <font>
      <i/>
      <sz val="14"/>
      <color theme="1"/>
      <name val="Bodoni MT Condensed"/>
      <family val="1"/>
    </font>
    <font>
      <u val="double"/>
      <sz val="12"/>
      <color rgb="FF000000"/>
      <name val="Arial Narrow"/>
      <family val="2"/>
    </font>
    <font>
      <i/>
      <sz val="12"/>
      <color rgb="FF000000"/>
      <name val="Bodoni MT Condensed"/>
      <family val="1"/>
    </font>
    <font>
      <u/>
      <sz val="14"/>
      <color rgb="FF000000"/>
      <name val="Times New Roman"/>
      <family val="1"/>
    </font>
    <font>
      <b/>
      <i/>
      <u/>
      <sz val="12"/>
      <color rgb="FF000000"/>
      <name val="Arial Narrow"/>
      <family val="2"/>
    </font>
    <font>
      <sz val="18"/>
      <color theme="1"/>
      <name val="Calibri"/>
      <family val="2"/>
      <scheme val="minor"/>
    </font>
    <font>
      <i/>
      <u val="double"/>
      <sz val="14"/>
      <color rgb="FF000000"/>
      <name val="Calibri"/>
      <family val="2"/>
      <scheme val="minor"/>
    </font>
    <font>
      <i/>
      <u/>
      <sz val="12"/>
      <color theme="1"/>
      <name val="Bodoni MT Condensed"/>
      <family val="1"/>
    </font>
    <font>
      <i/>
      <sz val="14"/>
      <color theme="1"/>
      <name val="Arial Narrow"/>
      <family val="2"/>
    </font>
    <font>
      <i/>
      <u/>
      <sz val="14"/>
      <color rgb="FF000000"/>
      <name val="Bodoni MT Condensed"/>
      <family val="1"/>
    </font>
    <font>
      <b/>
      <i/>
      <u/>
      <sz val="16"/>
      <color indexed="12"/>
      <name val="Calibri"/>
      <family val="2"/>
    </font>
    <font>
      <sz val="16"/>
      <color theme="1"/>
      <name val="Calibri"/>
      <family val="2"/>
      <scheme val="minor"/>
    </font>
    <font>
      <u/>
      <sz val="16"/>
      <color indexed="12"/>
      <name val="Calibri"/>
      <family val="2"/>
    </font>
    <font>
      <u/>
      <sz val="14"/>
      <color indexed="12"/>
      <name val="Calibri"/>
      <family val="2"/>
    </font>
    <font>
      <i/>
      <u/>
      <sz val="22"/>
      <color rgb="FF000000"/>
      <name val="Algerian"/>
      <family val="5"/>
    </font>
    <font>
      <i/>
      <sz val="12"/>
      <color rgb="FF000000"/>
      <name val="Arial"/>
      <family val="2"/>
    </font>
    <font>
      <b/>
      <i/>
      <sz val="16"/>
      <color theme="1"/>
      <name val="Calibri"/>
      <family val="2"/>
      <scheme val="minor"/>
    </font>
    <font>
      <i/>
      <u/>
      <sz val="10"/>
      <color indexed="12"/>
      <name val="Calibri"/>
      <family val="2"/>
    </font>
    <font>
      <sz val="14"/>
      <color theme="1"/>
      <name val="Times New Roman"/>
      <family val="1"/>
    </font>
    <font>
      <sz val="12"/>
      <color rgb="FF000000"/>
      <name val="Trebuchet MS"/>
      <family val="2"/>
    </font>
    <font>
      <u/>
      <sz val="12"/>
      <color indexed="12"/>
      <name val="Arial"/>
      <family val="2"/>
    </font>
    <font>
      <i/>
      <u val="double"/>
      <sz val="20"/>
      <color rgb="FF000000"/>
      <name val="Calibri"/>
      <family val="2"/>
      <scheme val="minor"/>
    </font>
    <font>
      <u/>
      <sz val="8"/>
      <color rgb="FF000000"/>
      <name val="Arial Narrow"/>
      <family val="2"/>
    </font>
    <font>
      <u/>
      <sz val="12"/>
      <color rgb="FF000000"/>
      <name val="Arial Narrow"/>
      <family val="2"/>
    </font>
    <font>
      <u/>
      <sz val="10"/>
      <color rgb="FF000000"/>
      <name val="Arial Narrow"/>
      <family val="2"/>
    </font>
    <font>
      <b/>
      <i/>
      <u/>
      <sz val="14"/>
      <color theme="1"/>
      <name val="Calibri"/>
      <family val="2"/>
      <scheme val="minor"/>
    </font>
    <font>
      <sz val="14"/>
      <color rgb="FF0000FF"/>
      <name val="Calibri"/>
      <family val="2"/>
      <scheme val="minor"/>
    </font>
    <font>
      <b/>
      <u/>
      <sz val="12"/>
      <color rgb="FF000000"/>
      <name val="Arial Narrow"/>
      <family val="2"/>
    </font>
    <font>
      <b/>
      <u/>
      <sz val="16"/>
      <color rgb="FF000000"/>
      <name val="Arial Narrow"/>
      <family val="2"/>
    </font>
    <font>
      <sz val="12"/>
      <color rgb="FF000000"/>
      <name val="Times New Roman"/>
      <family val="1"/>
    </font>
    <font>
      <sz val="8"/>
      <color theme="1"/>
      <name val="Times New Roman"/>
      <family val="1"/>
    </font>
    <font>
      <sz val="12"/>
      <color theme="1"/>
      <name val="Times New Roman"/>
      <family val="1"/>
    </font>
    <font>
      <sz val="12"/>
      <color rgb="FF7030A0"/>
      <name val="Calibri"/>
      <family val="2"/>
      <scheme val="minor"/>
    </font>
    <font>
      <i/>
      <sz val="12"/>
      <color indexed="8"/>
      <name val="Times New Roman"/>
      <family val="1"/>
    </font>
    <font>
      <b/>
      <sz val="12"/>
      <color indexed="8"/>
      <name val="Times New Roman"/>
      <family val="1"/>
    </font>
    <font>
      <u val="singleAccounting"/>
      <sz val="8"/>
      <color theme="1"/>
      <name val="Calibri"/>
      <family val="2"/>
      <scheme val="minor"/>
    </font>
    <font>
      <u/>
      <sz val="8"/>
      <color theme="1"/>
      <name val="Calibri"/>
      <family val="2"/>
      <scheme val="minor"/>
    </font>
    <font>
      <u val="singleAccounting"/>
      <sz val="14"/>
      <color theme="1"/>
      <name val="Arial Narrow"/>
      <family val="2"/>
    </font>
    <font>
      <u/>
      <sz val="14"/>
      <color theme="1"/>
      <name val="Arial Narrow"/>
      <family val="2"/>
    </font>
    <font>
      <b/>
      <sz val="14"/>
      <color rgb="FF000000"/>
      <name val="Arial Narrow"/>
      <family val="2"/>
    </font>
    <font>
      <i/>
      <sz val="16"/>
      <color rgb="FF000000"/>
      <name val="Arial Narrow"/>
      <family val="2"/>
    </font>
    <font>
      <i/>
      <u/>
      <sz val="14"/>
      <color theme="1"/>
      <name val="Arial Narrow"/>
      <family val="2"/>
    </font>
    <font>
      <u/>
      <sz val="14"/>
      <color rgb="FF0000FF"/>
      <name val="Calibri"/>
      <family val="2"/>
      <scheme val="minor"/>
    </font>
    <font>
      <u/>
      <sz val="8"/>
      <color rgb="FF000000"/>
      <name val="Calibri"/>
      <family val="2"/>
      <scheme val="minor"/>
    </font>
    <font>
      <i/>
      <u/>
      <sz val="14"/>
      <color rgb="FF000000"/>
      <name val="Calibri"/>
      <family val="2"/>
      <scheme val="minor"/>
    </font>
    <font>
      <sz val="14"/>
      <color rgb="FFFA7D00"/>
      <name val="Arial Narrow"/>
      <family val="2"/>
    </font>
    <font>
      <i/>
      <u/>
      <sz val="16"/>
      <color rgb="FF000000"/>
      <name val="Calibri"/>
      <family val="2"/>
      <scheme val="minor"/>
    </font>
    <font>
      <sz val="16"/>
      <color rgb="FF1D2228"/>
      <name val="Arial Narrow"/>
      <family val="2"/>
    </font>
    <font>
      <b/>
      <sz val="16"/>
      <color rgb="FF1D2228"/>
      <name val="Arial Narrow"/>
      <family val="2"/>
    </font>
    <font>
      <b/>
      <u/>
      <sz val="18"/>
      <color theme="1"/>
      <name val="Arial Narrow"/>
      <family val="2"/>
    </font>
    <font>
      <i/>
      <u/>
      <sz val="14"/>
      <color indexed="12"/>
      <name val="Arial Narrow"/>
      <family val="2"/>
    </font>
    <font>
      <b/>
      <i/>
      <sz val="14"/>
      <color theme="1"/>
      <name val="Arial Narrow"/>
      <family val="2"/>
    </font>
    <font>
      <i/>
      <sz val="14"/>
      <color theme="1"/>
      <name val="Calibri"/>
      <family val="2"/>
      <scheme val="minor"/>
    </font>
    <font>
      <b/>
      <i/>
      <sz val="14"/>
      <color rgb="FF000000"/>
      <name val="Arial"/>
      <family val="2"/>
    </font>
    <font>
      <sz val="11"/>
      <color indexed="8"/>
      <name val="Calibri"/>
      <family val="2"/>
    </font>
    <font>
      <sz val="12"/>
      <color rgb="FF006100"/>
      <name val="Calibri"/>
      <family val="2"/>
      <scheme val="minor"/>
    </font>
    <font>
      <sz val="12"/>
      <color theme="0"/>
      <name val="Calibri"/>
      <family val="2"/>
      <scheme val="minor"/>
    </font>
    <font>
      <b/>
      <sz val="12"/>
      <color rgb="FFFA7D00"/>
      <name val="Calibri"/>
      <family val="2"/>
      <scheme val="minor"/>
    </font>
    <font>
      <sz val="10"/>
      <name val="Arial"/>
      <family val="2"/>
    </font>
    <font>
      <u/>
      <sz val="10"/>
      <color indexed="12"/>
      <name val="Arial"/>
      <family val="2"/>
    </font>
    <font>
      <sz val="12"/>
      <color theme="1"/>
      <name val="NEW Times"/>
      <family val="2"/>
    </font>
    <font>
      <b/>
      <sz val="12"/>
      <color rgb="FFFA7D00"/>
      <name val="NEW Times"/>
      <family val="2"/>
    </font>
    <font>
      <u/>
      <sz val="12"/>
      <color theme="10"/>
      <name val="NEW Times"/>
      <family val="2"/>
    </font>
    <font>
      <b/>
      <sz val="18"/>
      <color theme="3"/>
      <name val="Calibri Light"/>
      <family val="2"/>
      <scheme val="major"/>
    </font>
    <font>
      <b/>
      <sz val="12"/>
      <color rgb="FF3F3F3F"/>
      <name val="Calibri"/>
      <family val="2"/>
      <scheme val="minor"/>
    </font>
    <font>
      <b/>
      <sz val="11"/>
      <color rgb="FFFA7D00"/>
      <name val="Calibri"/>
      <family val="2"/>
      <scheme val="minor"/>
    </font>
    <font>
      <sz val="11"/>
      <color rgb="FFFA7D00"/>
      <name val="Calibri"/>
      <family val="2"/>
      <scheme val="minor"/>
    </font>
    <font>
      <b/>
      <sz val="12"/>
      <color theme="1"/>
      <name val="Calibri"/>
      <family val="2"/>
      <scheme val="minor"/>
    </font>
    <font>
      <sz val="12"/>
      <color rgb="FFFA7D00"/>
      <name val="Calibri"/>
      <family val="2"/>
      <scheme val="minor"/>
    </font>
    <font>
      <u/>
      <sz val="18"/>
      <color theme="1"/>
      <name val="Arial Narrow"/>
      <family val="2"/>
    </font>
    <font>
      <sz val="12"/>
      <color rgb="FF222222"/>
      <name val="Arial"/>
      <family val="2"/>
    </font>
    <font>
      <b/>
      <sz val="16"/>
      <color theme="1"/>
      <name val="Calibri"/>
      <family val="2"/>
      <scheme val="minor"/>
    </font>
    <font>
      <sz val="16"/>
      <name val="Arial Narrow"/>
      <family val="2"/>
    </font>
    <font>
      <sz val="14"/>
      <name val="Arial Narrow"/>
      <family val="2"/>
    </font>
    <font>
      <b/>
      <i/>
      <u/>
      <sz val="12"/>
      <color rgb="FF000000"/>
      <name val="Calibri"/>
      <family val="2"/>
      <scheme val="minor"/>
    </font>
    <font>
      <sz val="12"/>
      <color rgb="FF404040"/>
      <name val="Myanmar Text"/>
      <family val="2"/>
    </font>
    <font>
      <b/>
      <i/>
      <u/>
      <sz val="14"/>
      <color rgb="FF000000"/>
      <name val="Calibri"/>
      <family val="2"/>
      <scheme val="minor"/>
    </font>
    <font>
      <u/>
      <sz val="14"/>
      <name val="Arial Narrow"/>
      <family val="2"/>
    </font>
    <font>
      <b/>
      <i/>
      <sz val="16"/>
      <name val="Arial Narrow"/>
      <family val="2"/>
    </font>
    <font>
      <b/>
      <sz val="12"/>
      <color rgb="FF000000"/>
      <name val="Calibri"/>
      <family val="2"/>
      <scheme val="minor"/>
    </font>
    <font>
      <sz val="16"/>
      <color rgb="FF000000"/>
      <name val="Calibri"/>
      <family val="2"/>
      <scheme val="minor"/>
    </font>
    <font>
      <i/>
      <u/>
      <sz val="12"/>
      <color rgb="FF0000FF"/>
      <name val="Calibri"/>
      <family val="2"/>
      <scheme val="minor"/>
    </font>
    <font>
      <i/>
      <u/>
      <sz val="12"/>
      <name val="Arial Narrow"/>
      <family val="2"/>
    </font>
    <font>
      <sz val="11"/>
      <color rgb="FF5F6368"/>
      <name val="Arial"/>
      <family val="2"/>
    </font>
    <font>
      <sz val="11"/>
      <color rgb="FF222222"/>
      <name val="Arial"/>
      <family val="2"/>
    </font>
    <font>
      <sz val="11"/>
      <color rgb="FF444444"/>
      <name val="Arial"/>
      <family val="2"/>
    </font>
    <font>
      <b/>
      <sz val="13.5"/>
      <color rgb="FF202124"/>
      <name val="Arial"/>
      <family val="2"/>
    </font>
    <font>
      <b/>
      <i/>
      <u/>
      <sz val="12"/>
      <color rgb="FFFFFFFF"/>
      <name val="Calibri"/>
      <family val="2"/>
      <scheme val="minor"/>
    </font>
    <font>
      <i/>
      <u/>
      <sz val="12"/>
      <name val="Calibri"/>
      <family val="2"/>
      <scheme val="minor"/>
    </font>
    <font>
      <u/>
      <sz val="12"/>
      <name val="Calibri"/>
      <family val="2"/>
      <scheme val="minor"/>
    </font>
    <font>
      <sz val="12"/>
      <color rgb="FF888888"/>
      <name val="Arial"/>
      <family val="2"/>
    </font>
    <font>
      <i/>
      <u/>
      <sz val="11"/>
      <color rgb="FF000000"/>
      <name val="Arial Narrow"/>
      <family val="2"/>
    </font>
    <font>
      <sz val="11"/>
      <color rgb="FF000000"/>
      <name val="Arial Narrow"/>
      <family val="2"/>
    </font>
    <font>
      <sz val="14"/>
      <color rgb="FF222222"/>
      <name val="Arial"/>
      <family val="2"/>
    </font>
    <font>
      <sz val="14"/>
      <color theme="1"/>
      <name val="Arial"/>
      <family val="2"/>
    </font>
    <font>
      <b/>
      <i/>
      <sz val="14"/>
      <color rgb="FF000000"/>
      <name val="Arial Narrow"/>
      <family val="2"/>
    </font>
    <font>
      <i/>
      <u/>
      <sz val="14"/>
      <name val="Calibri"/>
      <family val="2"/>
      <scheme val="minor"/>
    </font>
    <font>
      <b/>
      <i/>
      <sz val="14"/>
      <color rgb="FF000000"/>
      <name val="Calibri"/>
      <family val="2"/>
      <scheme val="minor"/>
    </font>
    <font>
      <i/>
      <sz val="14"/>
      <color rgb="FF000000"/>
      <name val="Calibri"/>
      <family val="2"/>
      <scheme val="minor"/>
    </font>
    <font>
      <i/>
      <sz val="14"/>
      <color rgb="FF444444"/>
      <name val="Arial"/>
      <family val="2"/>
    </font>
    <font>
      <b/>
      <sz val="13.5"/>
      <color theme="1"/>
      <name val="Calibri"/>
      <family val="2"/>
      <scheme val="minor"/>
    </font>
    <font>
      <b/>
      <sz val="13.5"/>
      <color rgb="FF808080"/>
      <name val="Calibri"/>
      <family val="2"/>
      <scheme val="minor"/>
    </font>
    <font>
      <b/>
      <sz val="13.5"/>
      <color rgb="FFF7079A"/>
      <name val="Calibri"/>
      <family val="2"/>
      <scheme val="minor"/>
    </font>
    <font>
      <b/>
      <sz val="18"/>
      <color rgb="FF808080"/>
      <name val="Calibri"/>
      <family val="2"/>
      <scheme val="minor"/>
    </font>
    <font>
      <b/>
      <sz val="14"/>
      <color rgb="FF808080"/>
      <name val="Calibri"/>
      <family val="2"/>
      <scheme val="minor"/>
    </font>
    <font>
      <sz val="11"/>
      <color rgb="FF000000"/>
      <name val="Calibri"/>
      <family val="2"/>
    </font>
    <font>
      <i/>
      <u/>
      <sz val="12"/>
      <color rgb="FF000000"/>
      <name val="Times New Roman"/>
      <family val="1"/>
    </font>
    <font>
      <b/>
      <sz val="12"/>
      <color rgb="FF000000"/>
      <name val="Arial Narrow"/>
      <family val="2"/>
    </font>
    <font>
      <u val="double"/>
      <sz val="16"/>
      <color theme="1"/>
      <name val="Calibri"/>
      <family val="2"/>
      <scheme val="minor"/>
    </font>
    <font>
      <b/>
      <u/>
      <sz val="14"/>
      <color theme="1"/>
      <name val="Calibri"/>
      <family val="2"/>
      <scheme val="minor"/>
    </font>
    <font>
      <u val="double"/>
      <sz val="14"/>
      <color rgb="FF000000"/>
      <name val="Calibri"/>
      <family val="2"/>
      <scheme val="minor"/>
    </font>
    <font>
      <u val="singleAccounting"/>
      <sz val="8"/>
      <color theme="1"/>
      <name val="Arial Narrow"/>
      <family val="2"/>
    </font>
    <font>
      <sz val="12"/>
      <color rgb="FF222222"/>
      <name val="Verdana"/>
      <family val="2"/>
    </font>
    <font>
      <sz val="14"/>
      <color rgb="FF5A6063"/>
      <name val="Avenir"/>
    </font>
    <font>
      <u/>
      <sz val="16"/>
      <color theme="1"/>
      <name val="Calibri"/>
      <family val="2"/>
      <scheme val="minor"/>
    </font>
    <font>
      <u val="double"/>
      <sz val="14"/>
      <color theme="1"/>
      <name val="Calibri"/>
      <family val="2"/>
      <scheme val="minor"/>
    </font>
    <font>
      <i/>
      <sz val="14"/>
      <color rgb="FF000000"/>
      <name val="Arial"/>
      <family val="2"/>
    </font>
    <font>
      <b/>
      <i/>
      <u/>
      <sz val="14"/>
      <color rgb="FF000000"/>
      <name val="Arial"/>
      <family val="2"/>
    </font>
    <font>
      <sz val="14"/>
      <color rgb="FF000000"/>
      <name val="Arial"/>
      <family val="2"/>
    </font>
    <font>
      <i/>
      <u val="singleAccounting"/>
      <sz val="14"/>
      <name val="Arial"/>
      <family val="2"/>
    </font>
    <font>
      <b/>
      <i/>
      <u val="double"/>
      <sz val="14"/>
      <color theme="1"/>
      <name val="Calibri"/>
      <family val="2"/>
      <scheme val="minor"/>
    </font>
    <font>
      <i/>
      <u/>
      <sz val="12"/>
      <color rgb="FF000000"/>
      <name val="Arial"/>
      <family val="2"/>
    </font>
    <font>
      <i/>
      <u val="singleAccounting"/>
      <sz val="14"/>
      <color rgb="FF000000"/>
      <name val="Arial"/>
      <family val="2"/>
    </font>
    <font>
      <b/>
      <u/>
      <sz val="14"/>
      <color rgb="FF000000"/>
      <name val="Arial"/>
      <family val="2"/>
    </font>
    <font>
      <i/>
      <u/>
      <sz val="12"/>
      <color theme="1"/>
      <name val="Calibri"/>
      <family val="2"/>
      <scheme val="minor"/>
    </font>
    <font>
      <i/>
      <sz val="12"/>
      <color theme="1"/>
      <name val="Arial"/>
      <family val="2"/>
    </font>
    <font>
      <i/>
      <u val="singleAccounting"/>
      <sz val="12"/>
      <name val="Arial"/>
      <family val="2"/>
    </font>
    <font>
      <u val="singleAccounting"/>
      <sz val="14"/>
      <color indexed="12"/>
      <name val="Arial Narrow"/>
      <family val="2"/>
    </font>
    <font>
      <u val="singleAccounting"/>
      <sz val="14"/>
      <color rgb="FF000000"/>
      <name val="Arial Narrow"/>
      <family val="2"/>
    </font>
    <font>
      <i/>
      <u val="singleAccounting"/>
      <sz val="14"/>
      <color rgb="FF000000"/>
      <name val="Arial Narrow"/>
      <family val="2"/>
    </font>
    <font>
      <sz val="14"/>
      <color rgb="FF555555"/>
      <name val="Arial Narrow"/>
      <family val="2"/>
    </font>
    <font>
      <sz val="14"/>
      <color rgb="FF5F6368"/>
      <name val="Arial Narrow"/>
      <family val="2"/>
    </font>
    <font>
      <u val="doubleAccounting"/>
      <sz val="14"/>
      <color theme="1"/>
      <name val="Arial Narrow"/>
      <family val="2"/>
    </font>
    <font>
      <u/>
      <sz val="8"/>
      <color theme="1"/>
      <name val="Arial Narrow"/>
      <family val="2"/>
    </font>
    <font>
      <i/>
      <u/>
      <sz val="22"/>
      <color rgb="FF000000"/>
      <name val="Calibri"/>
      <family val="2"/>
      <scheme val="minor"/>
    </font>
    <font>
      <sz val="14"/>
      <color rgb="FF000000"/>
      <name val="Calibri"/>
      <family val="2"/>
    </font>
    <font>
      <sz val="12"/>
      <color rgb="FF222222"/>
      <name val="Arial Narrow"/>
      <family val="2"/>
    </font>
    <font>
      <sz val="7"/>
      <color theme="1"/>
      <name val="Times New Roman"/>
      <family val="1"/>
    </font>
    <font>
      <sz val="14"/>
      <color theme="1"/>
      <name val="Inherit"/>
    </font>
    <font>
      <sz val="16"/>
      <color theme="1"/>
      <name val="Arial Narrow"/>
      <family val="2"/>
    </font>
    <font>
      <sz val="8"/>
      <color rgb="FFFA7D00"/>
      <name val="NEW Times"/>
      <family val="2"/>
    </font>
    <font>
      <u val="singleAccounting"/>
      <sz val="12"/>
      <color rgb="FFFA7D00"/>
      <name val="NEW Times"/>
      <family val="2"/>
    </font>
    <font>
      <sz val="14"/>
      <color rgb="FFFA7D00"/>
      <name val="NEW Times"/>
      <family val="2"/>
    </font>
    <font>
      <sz val="14"/>
      <color rgb="FF888888"/>
      <name val="Arial"/>
      <family val="2"/>
    </font>
    <font>
      <u/>
      <sz val="14"/>
      <color rgb="FF888888"/>
      <name val="Arial"/>
      <family val="2"/>
    </font>
    <font>
      <b/>
      <i/>
      <u/>
      <sz val="14"/>
      <color theme="1"/>
      <name val="Roboto"/>
    </font>
    <font>
      <b/>
      <i/>
      <u/>
      <sz val="12"/>
      <color theme="0"/>
      <name val="Arial"/>
      <family val="2"/>
    </font>
    <font>
      <b/>
      <sz val="12"/>
      <color theme="0"/>
      <name val="Arial"/>
      <family val="2"/>
    </font>
    <font>
      <sz val="12"/>
      <color rgb="FF000000"/>
      <name val="Arial"/>
      <family val="2"/>
    </font>
    <font>
      <b/>
      <sz val="12"/>
      <color rgb="FF000000"/>
      <name val="Arial"/>
      <family val="2"/>
    </font>
    <font>
      <sz val="14"/>
      <color rgb="FF050505"/>
      <name val="Arial"/>
      <family val="2"/>
    </font>
    <font>
      <b/>
      <sz val="14"/>
      <color rgb="FF000000"/>
      <name val="Arial Black"/>
      <family val="2"/>
    </font>
    <font>
      <b/>
      <sz val="14"/>
      <color theme="1"/>
      <name val="Arial Narrow"/>
      <family val="2"/>
    </font>
    <font>
      <i/>
      <u/>
      <sz val="12"/>
      <color indexed="8"/>
      <name val="Times New Roman"/>
      <family val="1"/>
    </font>
    <font>
      <b/>
      <u/>
      <sz val="14"/>
      <color rgb="FF000000"/>
      <name val="Calibri"/>
      <family val="2"/>
      <scheme val="minor"/>
    </font>
    <font>
      <sz val="14"/>
      <color theme="1"/>
      <name val="Arial Black"/>
      <family val="2"/>
    </font>
    <font>
      <sz val="14"/>
      <color theme="1"/>
      <name val="Symbol"/>
      <family val="1"/>
      <charset val="2"/>
    </font>
    <font>
      <sz val="11"/>
      <color theme="1"/>
      <name val="Arial Black"/>
      <family val="2"/>
    </font>
    <font>
      <b/>
      <i/>
      <u/>
      <sz val="16"/>
      <color rgb="FF0000FF"/>
      <name val="Calibri"/>
      <family val="2"/>
      <scheme val="minor"/>
    </font>
    <font>
      <i/>
      <sz val="14"/>
      <color rgb="FF000000"/>
      <name val="Times New Roman"/>
      <family val="1"/>
    </font>
    <font>
      <i/>
      <sz val="14"/>
      <color rgb="FF404040"/>
      <name val="Times New Roman"/>
      <family val="1"/>
    </font>
    <font>
      <b/>
      <i/>
      <sz val="14"/>
      <color rgb="FFFF0000"/>
      <name val="Calibri"/>
      <family val="2"/>
      <scheme val="minor"/>
    </font>
    <font>
      <sz val="14"/>
      <color rgb="FF222222"/>
      <name val="Arial Narrow"/>
      <family val="2"/>
    </font>
    <font>
      <i/>
      <sz val="14"/>
      <color rgb="FF222222"/>
      <name val="Arial Narrow"/>
      <family val="2"/>
    </font>
    <font>
      <b/>
      <u/>
      <sz val="14"/>
      <color rgb="FF333333"/>
      <name val="Arial"/>
      <family val="2"/>
    </font>
    <font>
      <u val="singleAccounting"/>
      <sz val="12"/>
      <color theme="1"/>
      <name val="Arial Narrow"/>
      <family val="2"/>
    </font>
    <font>
      <sz val="18"/>
      <color rgb="FF222222"/>
      <name val="Calibri"/>
      <family val="2"/>
      <scheme val="minor"/>
    </font>
    <font>
      <sz val="12"/>
      <color rgb="FF222222"/>
      <name val="Calibri"/>
      <family val="2"/>
      <scheme val="minor"/>
    </font>
    <font>
      <b/>
      <sz val="14"/>
      <color rgb="FF222222"/>
      <name val="Arial"/>
      <family val="2"/>
    </font>
    <font>
      <u/>
      <sz val="14"/>
      <color theme="10"/>
      <name val="Calibri"/>
      <family val="2"/>
      <scheme val="minor"/>
    </font>
    <font>
      <b/>
      <sz val="14"/>
      <color rgb="FFFF0000"/>
      <name val="Roboto"/>
    </font>
    <font>
      <b/>
      <sz val="14"/>
      <color rgb="FF0000FF"/>
      <name val="Roboto"/>
    </font>
    <font>
      <sz val="14"/>
      <color rgb="FF444444"/>
      <name val="Arial"/>
      <family val="2"/>
    </font>
    <font>
      <b/>
      <sz val="14"/>
      <color rgb="FF800000"/>
      <name val="Roboto"/>
    </font>
    <font>
      <b/>
      <i/>
      <u/>
      <sz val="14"/>
      <color rgb="FF444444"/>
      <name val="Arial"/>
      <family val="2"/>
    </font>
    <font>
      <b/>
      <sz val="14"/>
      <color rgb="FF444444"/>
      <name val="Arial"/>
      <family val="2"/>
    </font>
    <font>
      <b/>
      <u/>
      <sz val="14"/>
      <color rgb="FF2585B2"/>
      <name val="Roboto"/>
    </font>
    <font>
      <sz val="14"/>
      <color rgb="FF999999"/>
      <name val="Roboto"/>
    </font>
    <font>
      <u/>
      <sz val="14"/>
      <color rgb="FF2585B2"/>
      <name val="Roboto"/>
    </font>
    <font>
      <b/>
      <sz val="14"/>
      <color rgb="FF000000"/>
      <name val="Calibri"/>
      <family val="2"/>
      <scheme val="minor"/>
    </font>
    <font>
      <b/>
      <i/>
      <u/>
      <sz val="18"/>
      <color theme="1"/>
      <name val="Calibri"/>
      <family val="2"/>
      <scheme val="minor"/>
    </font>
    <font>
      <b/>
      <i/>
      <u/>
      <sz val="12"/>
      <color theme="1"/>
      <name val="Arial Narrow"/>
      <family val="2"/>
    </font>
    <font>
      <b/>
      <i/>
      <u/>
      <sz val="14"/>
      <color theme="1"/>
      <name val="Arial Narrow"/>
      <family val="2"/>
    </font>
    <font>
      <sz val="7"/>
      <color rgb="FF000000"/>
      <name val="Times New Roman"/>
      <family val="1"/>
    </font>
    <font>
      <sz val="16"/>
      <color rgb="FF000000"/>
      <name val="Arial Narrow"/>
      <family val="2"/>
    </font>
    <font>
      <sz val="10"/>
      <color rgb="FF637183"/>
      <name val="Arial"/>
      <family val="2"/>
    </font>
    <font>
      <sz val="12"/>
      <name val="Arial Narrow"/>
      <family val="2"/>
    </font>
    <font>
      <b/>
      <sz val="11"/>
      <color theme="1"/>
      <name val="Calibri"/>
      <family val="2"/>
      <scheme val="minor"/>
    </font>
    <font>
      <b/>
      <sz val="14"/>
      <color theme="1"/>
      <name val="Calibri"/>
      <family val="2"/>
      <scheme val="minor"/>
    </font>
    <font>
      <b/>
      <sz val="11"/>
      <color theme="1"/>
      <name val="Arial Black"/>
      <family val="2"/>
    </font>
    <font>
      <b/>
      <sz val="7"/>
      <color theme="1"/>
      <name val="Times New Roman"/>
      <family val="1"/>
    </font>
    <font>
      <b/>
      <u/>
      <sz val="14"/>
      <color rgb="FF000000"/>
      <name val="Arial Narrow"/>
      <family val="2"/>
    </font>
    <font>
      <sz val="14"/>
      <color theme="1"/>
      <name val="Arial Narrow"/>
      <family val="1"/>
    </font>
    <font>
      <sz val="10"/>
      <color rgb="FF4E5969"/>
      <name val="Arial"/>
      <family val="2"/>
    </font>
    <font>
      <b/>
      <sz val="10"/>
      <color theme="1"/>
      <name val="Arial Black"/>
      <family val="2"/>
    </font>
    <font>
      <u/>
      <sz val="11"/>
      <color rgb="FF0563C1"/>
      <name val="Calibri"/>
      <family val="2"/>
      <scheme val="minor"/>
    </font>
    <font>
      <b/>
      <i/>
      <u/>
      <sz val="22"/>
      <color rgb="FF000000"/>
      <name val="Calibri"/>
      <family val="2"/>
      <scheme val="minor"/>
    </font>
    <font>
      <u/>
      <sz val="12"/>
      <color rgb="FF000000"/>
      <name val="Calibri"/>
      <family val="2"/>
      <scheme val="minor"/>
    </font>
    <font>
      <b/>
      <i/>
      <u/>
      <sz val="18"/>
      <color rgb="FF000000"/>
      <name val="Calibri"/>
      <family val="2"/>
      <scheme val="minor"/>
    </font>
    <font>
      <b/>
      <i/>
      <u/>
      <sz val="14"/>
      <color rgb="FF000000"/>
      <name val="Calibri"/>
      <family val="2"/>
    </font>
    <font>
      <b/>
      <sz val="14"/>
      <color theme="1"/>
      <name val="Times New Roman"/>
      <family val="1"/>
    </font>
    <font>
      <sz val="12"/>
      <color rgb="FF222222"/>
      <name val="Arial"/>
      <family val="2"/>
      <charset val="1"/>
    </font>
    <font>
      <sz val="11"/>
      <color rgb="FF000000"/>
      <name val="Calibri"/>
      <family val="2"/>
      <charset val="1"/>
      <scheme val="minor"/>
    </font>
    <font>
      <u/>
      <sz val="14"/>
      <color rgb="FF0563C1"/>
      <name val="Calibri"/>
      <family val="2"/>
      <scheme val="minor"/>
    </font>
    <font>
      <sz val="11"/>
      <color rgb="FF000000"/>
      <name val="Arial"/>
      <family val="2"/>
    </font>
    <font>
      <sz val="18"/>
      <color rgb="FF222222"/>
      <name val="Arial"/>
      <family val="2"/>
    </font>
    <font>
      <b/>
      <sz val="16"/>
      <color rgb="FF000000"/>
      <name val="Calibri"/>
      <family val="2"/>
      <scheme val="minor"/>
    </font>
    <font>
      <b/>
      <sz val="13.5"/>
      <color rgb="FF1F1F1F"/>
      <name val="Roboto"/>
    </font>
    <font>
      <sz val="11"/>
      <color rgb="FF222222"/>
      <name val="Georgia"/>
      <family val="1"/>
    </font>
    <font>
      <b/>
      <i/>
      <u/>
      <sz val="16"/>
      <color rgb="FF000000"/>
      <name val="Calibri"/>
      <family val="2"/>
      <scheme val="minor"/>
    </font>
    <font>
      <b/>
      <sz val="16"/>
      <color theme="1"/>
      <name val="Arial Narrow"/>
      <family val="2"/>
    </font>
    <font>
      <b/>
      <i/>
      <u/>
      <sz val="14"/>
      <name val="Calibri"/>
      <family val="2"/>
      <scheme val="minor"/>
    </font>
    <font>
      <b/>
      <i/>
      <u/>
      <sz val="14"/>
      <color rgb="FFFF0000"/>
      <name val="Calibri"/>
      <family val="2"/>
      <scheme val="minor"/>
    </font>
    <font>
      <b/>
      <u/>
      <sz val="11"/>
      <color theme="1"/>
      <name val="Calibri"/>
      <family val="2"/>
      <scheme val="minor"/>
    </font>
    <font>
      <sz val="12"/>
      <color rgb="FF4D5156"/>
      <name val="Calibri"/>
      <family val="2"/>
      <scheme val="minor"/>
    </font>
    <font>
      <b/>
      <sz val="16"/>
      <color rgb="FF000000"/>
      <name val="Arial Narrow"/>
      <family val="2"/>
    </font>
    <font>
      <sz val="14"/>
      <color rgb="FF46494D"/>
      <name val="Arial"/>
      <family val="2"/>
    </font>
    <font>
      <sz val="14"/>
      <color rgb="FF5E5E5E"/>
      <name val="Roboto"/>
    </font>
    <font>
      <i/>
      <u/>
      <sz val="14"/>
      <color rgb="FF000000"/>
      <name val="Times New Roman"/>
      <family val="1"/>
    </font>
    <font>
      <sz val="14"/>
      <color rgb="FF222222"/>
      <name val="Roboto"/>
    </font>
    <font>
      <b/>
      <sz val="18"/>
      <color theme="1"/>
      <name val="Arial Narrow"/>
      <family val="2"/>
    </font>
    <font>
      <sz val="11"/>
      <color rgb="FF222222"/>
      <name val="Arial Narrow"/>
      <family val="2"/>
    </font>
    <font>
      <sz val="11"/>
      <color rgb="FF323C46"/>
      <name val="Inherit"/>
    </font>
    <font>
      <i/>
      <u/>
      <sz val="12"/>
      <color theme="1"/>
      <name val="Arial"/>
      <family val="2"/>
    </font>
    <font>
      <u/>
      <sz val="11"/>
      <color theme="1"/>
      <name val="Calibri"/>
      <family val="2"/>
      <scheme val="minor"/>
    </font>
    <font>
      <b/>
      <i/>
      <u/>
      <sz val="12"/>
      <color rgb="FF000000"/>
      <name val="Arial"/>
      <family val="2"/>
    </font>
    <font>
      <sz val="14"/>
      <color rgb="FF222222"/>
      <name val="Calibri"/>
      <family val="2"/>
      <scheme val="minor"/>
    </font>
    <font>
      <u val="singleAccounting"/>
      <sz val="14"/>
      <color rgb="FF222222"/>
      <name val="Calibri"/>
      <family val="2"/>
      <scheme val="minor"/>
    </font>
    <font>
      <u val="singleAccounting"/>
      <sz val="8"/>
      <color rgb="FF000000"/>
      <name val="Arial Narrow"/>
      <family val="2"/>
    </font>
    <font>
      <i/>
      <u val="singleAccounting"/>
      <sz val="12"/>
      <name val="Arial Narrow"/>
      <family val="2"/>
    </font>
    <font>
      <sz val="11"/>
      <name val="Calibri"/>
      <family val="2"/>
      <scheme val="minor"/>
    </font>
    <font>
      <sz val="14"/>
      <name val="Calibri"/>
      <family val="2"/>
    </font>
    <font>
      <u/>
      <sz val="12"/>
      <color theme="1"/>
      <name val="Arial Narrow"/>
      <family val="2"/>
    </font>
    <font>
      <b/>
      <i/>
      <u/>
      <sz val="12"/>
      <color rgb="FF0000FF"/>
      <name val="Arial Black"/>
      <family val="2"/>
    </font>
    <font>
      <b/>
      <i/>
      <u/>
      <sz val="9"/>
      <color rgb="FF0000FF"/>
      <name val="Arial Black"/>
      <family val="2"/>
    </font>
    <font>
      <b/>
      <i/>
      <sz val="12"/>
      <color theme="1"/>
      <name val="Arial Narrow"/>
      <family val="2"/>
    </font>
    <font>
      <b/>
      <i/>
      <sz val="12"/>
      <color rgb="FF000000"/>
      <name val="Arial"/>
      <family val="2"/>
    </font>
    <font>
      <b/>
      <sz val="14"/>
      <color theme="1"/>
      <name val="Arial"/>
      <family val="2"/>
    </font>
    <font>
      <b/>
      <i/>
      <sz val="12"/>
      <color rgb="FF000000"/>
      <name val="Arial Narrow"/>
      <family val="2"/>
    </font>
    <font>
      <b/>
      <u/>
      <sz val="11"/>
      <color rgb="FF000000"/>
      <name val="Calibri"/>
      <family val="2"/>
      <scheme val="minor"/>
    </font>
    <font>
      <b/>
      <i/>
      <sz val="11"/>
      <color theme="1"/>
      <name val="Arial Narrow"/>
      <family val="2"/>
    </font>
    <font>
      <u/>
      <sz val="11"/>
      <color rgb="FF000000"/>
      <name val="Calibri"/>
      <family val="2"/>
      <scheme val="minor"/>
    </font>
    <font>
      <sz val="12"/>
      <color rgb="FF323C46"/>
      <name val="Arial"/>
      <family val="2"/>
    </font>
    <font>
      <sz val="11"/>
      <color rgb="FF3B3D3F"/>
      <name val="Arial"/>
      <family val="2"/>
    </font>
    <font>
      <sz val="11"/>
      <color rgb="FF4F4F50"/>
      <name val="Arial"/>
      <family val="2"/>
    </font>
    <font>
      <b/>
      <sz val="14"/>
      <color rgb="FF000000"/>
      <name val="Arial"/>
      <family val="2"/>
    </font>
    <font>
      <b/>
      <i/>
      <u val="singleAccounting"/>
      <sz val="14"/>
      <color rgb="FF000000"/>
      <name val="Arial Narrow"/>
      <family val="2"/>
    </font>
    <font>
      <b/>
      <u/>
      <sz val="11"/>
      <color rgb="FF000000"/>
      <name val="Arial Narrow"/>
      <family val="2"/>
    </font>
    <font>
      <sz val="14"/>
      <color rgb="FF727475"/>
      <name val="Arial"/>
      <family val="2"/>
    </font>
    <font>
      <sz val="14"/>
      <color rgb="FF60646D"/>
      <name val="Arial"/>
      <family val="2"/>
    </font>
    <font>
      <sz val="14"/>
      <color rgb="FF838789"/>
      <name val="Arial"/>
      <family val="2"/>
    </font>
    <font>
      <sz val="10"/>
      <color rgb="FF323C46"/>
      <name val="Arial"/>
      <family val="2"/>
    </font>
    <font>
      <sz val="14"/>
      <color rgb="FF323C46"/>
      <name val="Arial"/>
      <family val="2"/>
    </font>
    <font>
      <sz val="8"/>
      <color rgb="FF637183"/>
      <name val="Arial"/>
      <family val="2"/>
    </font>
    <font>
      <sz val="10"/>
      <color rgb="FFFFFFFF"/>
      <name val="Arial"/>
      <family val="2"/>
    </font>
    <font>
      <sz val="10"/>
      <color rgb="FFFC4D00"/>
      <name val="Arial"/>
      <family val="2"/>
    </font>
    <font>
      <sz val="7"/>
      <color rgb="FFAAB4BE"/>
      <name val="Arial"/>
      <family val="2"/>
    </font>
    <font>
      <sz val="11"/>
      <color rgb="FF323C46"/>
      <name val="Arial"/>
      <family val="2"/>
    </font>
    <font>
      <sz val="11"/>
      <color rgb="FFFFFFFF"/>
      <name val="Inherit"/>
    </font>
    <font>
      <sz val="7"/>
      <color rgb="FF323C46"/>
      <name val="Arial"/>
      <family val="2"/>
    </font>
    <font>
      <sz val="8"/>
      <color rgb="FF222222"/>
      <name val="Roboto"/>
    </font>
    <font>
      <sz val="10"/>
      <color rgb="FF231F20"/>
      <name val="Times New Roman"/>
      <family val="1"/>
    </font>
    <font>
      <u/>
      <sz val="11"/>
      <color rgb="FF0563C1"/>
      <name val="Calibri"/>
      <family val="2"/>
    </font>
    <font>
      <b/>
      <i/>
      <u/>
      <sz val="12"/>
      <color theme="1"/>
      <name val="Calibri"/>
      <family val="2"/>
      <scheme val="minor"/>
    </font>
    <font>
      <i/>
      <u val="singleAccounting"/>
      <sz val="10"/>
      <color rgb="FF000000"/>
      <name val="Arial Narrow"/>
      <family val="2"/>
    </font>
    <font>
      <sz val="10"/>
      <color rgb="FF637183"/>
      <name val="Calibri"/>
      <family val="2"/>
      <scheme val="minor"/>
    </font>
    <font>
      <sz val="11"/>
      <color rgb="FF3B3D3F"/>
      <name val="Calibri"/>
      <family val="2"/>
      <scheme val="minor"/>
    </font>
    <font>
      <sz val="11"/>
      <color rgb="FF4F4F50"/>
      <name val="Calibri"/>
      <family val="2"/>
      <scheme val="minor"/>
    </font>
    <font>
      <sz val="10"/>
      <color rgb="FF000000"/>
      <name val="Times New Roman"/>
      <family val="1"/>
    </font>
    <font>
      <b/>
      <sz val="10"/>
      <color rgb="FF231F20"/>
      <name val="Times New Roman"/>
      <family val="1"/>
    </font>
    <font>
      <sz val="14"/>
      <color rgb="FF231F20"/>
      <name val="Times New Roman"/>
      <family val="1"/>
    </font>
    <font>
      <sz val="14"/>
      <color rgb="FF231F20"/>
      <name val="Arial Narrow"/>
      <family val="2"/>
    </font>
    <font>
      <sz val="16"/>
      <color theme="1"/>
      <name val="Arial Black"/>
      <family val="2"/>
    </font>
    <font>
      <sz val="18"/>
      <color rgb="FF000000"/>
      <name val="Calibri"/>
      <family val="2"/>
      <scheme val="minor"/>
    </font>
    <font>
      <u/>
      <sz val="16"/>
      <color theme="10"/>
      <name val="Arial Black"/>
      <family val="2"/>
    </font>
    <font>
      <sz val="14"/>
      <color rgb="FF000000"/>
      <name val="Arial Black"/>
      <family val="2"/>
    </font>
    <font>
      <b/>
      <i/>
      <u/>
      <sz val="14"/>
      <color rgb="FF000000"/>
      <name val="Times New Roman"/>
      <family val="1"/>
    </font>
    <font>
      <b/>
      <i/>
      <u/>
      <sz val="16"/>
      <color rgb="FF000000"/>
      <name val="Times New Roman"/>
      <family val="1"/>
    </font>
    <font>
      <sz val="9"/>
      <color rgb="FF5E5E5E"/>
      <name val="Roboto"/>
    </font>
    <font>
      <sz val="14"/>
      <name val="Roboto"/>
    </font>
    <font>
      <sz val="13"/>
      <name val="Arial"/>
      <family val="2"/>
    </font>
    <font>
      <i/>
      <sz val="14"/>
      <color rgb="FF000000"/>
      <name val="Bodoni MT"/>
      <family val="1"/>
    </font>
    <font>
      <sz val="10"/>
      <color rgb="FF000000"/>
      <name val="Arial Narrow"/>
      <family val="2"/>
    </font>
    <font>
      <sz val="11"/>
      <color rgb="FF767676"/>
      <name val="Arial"/>
      <family val="2"/>
    </font>
    <font>
      <b/>
      <sz val="14"/>
      <color theme="1"/>
      <name val="Arial Black"/>
      <family val="2"/>
    </font>
    <font>
      <u/>
      <sz val="12"/>
      <color rgb="FF0563C1"/>
      <name val="Calibri"/>
      <family val="2"/>
      <scheme val="minor"/>
    </font>
    <font>
      <sz val="12"/>
      <color rgb="FF202124"/>
      <name val="Calibri"/>
      <family val="2"/>
      <scheme val="minor"/>
    </font>
    <font>
      <sz val="14"/>
      <color rgb="FF000000"/>
      <name val="Symbol"/>
      <family val="1"/>
      <charset val="2"/>
    </font>
    <font>
      <sz val="12"/>
      <color rgb="FF637183"/>
      <name val="Arial"/>
      <family val="2"/>
    </font>
    <font>
      <u/>
      <sz val="12"/>
      <color theme="10"/>
      <name val="Calibri"/>
      <family val="2"/>
    </font>
    <font>
      <sz val="11"/>
      <color rgb="FF5E5E5E"/>
      <name val="Google Sans"/>
      <charset val="1"/>
    </font>
    <font>
      <sz val="15"/>
      <color rgb="FF3B3D3F"/>
      <name val="Calibri"/>
      <family val="2"/>
      <scheme val="minor"/>
    </font>
    <font>
      <sz val="13.5"/>
      <color rgb="FF000000"/>
      <name val="Calibri"/>
      <family val="2"/>
      <scheme val="minor"/>
    </font>
    <font>
      <sz val="8"/>
      <color rgb="FF8E9090"/>
      <name val="Times New Roman"/>
      <family val="1"/>
    </font>
    <font>
      <b/>
      <sz val="13.5"/>
      <color rgb="FF6E91C1"/>
      <name val="Calibri"/>
      <family val="2"/>
      <scheme val="minor"/>
    </font>
    <font>
      <b/>
      <sz val="13.5"/>
      <color rgb="FF5F6368"/>
      <name val="Roboto"/>
    </font>
    <font>
      <sz val="12"/>
      <color rgb="FF555555"/>
      <name val="Arial"/>
      <family val="2"/>
    </font>
    <font>
      <b/>
      <u/>
      <sz val="14"/>
      <color rgb="FF000000"/>
      <name val="Times New Roman"/>
      <family val="1"/>
    </font>
    <font>
      <sz val="14"/>
      <color rgb="FF000000"/>
      <name val="Times New Roman"/>
      <family val="1"/>
    </font>
    <font>
      <b/>
      <u/>
      <sz val="14"/>
      <color rgb="FF000000"/>
      <name val="Calibri"/>
      <family val="2"/>
    </font>
    <font>
      <b/>
      <sz val="14"/>
      <color rgb="FF000000"/>
      <name val="Calibri"/>
      <family val="2"/>
    </font>
    <font>
      <b/>
      <i/>
      <sz val="14"/>
      <color rgb="FFFF0000"/>
      <name val="Calibri"/>
      <family val="2"/>
    </font>
    <font>
      <b/>
      <i/>
      <sz val="14"/>
      <color rgb="FF000000"/>
      <name val="Calibri"/>
      <family val="2"/>
    </font>
    <font>
      <b/>
      <sz val="14"/>
      <color rgb="FF000000"/>
      <name val="Times New Roman"/>
      <family val="1"/>
    </font>
    <font>
      <i/>
      <u/>
      <sz val="14"/>
      <color rgb="FF000000"/>
      <name val="Calibri"/>
      <family val="2"/>
    </font>
    <font>
      <i/>
      <u/>
      <sz val="12"/>
      <color rgb="FF000000"/>
      <name val="Calibri"/>
      <family val="2"/>
    </font>
    <font>
      <u/>
      <sz val="14"/>
      <name val="Calibri"/>
      <family val="2"/>
      <scheme val="minor"/>
    </font>
    <font>
      <sz val="11"/>
      <color rgb="FF333333"/>
      <name val="Arial"/>
      <family val="2"/>
    </font>
    <font>
      <sz val="15"/>
      <color rgb="FF3B3D3F"/>
      <name val="Arial"/>
      <family val="2"/>
    </font>
    <font>
      <sz val="13.5"/>
      <color rgb="FF000000"/>
      <name val="Arial"/>
      <family val="2"/>
    </font>
    <font>
      <b/>
      <sz val="13.5"/>
      <color rgb="FF6E91C1"/>
      <name val="Arial"/>
      <family val="2"/>
    </font>
    <font>
      <u/>
      <sz val="11"/>
      <color rgb="FF0563C1"/>
      <name val="Arial"/>
      <family val="2"/>
    </font>
    <font>
      <b/>
      <sz val="8"/>
      <color rgb="FF1F1F1F"/>
      <name val="Roboto"/>
    </font>
    <font>
      <b/>
      <i/>
      <u/>
      <sz val="12"/>
      <name val="Arial"/>
      <family val="2"/>
    </font>
    <font>
      <sz val="14"/>
      <color rgb="FF4E5969"/>
      <name val="Arial"/>
      <family val="2"/>
    </font>
    <font>
      <b/>
      <sz val="12"/>
      <color rgb="FF4E5969"/>
      <name val="Arial"/>
      <family val="2"/>
    </font>
    <font>
      <b/>
      <sz val="14"/>
      <color theme="1"/>
      <name val="Arial Narrow"/>
      <family val="1"/>
    </font>
    <font>
      <sz val="9"/>
      <color rgb="FF4E5969"/>
      <name val="Arial"/>
      <family val="2"/>
    </font>
    <font>
      <sz val="12"/>
      <name val="Arial"/>
      <family val="2"/>
    </font>
    <font>
      <sz val="14"/>
      <color rgb="FF222222"/>
      <name val="Times New Roman"/>
      <family val="1"/>
    </font>
    <font>
      <sz val="14"/>
      <color rgb="FF222222"/>
      <name val="Brush Script MT"/>
      <family val="4"/>
    </font>
    <font>
      <sz val="8"/>
      <color rgb="FF5E5E5E"/>
      <name val="Roboto"/>
    </font>
    <font>
      <sz val="14"/>
      <color rgb="FF050505"/>
      <name val="Calibri"/>
      <family val="2"/>
      <scheme val="minor"/>
    </font>
    <font>
      <b/>
      <sz val="13"/>
      <color rgb="FF000000"/>
      <name val="Calibri"/>
      <family val="2"/>
      <scheme val="minor"/>
    </font>
    <font>
      <sz val="14"/>
      <color rgb="FF494B4B"/>
      <name val="Calibri"/>
      <family val="2"/>
      <scheme val="minor"/>
    </font>
    <font>
      <sz val="14"/>
      <color rgb="FF595B5B"/>
      <name val="Calibri"/>
      <family val="2"/>
      <scheme val="minor"/>
    </font>
    <font>
      <sz val="14"/>
      <color rgb="FF757575"/>
      <name val="Calibri"/>
      <family val="2"/>
      <scheme val="minor"/>
    </font>
    <font>
      <sz val="14"/>
      <color rgb="FF2F2F2F"/>
      <name val="Calibri"/>
      <family val="2"/>
      <scheme val="minor"/>
    </font>
    <font>
      <sz val="14"/>
      <color rgb="FFC1C1C1"/>
      <name val="Calibri"/>
      <family val="2"/>
      <scheme val="minor"/>
    </font>
    <font>
      <i/>
      <sz val="24"/>
      <color rgb="FF000000"/>
      <name val="Arial Narrow"/>
      <family val="2"/>
    </font>
    <font>
      <sz val="12"/>
      <color rgb="FF0F1111"/>
      <name val="Arial"/>
      <family val="2"/>
    </font>
    <font>
      <sz val="12"/>
      <color rgb="FF500050"/>
      <name val="Arial"/>
      <family val="2"/>
    </font>
    <font>
      <sz val="11"/>
      <color theme="1"/>
      <name val="Calibri"/>
      <family val="2"/>
    </font>
    <font>
      <sz val="9"/>
      <color rgb="FF050505"/>
      <name val="Inherit"/>
    </font>
    <font>
      <i/>
      <u val="doubleAccounting"/>
      <sz val="14"/>
      <color theme="1"/>
      <name val="Arial Narrow"/>
      <family val="2"/>
    </font>
    <font>
      <i/>
      <u val="doubleAccounting"/>
      <sz val="14"/>
      <color theme="1"/>
      <name val="Calibri"/>
      <family val="2"/>
      <scheme val="minor"/>
    </font>
    <font>
      <sz val="12"/>
      <name val="Calibri"/>
      <family val="2"/>
      <scheme val="minor"/>
    </font>
    <font>
      <i/>
      <u val="doubleAccounting"/>
      <sz val="10"/>
      <color theme="1"/>
      <name val="Calibri"/>
      <family val="2"/>
      <scheme val="minor"/>
    </font>
    <font>
      <sz val="10"/>
      <name val="Calibri"/>
      <family val="2"/>
      <scheme val="minor"/>
    </font>
    <font>
      <i/>
      <u val="doubleAccounting"/>
      <sz val="14"/>
      <color theme="1"/>
      <name val="Algerian"/>
      <family val="5"/>
    </font>
    <font>
      <b/>
      <i/>
      <u val="doubleAccounting"/>
      <sz val="14"/>
      <color theme="1"/>
      <name val="Calibri"/>
      <family val="2"/>
      <scheme val="minor"/>
    </font>
    <font>
      <u/>
      <sz val="14"/>
      <color theme="1"/>
      <name val="Algerian"/>
      <family val="5"/>
    </font>
    <font>
      <i/>
      <u val="singleAccounting"/>
      <sz val="16"/>
      <color theme="1"/>
      <name val="Calibri"/>
      <family val="2"/>
      <scheme val="minor"/>
    </font>
    <font>
      <i/>
      <u val="singleAccounting"/>
      <sz val="12"/>
      <color theme="1"/>
      <name val="Calibri"/>
      <family val="2"/>
      <scheme val="minor"/>
    </font>
    <font>
      <i/>
      <u val="doubleAccounting"/>
      <sz val="10"/>
      <color theme="1"/>
      <name val="Arial Narrow"/>
      <family val="2"/>
    </font>
    <font>
      <sz val="14"/>
      <color theme="1"/>
      <name val="Algerian"/>
      <family val="5"/>
    </font>
    <font>
      <i/>
      <sz val="16"/>
      <color theme="1"/>
      <name val="Calibri"/>
      <family val="2"/>
      <scheme val="minor"/>
    </font>
    <font>
      <i/>
      <u/>
      <sz val="14"/>
      <color rgb="FF000000"/>
      <name val="Algerian"/>
      <family val="5"/>
    </font>
    <font>
      <b/>
      <sz val="11"/>
      <name val="Calibri"/>
      <family val="2"/>
      <scheme val="minor"/>
    </font>
    <font>
      <b/>
      <i/>
      <u val="singleAccounting"/>
      <sz val="14"/>
      <color rgb="FF000000"/>
      <name val="Calibri"/>
      <family val="2"/>
      <scheme val="minor"/>
    </font>
    <font>
      <u/>
      <sz val="14"/>
      <color rgb="FF000000"/>
      <name val="Algerian"/>
      <family val="5"/>
    </font>
    <font>
      <b/>
      <i/>
      <u/>
      <sz val="14"/>
      <name val="Arial Narrow"/>
      <family val="2"/>
    </font>
    <font>
      <i/>
      <u/>
      <sz val="16"/>
      <name val="Calibri"/>
      <family val="2"/>
      <scheme val="minor"/>
    </font>
    <font>
      <b/>
      <i/>
      <u/>
      <sz val="12"/>
      <name val="Calibri"/>
      <family val="2"/>
      <scheme val="minor"/>
    </font>
    <font>
      <sz val="8"/>
      <color theme="1"/>
      <name val="Algerian"/>
      <family val="5"/>
    </font>
    <font>
      <i/>
      <u val="singleAccounting"/>
      <sz val="14"/>
      <color theme="1"/>
      <name val="Calibri"/>
      <family val="2"/>
      <scheme val="minor"/>
    </font>
    <font>
      <b/>
      <sz val="12"/>
      <name val="Calibri"/>
      <family val="2"/>
      <scheme val="minor"/>
    </font>
    <font>
      <b/>
      <u/>
      <sz val="12"/>
      <name val="Calibri"/>
      <family val="2"/>
      <scheme val="minor"/>
    </font>
    <font>
      <b/>
      <i/>
      <u val="singleAccounting"/>
      <sz val="12"/>
      <color theme="1"/>
      <name val="Calibri"/>
      <family val="2"/>
      <scheme val="minor"/>
    </font>
    <font>
      <i/>
      <u val="singleAccounting"/>
      <sz val="12"/>
      <color rgb="FF000000"/>
      <name val="Calibri"/>
      <family val="2"/>
      <scheme val="minor"/>
    </font>
    <font>
      <sz val="12"/>
      <name val="Arial Black"/>
      <family val="2"/>
    </font>
    <font>
      <i/>
      <u/>
      <sz val="9"/>
      <color rgb="FF000000"/>
      <name val="Calibri"/>
      <family val="2"/>
    </font>
    <font>
      <i/>
      <u/>
      <sz val="9"/>
      <color rgb="FF000000"/>
      <name val="Times New Roman"/>
      <family val="1"/>
    </font>
    <font>
      <sz val="14"/>
      <name val="Calibri"/>
      <family val="2"/>
      <scheme val="minor"/>
    </font>
    <font>
      <sz val="14"/>
      <color rgb="FF000000"/>
      <name val="Algerian"/>
      <family val="5"/>
    </font>
    <font>
      <b/>
      <i/>
      <u val="singleAccounting"/>
      <sz val="14"/>
      <color theme="1"/>
      <name val="Arial Narrow"/>
      <family val="2"/>
    </font>
    <font>
      <sz val="11"/>
      <color rgb="FF212529"/>
      <name val="Arial"/>
      <family val="2"/>
    </font>
    <font>
      <sz val="12"/>
      <color rgb="FF3B3D3F"/>
      <name val="Calibri"/>
      <family val="2"/>
      <scheme val="minor"/>
    </font>
    <font>
      <sz val="12"/>
      <color rgb="FF8E9090"/>
      <name val="Times New Roman"/>
      <family val="1"/>
    </font>
    <font>
      <b/>
      <sz val="12"/>
      <color rgb="FF6E91C1"/>
      <name val="Calibri"/>
      <family val="2"/>
      <scheme val="minor"/>
    </font>
    <font>
      <b/>
      <sz val="9"/>
      <color rgb="FF000000"/>
      <name val="Calibri"/>
      <family val="2"/>
      <scheme val="minor"/>
    </font>
    <font>
      <b/>
      <sz val="14"/>
      <color rgb="FF000000"/>
      <name val="Arial Narrow"/>
      <family val="1"/>
    </font>
    <font>
      <b/>
      <u/>
      <sz val="9"/>
      <color rgb="FF000000"/>
      <name val="Calibri"/>
      <family val="2"/>
      <scheme val="minor"/>
    </font>
    <font>
      <sz val="7"/>
      <color rgb="FF606060"/>
      <name val="Roboto"/>
    </font>
    <font>
      <sz val="18"/>
      <name val="Arial Narrow"/>
      <family val="2"/>
    </font>
    <font>
      <b/>
      <i/>
      <u/>
      <sz val="14"/>
      <color indexed="8"/>
      <name val="Times New Roman"/>
      <family val="1"/>
    </font>
    <font>
      <sz val="12"/>
      <color rgb="FF637183"/>
      <name val="Roboto-Regular"/>
      <family val="2"/>
      <charset val="1"/>
    </font>
    <font>
      <u val="singleAccounting"/>
      <sz val="14"/>
      <color theme="1"/>
      <name val="Arial"/>
      <family val="2"/>
    </font>
    <font>
      <sz val="13"/>
      <color rgb="FF1F1F1F"/>
      <name val="Roboto"/>
    </font>
    <font>
      <sz val="7"/>
      <color rgb="FFFFFFFF"/>
      <name val="Inherit"/>
    </font>
    <font>
      <u/>
      <sz val="12"/>
      <color theme="10"/>
      <name val="Arial"/>
      <family val="2"/>
    </font>
    <font>
      <sz val="8"/>
      <color rgb="FF5E5E5E"/>
      <name val="Arial"/>
      <family val="2"/>
    </font>
    <font>
      <sz val="10"/>
      <color rgb="FF101517"/>
      <name val="Segoe UI"/>
      <family val="2"/>
    </font>
    <font>
      <sz val="12"/>
      <color rgb="FF000000"/>
      <name val="Palatino Linotype"/>
      <family val="1"/>
    </font>
    <font>
      <i/>
      <sz val="12"/>
      <color rgb="FF000000"/>
      <name val="Palatino Linotype"/>
      <family val="1"/>
    </font>
    <font>
      <sz val="9"/>
      <color rgb="FF000000"/>
      <name val="Calibri"/>
      <family val="2"/>
      <scheme val="minor"/>
    </font>
    <font>
      <sz val="12"/>
      <color rgb="FF050505"/>
      <name val="Inherit"/>
    </font>
    <font>
      <sz val="12"/>
      <color rgb="FF050505"/>
      <name val="Segoe UI Historic"/>
      <family val="2"/>
    </font>
    <font>
      <i/>
      <sz val="14"/>
      <color rgb="FF050505"/>
      <name val="Calibri"/>
      <family val="2"/>
    </font>
    <font>
      <sz val="12"/>
      <color rgb="FF000000"/>
      <name val="Calibri"/>
      <family val="2"/>
    </font>
    <font>
      <sz val="14"/>
      <color rgb="FF050505"/>
      <name val="Calibri"/>
      <family val="2"/>
    </font>
    <font>
      <b/>
      <i/>
      <sz val="14"/>
      <color theme="1"/>
      <name val="Calibri"/>
      <family val="2"/>
      <scheme val="minor"/>
    </font>
    <font>
      <b/>
      <u/>
      <sz val="12"/>
      <color rgb="FF000000"/>
      <name val="Calibri"/>
      <family val="2"/>
      <scheme val="minor"/>
    </font>
    <font>
      <sz val="12"/>
      <color rgb="FF2B2B2B"/>
      <name val="Segoe UI"/>
      <family val="2"/>
    </font>
    <font>
      <sz val="12"/>
      <color theme="1"/>
      <name val="Inherit"/>
    </font>
    <font>
      <b/>
      <sz val="12"/>
      <color theme="1"/>
      <name val="Inherit"/>
    </font>
    <font>
      <b/>
      <sz val="12"/>
      <color rgb="FF1C1E21"/>
      <name val="Inherit"/>
    </font>
    <font>
      <sz val="12"/>
      <color rgb="FF000000"/>
      <name val="Inherit"/>
    </font>
    <font>
      <b/>
      <sz val="11"/>
      <color rgb="FF000000"/>
      <name val="Arial Narrow"/>
      <family val="2"/>
    </font>
    <font>
      <sz val="8"/>
      <color rgb="FF637183"/>
      <name val="Inherit"/>
    </font>
    <font>
      <sz val="28"/>
      <color theme="1"/>
      <name val="Arial Black"/>
      <family val="2"/>
    </font>
    <font>
      <i/>
      <u/>
      <sz val="11"/>
      <color rgb="FF000000"/>
      <name val="Calibri"/>
      <family val="2"/>
      <scheme val="minor"/>
    </font>
    <font>
      <b/>
      <i/>
      <u/>
      <sz val="8"/>
      <color rgb="FF000000"/>
      <name val="Arial"/>
      <family val="2"/>
    </font>
    <font>
      <b/>
      <i/>
      <u/>
      <sz val="8"/>
      <color rgb="FF000000"/>
      <name val="Calibri"/>
      <family val="2"/>
      <scheme val="minor"/>
    </font>
    <font>
      <b/>
      <sz val="8"/>
      <name val="Arial Narrow"/>
      <family val="2"/>
    </font>
    <font>
      <sz val="14"/>
      <color rgb="FF777777"/>
      <name val="Roboto"/>
    </font>
    <font>
      <sz val="11"/>
      <color rgb="FF5E5E5E"/>
      <name val="Roboto"/>
    </font>
    <font>
      <sz val="14"/>
      <color rgb="FF000000"/>
      <name val="Arial Narrow"/>
      <family val="1"/>
    </font>
    <font>
      <b/>
      <i/>
      <u/>
      <sz val="11"/>
      <color rgb="FF000000"/>
      <name val="Arial Narrow"/>
      <family val="2"/>
    </font>
    <font>
      <sz val="12"/>
      <color rgb="FF323C46"/>
      <name val="Inherit"/>
    </font>
    <font>
      <sz val="12"/>
      <color rgb="FF4E5969"/>
      <name val="Arial"/>
      <family val="2"/>
    </font>
    <font>
      <u/>
      <sz val="10"/>
      <color theme="10"/>
      <name val="Calibri"/>
      <family val="2"/>
      <scheme val="minor"/>
    </font>
    <font>
      <i/>
      <u/>
      <sz val="10"/>
      <color rgb="FF000000"/>
      <name val="Times New Roman"/>
      <family val="1"/>
    </font>
    <font>
      <sz val="11"/>
      <color rgb="FF080809"/>
      <name val="Segoe UI Historic"/>
      <family val="2"/>
    </font>
    <font>
      <b/>
      <sz val="12"/>
      <color rgb="FF222222"/>
      <name val="Arial"/>
      <family val="2"/>
    </font>
    <font>
      <sz val="17.600000000000001"/>
      <color rgb="FF0088CC"/>
      <name val="Arial"/>
      <family val="2"/>
    </font>
    <font>
      <sz val="10"/>
      <color rgb="FF464646"/>
      <name val="Arial"/>
      <family val="2"/>
    </font>
    <font>
      <b/>
      <sz val="10"/>
      <color rgb="FF464646"/>
      <name val="Arial"/>
      <family val="2"/>
    </font>
    <font>
      <sz val="12"/>
      <color rgb="FF3B3D3F"/>
      <name val="Arial"/>
      <family val="2"/>
    </font>
    <font>
      <b/>
      <i/>
      <u/>
      <sz val="11"/>
      <color rgb="FF000000"/>
      <name val="Arial"/>
      <family val="2"/>
    </font>
    <font>
      <b/>
      <i/>
      <u/>
      <sz val="11"/>
      <color theme="1"/>
      <name val="Arial"/>
      <family val="2"/>
    </font>
    <font>
      <b/>
      <i/>
      <u/>
      <sz val="11"/>
      <color rgb="FF1F1F1F"/>
      <name val="Arial"/>
      <family val="2"/>
    </font>
    <font>
      <b/>
      <i/>
      <u/>
      <sz val="11"/>
      <color indexed="8"/>
      <name val="Arial"/>
      <family val="2"/>
    </font>
    <font>
      <b/>
      <i/>
      <u/>
      <sz val="11"/>
      <color rgb="FF222222"/>
      <name val="Arial"/>
      <family val="2"/>
    </font>
    <font>
      <b/>
      <i/>
      <u/>
      <sz val="11"/>
      <color rgb="FF323C46"/>
      <name val="Arial"/>
      <family val="2"/>
    </font>
    <font>
      <i/>
      <u/>
      <sz val="11"/>
      <color rgb="FF000000"/>
      <name val="Times New Roman"/>
      <family val="1"/>
    </font>
    <font>
      <sz val="11"/>
      <color rgb="FFFFFFFF"/>
      <name val="Arial"/>
      <family val="2"/>
    </font>
    <font>
      <sz val="16"/>
      <color rgb="FF2F353E"/>
      <name val="Arial"/>
      <family val="2"/>
    </font>
    <font>
      <sz val="10"/>
      <color rgb="FF6E7D91"/>
      <name val="Arial"/>
      <family val="2"/>
    </font>
    <font>
      <sz val="10"/>
      <color rgb="FF2F353E"/>
      <name val="Arial"/>
      <family val="2"/>
    </font>
    <font>
      <sz val="8"/>
      <color rgb="FFFFFFFF"/>
      <name val="Arial"/>
      <family val="2"/>
    </font>
    <font>
      <sz val="14"/>
      <color rgb="FF2F353E"/>
      <name val="Arial"/>
      <family val="2"/>
    </font>
    <font>
      <sz val="11"/>
      <color rgb="FF2F353E"/>
      <name val="Inherit"/>
    </font>
    <font>
      <b/>
      <sz val="11"/>
      <color rgb="FF2F353E"/>
      <name val="Inherit"/>
    </font>
    <font>
      <b/>
      <sz val="14"/>
      <color theme="8" tint="-0.249977111117893"/>
      <name val="Arial Narrow"/>
      <family val="2"/>
    </font>
    <font>
      <sz val="11"/>
      <color rgb="FF444444"/>
      <name val="Roboto"/>
    </font>
    <font>
      <b/>
      <sz val="12"/>
      <color rgb="FF1F1F1F"/>
      <name val="Roboto"/>
    </font>
    <font>
      <b/>
      <i/>
      <u/>
      <sz val="12"/>
      <color rgb="FF000000"/>
      <name val="Times New Roman"/>
      <family val="1"/>
    </font>
    <font>
      <i/>
      <sz val="12"/>
      <color rgb="FF000000"/>
      <name val="Times New Roman"/>
      <family val="1"/>
    </font>
    <font>
      <sz val="10"/>
      <color rgb="FF596573"/>
      <name val="Arial"/>
      <family val="2"/>
    </font>
    <font>
      <sz val="12"/>
      <color theme="1"/>
      <name val="Aptos"/>
      <family val="2"/>
    </font>
    <font>
      <sz val="11"/>
      <color rgb="FF000000"/>
      <name val="Arial Black"/>
      <family val="2"/>
    </font>
    <font>
      <b/>
      <sz val="12"/>
      <color rgb="FF212529"/>
      <name val="Arial"/>
      <family val="2"/>
    </font>
    <font>
      <u/>
      <sz val="12"/>
      <color rgb="FF222222"/>
      <name val="Arial"/>
      <family val="2"/>
    </font>
    <font>
      <b/>
      <i/>
      <u/>
      <sz val="12"/>
      <color theme="1"/>
      <name val="Aptos"/>
      <family val="2"/>
    </font>
    <font>
      <sz val="10"/>
      <color rgb="FF500050"/>
      <name val="Arial"/>
      <family val="2"/>
    </font>
    <font>
      <sz val="12"/>
      <color rgb="FF1155CC"/>
      <name val="Arial"/>
      <family val="2"/>
    </font>
    <font>
      <i/>
      <u/>
      <sz val="16"/>
      <color rgb="FF000000"/>
      <name val="Arial Narrow"/>
      <family val="2"/>
    </font>
    <font>
      <b/>
      <sz val="7"/>
      <color rgb="FF000000"/>
      <name val="Times New Roman"/>
      <family val="1"/>
    </font>
    <font>
      <b/>
      <sz val="11"/>
      <color rgb="FF213964"/>
      <name val="Calibri"/>
      <family val="2"/>
      <scheme val="minor"/>
    </font>
    <font>
      <sz val="14"/>
      <color rgb="FF212529"/>
      <name val="Arial"/>
      <family val="2"/>
    </font>
    <font>
      <b/>
      <sz val="14"/>
      <color rgb="FF213964"/>
      <name val="Arial"/>
      <family val="2"/>
    </font>
    <font>
      <sz val="9"/>
      <color rgb="FF080809"/>
      <name val="Segoe UI Historic"/>
      <family val="2"/>
    </font>
    <font>
      <sz val="12"/>
      <color rgb="FF2F353E"/>
      <name val="Arial"/>
      <family val="2"/>
    </font>
    <font>
      <i/>
      <u/>
      <sz val="13"/>
      <color rgb="FF000000"/>
      <name val="Calibri"/>
      <family val="2"/>
      <scheme val="minor"/>
    </font>
    <font>
      <sz val="12"/>
      <color rgb="FF111111"/>
      <name val="Roboto"/>
    </font>
    <font>
      <sz val="14"/>
      <color rgb="FF4F4F50"/>
      <name val="Calibri"/>
      <family val="2"/>
      <scheme val="minor"/>
    </font>
    <font>
      <b/>
      <i/>
      <sz val="16"/>
      <color theme="1"/>
      <name val="Arial Narrow"/>
      <family val="2"/>
    </font>
    <font>
      <sz val="11"/>
      <color theme="1"/>
      <name val="Times New Roman"/>
      <family val="1"/>
    </font>
    <font>
      <sz val="9"/>
      <color rgb="FF777777"/>
      <name val="Segoe UI"/>
      <family val="2"/>
    </font>
    <font>
      <sz val="12"/>
      <color rgb="FF4F4F50"/>
      <name val="Calibri"/>
      <family val="2"/>
      <scheme val="minor"/>
    </font>
    <font>
      <b/>
      <i/>
      <sz val="16"/>
      <color rgb="FF000000"/>
      <name val="Calibri"/>
      <family val="2"/>
      <scheme val="minor"/>
    </font>
    <font>
      <b/>
      <i/>
      <u/>
      <sz val="11"/>
      <color rgb="FF000000"/>
      <name val="Calibri"/>
      <family val="2"/>
      <scheme val="minor"/>
    </font>
    <font>
      <b/>
      <u/>
      <sz val="12"/>
      <color theme="1"/>
      <name val="Arial"/>
      <family val="2"/>
    </font>
    <font>
      <b/>
      <sz val="12"/>
      <color rgb="FF002060"/>
      <name val="Arial"/>
      <family val="2"/>
    </font>
    <font>
      <sz val="12"/>
      <color rgb="FF002060"/>
      <name val="Arial"/>
      <family val="2"/>
    </font>
    <font>
      <b/>
      <i/>
      <u val="singleAccounting"/>
      <sz val="14"/>
      <name val="Calibri"/>
      <family val="2"/>
      <scheme val="minor"/>
    </font>
    <font>
      <sz val="12"/>
      <color rgb="FF5E5E5E"/>
      <name val="Roboto"/>
    </font>
    <font>
      <sz val="14"/>
      <color theme="1"/>
      <name val="Aptos"/>
      <family val="2"/>
    </font>
    <font>
      <b/>
      <sz val="12"/>
      <name val="Arial Narrow"/>
      <family val="2"/>
    </font>
    <font>
      <b/>
      <sz val="10"/>
      <color rgb="FF000000"/>
      <name val="Calibri"/>
      <family val="2"/>
      <scheme val="minor"/>
    </font>
    <font>
      <sz val="12"/>
      <color theme="1"/>
      <name val="Arial Black"/>
      <family val="2"/>
    </font>
    <font>
      <b/>
      <sz val="10"/>
      <color rgb="FF000000"/>
      <name val="Arial Narrow"/>
      <family val="2"/>
    </font>
    <font>
      <b/>
      <i/>
      <sz val="14"/>
      <color theme="4"/>
      <name val="Arial Narrow"/>
      <family val="2"/>
    </font>
    <font>
      <b/>
      <sz val="10"/>
      <color theme="1"/>
      <name val="Calibri"/>
      <family val="2"/>
      <scheme val="minor"/>
    </font>
    <font>
      <sz val="18"/>
      <color rgb="FF1F1F1F"/>
      <name val="Roboto"/>
    </font>
    <font>
      <sz val="14"/>
      <color rgb="FF213964"/>
      <name val="Arial"/>
      <family val="2"/>
    </font>
    <font>
      <sz val="14"/>
      <color rgb="FF080809"/>
      <name val="Segoe UI Historic"/>
      <family val="2"/>
    </font>
    <font>
      <sz val="12"/>
      <color rgb="FF080809"/>
      <name val="Segoe UI Historic"/>
      <family val="2"/>
    </font>
    <font>
      <u/>
      <sz val="12"/>
      <color rgb="FF0000FF"/>
      <name val="Arial Narrow"/>
      <family val="2"/>
    </font>
    <font>
      <i/>
      <sz val="12"/>
      <color rgb="FF222222"/>
      <name val="Arial Narrow"/>
      <family val="2"/>
    </font>
    <font>
      <u/>
      <sz val="10"/>
      <color rgb="FF222222"/>
      <name val="Arial"/>
      <family val="2"/>
    </font>
    <font>
      <b/>
      <sz val="12"/>
      <color theme="1"/>
      <name val="Arial Black"/>
      <family val="2"/>
    </font>
    <font>
      <b/>
      <u/>
      <sz val="12"/>
      <color rgb="FF000000"/>
      <name val="Arial Black"/>
      <family val="2"/>
    </font>
    <font>
      <b/>
      <i/>
      <u/>
      <sz val="14"/>
      <name val="Times New Roman"/>
      <family val="1"/>
    </font>
    <font>
      <b/>
      <sz val="12"/>
      <color rgb="FF000000"/>
      <name val="Arial Black"/>
      <family val="2"/>
    </font>
    <font>
      <b/>
      <sz val="12"/>
      <name val="Arial Black"/>
      <family val="2"/>
    </font>
    <font>
      <b/>
      <i/>
      <u/>
      <sz val="12"/>
      <color rgb="FF000000"/>
      <name val="Arial Black"/>
      <family val="2"/>
    </font>
    <font>
      <b/>
      <sz val="14"/>
      <name val="Calibri"/>
      <family val="2"/>
      <scheme val="minor"/>
    </font>
    <font>
      <b/>
      <sz val="14"/>
      <name val="Arial Narrow"/>
      <family val="2"/>
    </font>
    <font>
      <i/>
      <u/>
      <sz val="10"/>
      <color rgb="FF000000"/>
      <name val="Calibri"/>
      <family val="2"/>
      <scheme val="minor"/>
    </font>
    <font>
      <i/>
      <sz val="12"/>
      <color rgb="FF000000"/>
      <name val="Calibri"/>
      <family val="2"/>
      <scheme val="minor"/>
    </font>
    <font>
      <b/>
      <sz val="14"/>
      <color rgb="FF595959"/>
      <name val="Calibri"/>
      <family val="2"/>
      <scheme val="minor"/>
    </font>
    <font>
      <b/>
      <sz val="10"/>
      <name val="Calibri"/>
      <family val="2"/>
      <scheme val="minor"/>
    </font>
    <font>
      <sz val="12"/>
      <color rgb="FF000000"/>
      <name val="Arial Black"/>
      <family val="2"/>
    </font>
    <font>
      <b/>
      <i/>
      <u val="singleAccounting"/>
      <sz val="14"/>
      <name val="Arial"/>
      <family val="2"/>
    </font>
    <font>
      <b/>
      <sz val="18"/>
      <color rgb="FF000000"/>
      <name val="Calibri"/>
      <family val="2"/>
      <scheme val="minor"/>
    </font>
    <font>
      <b/>
      <sz val="11"/>
      <color rgb="FF000000"/>
      <name val="Calibri"/>
      <family val="2"/>
    </font>
    <font>
      <sz val="9"/>
      <color rgb="FF080809"/>
      <name val="Inherit"/>
    </font>
    <font>
      <sz val="13.5"/>
      <color rgb="FF000000"/>
      <name val="Arial Narrow"/>
      <family val="2"/>
    </font>
    <font>
      <sz val="18"/>
      <color rgb="FF000000"/>
      <name val="Arial Narrow"/>
      <family val="2"/>
    </font>
    <font>
      <b/>
      <sz val="18"/>
      <color rgb="FF000000"/>
      <name val="Arial Narrow"/>
      <family val="2"/>
    </font>
    <font>
      <sz val="12"/>
      <color rgb="FF222222"/>
      <name val="Roboto"/>
    </font>
    <font>
      <sz val="8"/>
      <color rgb="FF1D1D1D"/>
      <name val="Arial"/>
      <family val="2"/>
    </font>
    <font>
      <sz val="11"/>
      <color theme="1"/>
      <name val="Arial"/>
      <family val="2"/>
    </font>
    <font>
      <b/>
      <sz val="24"/>
      <color rgb="FF000000"/>
      <name val="Arial"/>
      <family val="2"/>
    </font>
    <font>
      <b/>
      <sz val="10"/>
      <color rgb="FF000000"/>
      <name val="Arial"/>
      <family val="2"/>
    </font>
    <font>
      <sz val="10"/>
      <color rgb="FF000000"/>
      <name val="Arial"/>
      <family val="2"/>
    </font>
    <font>
      <b/>
      <sz val="13.5"/>
      <color theme="1"/>
      <name val="Arial"/>
      <family val="2"/>
    </font>
    <font>
      <b/>
      <sz val="8"/>
      <color rgb="FF213964"/>
      <name val="Calibri"/>
      <family val="2"/>
      <scheme val="minor"/>
    </font>
    <font>
      <i/>
      <sz val="11"/>
      <color theme="1"/>
      <name val="Calibri"/>
      <family val="2"/>
      <scheme val="minor"/>
    </font>
    <font>
      <b/>
      <i/>
      <sz val="11"/>
      <color rgb="FF213964"/>
      <name val="Calibri"/>
      <family val="2"/>
      <scheme val="minor"/>
    </font>
    <font>
      <sz val="12"/>
      <color rgb="FF323130"/>
      <name val="Consolas"/>
      <family val="3"/>
    </font>
    <font>
      <sz val="12"/>
      <color rgb="FF2F353E"/>
      <name val="Roboto"/>
    </font>
    <font>
      <b/>
      <i/>
      <u/>
      <sz val="12"/>
      <color rgb="FF500050"/>
      <name val="Arial"/>
      <family val="2"/>
    </font>
    <font>
      <sz val="10"/>
      <name val="Arial Narrow"/>
      <family val="2"/>
    </font>
    <font>
      <sz val="48"/>
      <color theme="1"/>
      <name val="Calibri"/>
      <family val="2"/>
      <scheme val="minor"/>
    </font>
  </fonts>
  <fills count="67">
    <fill>
      <patternFill patternType="none"/>
    </fill>
    <fill>
      <patternFill patternType="gray125"/>
    </fill>
    <fill>
      <patternFill patternType="solid">
        <fgColor rgb="FFA5A5A5"/>
      </patternFill>
    </fill>
    <fill>
      <patternFill patternType="solid">
        <fgColor theme="6" tint="0.79998168889431442"/>
        <bgColor indexed="65"/>
      </patternFill>
    </fill>
    <fill>
      <patternFill patternType="solid">
        <fgColor rgb="FFFFFF00"/>
        <bgColor rgb="FF000000"/>
      </patternFill>
    </fill>
    <fill>
      <patternFill patternType="solid">
        <fgColor rgb="FFFFC000"/>
        <bgColor rgb="FF000000"/>
      </patternFill>
    </fill>
    <fill>
      <patternFill patternType="solid">
        <fgColor theme="0" tint="-4.9989318521683403E-2"/>
        <bgColor indexed="64"/>
      </patternFill>
    </fill>
    <fill>
      <patternFill patternType="solid">
        <fgColor rgb="FFD9E1F2"/>
        <bgColor rgb="FFD9E1F2"/>
      </patternFill>
    </fill>
    <fill>
      <patternFill patternType="solid">
        <fgColor rgb="FFFFC000"/>
        <bgColor indexed="64"/>
      </patternFill>
    </fill>
    <fill>
      <patternFill patternType="solid">
        <fgColor rgb="FFA5A5A5"/>
        <bgColor rgb="FF000000"/>
      </patternFill>
    </fill>
    <fill>
      <patternFill patternType="solid">
        <fgColor theme="2"/>
        <bgColor indexed="64"/>
      </patternFill>
    </fill>
    <fill>
      <patternFill patternType="solid">
        <fgColor rgb="FF92D050"/>
        <bgColor indexed="64"/>
      </patternFill>
    </fill>
    <fill>
      <patternFill patternType="solid">
        <fgColor rgb="FFFFFF00"/>
        <bgColor indexed="64"/>
      </patternFill>
    </fill>
    <fill>
      <patternFill patternType="solid">
        <fgColor rgb="FFFFFFFF"/>
        <bgColor rgb="FF000000"/>
      </patternFill>
    </fill>
    <fill>
      <patternFill patternType="solid">
        <fgColor theme="1"/>
        <bgColor indexed="64"/>
      </patternFill>
    </fill>
    <fill>
      <patternFill patternType="solid">
        <fgColor rgb="FFF2F2F2"/>
        <bgColor rgb="FF000000"/>
      </patternFill>
    </fill>
    <fill>
      <patternFill patternType="solid">
        <fgColor rgb="FFC6EFCE"/>
      </patternFill>
    </fill>
    <fill>
      <patternFill patternType="solid">
        <fgColor rgb="FFF2F2F2"/>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8" tint="0.79998168889431442"/>
        <bgColor indexed="65"/>
      </patternFill>
    </fill>
    <fill>
      <patternFill patternType="solid">
        <fgColor rgb="FFD9E1F2"/>
        <bgColor rgb="FF000000"/>
      </patternFill>
    </fill>
    <fill>
      <patternFill patternType="solid">
        <fgColor theme="7"/>
        <bgColor rgb="FFD9E1F2"/>
      </patternFill>
    </fill>
    <fill>
      <patternFill patternType="solid">
        <fgColor theme="3" tint="0.39997558519241921"/>
        <bgColor indexed="64"/>
      </patternFill>
    </fill>
    <fill>
      <patternFill patternType="solid">
        <fgColor rgb="FFFCE4D6"/>
        <bgColor rgb="FF000000"/>
      </patternFill>
    </fill>
    <fill>
      <patternFill patternType="solid">
        <fgColor rgb="FFE7E6E6"/>
        <bgColor rgb="FF000000"/>
      </patternFill>
    </fill>
    <fill>
      <patternFill patternType="solid">
        <fgColor theme="5"/>
        <bgColor indexed="64"/>
      </patternFill>
    </fill>
    <fill>
      <patternFill patternType="solid">
        <fgColor rgb="FF92D050"/>
        <bgColor rgb="FF000000"/>
      </patternFill>
    </fill>
    <fill>
      <patternFill patternType="solid">
        <fgColor rgb="FFFFE699"/>
        <bgColor rgb="FF000000"/>
      </patternFill>
    </fill>
    <fill>
      <patternFill patternType="solid">
        <fgColor rgb="FF00B050"/>
        <bgColor rgb="FF000000"/>
      </patternFill>
    </fill>
    <fill>
      <patternFill patternType="solid">
        <fgColor rgb="FFFF0000"/>
        <bgColor rgb="FF000000"/>
      </patternFill>
    </fill>
    <fill>
      <patternFill patternType="solid">
        <fgColor rgb="FFFFE699"/>
        <bgColor rgb="FFFFE699"/>
      </patternFill>
    </fill>
    <fill>
      <patternFill patternType="solid">
        <fgColor theme="2" tint="-9.9978637043366805E-2"/>
        <bgColor indexed="64"/>
      </patternFill>
    </fill>
    <fill>
      <patternFill patternType="solid">
        <fgColor rgb="FF000000"/>
        <bgColor rgb="FF000000"/>
      </patternFill>
    </fill>
    <fill>
      <patternFill patternType="solid">
        <fgColor rgb="FFFFFFFF"/>
        <bgColor indexed="64"/>
      </patternFill>
    </fill>
    <fill>
      <patternFill patternType="solid">
        <fgColor rgb="FFD6DCE4"/>
        <bgColor rgb="FF000000"/>
      </patternFill>
    </fill>
    <fill>
      <patternFill patternType="solid">
        <fgColor theme="0"/>
        <bgColor indexed="64"/>
      </patternFill>
    </fill>
    <fill>
      <patternFill patternType="solid">
        <fgColor theme="0"/>
        <bgColor rgb="FF000000"/>
      </patternFill>
    </fill>
    <fill>
      <patternFill patternType="solid">
        <fgColor theme="0"/>
        <bgColor rgb="FFFFE699"/>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bgColor indexed="64"/>
      </patternFill>
    </fill>
    <fill>
      <patternFill patternType="solid">
        <fgColor theme="1"/>
        <bgColor rgb="FF000000"/>
      </patternFill>
    </fill>
    <fill>
      <patternFill patternType="solid">
        <fgColor rgb="FFFFF2CC"/>
        <bgColor rgb="FF000000"/>
      </patternFill>
    </fill>
    <fill>
      <patternFill patternType="solid">
        <fgColor theme="7" tint="0.59999389629810485"/>
        <bgColor indexed="64"/>
      </patternFill>
    </fill>
    <fill>
      <patternFill patternType="solid">
        <fgColor theme="2"/>
        <bgColor rgb="FF000000"/>
      </patternFill>
    </fill>
    <fill>
      <patternFill patternType="solid">
        <fgColor rgb="FFEFEFEF"/>
        <bgColor indexed="64"/>
      </patternFill>
    </fill>
    <fill>
      <patternFill patternType="solid">
        <fgColor rgb="FFF2F2F2"/>
        <bgColor indexed="64"/>
      </patternFill>
    </fill>
    <fill>
      <patternFill patternType="solid">
        <fgColor theme="2" tint="-9.9978637043366805E-2"/>
        <bgColor rgb="FF000000"/>
      </patternFill>
    </fill>
    <fill>
      <patternFill patternType="solid">
        <fgColor theme="4"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rgb="FFC6E0B4"/>
        <bgColor rgb="FF000000"/>
      </patternFill>
    </fill>
    <fill>
      <patternFill patternType="solid">
        <fgColor rgb="FFB4C6E7"/>
        <bgColor rgb="FF000000"/>
      </patternFill>
    </fill>
    <fill>
      <patternFill patternType="solid">
        <fgColor rgb="FFE2EFDA"/>
        <bgColor rgb="FF000000"/>
      </patternFill>
    </fill>
    <fill>
      <patternFill patternType="solid">
        <fgColor rgb="FFB82714"/>
        <bgColor indexed="64"/>
      </patternFill>
    </fill>
    <fill>
      <patternFill patternType="solid">
        <fgColor rgb="FF0785C1"/>
        <bgColor indexed="64"/>
      </patternFill>
    </fill>
    <fill>
      <patternFill patternType="solid">
        <fgColor theme="8" tint="0.79998168889431442"/>
        <bgColor indexed="64"/>
      </patternFill>
    </fill>
    <fill>
      <patternFill patternType="solid">
        <fgColor theme="8" tint="0.79998168889431442"/>
        <bgColor rgb="FF000000"/>
      </patternFill>
    </fill>
    <fill>
      <patternFill patternType="solid">
        <fgColor rgb="FFDDEBF7"/>
        <bgColor rgb="FF000000"/>
      </patternFill>
    </fill>
    <fill>
      <patternFill patternType="solid">
        <fgColor theme="8" tint="0.59999389629810485"/>
        <bgColor rgb="FF000000"/>
      </patternFill>
    </fill>
    <fill>
      <patternFill patternType="solid">
        <fgColor theme="8" tint="0.59999389629810485"/>
        <bgColor indexed="64"/>
      </patternFill>
    </fill>
  </fills>
  <borders count="4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double">
        <color rgb="FF3F3F3F"/>
      </left>
      <right/>
      <top/>
      <bottom/>
      <diagonal/>
    </border>
    <border>
      <left style="thin">
        <color indexed="64"/>
      </left>
      <right style="thin">
        <color indexed="64"/>
      </right>
      <top style="thin">
        <color indexed="64"/>
      </top>
      <bottom style="thin">
        <color indexed="64"/>
      </bottom>
      <diagonal/>
    </border>
    <border>
      <left/>
      <right/>
      <top style="double">
        <color rgb="FF3F3F3F"/>
      </top>
      <bottom/>
      <diagonal/>
    </border>
    <border>
      <left/>
      <right/>
      <top/>
      <bottom style="thin">
        <color rgb="FF8EA9DB"/>
      </bottom>
      <diagonal/>
    </border>
    <border>
      <left style="thin">
        <color rgb="FF8EA9DB"/>
      </left>
      <right/>
      <top/>
      <bottom style="thin">
        <color rgb="FF8EA9DB"/>
      </bottom>
      <diagonal/>
    </border>
    <border>
      <left style="thin">
        <color rgb="FF8EA9DB"/>
      </left>
      <right/>
      <top style="thin">
        <color rgb="FF8EA9DB"/>
      </top>
      <bottom style="thin">
        <color rgb="FF8EA9DB"/>
      </bottom>
      <diagonal/>
    </border>
    <border>
      <left/>
      <right style="thin">
        <color rgb="FF8EA9DB"/>
      </right>
      <top/>
      <bottom style="thin">
        <color rgb="FF8EA9DB"/>
      </bottom>
      <diagonal/>
    </border>
    <border>
      <left/>
      <right/>
      <top style="thin">
        <color rgb="FF8EA9DB"/>
      </top>
      <bottom style="thin">
        <color rgb="FF8EA9DB"/>
      </bottom>
      <diagonal/>
    </border>
    <border>
      <left/>
      <right style="thin">
        <color rgb="FF7F7F7F"/>
      </right>
      <top/>
      <bottom/>
      <diagonal/>
    </border>
    <border>
      <left style="thin">
        <color rgb="FF7F7F7F"/>
      </left>
      <right style="thin">
        <color rgb="FF7F7F7F"/>
      </right>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style="thin">
        <color indexed="64"/>
      </left>
      <right/>
      <top/>
      <bottom/>
      <diagonal/>
    </border>
    <border>
      <left/>
      <right style="thin">
        <color rgb="FF7F7F7F"/>
      </right>
      <top style="thin">
        <color rgb="FF7F7F7F"/>
      </top>
      <bottom style="thin">
        <color rgb="FF7F7F7F"/>
      </bottom>
      <diagonal/>
    </border>
    <border>
      <left/>
      <right style="thin">
        <color rgb="FF7F7F7F"/>
      </right>
      <top/>
      <bottom style="thin">
        <color rgb="FF7F7F7F"/>
      </bottom>
      <diagonal/>
    </border>
    <border>
      <left/>
      <right/>
      <top/>
      <bottom style="thin">
        <color indexed="64"/>
      </bottom>
      <diagonal/>
    </border>
    <border>
      <left style="thin">
        <color rgb="FF7F7F7F"/>
      </left>
      <right/>
      <top/>
      <bottom/>
      <diagonal/>
    </border>
    <border>
      <left/>
      <right/>
      <top/>
      <bottom style="thin">
        <color rgb="FF7F7F7F"/>
      </bottom>
      <diagonal/>
    </border>
    <border>
      <left style="thin">
        <color rgb="FF7F7F7F"/>
      </left>
      <right/>
      <top style="thin">
        <color rgb="FF7F7F7F"/>
      </top>
      <bottom style="thin">
        <color rgb="FF7F7F7F"/>
      </bottom>
      <diagonal/>
    </border>
    <border>
      <left/>
      <right/>
      <top/>
      <bottom style="thick">
        <color rgb="FFFC4D00"/>
      </bottom>
      <diagonal/>
    </border>
    <border>
      <left style="double">
        <color rgb="FF3F3F3F"/>
      </left>
      <right/>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style="thin">
        <color rgb="FF7F7F7F"/>
      </left>
      <right style="thin">
        <color rgb="FF7F7F7F"/>
      </right>
      <top/>
      <bottom/>
      <diagonal/>
    </border>
    <border>
      <left/>
      <right/>
      <top/>
      <bottom style="medium">
        <color rgb="FFDDDDDD"/>
      </bottom>
      <diagonal/>
    </border>
    <border>
      <left style="medium">
        <color rgb="FFB82714"/>
      </left>
      <right/>
      <top style="medium">
        <color rgb="FFB82714"/>
      </top>
      <bottom style="medium">
        <color rgb="FFB82714"/>
      </bottom>
      <diagonal/>
    </border>
    <border>
      <left/>
      <right/>
      <top style="medium">
        <color rgb="FFB82714"/>
      </top>
      <bottom style="medium">
        <color rgb="FFB82714"/>
      </bottom>
      <diagonal/>
    </border>
    <border>
      <left/>
      <right style="medium">
        <color rgb="FFB82714"/>
      </right>
      <top style="medium">
        <color rgb="FFB82714"/>
      </top>
      <bottom style="medium">
        <color rgb="FFB82714"/>
      </bottom>
      <diagonal/>
    </border>
    <border>
      <left style="medium">
        <color rgb="FF0785C1"/>
      </left>
      <right/>
      <top style="medium">
        <color rgb="FF0785C1"/>
      </top>
      <bottom style="medium">
        <color rgb="FF0785C1"/>
      </bottom>
      <diagonal/>
    </border>
    <border>
      <left/>
      <right/>
      <top style="medium">
        <color rgb="FF0785C1"/>
      </top>
      <bottom style="medium">
        <color rgb="FF0785C1"/>
      </bottom>
      <diagonal/>
    </border>
    <border>
      <left/>
      <right style="medium">
        <color rgb="FF0785C1"/>
      </right>
      <top style="medium">
        <color rgb="FF0785C1"/>
      </top>
      <bottom style="medium">
        <color rgb="FF0785C1"/>
      </bottom>
      <diagonal/>
    </border>
    <border>
      <left/>
      <right/>
      <top style="thin">
        <color rgb="FF7F7F7F"/>
      </top>
      <bottom/>
      <diagonal/>
    </border>
    <border>
      <left/>
      <right style="thin">
        <color rgb="FF8EA9DB"/>
      </right>
      <top style="thin">
        <color rgb="FF8EA9DB"/>
      </top>
      <bottom style="thin">
        <color rgb="FF8EA9DB"/>
      </bottom>
      <diagonal/>
    </border>
  </borders>
  <cellStyleXfs count="50">
    <xf numFmtId="0" fontId="0" fillId="0" borderId="0"/>
    <xf numFmtId="0" fontId="4" fillId="3" borderId="0" applyNumberFormat="0" applyBorder="0" applyAlignment="0" applyProtection="0"/>
    <xf numFmtId="0" fontId="10" fillId="2" borderId="2" applyNumberFormat="0" applyAlignment="0" applyProtection="0"/>
    <xf numFmtId="0" fontId="4" fillId="0" borderId="0"/>
    <xf numFmtId="0" fontId="17" fillId="0" borderId="0" applyNumberFormat="0" applyFill="0" applyBorder="0" applyAlignment="0" applyProtection="0">
      <alignment vertical="top"/>
      <protection locked="0"/>
    </xf>
    <xf numFmtId="0" fontId="21" fillId="0" borderId="0" applyNumberFormat="0" applyFill="0" applyBorder="0" applyAlignment="0" applyProtection="0"/>
    <xf numFmtId="43" fontId="59" fillId="0" borderId="0" applyFont="0" applyFill="0" applyBorder="0" applyAlignment="0" applyProtection="0"/>
    <xf numFmtId="44" fontId="59" fillId="0" borderId="0" applyFont="0" applyFill="0" applyBorder="0" applyAlignment="0" applyProtection="0"/>
    <xf numFmtId="44" fontId="125" fillId="0" borderId="0" applyFont="0" applyFill="0" applyBorder="0" applyAlignment="0" applyProtection="0"/>
    <xf numFmtId="0" fontId="4" fillId="21" borderId="0" applyNumberFormat="0" applyBorder="0" applyAlignment="0" applyProtection="0"/>
    <xf numFmtId="0" fontId="126" fillId="16" borderId="0" applyNumberFormat="0" applyBorder="0" applyAlignment="0" applyProtection="0"/>
    <xf numFmtId="0" fontId="127" fillId="22" borderId="0" applyNumberFormat="0" applyBorder="0" applyAlignment="0" applyProtection="0"/>
    <xf numFmtId="0" fontId="127" fillId="19" borderId="0" applyNumberFormat="0" applyBorder="0" applyAlignment="0" applyProtection="0"/>
    <xf numFmtId="0" fontId="128" fillId="17" borderId="1" applyNumberFormat="0" applyAlignment="0" applyProtection="0"/>
    <xf numFmtId="9" fontId="125" fillId="0" borderId="0" applyFont="0" applyFill="0" applyBorder="0" applyAlignment="0" applyProtection="0"/>
    <xf numFmtId="0" fontId="129" fillId="0" borderId="0"/>
    <xf numFmtId="0" fontId="130" fillId="0" borderId="0" applyNumberFormat="0" applyFill="0" applyBorder="0" applyAlignment="0" applyProtection="0">
      <alignment vertical="top"/>
      <protection locked="0"/>
    </xf>
    <xf numFmtId="44" fontId="129" fillId="0" borderId="0" applyFont="0" applyFill="0" applyBorder="0" applyAlignment="0" applyProtection="0"/>
    <xf numFmtId="0" fontId="4" fillId="0" borderId="0"/>
    <xf numFmtId="0" fontId="129"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28" fillId="0" borderId="0" applyNumberFormat="0" applyFill="0" applyBorder="0" applyAlignment="0" applyProtection="0"/>
    <xf numFmtId="0" fontId="59" fillId="0" borderId="0"/>
    <xf numFmtId="0" fontId="131" fillId="0" borderId="0"/>
    <xf numFmtId="0" fontId="132" fillId="17" borderId="1" applyNumberFormat="0" applyAlignment="0" applyProtection="0"/>
    <xf numFmtId="43" fontId="131" fillId="0" borderId="0" applyFont="0" applyFill="0" applyBorder="0" applyAlignment="0" applyProtection="0"/>
    <xf numFmtId="43" fontId="59" fillId="0" borderId="0" applyFont="0" applyFill="0" applyBorder="0" applyAlignment="0" applyProtection="0"/>
    <xf numFmtId="0" fontId="133" fillId="0" borderId="0" applyNumberFormat="0" applyFill="0" applyBorder="0" applyAlignment="0" applyProtection="0">
      <alignment vertical="top"/>
      <protection locked="0"/>
    </xf>
    <xf numFmtId="0" fontId="4" fillId="3" borderId="0" applyNumberFormat="0" applyBorder="0" applyAlignment="0" applyProtection="0"/>
    <xf numFmtId="0" fontId="4" fillId="0" borderId="0"/>
    <xf numFmtId="0" fontId="134" fillId="0" borderId="0" applyNumberFormat="0" applyFill="0" applyBorder="0" applyAlignment="0" applyProtection="0"/>
    <xf numFmtId="0" fontId="135" fillId="17" borderId="16" applyNumberFormat="0" applyAlignment="0" applyProtection="0"/>
    <xf numFmtId="0" fontId="4" fillId="0" borderId="0"/>
    <xf numFmtId="0" fontId="59" fillId="20" borderId="0" applyNumberFormat="0" applyBorder="0" applyAlignment="0" applyProtection="0"/>
    <xf numFmtId="0" fontId="136" fillId="17" borderId="1" applyNumberFormat="0" applyAlignment="0" applyProtection="0"/>
    <xf numFmtId="0" fontId="137" fillId="0" borderId="17" applyNumberFormat="0" applyFill="0" applyAlignment="0" applyProtection="0"/>
    <xf numFmtId="0" fontId="21" fillId="0" borderId="0" applyNumberFormat="0" applyFill="0" applyBorder="0" applyAlignment="0" applyProtection="0"/>
    <xf numFmtId="0" fontId="4" fillId="21"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3" borderId="0" applyNumberFormat="0" applyBorder="0" applyAlignment="0" applyProtection="0"/>
    <xf numFmtId="0" fontId="4" fillId="0" borderId="0"/>
    <xf numFmtId="0" fontId="139" fillId="0" borderId="17" applyNumberFormat="0" applyFill="0" applyAlignment="0" applyProtection="0"/>
    <xf numFmtId="0" fontId="138" fillId="0" borderId="18" applyNumberFormat="0" applyFill="0" applyAlignment="0" applyProtection="0"/>
    <xf numFmtId="0" fontId="4" fillId="23" borderId="0" applyNumberFormat="0" applyBorder="0" applyAlignment="0" applyProtection="0"/>
    <xf numFmtId="0" fontId="59" fillId="18" borderId="0" applyNumberFormat="0" applyBorder="0" applyAlignment="0" applyProtection="0"/>
    <xf numFmtId="9" fontId="59" fillId="0" borderId="0" applyFont="0" applyFill="0" applyBorder="0" applyAlignment="0" applyProtection="0"/>
  </cellStyleXfs>
  <cellXfs count="2224">
    <xf numFmtId="0" fontId="0" fillId="0" borderId="0" xfId="0"/>
    <xf numFmtId="0" fontId="4" fillId="0" borderId="0" xfId="0" applyFont="1"/>
    <xf numFmtId="0" fontId="4" fillId="0" borderId="0" xfId="0" applyFont="1" applyAlignment="1">
      <alignment horizontal="center"/>
    </xf>
    <xf numFmtId="0" fontId="5" fillId="0" borderId="3" xfId="0" applyFont="1" applyBorder="1"/>
    <xf numFmtId="0" fontId="0" fillId="0" borderId="0" xfId="0" applyAlignment="1">
      <alignment horizontal="center"/>
    </xf>
    <xf numFmtId="0" fontId="5" fillId="0" borderId="5" xfId="0" applyFont="1" applyBorder="1"/>
    <xf numFmtId="0" fontId="7" fillId="0" borderId="0" xfId="0" applyFont="1"/>
    <xf numFmtId="0" fontId="5" fillId="0" borderId="0" xfId="0" applyFont="1"/>
    <xf numFmtId="0" fontId="9" fillId="0" borderId="3" xfId="0" applyFont="1" applyBorder="1"/>
    <xf numFmtId="164" fontId="5" fillId="0" borderId="3" xfId="0" applyNumberFormat="1" applyFont="1" applyBorder="1" applyAlignment="1">
      <alignment horizontal="center"/>
    </xf>
    <xf numFmtId="164" fontId="5" fillId="0" borderId="4" xfId="0" applyNumberFormat="1" applyFont="1" applyBorder="1"/>
    <xf numFmtId="0" fontId="9" fillId="0" borderId="3" xfId="0" applyFont="1" applyBorder="1" applyAlignment="1">
      <alignment horizontal="center"/>
    </xf>
    <xf numFmtId="0" fontId="7" fillId="3" borderId="1" xfId="1" applyFont="1" applyBorder="1"/>
    <xf numFmtId="0" fontId="7" fillId="3" borderId="1" xfId="1" applyFont="1" applyBorder="1" applyAlignment="1">
      <alignment horizontal="center"/>
    </xf>
    <xf numFmtId="0" fontId="12" fillId="0" borderId="0" xfId="0" applyFont="1"/>
    <xf numFmtId="0" fontId="13" fillId="0" borderId="0" xfId="0" applyFont="1"/>
    <xf numFmtId="0" fontId="14" fillId="0" borderId="0" xfId="0" applyFont="1"/>
    <xf numFmtId="0" fontId="13" fillId="4" borderId="5" xfId="0" applyFont="1" applyFill="1" applyBorder="1"/>
    <xf numFmtId="0" fontId="6" fillId="4" borderId="5" xfId="0" applyFont="1" applyFill="1" applyBorder="1"/>
    <xf numFmtId="0" fontId="6" fillId="0" borderId="5" xfId="0" applyFont="1" applyBorder="1" applyAlignment="1">
      <alignment horizontal="center"/>
    </xf>
    <xf numFmtId="0" fontId="6" fillId="0" borderId="7" xfId="0" applyFont="1" applyBorder="1"/>
    <xf numFmtId="0" fontId="10" fillId="2" borderId="2" xfId="2" applyAlignment="1">
      <alignment horizontal="center"/>
    </xf>
    <xf numFmtId="0" fontId="6" fillId="0" borderId="0" xfId="0" applyFont="1"/>
    <xf numFmtId="0" fontId="20" fillId="0" borderId="0" xfId="0" applyFont="1"/>
    <xf numFmtId="0" fontId="13" fillId="0" borderId="0" xfId="0" applyFont="1" applyAlignment="1">
      <alignment horizontal="left" vertical="center"/>
    </xf>
    <xf numFmtId="0" fontId="24" fillId="0" borderId="0" xfId="0" applyFont="1" applyAlignment="1">
      <alignment horizontal="left"/>
    </xf>
    <xf numFmtId="0" fontId="13" fillId="7" borderId="10" xfId="0" applyFont="1" applyFill="1" applyBorder="1" applyAlignment="1">
      <alignment vertical="center"/>
    </xf>
    <xf numFmtId="0" fontId="13" fillId="0" borderId="10" xfId="0" applyFont="1" applyBorder="1" applyAlignment="1">
      <alignment vertical="center"/>
    </xf>
    <xf numFmtId="0" fontId="13" fillId="7" borderId="9" xfId="0" applyFont="1" applyFill="1" applyBorder="1" applyAlignment="1">
      <alignment vertical="center"/>
    </xf>
    <xf numFmtId="0" fontId="22" fillId="7" borderId="12" xfId="0" applyFont="1" applyFill="1" applyBorder="1" applyAlignment="1">
      <alignment horizontal="left" vertical="center"/>
    </xf>
    <xf numFmtId="0" fontId="24" fillId="0" borderId="0" xfId="0" applyFont="1"/>
    <xf numFmtId="0" fontId="22" fillId="0" borderId="0" xfId="0" applyFont="1" applyAlignment="1">
      <alignment horizontal="left"/>
    </xf>
    <xf numFmtId="0" fontId="13" fillId="0" borderId="0" xfId="0" applyFont="1" applyAlignment="1">
      <alignment vertical="center"/>
    </xf>
    <xf numFmtId="0" fontId="25" fillId="0" borderId="0" xfId="0" applyFont="1"/>
    <xf numFmtId="0" fontId="7" fillId="0" borderId="0" xfId="0" applyFont="1" applyAlignment="1">
      <alignment horizontal="left"/>
    </xf>
    <xf numFmtId="14" fontId="7" fillId="0" borderId="0" xfId="0" applyNumberFormat="1" applyFont="1" applyAlignment="1">
      <alignment horizontal="left"/>
    </xf>
    <xf numFmtId="0" fontId="25" fillId="0" borderId="0" xfId="0" applyFont="1" applyAlignment="1">
      <alignment horizontal="center"/>
    </xf>
    <xf numFmtId="0" fontId="27" fillId="0" borderId="0" xfId="0" applyFont="1" applyAlignment="1">
      <alignment horizontal="left"/>
    </xf>
    <xf numFmtId="0" fontId="6" fillId="0" borderId="7" xfId="0" applyFont="1" applyBorder="1" applyAlignment="1">
      <alignment horizontal="center"/>
    </xf>
    <xf numFmtId="0" fontId="5" fillId="0" borderId="5" xfId="0" applyFont="1" applyBorder="1" applyAlignment="1">
      <alignment horizontal="center"/>
    </xf>
    <xf numFmtId="0" fontId="6" fillId="4" borderId="5" xfId="0" applyFont="1" applyFill="1" applyBorder="1" applyAlignment="1">
      <alignment horizontal="left"/>
    </xf>
    <xf numFmtId="0" fontId="10" fillId="0" borderId="2" xfId="2" applyFill="1" applyAlignment="1">
      <alignment horizontal="center"/>
    </xf>
    <xf numFmtId="0" fontId="10" fillId="0" borderId="2" xfId="2" applyFill="1"/>
    <xf numFmtId="0" fontId="15" fillId="0" borderId="0" xfId="0" applyFont="1" applyAlignment="1">
      <alignment horizontal="left" indent="3"/>
    </xf>
    <xf numFmtId="0" fontId="16" fillId="10" borderId="0" xfId="0" applyFont="1" applyFill="1" applyAlignment="1">
      <alignment horizontal="left"/>
    </xf>
    <xf numFmtId="14" fontId="25" fillId="0" borderId="0" xfId="0" applyNumberFormat="1" applyFont="1" applyAlignment="1">
      <alignment horizontal="left"/>
    </xf>
    <xf numFmtId="0" fontId="4" fillId="0" borderId="0" xfId="0" applyFont="1" applyAlignment="1">
      <alignment horizontal="left"/>
    </xf>
    <xf numFmtId="0" fontId="22" fillId="0" borderId="0" xfId="0" applyFont="1" applyAlignment="1">
      <alignment horizontal="center"/>
    </xf>
    <xf numFmtId="0" fontId="20" fillId="0" borderId="7" xfId="0" applyFont="1" applyBorder="1"/>
    <xf numFmtId="0" fontId="13" fillId="10" borderId="0" xfId="0" applyFont="1" applyFill="1" applyAlignment="1">
      <alignment horizontal="center"/>
    </xf>
    <xf numFmtId="0" fontId="15" fillId="0" borderId="0" xfId="0" applyFont="1"/>
    <xf numFmtId="0" fontId="32" fillId="0" borderId="0" xfId="0" applyFont="1"/>
    <xf numFmtId="0" fontId="33" fillId="0" borderId="0" xfId="0" applyFont="1"/>
    <xf numFmtId="0" fontId="39" fillId="0" borderId="0" xfId="0" applyFont="1" applyAlignment="1">
      <alignment horizontal="left" indent="1"/>
    </xf>
    <xf numFmtId="0" fontId="40" fillId="0" borderId="0" xfId="0" applyFont="1"/>
    <xf numFmtId="0" fontId="24" fillId="11" borderId="0" xfId="0" applyFont="1" applyFill="1" applyAlignment="1">
      <alignment horizontal="center"/>
    </xf>
    <xf numFmtId="0" fontId="35" fillId="11" borderId="0" xfId="0" applyFont="1" applyFill="1" applyAlignment="1">
      <alignment horizontal="center"/>
    </xf>
    <xf numFmtId="0" fontId="36" fillId="0" borderId="0" xfId="0" applyFont="1" applyAlignment="1">
      <alignment horizontal="center" wrapText="1"/>
    </xf>
    <xf numFmtId="0" fontId="40" fillId="0" borderId="0" xfId="0" applyFont="1" applyAlignment="1">
      <alignment horizontal="left"/>
    </xf>
    <xf numFmtId="0" fontId="42" fillId="0" borderId="0" xfId="0" applyFont="1"/>
    <xf numFmtId="0" fontId="26" fillId="0" borderId="0" xfId="0" applyFont="1" applyAlignment="1">
      <alignment horizontal="left"/>
    </xf>
    <xf numFmtId="0" fontId="35" fillId="0" borderId="0" xfId="0" applyFont="1"/>
    <xf numFmtId="0" fontId="46" fillId="0" borderId="0" xfId="0" applyFont="1"/>
    <xf numFmtId="0" fontId="49" fillId="0" borderId="0" xfId="0" applyFont="1"/>
    <xf numFmtId="0" fontId="50" fillId="0" borderId="0" xfId="0" applyFont="1" applyAlignment="1">
      <alignment horizontal="left"/>
    </xf>
    <xf numFmtId="0" fontId="51" fillId="0" borderId="0" xfId="0" applyFont="1"/>
    <xf numFmtId="0" fontId="6" fillId="0" borderId="0" xfId="0" applyFont="1" applyAlignment="1">
      <alignment vertical="center"/>
    </xf>
    <xf numFmtId="0" fontId="52" fillId="0" borderId="0" xfId="0" applyFont="1"/>
    <xf numFmtId="0" fontId="53" fillId="0" borderId="0" xfId="0" applyFont="1" applyAlignment="1">
      <alignment horizontal="left"/>
    </xf>
    <xf numFmtId="0" fontId="8" fillId="0" borderId="0" xfId="0" applyFont="1"/>
    <xf numFmtId="44" fontId="48" fillId="0" borderId="0" xfId="0" applyNumberFormat="1" applyFont="1" applyAlignment="1">
      <alignment horizontal="left" vertical="center"/>
    </xf>
    <xf numFmtId="0" fontId="50" fillId="0" borderId="0" xfId="0" applyFont="1" applyAlignment="1">
      <alignment horizontal="center"/>
    </xf>
    <xf numFmtId="0" fontId="54" fillId="0" borderId="0" xfId="4" applyFont="1" applyAlignment="1" applyProtection="1">
      <alignment horizontal="left"/>
    </xf>
    <xf numFmtId="0" fontId="17" fillId="0" borderId="0" xfId="4" applyAlignment="1" applyProtection="1">
      <alignment horizontal="center"/>
    </xf>
    <xf numFmtId="0" fontId="55" fillId="0" borderId="0" xfId="0" applyFont="1" applyAlignment="1">
      <alignment horizontal="center" vertical="center"/>
    </xf>
    <xf numFmtId="0" fontId="55" fillId="0" borderId="0" xfId="0" applyFont="1" applyAlignment="1">
      <alignment horizontal="right" vertical="center"/>
    </xf>
    <xf numFmtId="0" fontId="55" fillId="0" borderId="0" xfId="0" applyFont="1" applyAlignment="1">
      <alignment horizontal="left" vertical="center"/>
    </xf>
    <xf numFmtId="0" fontId="0" fillId="12" borderId="0" xfId="0" applyFill="1"/>
    <xf numFmtId="0" fontId="56" fillId="0" borderId="0" xfId="0" applyFont="1" applyAlignment="1">
      <alignment horizontal="left"/>
    </xf>
    <xf numFmtId="0" fontId="7" fillId="0" borderId="0" xfId="0" applyFont="1" applyAlignment="1">
      <alignment wrapText="1"/>
    </xf>
    <xf numFmtId="0" fontId="57" fillId="0" borderId="0" xfId="0" applyFont="1"/>
    <xf numFmtId="0" fontId="57" fillId="13" borderId="0" xfId="0" applyFont="1" applyFill="1" applyAlignment="1">
      <alignment vertical="center"/>
    </xf>
    <xf numFmtId="0" fontId="35" fillId="13" borderId="0" xfId="0" applyFont="1" applyFill="1" applyAlignment="1">
      <alignment vertical="center"/>
    </xf>
    <xf numFmtId="0" fontId="25" fillId="0" borderId="0" xfId="0" applyFont="1" applyAlignment="1">
      <alignment wrapText="1"/>
    </xf>
    <xf numFmtId="0" fontId="7" fillId="0" borderId="0" xfId="0" applyFont="1" applyAlignment="1">
      <alignment horizontal="left" indent="1"/>
    </xf>
    <xf numFmtId="43" fontId="7" fillId="0" borderId="0" xfId="0" applyNumberFormat="1" applyFont="1"/>
    <xf numFmtId="14" fontId="61" fillId="0" borderId="0" xfId="0" applyNumberFormat="1" applyFont="1" applyAlignment="1">
      <alignment horizontal="center"/>
    </xf>
    <xf numFmtId="43" fontId="62" fillId="0" borderId="0" xfId="0" applyNumberFormat="1" applyFont="1" applyAlignment="1">
      <alignment horizontal="center"/>
    </xf>
    <xf numFmtId="43" fontId="25" fillId="0" borderId="0" xfId="0" applyNumberFormat="1" applyFont="1"/>
    <xf numFmtId="43" fontId="63" fillId="0" borderId="0" xfId="0" applyNumberFormat="1" applyFont="1" applyAlignment="1">
      <alignment horizontal="left"/>
    </xf>
    <xf numFmtId="43" fontId="62" fillId="0" borderId="0" xfId="0" applyNumberFormat="1" applyFont="1" applyAlignment="1">
      <alignment horizontal="left"/>
    </xf>
    <xf numFmtId="43" fontId="63" fillId="0" borderId="0" xfId="0" applyNumberFormat="1" applyFont="1" applyAlignment="1">
      <alignment horizontal="center"/>
    </xf>
    <xf numFmtId="44" fontId="13" fillId="0" borderId="0" xfId="0" applyNumberFormat="1" applyFont="1" applyAlignment="1">
      <alignment horizontal="center"/>
    </xf>
    <xf numFmtId="0" fontId="66" fillId="0" borderId="0" xfId="0" applyFont="1"/>
    <xf numFmtId="0" fontId="66" fillId="0" borderId="0" xfId="0" applyFont="1" applyAlignment="1">
      <alignment horizontal="center"/>
    </xf>
    <xf numFmtId="43" fontId="0" fillId="0" borderId="0" xfId="0" applyNumberFormat="1" applyAlignment="1">
      <alignment horizontal="center" vertical="center"/>
    </xf>
    <xf numFmtId="43" fontId="0" fillId="0" borderId="0" xfId="0" applyNumberFormat="1"/>
    <xf numFmtId="43" fontId="67" fillId="0" borderId="0" xfId="0" applyNumberFormat="1" applyFont="1" applyAlignment="1">
      <alignment horizontal="center"/>
    </xf>
    <xf numFmtId="0" fontId="68" fillId="0" borderId="0" xfId="0" applyFont="1" applyAlignment="1">
      <alignment horizontal="center"/>
    </xf>
    <xf numFmtId="0" fontId="69" fillId="0" borderId="0" xfId="0" applyFont="1" applyAlignment="1">
      <alignment horizontal="left" vertical="top"/>
    </xf>
    <xf numFmtId="0" fontId="70" fillId="0" borderId="0" xfId="0" applyFont="1" applyAlignment="1">
      <alignment horizontal="center"/>
    </xf>
    <xf numFmtId="0" fontId="15" fillId="0" borderId="0" xfId="0" applyFont="1" applyAlignment="1">
      <alignment horizontal="left" vertical="center"/>
    </xf>
    <xf numFmtId="0" fontId="71" fillId="0" borderId="0" xfId="0" applyFont="1" applyAlignment="1">
      <alignment horizontal="left" vertical="center"/>
    </xf>
    <xf numFmtId="0" fontId="70" fillId="0" borderId="0" xfId="0" applyFont="1" applyAlignment="1">
      <alignment horizontal="center" vertical="center"/>
    </xf>
    <xf numFmtId="0" fontId="72" fillId="0" borderId="0" xfId="0" applyFont="1" applyAlignment="1">
      <alignment horizontal="left"/>
    </xf>
    <xf numFmtId="0" fontId="70" fillId="0" borderId="0" xfId="0" applyFont="1" applyAlignment="1">
      <alignment horizontal="left" indent="8"/>
    </xf>
    <xf numFmtId="0" fontId="73" fillId="0" borderId="0" xfId="0" applyFont="1" applyAlignment="1">
      <alignment horizontal="center"/>
    </xf>
    <xf numFmtId="0" fontId="74" fillId="0" borderId="0" xfId="0" applyFont="1" applyAlignment="1">
      <alignment horizontal="left"/>
    </xf>
    <xf numFmtId="0" fontId="75" fillId="0" borderId="0" xfId="0" applyFont="1" applyAlignment="1">
      <alignment horizontal="left"/>
    </xf>
    <xf numFmtId="0" fontId="70" fillId="0" borderId="0" xfId="0" applyFont="1" applyAlignment="1">
      <alignment horizontal="left" indent="3"/>
    </xf>
    <xf numFmtId="0" fontId="71" fillId="0" borderId="0" xfId="0" applyFont="1" applyAlignment="1">
      <alignment horizontal="left" indent="1"/>
    </xf>
    <xf numFmtId="0" fontId="77" fillId="0" borderId="0" xfId="0" applyFont="1" applyAlignment="1">
      <alignment vertical="center"/>
    </xf>
    <xf numFmtId="0" fontId="6" fillId="0" borderId="0" xfId="0" applyFont="1" applyAlignment="1">
      <alignment horizontal="right" vertical="center" wrapText="1"/>
    </xf>
    <xf numFmtId="0" fontId="8" fillId="0" borderId="0" xfId="0" applyFont="1" applyAlignment="1">
      <alignment horizontal="left" vertical="center" wrapText="1"/>
    </xf>
    <xf numFmtId="0" fontId="78" fillId="0" borderId="0" xfId="0" applyFont="1" applyAlignment="1">
      <alignment horizontal="center"/>
    </xf>
    <xf numFmtId="0" fontId="79" fillId="0" borderId="0" xfId="0" applyFont="1" applyAlignment="1">
      <alignment horizontal="left" indent="1"/>
    </xf>
    <xf numFmtId="0" fontId="52" fillId="0" borderId="0" xfId="0" applyFont="1" applyAlignment="1">
      <alignment horizontal="left" indent="1"/>
    </xf>
    <xf numFmtId="0" fontId="71" fillId="0" borderId="0" xfId="0" applyFont="1" applyAlignment="1">
      <alignment horizontal="center"/>
    </xf>
    <xf numFmtId="0" fontId="80" fillId="0" borderId="0" xfId="0" applyFont="1" applyAlignment="1">
      <alignment horizontal="left" indent="1"/>
    </xf>
    <xf numFmtId="0" fontId="71" fillId="0" borderId="0" xfId="0" applyFont="1" applyAlignment="1">
      <alignment horizontal="left" indent="2"/>
    </xf>
    <xf numFmtId="0" fontId="83" fillId="0" borderId="0" xfId="0" applyFont="1"/>
    <xf numFmtId="0" fontId="84" fillId="0" borderId="0" xfId="0" applyFont="1" applyAlignment="1">
      <alignment horizontal="left" vertical="center"/>
    </xf>
    <xf numFmtId="0" fontId="84" fillId="0" borderId="0" xfId="0" applyFont="1" applyAlignment="1">
      <alignment horizontal="center" vertical="center"/>
    </xf>
    <xf numFmtId="0" fontId="86" fillId="0" borderId="0" xfId="0" applyFont="1" applyAlignment="1">
      <alignment horizontal="center"/>
    </xf>
    <xf numFmtId="0" fontId="88" fillId="0" borderId="0" xfId="0" applyFont="1" applyAlignment="1">
      <alignment horizontal="center"/>
    </xf>
    <xf numFmtId="0" fontId="88" fillId="0" borderId="0" xfId="0" applyFont="1" applyAlignment="1">
      <alignment horizontal="left"/>
    </xf>
    <xf numFmtId="0" fontId="89" fillId="0" borderId="0" xfId="0" applyFont="1"/>
    <xf numFmtId="0" fontId="84" fillId="0" borderId="0" xfId="0" applyFont="1"/>
    <xf numFmtId="0" fontId="90" fillId="0" borderId="0" xfId="0" applyFont="1" applyAlignment="1">
      <alignment horizontal="left" indent="5"/>
    </xf>
    <xf numFmtId="0" fontId="91" fillId="0" borderId="0" xfId="0" applyFont="1"/>
    <xf numFmtId="0" fontId="29" fillId="0" borderId="0" xfId="0" applyFont="1" applyAlignment="1">
      <alignment horizontal="center"/>
    </xf>
    <xf numFmtId="44" fontId="94" fillId="0" borderId="0" xfId="0" applyNumberFormat="1" applyFont="1" applyAlignment="1">
      <alignment horizontal="center"/>
    </xf>
    <xf numFmtId="0" fontId="41" fillId="0" borderId="0" xfId="0" applyFont="1" applyAlignment="1">
      <alignment horizontal="center"/>
    </xf>
    <xf numFmtId="0" fontId="41" fillId="0" borderId="0" xfId="0" applyFont="1"/>
    <xf numFmtId="0" fontId="93" fillId="0" borderId="0" xfId="0" applyFont="1" applyAlignment="1">
      <alignment horizontal="center"/>
    </xf>
    <xf numFmtId="44" fontId="7" fillId="0" borderId="0" xfId="7" applyFont="1"/>
    <xf numFmtId="0" fontId="7" fillId="0" borderId="0" xfId="0" applyFont="1" applyAlignment="1">
      <alignment horizontal="left" indent="19"/>
    </xf>
    <xf numFmtId="165" fontId="7" fillId="0" borderId="0" xfId="0" applyNumberFormat="1" applyFont="1"/>
    <xf numFmtId="0" fontId="96" fillId="0" borderId="0" xfId="0" applyFont="1"/>
    <xf numFmtId="0" fontId="97" fillId="0" borderId="0" xfId="0" applyFont="1"/>
    <xf numFmtId="0" fontId="98" fillId="0" borderId="0" xfId="0" applyFont="1" applyAlignment="1">
      <alignment horizontal="left" indent="1"/>
    </xf>
    <xf numFmtId="165" fontId="99" fillId="0" borderId="0" xfId="0" applyNumberFormat="1" applyFont="1" applyAlignment="1">
      <alignment horizontal="left" indent="1"/>
    </xf>
    <xf numFmtId="43" fontId="93" fillId="0" borderId="0" xfId="0" applyNumberFormat="1" applyFont="1" applyAlignment="1">
      <alignment horizontal="center"/>
    </xf>
    <xf numFmtId="44" fontId="95" fillId="0" borderId="0" xfId="0" applyNumberFormat="1" applyFont="1" applyAlignment="1">
      <alignment horizontal="center"/>
    </xf>
    <xf numFmtId="0" fontId="100" fillId="0" borderId="0" xfId="0" applyFont="1"/>
    <xf numFmtId="0" fontId="101" fillId="0" borderId="0" xfId="0" applyFont="1"/>
    <xf numFmtId="0" fontId="102" fillId="0" borderId="0" xfId="0" applyFont="1"/>
    <xf numFmtId="0" fontId="96" fillId="0" borderId="0" xfId="0" applyFont="1" applyAlignment="1">
      <alignment horizontal="left"/>
    </xf>
    <xf numFmtId="0" fontId="14" fillId="0" borderId="0" xfId="0" applyFont="1" applyAlignment="1">
      <alignment wrapText="1"/>
    </xf>
    <xf numFmtId="44" fontId="7" fillId="0" borderId="0" xfId="0" applyNumberFormat="1" applyFont="1"/>
    <xf numFmtId="0" fontId="103" fillId="0" borderId="0" xfId="0" applyFont="1" applyAlignment="1">
      <alignment horizontal="center"/>
    </xf>
    <xf numFmtId="0" fontId="104" fillId="0" borderId="0" xfId="0" applyFont="1" applyAlignment="1">
      <alignment horizontal="left"/>
    </xf>
    <xf numFmtId="0" fontId="90" fillId="0" borderId="0" xfId="0" applyFont="1"/>
    <xf numFmtId="0" fontId="96" fillId="0" borderId="0" xfId="0" applyFont="1" applyAlignment="1">
      <alignment horizontal="left" vertical="center"/>
    </xf>
    <xf numFmtId="0" fontId="96" fillId="0" borderId="0" xfId="0" applyFont="1" applyAlignment="1">
      <alignment horizontal="center" vertical="center"/>
    </xf>
    <xf numFmtId="43" fontId="106" fillId="0" borderId="0" xfId="0" applyNumberFormat="1" applyFont="1" applyAlignment="1">
      <alignment horizontal="left"/>
    </xf>
    <xf numFmtId="0" fontId="107" fillId="0" borderId="0" xfId="0" applyFont="1" applyAlignment="1">
      <alignment horizontal="left"/>
    </xf>
    <xf numFmtId="43" fontId="108" fillId="0" borderId="0" xfId="0" applyNumberFormat="1" applyFont="1"/>
    <xf numFmtId="0" fontId="109" fillId="0" borderId="0" xfId="0" applyFont="1" applyAlignment="1">
      <alignment horizontal="left"/>
    </xf>
    <xf numFmtId="0" fontId="110" fillId="0" borderId="0" xfId="0" applyFont="1"/>
    <xf numFmtId="44" fontId="13" fillId="0" borderId="0" xfId="0" applyNumberFormat="1" applyFont="1"/>
    <xf numFmtId="0" fontId="0" fillId="14" borderId="0" xfId="0" applyFill="1"/>
    <xf numFmtId="0" fontId="112" fillId="0" borderId="0" xfId="0" applyFont="1" applyAlignment="1">
      <alignment vertical="center"/>
    </xf>
    <xf numFmtId="14" fontId="0" fillId="0" borderId="0" xfId="0" applyNumberFormat="1"/>
    <xf numFmtId="0" fontId="31" fillId="0" borderId="0" xfId="2" applyFont="1" applyFill="1" applyBorder="1" applyAlignment="1">
      <alignment horizontal="center" textRotation="255"/>
    </xf>
    <xf numFmtId="0" fontId="25" fillId="12" borderId="0" xfId="0" applyFont="1" applyFill="1"/>
    <xf numFmtId="0" fontId="7" fillId="12" borderId="0" xfId="0" applyFont="1" applyFill="1" applyAlignment="1">
      <alignment horizontal="left"/>
    </xf>
    <xf numFmtId="0" fontId="4" fillId="12" borderId="0" xfId="0" applyFont="1" applyFill="1"/>
    <xf numFmtId="0" fontId="27" fillId="12" borderId="0" xfId="0" applyFont="1" applyFill="1" applyAlignment="1">
      <alignment horizontal="left"/>
    </xf>
    <xf numFmtId="0" fontId="7" fillId="12" borderId="0" xfId="0" applyFont="1" applyFill="1" applyAlignment="1">
      <alignment horizontal="center"/>
    </xf>
    <xf numFmtId="0" fontId="4" fillId="12" borderId="0" xfId="0" applyFont="1" applyFill="1" applyAlignment="1">
      <alignment horizontal="center"/>
    </xf>
    <xf numFmtId="0" fontId="7" fillId="12" borderId="0" xfId="0" applyFont="1" applyFill="1"/>
    <xf numFmtId="0" fontId="27" fillId="0" borderId="0" xfId="0" applyFont="1" applyAlignment="1">
      <alignment horizontal="center"/>
    </xf>
    <xf numFmtId="0" fontId="12" fillId="0" borderId="0" xfId="0" applyFont="1" applyAlignment="1">
      <alignment horizontal="center"/>
    </xf>
    <xf numFmtId="43" fontId="64" fillId="0" borderId="0" xfId="0" applyNumberFormat="1" applyFont="1" applyAlignment="1">
      <alignment horizontal="center"/>
    </xf>
    <xf numFmtId="0" fontId="0" fillId="0" borderId="0" xfId="0" applyAlignment="1">
      <alignment wrapText="1"/>
    </xf>
    <xf numFmtId="0" fontId="21" fillId="0" borderId="0" xfId="5" applyAlignment="1">
      <alignment wrapText="1"/>
    </xf>
    <xf numFmtId="0" fontId="23" fillId="0" borderId="0" xfId="0" applyFont="1" applyAlignment="1">
      <alignment horizontal="left"/>
    </xf>
    <xf numFmtId="14" fontId="35" fillId="0" borderId="0" xfId="0" applyNumberFormat="1" applyFont="1"/>
    <xf numFmtId="0" fontId="71" fillId="0" borderId="0" xfId="0" applyFont="1"/>
    <xf numFmtId="43" fontId="5" fillId="0" borderId="0" xfId="0" applyNumberFormat="1" applyFont="1"/>
    <xf numFmtId="43" fontId="7" fillId="0" borderId="0" xfId="0" applyNumberFormat="1" applyFont="1" applyAlignment="1">
      <alignment horizontal="left"/>
    </xf>
    <xf numFmtId="43" fontId="108" fillId="0" borderId="0" xfId="0" applyNumberFormat="1" applyFont="1" applyAlignment="1">
      <alignment horizontal="left"/>
    </xf>
    <xf numFmtId="1" fontId="64" fillId="0" borderId="0" xfId="0" applyNumberFormat="1" applyFont="1" applyAlignment="1">
      <alignment horizontal="center"/>
    </xf>
    <xf numFmtId="43" fontId="64" fillId="0" borderId="0" xfId="0" applyNumberFormat="1" applyFont="1"/>
    <xf numFmtId="0" fontId="64" fillId="0" borderId="0" xfId="0" applyFont="1"/>
    <xf numFmtId="1" fontId="64" fillId="0" borderId="0" xfId="0" applyNumberFormat="1" applyFont="1"/>
    <xf numFmtId="43" fontId="106" fillId="0" borderId="0" xfId="0" applyNumberFormat="1" applyFont="1"/>
    <xf numFmtId="1" fontId="106" fillId="0" borderId="0" xfId="0" applyNumberFormat="1" applyFont="1"/>
    <xf numFmtId="0" fontId="121" fillId="0" borderId="0" xfId="0" applyFont="1" applyAlignment="1">
      <alignment horizontal="center"/>
    </xf>
    <xf numFmtId="43" fontId="7" fillId="0" borderId="0" xfId="0" applyNumberFormat="1" applyFont="1" applyAlignment="1">
      <alignment horizontal="center"/>
    </xf>
    <xf numFmtId="0" fontId="122" fillId="0" borderId="0" xfId="0" applyFont="1" applyAlignment="1">
      <alignment horizontal="center"/>
    </xf>
    <xf numFmtId="0" fontId="123" fillId="0" borderId="0" xfId="0" applyFont="1" applyAlignment="1">
      <alignment horizontal="center"/>
    </xf>
    <xf numFmtId="1" fontId="64" fillId="0" borderId="0" xfId="0" applyNumberFormat="1" applyFont="1" applyAlignment="1">
      <alignment horizontal="left"/>
    </xf>
    <xf numFmtId="166" fontId="62" fillId="0" borderId="0" xfId="6" applyNumberFormat="1" applyFont="1" applyAlignment="1">
      <alignment horizontal="left"/>
    </xf>
    <xf numFmtId="8" fontId="83" fillId="0" borderId="0" xfId="0" applyNumberFormat="1" applyFont="1" applyAlignment="1">
      <alignment horizontal="center"/>
    </xf>
    <xf numFmtId="43" fontId="25" fillId="0" borderId="0" xfId="0" applyNumberFormat="1" applyFont="1" applyAlignment="1">
      <alignment horizontal="center"/>
    </xf>
    <xf numFmtId="0" fontId="105" fillId="0" borderId="0" xfId="0" applyFont="1" applyAlignment="1">
      <alignment horizontal="right"/>
    </xf>
    <xf numFmtId="0" fontId="103" fillId="0" borderId="0" xfId="0" applyFont="1" applyAlignment="1">
      <alignment horizontal="left"/>
    </xf>
    <xf numFmtId="43" fontId="41" fillId="0" borderId="0" xfId="0" applyNumberFormat="1" applyFont="1" applyAlignment="1">
      <alignment horizontal="center"/>
    </xf>
    <xf numFmtId="43" fontId="55" fillId="0" borderId="0" xfId="0" applyNumberFormat="1" applyFont="1" applyAlignment="1">
      <alignment horizontal="center" vertical="center"/>
    </xf>
    <xf numFmtId="43" fontId="55" fillId="0" borderId="0" xfId="0" applyNumberFormat="1" applyFont="1" applyAlignment="1">
      <alignment horizontal="left" vertical="center"/>
    </xf>
    <xf numFmtId="0" fontId="60" fillId="0" borderId="0" xfId="0" applyFont="1" applyAlignment="1">
      <alignment vertical="center"/>
    </xf>
    <xf numFmtId="0" fontId="49" fillId="0" borderId="0" xfId="0" applyFont="1" applyAlignment="1">
      <alignment horizontal="left"/>
    </xf>
    <xf numFmtId="43" fontId="27" fillId="0" borderId="0" xfId="0" applyNumberFormat="1" applyFont="1"/>
    <xf numFmtId="0" fontId="70" fillId="0" borderId="0" xfId="0" applyFont="1" applyAlignment="1">
      <alignment horizontal="left"/>
    </xf>
    <xf numFmtId="0" fontId="70" fillId="0" borderId="0" xfId="0" applyFont="1" applyAlignment="1">
      <alignment horizontal="left" vertical="center"/>
    </xf>
    <xf numFmtId="0" fontId="73" fillId="0" borderId="0" xfId="0" applyFont="1" applyAlignment="1">
      <alignment horizontal="left"/>
    </xf>
    <xf numFmtId="0" fontId="115" fillId="0" borderId="0" xfId="0" applyFont="1" applyAlignment="1">
      <alignment vertical="center"/>
    </xf>
    <xf numFmtId="0" fontId="35" fillId="0" borderId="0" xfId="0" applyFont="1" applyAlignment="1">
      <alignment horizontal="left" indent="5"/>
    </xf>
    <xf numFmtId="0" fontId="7" fillId="0" borderId="0" xfId="0" applyFont="1" applyAlignment="1">
      <alignment horizontal="left" indent="9"/>
    </xf>
    <xf numFmtId="0" fontId="141" fillId="0" borderId="0" xfId="0" applyFont="1" applyAlignment="1">
      <alignment vertical="center" wrapText="1"/>
    </xf>
    <xf numFmtId="0" fontId="32" fillId="0" borderId="0" xfId="0" applyFont="1" applyAlignment="1">
      <alignment vertical="center"/>
    </xf>
    <xf numFmtId="0" fontId="142" fillId="0" borderId="0" xfId="0" applyFont="1"/>
    <xf numFmtId="0" fontId="35" fillId="0" borderId="19" xfId="0" applyFont="1" applyBorder="1"/>
    <xf numFmtId="0" fontId="35" fillId="24" borderId="19" xfId="0" applyFont="1" applyFill="1" applyBorder="1"/>
    <xf numFmtId="0" fontId="35" fillId="24" borderId="20" xfId="0" applyFont="1" applyFill="1" applyBorder="1"/>
    <xf numFmtId="0" fontId="35" fillId="0" borderId="20" xfId="0" applyFont="1" applyBorder="1"/>
    <xf numFmtId="0" fontId="143" fillId="0" borderId="0" xfId="0" applyFont="1"/>
    <xf numFmtId="0" fontId="144" fillId="0" borderId="0" xfId="0" applyFont="1"/>
    <xf numFmtId="0" fontId="144" fillId="0" borderId="10" xfId="0" applyFont="1" applyBorder="1"/>
    <xf numFmtId="0" fontId="143" fillId="12" borderId="0" xfId="0" applyFont="1" applyFill="1" applyAlignment="1">
      <alignment horizontal="center"/>
    </xf>
    <xf numFmtId="0" fontId="0" fillId="0" borderId="0" xfId="0" applyAlignment="1">
      <alignment vertical="center"/>
    </xf>
    <xf numFmtId="0" fontId="90" fillId="0" borderId="9" xfId="0" applyFont="1" applyBorder="1" applyAlignment="1">
      <alignment vertical="center"/>
    </xf>
    <xf numFmtId="0" fontId="22" fillId="0" borderId="0" xfId="0" applyFont="1"/>
    <xf numFmtId="0" fontId="147" fillId="0" borderId="0" xfId="0" applyFont="1" applyAlignment="1">
      <alignment textRotation="255"/>
    </xf>
    <xf numFmtId="0" fontId="148" fillId="0" borderId="0" xfId="0" applyFont="1" applyAlignment="1">
      <alignment horizontal="left"/>
    </xf>
    <xf numFmtId="0" fontId="143" fillId="25" borderId="10" xfId="0" applyFont="1" applyFill="1" applyBorder="1"/>
    <xf numFmtId="0" fontId="13" fillId="0" borderId="9" xfId="0" applyFont="1" applyBorder="1" applyAlignment="1">
      <alignment vertical="center"/>
    </xf>
    <xf numFmtId="0" fontId="13" fillId="0" borderId="12" xfId="0" applyFont="1" applyBorder="1" applyAlignment="1">
      <alignment horizontal="left" vertical="center"/>
    </xf>
    <xf numFmtId="0" fontId="149" fillId="0" borderId="0" xfId="0" applyFont="1"/>
    <xf numFmtId="164" fontId="4" fillId="0" borderId="0" xfId="0" applyNumberFormat="1" applyFont="1" applyAlignment="1">
      <alignment horizontal="center" wrapText="1"/>
    </xf>
    <xf numFmtId="0" fontId="151" fillId="27" borderId="0" xfId="0" applyFont="1" applyFill="1" applyAlignment="1">
      <alignment horizontal="center"/>
    </xf>
    <xf numFmtId="0" fontId="35" fillId="28" borderId="20" xfId="0" applyFont="1" applyFill="1" applyBorder="1"/>
    <xf numFmtId="0" fontId="35" fillId="15" borderId="20" xfId="0" applyFont="1" applyFill="1" applyBorder="1"/>
    <xf numFmtId="43" fontId="116" fillId="0" borderId="15" xfId="0" applyNumberFormat="1" applyFont="1" applyBorder="1" applyAlignment="1">
      <alignment horizontal="center"/>
    </xf>
    <xf numFmtId="43" fontId="144" fillId="0" borderId="1" xfId="0" applyNumberFormat="1" applyFont="1" applyBorder="1"/>
    <xf numFmtId="0" fontId="100" fillId="0" borderId="9" xfId="0" applyFont="1" applyBorder="1" applyAlignment="1">
      <alignment vertical="center"/>
    </xf>
    <xf numFmtId="0" fontId="100" fillId="7" borderId="9" xfId="0" applyFont="1" applyFill="1" applyBorder="1" applyAlignment="1">
      <alignment vertical="center"/>
    </xf>
    <xf numFmtId="0" fontId="144" fillId="7" borderId="9" xfId="0" applyFont="1" applyFill="1" applyBorder="1"/>
    <xf numFmtId="0" fontId="152" fillId="0" borderId="9" xfId="0" applyFont="1" applyBorder="1" applyAlignment="1">
      <alignment horizontal="left" vertical="center"/>
    </xf>
    <xf numFmtId="0" fontId="73" fillId="5" borderId="0" xfId="0" applyFont="1" applyFill="1" applyAlignment="1">
      <alignment horizontal="left"/>
    </xf>
    <xf numFmtId="0" fontId="154" fillId="0" borderId="0" xfId="0" applyFont="1" applyAlignment="1">
      <alignment vertical="center"/>
    </xf>
    <xf numFmtId="0" fontId="17" fillId="0" borderId="0" xfId="4" applyAlignment="1" applyProtection="1">
      <alignment vertical="center"/>
    </xf>
    <xf numFmtId="0" fontId="157" fillId="0" borderId="0" xfId="0" applyFont="1" applyAlignment="1">
      <alignment vertical="center"/>
    </xf>
    <xf numFmtId="0" fontId="144" fillId="8" borderId="0" xfId="0" applyFont="1" applyFill="1" applyAlignment="1">
      <alignment horizontal="center"/>
    </xf>
    <xf numFmtId="0" fontId="158" fillId="9" borderId="0" xfId="0" applyFont="1" applyFill="1" applyAlignment="1">
      <alignment horizontal="center" vertical="center" textRotation="255"/>
    </xf>
    <xf numFmtId="0" fontId="4" fillId="11" borderId="0" xfId="0" applyFont="1" applyFill="1"/>
    <xf numFmtId="0" fontId="32" fillId="15" borderId="0" xfId="0" applyFont="1" applyFill="1" applyAlignment="1">
      <alignment horizontal="left" vertical="center"/>
    </xf>
    <xf numFmtId="0" fontId="158" fillId="30" borderId="0" xfId="0" applyFont="1" applyFill="1" applyAlignment="1">
      <alignment horizontal="center" vertical="center" textRotation="255"/>
    </xf>
    <xf numFmtId="0" fontId="5" fillId="27" borderId="0" xfId="0" applyFont="1" applyFill="1" applyAlignment="1">
      <alignment horizontal="center"/>
    </xf>
    <xf numFmtId="0" fontId="160" fillId="0" borderId="14" xfId="0" applyFont="1" applyBorder="1" applyAlignment="1">
      <alignment vertical="center" textRotation="255"/>
    </xf>
    <xf numFmtId="0" fontId="35" fillId="27" borderId="0" xfId="0" applyFont="1" applyFill="1" applyAlignment="1">
      <alignment horizontal="center"/>
    </xf>
    <xf numFmtId="0" fontId="161" fillId="0" borderId="0" xfId="0" applyFont="1" applyAlignment="1">
      <alignment vertical="center" wrapText="1"/>
    </xf>
    <xf numFmtId="0" fontId="117" fillId="15" borderId="0" xfId="0" applyFont="1" applyFill="1" applyAlignment="1">
      <alignment vertical="center"/>
    </xf>
    <xf numFmtId="0" fontId="162" fillId="0" borderId="0" xfId="0" applyFont="1"/>
    <xf numFmtId="0" fontId="163" fillId="0" borderId="0" xfId="0" applyFont="1" applyAlignment="1">
      <alignment horizontal="center"/>
    </xf>
    <xf numFmtId="0" fontId="21" fillId="0" borderId="0" xfId="5"/>
    <xf numFmtId="0" fontId="164" fillId="0" borderId="0" xfId="0" applyFont="1" applyAlignment="1">
      <alignment wrapText="1"/>
    </xf>
    <xf numFmtId="0" fontId="24" fillId="0" borderId="0" xfId="0" applyFont="1" applyAlignment="1">
      <alignment horizontal="center"/>
    </xf>
    <xf numFmtId="0" fontId="24" fillId="12" borderId="0" xfId="0" applyFont="1" applyFill="1"/>
    <xf numFmtId="0" fontId="163" fillId="0" borderId="0" xfId="0" applyFont="1"/>
    <xf numFmtId="0" fontId="110" fillId="0" borderId="0" xfId="0" applyFont="1" applyAlignment="1">
      <alignment wrapText="1"/>
    </xf>
    <xf numFmtId="0" fontId="169" fillId="0" borderId="0" xfId="0" applyFont="1" applyAlignment="1">
      <alignment wrapText="1"/>
    </xf>
    <xf numFmtId="0" fontId="28" fillId="0" borderId="0" xfId="23" applyAlignment="1">
      <alignment vertical="center" wrapText="1"/>
    </xf>
    <xf numFmtId="0" fontId="4" fillId="0" borderId="0" xfId="18"/>
    <xf numFmtId="0" fontId="4" fillId="0" borderId="0" xfId="18" applyAlignment="1">
      <alignment wrapText="1"/>
    </xf>
    <xf numFmtId="0" fontId="171" fillId="0" borderId="0" xfId="18" applyFont="1" applyAlignment="1">
      <alignment vertical="center" wrapText="1"/>
    </xf>
    <xf numFmtId="0" fontId="172" fillId="0" borderId="0" xfId="18" applyFont="1" applyAlignment="1">
      <alignment vertical="center" wrapText="1"/>
    </xf>
    <xf numFmtId="0" fontId="138" fillId="0" borderId="0" xfId="18" applyFont="1" applyAlignment="1">
      <alignment vertical="center" wrapText="1"/>
    </xf>
    <xf numFmtId="0" fontId="174" fillId="0" borderId="0" xfId="18" applyFont="1" applyAlignment="1">
      <alignment vertical="center" wrapText="1"/>
    </xf>
    <xf numFmtId="0" fontId="175" fillId="0" borderId="0" xfId="18" applyFont="1" applyAlignment="1">
      <alignment vertical="center" wrapText="1"/>
    </xf>
    <xf numFmtId="0" fontId="4" fillId="0" borderId="0" xfId="18" applyAlignment="1">
      <alignment vertical="top" wrapText="1"/>
    </xf>
    <xf numFmtId="0" fontId="176" fillId="0" borderId="0" xfId="0" applyFont="1"/>
    <xf numFmtId="0" fontId="47" fillId="0" borderId="0" xfId="0" applyFont="1" applyAlignment="1">
      <alignment vertical="center"/>
    </xf>
    <xf numFmtId="44" fontId="38" fillId="0" borderId="0" xfId="0" applyNumberFormat="1" applyFont="1" applyAlignment="1">
      <alignment vertical="center"/>
    </xf>
    <xf numFmtId="0" fontId="177" fillId="31" borderId="0" xfId="0" applyFont="1" applyFill="1" applyAlignment="1">
      <alignment horizontal="left" vertical="center"/>
    </xf>
    <xf numFmtId="0" fontId="100" fillId="0" borderId="0" xfId="0" applyFont="1" applyAlignment="1">
      <alignment vertical="center"/>
    </xf>
    <xf numFmtId="0" fontId="146" fillId="31" borderId="0" xfId="0" applyFont="1" applyFill="1" applyAlignment="1">
      <alignment vertical="top" wrapText="1"/>
    </xf>
    <xf numFmtId="0" fontId="100" fillId="31" borderId="0" xfId="0" applyFont="1" applyFill="1" applyAlignment="1">
      <alignment vertical="center"/>
    </xf>
    <xf numFmtId="0" fontId="13" fillId="31" borderId="9" xfId="0" applyFont="1" applyFill="1" applyBorder="1" applyAlignment="1">
      <alignment vertical="center"/>
    </xf>
    <xf numFmtId="0" fontId="22" fillId="31" borderId="0" xfId="0" applyFont="1" applyFill="1"/>
    <xf numFmtId="0" fontId="13" fillId="5" borderId="10" xfId="0" applyFont="1" applyFill="1" applyBorder="1" applyAlignment="1">
      <alignment vertical="center"/>
    </xf>
    <xf numFmtId="0" fontId="13" fillId="0" borderId="9" xfId="0" applyFont="1" applyBorder="1" applyAlignment="1">
      <alignment horizontal="left" vertical="center"/>
    </xf>
    <xf numFmtId="0" fontId="22" fillId="5" borderId="0" xfId="0" applyFont="1" applyFill="1"/>
    <xf numFmtId="0" fontId="177" fillId="5" borderId="0" xfId="0" applyFont="1" applyFill="1" applyAlignment="1">
      <alignment vertical="center"/>
    </xf>
    <xf numFmtId="0" fontId="150" fillId="0" borderId="0" xfId="0" applyFont="1" applyAlignment="1">
      <alignment vertical="center"/>
    </xf>
    <xf numFmtId="0" fontId="150" fillId="32" borderId="0" xfId="0" applyFont="1" applyFill="1" applyAlignment="1">
      <alignment vertical="center"/>
    </xf>
    <xf numFmtId="0" fontId="100" fillId="32" borderId="0" xfId="0" applyFont="1" applyFill="1" applyAlignment="1">
      <alignment vertical="center"/>
    </xf>
    <xf numFmtId="0" fontId="13" fillId="32" borderId="0" xfId="0" applyFont="1" applyFill="1" applyAlignment="1">
      <alignment vertical="center"/>
    </xf>
    <xf numFmtId="0" fontId="16" fillId="5" borderId="13" xfId="0" applyFont="1" applyFill="1" applyBorder="1" applyAlignment="1">
      <alignment horizontal="center" vertical="center"/>
    </xf>
    <xf numFmtId="0" fontId="6" fillId="7" borderId="11" xfId="0" applyFont="1" applyFill="1" applyBorder="1" applyAlignment="1">
      <alignment horizontal="left"/>
    </xf>
    <xf numFmtId="0" fontId="6" fillId="0" borderId="10" xfId="0" applyFont="1" applyBorder="1" applyAlignment="1">
      <alignment horizontal="left"/>
    </xf>
    <xf numFmtId="0" fontId="6" fillId="7" borderId="10" xfId="0" applyFont="1" applyFill="1" applyBorder="1" applyAlignment="1">
      <alignment horizontal="left"/>
    </xf>
    <xf numFmtId="0" fontId="6" fillId="0" borderId="9" xfId="0" applyFont="1" applyBorder="1" applyAlignment="1">
      <alignment horizontal="left"/>
    </xf>
    <xf numFmtId="0" fontId="6" fillId="7" borderId="9" xfId="0" applyFont="1" applyFill="1" applyBorder="1" applyAlignment="1">
      <alignment horizontal="left"/>
    </xf>
    <xf numFmtId="0" fontId="178" fillId="7" borderId="10" xfId="0" applyFont="1" applyFill="1" applyBorder="1" applyAlignment="1">
      <alignment horizontal="left"/>
    </xf>
    <xf numFmtId="0" fontId="6" fillId="33" borderId="0" xfId="0" applyFont="1" applyFill="1" applyAlignment="1">
      <alignment horizontal="left" wrapText="1"/>
    </xf>
    <xf numFmtId="0" fontId="52" fillId="5" borderId="0" xfId="0" applyFont="1" applyFill="1" applyAlignment="1">
      <alignment horizontal="left"/>
    </xf>
    <xf numFmtId="43" fontId="177" fillId="34" borderId="0" xfId="0" applyNumberFormat="1" applyFont="1" applyFill="1" applyAlignment="1">
      <alignment horizontal="left" vertical="center"/>
    </xf>
    <xf numFmtId="43" fontId="49" fillId="0" borderId="0" xfId="0" applyNumberFormat="1" applyFont="1"/>
    <xf numFmtId="43" fontId="50" fillId="0" borderId="0" xfId="0" applyNumberFormat="1" applyFont="1" applyAlignment="1">
      <alignment horizontal="left"/>
    </xf>
    <xf numFmtId="43" fontId="15" fillId="0" borderId="0" xfId="0" applyNumberFormat="1" applyFont="1"/>
    <xf numFmtId="43" fontId="22" fillId="0" borderId="0" xfId="0" applyNumberFormat="1" applyFont="1" applyAlignment="1">
      <alignment horizontal="center"/>
    </xf>
    <xf numFmtId="0" fontId="38" fillId="0" borderId="0" xfId="0" applyFont="1"/>
    <xf numFmtId="43" fontId="21" fillId="34" borderId="0" xfId="5" applyNumberFormat="1" applyFill="1" applyAlignment="1">
      <alignment horizontal="left" vertical="center"/>
    </xf>
    <xf numFmtId="0" fontId="82" fillId="0" borderId="0" xfId="0" applyFont="1" applyAlignment="1">
      <alignment vertical="center"/>
    </xf>
    <xf numFmtId="43" fontId="106" fillId="0" borderId="0" xfId="0" applyNumberFormat="1" applyFont="1" applyAlignment="1">
      <alignment horizontal="left" vertical="center"/>
    </xf>
    <xf numFmtId="43" fontId="108" fillId="0" borderId="0" xfId="0" applyNumberFormat="1" applyFont="1" applyAlignment="1">
      <alignment vertical="center"/>
    </xf>
    <xf numFmtId="43" fontId="64" fillId="0" borderId="0" xfId="0" applyNumberFormat="1" applyFont="1" applyAlignment="1">
      <alignment horizontal="center" vertical="center"/>
    </xf>
    <xf numFmtId="0" fontId="7" fillId="10" borderId="0" xfId="0" applyFont="1" applyFill="1" applyAlignment="1">
      <alignment horizontal="left"/>
    </xf>
    <xf numFmtId="0" fontId="7" fillId="10" borderId="0" xfId="0" applyFont="1" applyFill="1" applyAlignment="1">
      <alignment horizontal="center"/>
    </xf>
    <xf numFmtId="0" fontId="181" fillId="0" borderId="0" xfId="0" applyFont="1" applyAlignment="1">
      <alignment horizontal="left" vertical="center" indent="7"/>
    </xf>
    <xf numFmtId="0" fontId="7" fillId="0" borderId="0" xfId="0" applyFont="1" applyAlignment="1">
      <alignment vertical="center" wrapText="1"/>
    </xf>
    <xf numFmtId="0" fontId="7" fillId="0" borderId="0" xfId="0" applyFont="1" applyAlignment="1">
      <alignment vertical="center"/>
    </xf>
    <xf numFmtId="0" fontId="17" fillId="0" borderId="0" xfId="4" applyAlignment="1" applyProtection="1"/>
    <xf numFmtId="43" fontId="38" fillId="0" borderId="0" xfId="0" applyNumberFormat="1" applyFont="1"/>
    <xf numFmtId="0" fontId="76" fillId="0" borderId="0" xfId="0" applyFont="1"/>
    <xf numFmtId="44" fontId="76" fillId="0" borderId="0" xfId="7" applyFont="1"/>
    <xf numFmtId="0" fontId="183" fillId="0" borderId="0" xfId="0" applyFont="1" applyAlignment="1">
      <alignment vertical="center"/>
    </xf>
    <xf numFmtId="0" fontId="183" fillId="0" borderId="0" xfId="0" applyFont="1" applyAlignment="1">
      <alignment vertical="center" wrapText="1"/>
    </xf>
    <xf numFmtId="0" fontId="184" fillId="0" borderId="0" xfId="0" applyFont="1"/>
    <xf numFmtId="43" fontId="110" fillId="0" borderId="0" xfId="0" applyNumberFormat="1" applyFont="1"/>
    <xf numFmtId="43" fontId="21" fillId="0" borderId="0" xfId="5" applyNumberFormat="1" applyAlignment="1"/>
    <xf numFmtId="8" fontId="7" fillId="0" borderId="0" xfId="0" applyNumberFormat="1" applyFont="1"/>
    <xf numFmtId="8" fontId="186" fillId="0" borderId="0" xfId="0" applyNumberFormat="1" applyFont="1"/>
    <xf numFmtId="0" fontId="165" fillId="0" borderId="0" xfId="0" applyFont="1" applyAlignment="1">
      <alignment horizontal="left"/>
    </xf>
    <xf numFmtId="0" fontId="56" fillId="10" borderId="0" xfId="0" applyFont="1" applyFill="1" applyAlignment="1">
      <alignment horizontal="left" vertical="center"/>
    </xf>
    <xf numFmtId="0" fontId="188" fillId="0" borderId="0" xfId="0" applyFont="1" applyAlignment="1">
      <alignment horizontal="left"/>
    </xf>
    <xf numFmtId="0" fontId="189" fillId="0" borderId="0" xfId="0" applyFont="1" applyAlignment="1">
      <alignment horizontal="left"/>
    </xf>
    <xf numFmtId="44" fontId="190" fillId="0" borderId="0" xfId="0" applyNumberFormat="1" applyFont="1" applyAlignment="1">
      <alignment vertical="center"/>
    </xf>
    <xf numFmtId="43" fontId="182" fillId="0" borderId="0" xfId="0" applyNumberFormat="1" applyFont="1"/>
    <xf numFmtId="43" fontId="33" fillId="0" borderId="0" xfId="0" applyNumberFormat="1" applyFont="1"/>
    <xf numFmtId="0" fontId="25" fillId="0" borderId="0" xfId="0" applyFont="1" applyAlignment="1">
      <alignment horizontal="left" indent="1"/>
    </xf>
    <xf numFmtId="43" fontId="23" fillId="0" borderId="0" xfId="0" applyNumberFormat="1" applyFont="1" applyAlignment="1">
      <alignment horizontal="left"/>
    </xf>
    <xf numFmtId="0" fontId="191" fillId="0" borderId="0" xfId="0" applyFont="1" applyAlignment="1">
      <alignment horizontal="center" wrapText="1"/>
    </xf>
    <xf numFmtId="0" fontId="61" fillId="0" borderId="0" xfId="0" applyFont="1" applyAlignment="1">
      <alignment horizontal="left"/>
    </xf>
    <xf numFmtId="0" fontId="7" fillId="14" borderId="0" xfId="0" applyFont="1" applyFill="1" applyAlignment="1">
      <alignment wrapText="1"/>
    </xf>
    <xf numFmtId="0" fontId="7" fillId="14" borderId="0" xfId="0" applyFont="1" applyFill="1"/>
    <xf numFmtId="14" fontId="7" fillId="0" borderId="0" xfId="0" applyNumberFormat="1" applyFont="1" applyAlignment="1">
      <alignment wrapText="1"/>
    </xf>
    <xf numFmtId="0" fontId="6" fillId="36" borderId="0" xfId="0" applyFont="1" applyFill="1" applyAlignment="1">
      <alignment wrapText="1"/>
    </xf>
    <xf numFmtId="0" fontId="6" fillId="36" borderId="0" xfId="0" applyFont="1" applyFill="1"/>
    <xf numFmtId="0" fontId="187" fillId="0" borderId="0" xfId="0" applyFont="1" applyAlignment="1">
      <alignment vertical="center"/>
    </xf>
    <xf numFmtId="43" fontId="64" fillId="0" borderId="0" xfId="0" applyNumberFormat="1" applyFont="1" applyAlignment="1">
      <alignment horizontal="left" vertical="center"/>
    </xf>
    <xf numFmtId="9" fontId="7" fillId="0" borderId="0" xfId="49" applyFont="1"/>
    <xf numFmtId="44" fontId="7" fillId="0" borderId="0" xfId="7" applyFont="1" applyAlignment="1">
      <alignment wrapText="1"/>
    </xf>
    <xf numFmtId="44" fontId="61" fillId="0" borderId="0" xfId="7" applyFont="1" applyAlignment="1">
      <alignment wrapText="1"/>
    </xf>
    <xf numFmtId="44" fontId="186" fillId="0" borderId="0" xfId="7" applyFont="1" applyAlignment="1">
      <alignment wrapText="1"/>
    </xf>
    <xf numFmtId="9" fontId="7" fillId="0" borderId="0" xfId="0" applyNumberFormat="1" applyFont="1"/>
    <xf numFmtId="168" fontId="192" fillId="0" borderId="0" xfId="7" applyNumberFormat="1" applyFont="1" applyAlignment="1">
      <alignment horizontal="center" vertical="center"/>
    </xf>
    <xf numFmtId="168" fontId="86" fillId="0" borderId="0" xfId="7" applyNumberFormat="1" applyFont="1" applyAlignment="1">
      <alignment horizontal="center" vertical="center"/>
    </xf>
    <xf numFmtId="0" fontId="194" fillId="10" borderId="0" xfId="0" applyFont="1" applyFill="1" applyAlignment="1">
      <alignment horizontal="left" vertical="center"/>
    </xf>
    <xf numFmtId="168" fontId="185" fillId="0" borderId="0" xfId="0" applyNumberFormat="1" applyFont="1" applyAlignment="1">
      <alignment horizontal="center"/>
    </xf>
    <xf numFmtId="168" fontId="193" fillId="0" borderId="0" xfId="0" applyNumberFormat="1" applyFont="1" applyAlignment="1">
      <alignment vertical="center"/>
    </xf>
    <xf numFmtId="0" fontId="68" fillId="1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0" fontId="195" fillId="0" borderId="0" xfId="0" applyFont="1" applyAlignment="1">
      <alignment horizontal="center" vertical="center"/>
    </xf>
    <xf numFmtId="0" fontId="192" fillId="10" borderId="0" xfId="0" applyFont="1" applyFill="1"/>
    <xf numFmtId="0" fontId="86" fillId="0" borderId="0" xfId="0" applyFont="1"/>
    <xf numFmtId="0" fontId="196" fillId="0" borderId="0" xfId="0" applyFont="1"/>
    <xf numFmtId="44" fontId="197" fillId="0" borderId="0" xfId="0" applyNumberFormat="1" applyFont="1" applyAlignment="1">
      <alignment horizontal="left"/>
    </xf>
    <xf numFmtId="168" fontId="4" fillId="0" borderId="0" xfId="7" applyNumberFormat="1" applyFont="1" applyAlignment="1">
      <alignment horizontal="center" vertical="center"/>
    </xf>
    <xf numFmtId="0" fontId="68" fillId="12" borderId="0" xfId="0" applyFont="1" applyFill="1" applyAlignment="1">
      <alignment horizontal="left"/>
    </xf>
    <xf numFmtId="0" fontId="192" fillId="15" borderId="0" xfId="0" applyFont="1" applyFill="1"/>
    <xf numFmtId="0" fontId="192" fillId="0" borderId="0" xfId="0" applyFont="1"/>
    <xf numFmtId="0" fontId="192" fillId="10" borderId="0" xfId="0" applyFont="1" applyFill="1" applyAlignment="1">
      <alignment horizontal="left"/>
    </xf>
    <xf numFmtId="44" fontId="197" fillId="0" borderId="0" xfId="0" applyNumberFormat="1" applyFont="1" applyAlignment="1">
      <alignment vertical="center"/>
    </xf>
    <xf numFmtId="168" fontId="108" fillId="0" borderId="0" xfId="7" applyNumberFormat="1" applyFont="1" applyAlignment="1">
      <alignment horizontal="left" indent="1"/>
    </xf>
    <xf numFmtId="168" fontId="108" fillId="0" borderId="0" xfId="7" applyNumberFormat="1" applyFont="1"/>
    <xf numFmtId="168" fontId="198" fillId="0" borderId="0" xfId="7" applyNumberFormat="1" applyFont="1" applyAlignment="1">
      <alignment vertical="center"/>
    </xf>
    <xf numFmtId="168" fontId="199" fillId="0" borderId="0" xfId="7" applyNumberFormat="1" applyFont="1" applyAlignment="1">
      <alignment vertical="center"/>
    </xf>
    <xf numFmtId="168" fontId="199" fillId="0" borderId="0" xfId="7" applyNumberFormat="1" applyFont="1" applyAlignment="1">
      <alignment horizontal="center"/>
    </xf>
    <xf numFmtId="168" fontId="200" fillId="0" borderId="0" xfId="7" applyNumberFormat="1" applyFont="1" applyAlignment="1">
      <alignment horizontal="right" vertical="center" wrapText="1"/>
    </xf>
    <xf numFmtId="168" fontId="35" fillId="0" borderId="0" xfId="0" applyNumberFormat="1" applyFont="1" applyAlignment="1">
      <alignment vertical="center"/>
    </xf>
    <xf numFmtId="168" fontId="108" fillId="0" borderId="0" xfId="7" applyNumberFormat="1" applyFont="1" applyAlignment="1">
      <alignment horizontal="center" vertical="center"/>
    </xf>
    <xf numFmtId="168" fontId="200" fillId="0" borderId="0" xfId="7" applyNumberFormat="1" applyFont="1" applyAlignment="1">
      <alignment horizontal="center" vertical="center"/>
    </xf>
    <xf numFmtId="168" fontId="199" fillId="0" borderId="0" xfId="7" applyNumberFormat="1" applyFont="1" applyAlignment="1">
      <alignment horizontal="right" vertical="center" wrapText="1"/>
    </xf>
    <xf numFmtId="168" fontId="199" fillId="0" borderId="0" xfId="7" applyNumberFormat="1" applyFont="1" applyAlignment="1"/>
    <xf numFmtId="168" fontId="201" fillId="0" borderId="0" xfId="7" applyNumberFormat="1" applyFont="1" applyAlignment="1">
      <alignment horizontal="right"/>
    </xf>
    <xf numFmtId="15" fontId="202" fillId="0" borderId="0" xfId="0" applyNumberFormat="1" applyFont="1"/>
    <xf numFmtId="168" fontId="108" fillId="0" borderId="0" xfId="7" applyNumberFormat="1" applyFont="1" applyAlignment="1"/>
    <xf numFmtId="168" fontId="108" fillId="0" borderId="0" xfId="7" applyNumberFormat="1" applyFont="1" applyAlignment="1">
      <alignment horizontal="center"/>
    </xf>
    <xf numFmtId="0" fontId="108" fillId="0" borderId="0" xfId="0" applyFont="1"/>
    <xf numFmtId="168" fontId="203" fillId="0" borderId="0" xfId="0" applyNumberFormat="1" applyFont="1"/>
    <xf numFmtId="168" fontId="200" fillId="0" borderId="0" xfId="7" applyNumberFormat="1" applyFont="1" applyAlignment="1">
      <alignment horizontal="center"/>
    </xf>
    <xf numFmtId="0" fontId="204" fillId="0" borderId="0" xfId="0" applyFont="1" applyAlignment="1">
      <alignment horizontal="left"/>
    </xf>
    <xf numFmtId="0" fontId="205" fillId="0" borderId="0" xfId="0" applyFont="1" applyAlignment="1">
      <alignment horizontal="center" vertical="center"/>
    </xf>
    <xf numFmtId="0" fontId="5" fillId="0" borderId="0" xfId="0" applyFont="1" applyAlignment="1">
      <alignment vertical="center" wrapText="1"/>
    </xf>
    <xf numFmtId="0" fontId="0" fillId="37" borderId="0" xfId="0" applyFill="1"/>
    <xf numFmtId="0" fontId="206" fillId="37" borderId="0" xfId="0" applyFont="1" applyFill="1"/>
    <xf numFmtId="0" fontId="206" fillId="37" borderId="0" xfId="0" applyFont="1" applyFill="1" applyAlignment="1">
      <alignment wrapText="1"/>
    </xf>
    <xf numFmtId="0" fontId="176" fillId="37" borderId="0" xfId="0" applyFont="1" applyFill="1"/>
    <xf numFmtId="0" fontId="141" fillId="37" borderId="0" xfId="0" applyFont="1" applyFill="1" applyAlignment="1">
      <alignment horizontal="left" vertical="center" wrapText="1"/>
    </xf>
    <xf numFmtId="0" fontId="209" fillId="0" borderId="0" xfId="0" applyFont="1" applyAlignment="1">
      <alignment vertical="center" wrapText="1"/>
    </xf>
    <xf numFmtId="0" fontId="3" fillId="0" borderId="0" xfId="0" applyFont="1"/>
    <xf numFmtId="0" fontId="177" fillId="0" borderId="0" xfId="0" applyFont="1" applyAlignment="1">
      <alignment horizontal="left" vertical="center"/>
    </xf>
    <xf numFmtId="0" fontId="177" fillId="34" borderId="0" xfId="0" applyFont="1" applyFill="1" applyAlignment="1">
      <alignment horizontal="left" vertical="center"/>
    </xf>
    <xf numFmtId="0" fontId="0" fillId="0" borderId="24" xfId="0" applyBorder="1" applyAlignment="1">
      <alignment vertical="center"/>
    </xf>
    <xf numFmtId="0" fontId="117" fillId="15" borderId="0" xfId="0" applyFont="1" applyFill="1" applyAlignment="1">
      <alignment vertical="top"/>
    </xf>
    <xf numFmtId="0" fontId="4" fillId="0" borderId="0" xfId="0" applyFont="1" applyAlignment="1">
      <alignment vertical="center" textRotation="45" wrapText="1"/>
    </xf>
    <xf numFmtId="0" fontId="177" fillId="34" borderId="0" xfId="0" applyFont="1" applyFill="1" applyAlignment="1">
      <alignment horizontal="center" vertical="center"/>
    </xf>
    <xf numFmtId="43" fontId="30" fillId="0" borderId="1" xfId="0" applyNumberFormat="1" applyFont="1" applyBorder="1" applyAlignment="1">
      <alignment vertical="center"/>
    </xf>
    <xf numFmtId="0" fontId="35" fillId="12" borderId="19" xfId="0" applyFont="1" applyFill="1" applyBorder="1"/>
    <xf numFmtId="43" fontId="30" fillId="38" borderId="15" xfId="0" applyNumberFormat="1" applyFont="1" applyFill="1" applyBorder="1" applyAlignment="1">
      <alignment horizontal="left" vertical="center"/>
    </xf>
    <xf numFmtId="43" fontId="30" fillId="12" borderId="15" xfId="0" applyNumberFormat="1" applyFont="1" applyFill="1" applyBorder="1" applyAlignment="1">
      <alignment vertical="center"/>
    </xf>
    <xf numFmtId="0" fontId="5" fillId="0" borderId="0" xfId="0" applyFont="1" applyAlignment="1">
      <alignment vertical="center"/>
    </xf>
    <xf numFmtId="43" fontId="211" fillId="0" borderId="1" xfId="0" applyNumberFormat="1" applyFont="1" applyBorder="1"/>
    <xf numFmtId="43" fontId="211" fillId="0" borderId="22" xfId="0" applyNumberFormat="1" applyFont="1" applyBorder="1"/>
    <xf numFmtId="0" fontId="5" fillId="0" borderId="26" xfId="0" applyFont="1" applyBorder="1"/>
    <xf numFmtId="43" fontId="30" fillId="0" borderId="15" xfId="0" applyNumberFormat="1" applyFont="1" applyBorder="1" applyAlignment="1">
      <alignment vertical="center"/>
    </xf>
    <xf numFmtId="43" fontId="30" fillId="15" borderId="15" xfId="0" applyNumberFormat="1" applyFont="1" applyFill="1" applyBorder="1" applyAlignment="1">
      <alignment horizontal="right"/>
    </xf>
    <xf numFmtId="43" fontId="212" fillId="15" borderId="23" xfId="0" applyNumberFormat="1" applyFont="1" applyFill="1" applyBorder="1" applyAlignment="1">
      <alignment horizontal="left"/>
    </xf>
    <xf numFmtId="43" fontId="30" fillId="15" borderId="1" xfId="0" applyNumberFormat="1" applyFont="1" applyFill="1" applyBorder="1" applyAlignment="1">
      <alignment vertical="top"/>
    </xf>
    <xf numFmtId="43" fontId="211" fillId="0" borderId="23" xfId="0" applyNumberFormat="1" applyFont="1" applyBorder="1"/>
    <xf numFmtId="43" fontId="213" fillId="15" borderId="15" xfId="0" applyNumberFormat="1" applyFont="1" applyFill="1" applyBorder="1" applyAlignment="1">
      <alignment horizontal="right" vertical="top"/>
    </xf>
    <xf numFmtId="43" fontId="30" fillId="15" borderId="26" xfId="0" applyNumberFormat="1" applyFont="1" applyFill="1" applyBorder="1" applyAlignment="1">
      <alignment horizontal="center"/>
    </xf>
    <xf numFmtId="43" fontId="30" fillId="15" borderId="23" xfId="0" applyNumberFormat="1" applyFont="1" applyFill="1" applyBorder="1" applyAlignment="1">
      <alignment horizontal="center"/>
    </xf>
    <xf numFmtId="43" fontId="144" fillId="0" borderId="22" xfId="0" applyNumberFormat="1" applyFont="1" applyBorder="1" applyAlignment="1">
      <alignment horizontal="left" vertical="center"/>
    </xf>
    <xf numFmtId="43" fontId="144" fillId="0" borderId="23" xfId="0" applyNumberFormat="1" applyFont="1" applyBorder="1" applyAlignment="1">
      <alignment horizontal="left" vertical="center"/>
    </xf>
    <xf numFmtId="0" fontId="144" fillId="0" borderId="0" xfId="0" applyFont="1" applyAlignment="1">
      <alignment horizontal="left"/>
    </xf>
    <xf numFmtId="0" fontId="144" fillId="0" borderId="10" xfId="0" applyFont="1" applyBorder="1" applyAlignment="1">
      <alignment horizontal="left" vertical="center"/>
    </xf>
    <xf numFmtId="43" fontId="144" fillId="27" borderId="22" xfId="0" applyNumberFormat="1" applyFont="1" applyFill="1" applyBorder="1" applyAlignment="1">
      <alignment horizontal="left" vertical="center"/>
    </xf>
    <xf numFmtId="43" fontId="144" fillId="0" borderId="0" xfId="0" applyNumberFormat="1" applyFont="1"/>
    <xf numFmtId="44" fontId="38" fillId="0" borderId="0" xfId="0" applyNumberFormat="1" applyFont="1" applyAlignment="1">
      <alignment horizontal="left" vertical="center"/>
    </xf>
    <xf numFmtId="0" fontId="164" fillId="0" borderId="0" xfId="0" applyFont="1" applyAlignment="1">
      <alignment vertical="center" wrapText="1"/>
    </xf>
    <xf numFmtId="0" fontId="7" fillId="0" borderId="0" xfId="18" applyFont="1"/>
    <xf numFmtId="0" fontId="7" fillId="0" borderId="0" xfId="0" applyFont="1" applyAlignment="1">
      <alignment horizontal="left" vertical="center" wrapText="1" indent="1"/>
    </xf>
    <xf numFmtId="0" fontId="164" fillId="0" borderId="0" xfId="0" applyFont="1" applyAlignment="1">
      <alignment horizontal="left" vertical="center" wrapText="1" indent="1"/>
    </xf>
    <xf numFmtId="0" fontId="7" fillId="37" borderId="0" xfId="0" applyFont="1" applyFill="1" applyAlignment="1">
      <alignment vertical="center" wrapText="1"/>
    </xf>
    <xf numFmtId="0" fontId="214" fillId="0" borderId="0" xfId="0" applyFont="1" applyAlignment="1">
      <alignment vertical="center" wrapText="1"/>
    </xf>
    <xf numFmtId="0" fontId="216" fillId="0" borderId="0" xfId="0" applyFont="1" applyAlignment="1">
      <alignment vertical="center" wrapText="1"/>
    </xf>
    <xf numFmtId="0" fontId="4" fillId="12" borderId="0" xfId="18" applyFill="1"/>
    <xf numFmtId="0" fontId="13" fillId="4" borderId="5" xfId="0" applyFont="1" applyFill="1" applyBorder="1" applyAlignment="1">
      <alignment horizontal="left"/>
    </xf>
    <xf numFmtId="0" fontId="13" fillId="0" borderId="0" xfId="0" applyFont="1" applyAlignment="1">
      <alignment horizontal="left"/>
    </xf>
    <xf numFmtId="0" fontId="11" fillId="2" borderId="6" xfId="2" applyFont="1" applyBorder="1" applyAlignment="1"/>
    <xf numFmtId="0" fontId="11" fillId="2" borderId="0" xfId="2" applyFont="1" applyBorder="1" applyAlignment="1"/>
    <xf numFmtId="0" fontId="217" fillId="2" borderId="0" xfId="2" applyFont="1" applyBorder="1" applyAlignment="1"/>
    <xf numFmtId="0" fontId="218" fillId="0" borderId="2" xfId="2" applyFont="1" applyFill="1"/>
    <xf numFmtId="0" fontId="219" fillId="0" borderId="0" xfId="0" applyFont="1" applyAlignment="1">
      <alignment horizontal="left"/>
    </xf>
    <xf numFmtId="0" fontId="219" fillId="0" borderId="0" xfId="0" applyFont="1" applyAlignment="1">
      <alignment horizontal="center"/>
    </xf>
    <xf numFmtId="0" fontId="219" fillId="0" borderId="0" xfId="0" applyFont="1"/>
    <xf numFmtId="0" fontId="220" fillId="0" borderId="3" xfId="0" applyFont="1" applyBorder="1" applyAlignment="1">
      <alignment horizontal="center"/>
    </xf>
    <xf numFmtId="0" fontId="221" fillId="0" borderId="0" xfId="0" applyFont="1" applyAlignment="1">
      <alignment wrapText="1"/>
    </xf>
    <xf numFmtId="0" fontId="222" fillId="0" borderId="0" xfId="0" applyFont="1" applyAlignment="1">
      <alignment horizontal="center" vertical="center" wrapText="1"/>
    </xf>
    <xf numFmtId="0" fontId="189" fillId="0" borderId="0" xfId="0" applyFont="1" applyAlignment="1">
      <alignment horizontal="left" vertical="center" wrapText="1"/>
    </xf>
    <xf numFmtId="0" fontId="223" fillId="0" borderId="0" xfId="0" applyFont="1"/>
    <xf numFmtId="0" fontId="110" fillId="0" borderId="0" xfId="0" applyFont="1" applyAlignment="1">
      <alignment horizontal="center" vertical="center" wrapText="1"/>
    </xf>
    <xf numFmtId="0" fontId="56" fillId="28" borderId="0" xfId="0" applyFont="1" applyFill="1" applyAlignment="1">
      <alignment horizontal="left" vertical="center"/>
    </xf>
    <xf numFmtId="14" fontId="41" fillId="4" borderId="0" xfId="0" applyNumberFormat="1" applyFont="1" applyFill="1" applyAlignment="1">
      <alignment horizontal="left" vertical="center"/>
    </xf>
    <xf numFmtId="0" fontId="225" fillId="0" borderId="0" xfId="0" applyFont="1"/>
    <xf numFmtId="0" fontId="21" fillId="0" borderId="0" xfId="5" applyAlignment="1"/>
    <xf numFmtId="0" fontId="35" fillId="0" borderId="0" xfId="0" applyFont="1" applyAlignment="1">
      <alignment horizontal="left" indent="8"/>
    </xf>
    <xf numFmtId="0" fontId="2" fillId="0" borderId="0" xfId="0" applyFont="1"/>
    <xf numFmtId="0" fontId="226" fillId="0" borderId="0" xfId="0" applyFont="1" applyAlignment="1">
      <alignment vertical="center"/>
    </xf>
    <xf numFmtId="0" fontId="2" fillId="0" borderId="0" xfId="0" applyFont="1" applyAlignment="1">
      <alignment horizontal="left" vertical="center" indent="2"/>
    </xf>
    <xf numFmtId="0" fontId="35" fillId="0" borderId="0" xfId="0" applyFont="1" applyAlignment="1">
      <alignment horizontal="left" indent="2"/>
    </xf>
    <xf numFmtId="44" fontId="0" fillId="0" borderId="0" xfId="7" applyFont="1" applyAlignment="1">
      <alignment horizontal="center"/>
    </xf>
    <xf numFmtId="44" fontId="0" fillId="0" borderId="0" xfId="0" applyNumberFormat="1"/>
    <xf numFmtId="44" fontId="0" fillId="0" borderId="0" xfId="7" applyFont="1"/>
    <xf numFmtId="0" fontId="2" fillId="0" borderId="0" xfId="0" applyFont="1" applyAlignment="1">
      <alignment vertical="center"/>
    </xf>
    <xf numFmtId="0" fontId="223" fillId="0" borderId="0" xfId="0" applyFont="1" applyAlignment="1">
      <alignment vertical="center"/>
    </xf>
    <xf numFmtId="0" fontId="35" fillId="0" borderId="0" xfId="0" applyFont="1" applyAlignment="1">
      <alignment vertical="center"/>
    </xf>
    <xf numFmtId="0" fontId="13" fillId="0" borderId="0" xfId="0" applyFont="1" applyAlignment="1">
      <alignment wrapText="1"/>
    </xf>
    <xf numFmtId="0" fontId="230" fillId="0" borderId="0" xfId="0" applyFont="1" applyAlignment="1">
      <alignment horizontal="left" vertical="center"/>
    </xf>
    <xf numFmtId="0" fontId="230" fillId="0" borderId="0" xfId="0" applyFont="1" applyAlignment="1">
      <alignment vertical="center"/>
    </xf>
    <xf numFmtId="0" fontId="231" fillId="0" borderId="0" xfId="0" applyFont="1" applyAlignment="1">
      <alignment vertical="top" wrapText="1"/>
    </xf>
    <xf numFmtId="0" fontId="35" fillId="0" borderId="0" xfId="0" applyFont="1" applyAlignment="1">
      <alignment horizontal="left" vertical="center" wrapText="1" indent="9"/>
    </xf>
    <xf numFmtId="0" fontId="232" fillId="0" borderId="0" xfId="0" applyFont="1" applyAlignment="1">
      <alignment vertical="center" wrapText="1"/>
    </xf>
    <xf numFmtId="0" fontId="232" fillId="0" borderId="0" xfId="0" applyFont="1" applyAlignment="1">
      <alignment horizontal="center" vertical="center" wrapText="1"/>
    </xf>
    <xf numFmtId="0" fontId="232" fillId="0" borderId="0" xfId="0" applyFont="1" applyAlignment="1">
      <alignment vertical="center"/>
    </xf>
    <xf numFmtId="0" fontId="233" fillId="0" borderId="0" xfId="0" applyFont="1" applyAlignment="1">
      <alignment vertical="center"/>
    </xf>
    <xf numFmtId="0" fontId="235" fillId="0" borderId="0" xfId="0" applyFont="1" applyAlignment="1">
      <alignment horizontal="left" wrapText="1"/>
    </xf>
    <xf numFmtId="43" fontId="236" fillId="0" borderId="0" xfId="0" applyNumberFormat="1" applyFont="1"/>
    <xf numFmtId="43" fontId="0" fillId="0" borderId="0" xfId="0" applyNumberFormat="1" applyAlignment="1">
      <alignment horizontal="left"/>
    </xf>
    <xf numFmtId="0" fontId="238" fillId="0" borderId="0" xfId="0" applyFont="1" applyAlignment="1">
      <alignment vertical="center"/>
    </xf>
    <xf numFmtId="0" fontId="239" fillId="0" borderId="0" xfId="0" applyFont="1" applyAlignment="1">
      <alignment vertical="center" wrapText="1"/>
    </xf>
    <xf numFmtId="0" fontId="240" fillId="37" borderId="0" xfId="5" applyFont="1" applyFill="1" applyAlignment="1">
      <alignment vertical="center" wrapText="1"/>
    </xf>
    <xf numFmtId="0" fontId="250" fillId="0" borderId="0" xfId="0" applyFont="1" applyAlignment="1">
      <alignment vertical="center" wrapText="1"/>
    </xf>
    <xf numFmtId="0" fontId="6" fillId="0" borderId="0" xfId="0" applyFont="1" applyAlignment="1">
      <alignment wrapText="1"/>
    </xf>
    <xf numFmtId="0" fontId="4" fillId="0" borderId="0" xfId="0" applyFont="1" applyAlignment="1">
      <alignment wrapText="1"/>
    </xf>
    <xf numFmtId="0" fontId="224" fillId="0" borderId="0" xfId="0" applyFont="1" applyAlignment="1">
      <alignment horizontal="left" vertical="center"/>
    </xf>
    <xf numFmtId="0" fontId="250" fillId="0" borderId="0" xfId="0" applyFont="1" applyAlignment="1">
      <alignment vertical="center"/>
    </xf>
    <xf numFmtId="0" fontId="2" fillId="0" borderId="0" xfId="0" applyFont="1" applyAlignment="1">
      <alignment horizontal="left" vertical="center" indent="5"/>
    </xf>
    <xf numFmtId="0" fontId="225" fillId="0" borderId="0" xfId="0" applyFont="1" applyAlignment="1">
      <alignment horizontal="left" vertical="center"/>
    </xf>
    <xf numFmtId="0" fontId="2" fillId="0" borderId="0" xfId="0" applyFont="1" applyAlignment="1">
      <alignment horizontal="left" vertical="center"/>
    </xf>
    <xf numFmtId="0" fontId="35" fillId="0" borderId="0" xfId="0" applyFont="1" applyAlignment="1">
      <alignment horizontal="left" vertical="center" indent="5"/>
    </xf>
    <xf numFmtId="44" fontId="115" fillId="0" borderId="0" xfId="0" applyNumberFormat="1" applyFont="1" applyAlignment="1">
      <alignment horizontal="left" vertical="center"/>
    </xf>
    <xf numFmtId="0" fontId="255" fillId="0" borderId="0" xfId="0" applyFont="1" applyAlignment="1">
      <alignment horizontal="left" vertical="center" indent="5"/>
    </xf>
    <xf numFmtId="0" fontId="255" fillId="0" borderId="0" xfId="0" applyFont="1" applyAlignment="1">
      <alignment horizontal="left" vertical="center" wrapText="1"/>
    </xf>
    <xf numFmtId="44" fontId="124" fillId="0" borderId="0" xfId="0" applyNumberFormat="1" applyFont="1" applyAlignment="1">
      <alignment horizontal="left"/>
    </xf>
    <xf numFmtId="0" fontId="256" fillId="0" borderId="0" xfId="0" applyFont="1"/>
    <xf numFmtId="0" fontId="141" fillId="0" borderId="0" xfId="0" applyFont="1"/>
    <xf numFmtId="0" fontId="60" fillId="0" borderId="0" xfId="0" applyFont="1" applyAlignment="1">
      <alignment horizontal="center"/>
    </xf>
    <xf numFmtId="0" fontId="228" fillId="0" borderId="0" xfId="0" applyFont="1" applyAlignment="1">
      <alignment vertical="center"/>
    </xf>
    <xf numFmtId="0" fontId="227" fillId="0" borderId="0" xfId="0" applyFont="1" applyAlignment="1">
      <alignment horizontal="left" vertical="center" indent="5"/>
    </xf>
    <xf numFmtId="0" fontId="260" fillId="0" borderId="0" xfId="0" applyFont="1" applyAlignment="1">
      <alignment horizontal="left" vertical="center" indent="5"/>
    </xf>
    <xf numFmtId="0" fontId="223" fillId="0" borderId="0" xfId="0" applyFont="1" applyAlignment="1">
      <alignment horizontal="left" vertical="center" indent="5"/>
    </xf>
    <xf numFmtId="0" fontId="266" fillId="0" borderId="0" xfId="0" applyFont="1"/>
    <xf numFmtId="0" fontId="267" fillId="0" borderId="0" xfId="0" applyFont="1" applyAlignment="1">
      <alignment horizontal="center"/>
    </xf>
    <xf numFmtId="0" fontId="0" fillId="0" borderId="0" xfId="0" applyAlignment="1">
      <alignment horizontal="left" vertical="center"/>
    </xf>
    <xf numFmtId="0" fontId="225" fillId="0" borderId="0" xfId="0" applyFont="1" applyAlignment="1">
      <alignment horizontal="left"/>
    </xf>
    <xf numFmtId="0" fontId="253" fillId="0" borderId="0" xfId="0" applyFont="1" applyAlignment="1">
      <alignment horizontal="left" vertical="center"/>
    </xf>
    <xf numFmtId="44" fontId="115" fillId="0" borderId="0" xfId="0" applyNumberFormat="1" applyFont="1" applyAlignment="1">
      <alignment vertical="center" wrapText="1"/>
    </xf>
    <xf numFmtId="0" fontId="228" fillId="12" borderId="0" xfId="0" applyFont="1" applyFill="1" applyAlignment="1">
      <alignment vertical="center"/>
    </xf>
    <xf numFmtId="0" fontId="223" fillId="0" borderId="0" xfId="0" applyFont="1" applyAlignment="1">
      <alignment horizontal="left" vertical="center" indent="8"/>
    </xf>
    <xf numFmtId="0" fontId="2" fillId="0" borderId="0" xfId="0" applyFont="1" applyAlignment="1">
      <alignment horizontal="left" vertical="center" indent="1"/>
    </xf>
    <xf numFmtId="0" fontId="22" fillId="0" borderId="0" xfId="0" applyFont="1" applyAlignment="1">
      <alignment vertical="top"/>
    </xf>
    <xf numFmtId="0" fontId="253" fillId="0" borderId="0" xfId="0" applyFont="1"/>
    <xf numFmtId="0" fontId="252" fillId="0" borderId="0" xfId="0" applyFont="1"/>
    <xf numFmtId="0" fontId="147" fillId="0" borderId="0" xfId="0" applyFont="1"/>
    <xf numFmtId="0" fontId="166" fillId="0" borderId="0" xfId="0" applyFont="1" applyAlignment="1">
      <alignment horizontal="left" vertical="center"/>
    </xf>
    <xf numFmtId="0" fontId="223" fillId="12" borderId="0" xfId="0" applyFont="1" applyFill="1" applyAlignment="1">
      <alignment horizontal="left" vertical="center"/>
    </xf>
    <xf numFmtId="0" fontId="226" fillId="12" borderId="0" xfId="0" applyFont="1" applyFill="1" applyAlignment="1">
      <alignment horizontal="left" vertical="center" indent="5"/>
    </xf>
    <xf numFmtId="0" fontId="275" fillId="0" borderId="0" xfId="0" applyFont="1"/>
    <xf numFmtId="0" fontId="55" fillId="0" borderId="0" xfId="0" applyFont="1"/>
    <xf numFmtId="0" fontId="177" fillId="31" borderId="0" xfId="0" applyFont="1" applyFill="1"/>
    <xf numFmtId="0" fontId="122" fillId="0" borderId="0" xfId="0" applyFont="1" applyAlignment="1">
      <alignment horizontal="left" vertical="center"/>
    </xf>
    <xf numFmtId="0" fontId="6" fillId="0" borderId="0" xfId="0" applyFont="1" applyAlignment="1">
      <alignment horizontal="left" vertical="center" indent="1"/>
    </xf>
    <xf numFmtId="0" fontId="6" fillId="0" borderId="0" xfId="0" applyFont="1" applyAlignment="1">
      <alignment horizontal="left" indent="1"/>
    </xf>
    <xf numFmtId="14" fontId="224" fillId="0" borderId="0" xfId="0" applyNumberFormat="1" applyFont="1" applyAlignment="1">
      <alignment horizontal="left" vertical="center"/>
    </xf>
    <xf numFmtId="0" fontId="21" fillId="0" borderId="0" xfId="5" applyFill="1"/>
    <xf numFmtId="0" fontId="17" fillId="0" borderId="0" xfId="4" applyFill="1" applyAlignment="1" applyProtection="1">
      <alignment horizontal="center"/>
    </xf>
    <xf numFmtId="0" fontId="17" fillId="0" borderId="0" xfId="4" applyFill="1" applyAlignment="1" applyProtection="1">
      <alignment horizontal="left"/>
    </xf>
    <xf numFmtId="14" fontId="177" fillId="0" borderId="0" xfId="0" applyNumberFormat="1" applyFont="1" applyAlignment="1">
      <alignment horizontal="left" vertical="center"/>
    </xf>
    <xf numFmtId="0" fontId="17" fillId="0" borderId="0" xfId="4" applyFill="1" applyAlignment="1" applyProtection="1">
      <alignment vertical="center"/>
    </xf>
    <xf numFmtId="0" fontId="255" fillId="0" borderId="0" xfId="0" applyFont="1" applyAlignment="1">
      <alignment vertical="center" wrapText="1"/>
    </xf>
    <xf numFmtId="0" fontId="118" fillId="0" borderId="0" xfId="0" applyFont="1" applyAlignment="1">
      <alignment vertical="center" wrapText="1"/>
    </xf>
    <xf numFmtId="0" fontId="46" fillId="0" borderId="0" xfId="0" applyFont="1" applyAlignment="1">
      <alignment horizontal="left" indent="2"/>
    </xf>
    <xf numFmtId="0" fontId="0" fillId="0" borderId="0" xfId="0" applyAlignment="1">
      <alignment horizontal="left" wrapText="1" indent="2"/>
    </xf>
    <xf numFmtId="0" fontId="0" fillId="0" borderId="0" xfId="0" applyAlignment="1">
      <alignment horizontal="left" indent="2"/>
    </xf>
    <xf numFmtId="0" fontId="21" fillId="0" borderId="0" xfId="5" applyAlignment="1">
      <alignment horizontal="left" wrapText="1"/>
    </xf>
    <xf numFmtId="0" fontId="282" fillId="0" borderId="0" xfId="0" applyFont="1" applyAlignment="1">
      <alignment vertical="center"/>
    </xf>
    <xf numFmtId="0" fontId="283" fillId="0" borderId="0" xfId="0" applyFont="1" applyAlignment="1">
      <alignment horizontal="center" vertical="center" wrapText="1"/>
    </xf>
    <xf numFmtId="0" fontId="225" fillId="0" borderId="0" xfId="0" applyFont="1" applyAlignment="1">
      <alignment horizontal="left" indent="10"/>
    </xf>
    <xf numFmtId="44" fontId="190" fillId="0" borderId="0" xfId="0" applyNumberFormat="1" applyFont="1" applyAlignment="1">
      <alignment horizontal="left" vertical="center" indent="3"/>
    </xf>
    <xf numFmtId="0" fontId="285" fillId="0" borderId="0" xfId="0" applyFont="1"/>
    <xf numFmtId="0" fontId="280" fillId="4" borderId="0" xfId="0" applyFont="1" applyFill="1" applyAlignment="1">
      <alignment horizontal="left"/>
    </xf>
    <xf numFmtId="0" fontId="192" fillId="15" borderId="0" xfId="0" applyFont="1" applyFill="1" applyAlignment="1">
      <alignment vertical="center"/>
    </xf>
    <xf numFmtId="0" fontId="196" fillId="0" borderId="0" xfId="0" applyFont="1" applyAlignment="1">
      <alignment vertical="center"/>
    </xf>
    <xf numFmtId="0" fontId="7" fillId="14" borderId="0" xfId="18" applyFont="1" applyFill="1"/>
    <xf numFmtId="0" fontId="0" fillId="39" borderId="0" xfId="0" applyFill="1"/>
    <xf numFmtId="0" fontId="6" fillId="39" borderId="0" xfId="0" applyFont="1" applyFill="1"/>
    <xf numFmtId="0" fontId="35" fillId="39" borderId="0" xfId="0" applyFont="1" applyFill="1" applyAlignment="1">
      <alignment horizontal="left" vertical="center"/>
    </xf>
    <xf numFmtId="0" fontId="6" fillId="14" borderId="0" xfId="0" applyFont="1" applyFill="1" applyAlignment="1">
      <alignment wrapText="1"/>
    </xf>
    <xf numFmtId="0" fontId="268" fillId="14" borderId="0" xfId="0" applyFont="1" applyFill="1" applyAlignment="1">
      <alignment horizontal="left" vertical="top" wrapText="1"/>
    </xf>
    <xf numFmtId="0" fontId="286" fillId="0" borderId="0" xfId="0" applyFont="1" applyAlignment="1">
      <alignment horizontal="left" vertical="center"/>
    </xf>
    <xf numFmtId="0" fontId="6" fillId="14" borderId="0" xfId="0" applyFont="1" applyFill="1"/>
    <xf numFmtId="0" fontId="250" fillId="0" borderId="0" xfId="0" applyFont="1"/>
    <xf numFmtId="0" fontId="13" fillId="14" borderId="0" xfId="0" applyFont="1" applyFill="1" applyAlignment="1">
      <alignment horizontal="left" vertical="center"/>
    </xf>
    <xf numFmtId="0" fontId="0" fillId="10" borderId="0" xfId="0" applyFill="1"/>
    <xf numFmtId="0" fontId="6" fillId="14" borderId="0" xfId="0" applyFont="1" applyFill="1" applyAlignment="1">
      <alignment vertical="center"/>
    </xf>
    <xf numFmtId="0" fontId="166" fillId="39" borderId="0" xfId="0" applyFont="1" applyFill="1" applyAlignment="1">
      <alignment horizontal="left" vertical="center"/>
    </xf>
    <xf numFmtId="14" fontId="177" fillId="41" borderId="0" xfId="0" applyNumberFormat="1" applyFont="1" applyFill="1" applyAlignment="1">
      <alignment horizontal="left" vertical="center"/>
    </xf>
    <xf numFmtId="0" fontId="177" fillId="41" borderId="0" xfId="0" applyFont="1" applyFill="1" applyAlignment="1">
      <alignment horizontal="left" vertical="center"/>
    </xf>
    <xf numFmtId="0" fontId="177" fillId="39" borderId="0" xfId="0" applyFont="1" applyFill="1" applyAlignment="1">
      <alignment horizontal="left" vertical="center"/>
    </xf>
    <xf numFmtId="0" fontId="143" fillId="39" borderId="0" xfId="0" applyFont="1" applyFill="1"/>
    <xf numFmtId="0" fontId="144" fillId="39" borderId="0" xfId="0" applyFont="1" applyFill="1"/>
    <xf numFmtId="0" fontId="144" fillId="39" borderId="10" xfId="0" applyFont="1" applyFill="1" applyBorder="1"/>
    <xf numFmtId="0" fontId="4" fillId="39" borderId="0" xfId="0" applyFont="1" applyFill="1"/>
    <xf numFmtId="43" fontId="177" fillId="41" borderId="0" xfId="0" applyNumberFormat="1" applyFont="1" applyFill="1" applyAlignment="1">
      <alignment horizontal="left" vertical="center"/>
    </xf>
    <xf numFmtId="44" fontId="224" fillId="0" borderId="0" xfId="0" applyNumberFormat="1" applyFont="1" applyAlignment="1">
      <alignment horizontal="left" vertical="center"/>
    </xf>
    <xf numFmtId="43" fontId="177" fillId="0" borderId="0" xfId="0" applyNumberFormat="1" applyFont="1" applyAlignment="1">
      <alignment horizontal="left" vertical="center"/>
    </xf>
    <xf numFmtId="169" fontId="0" fillId="0" borderId="0" xfId="0" applyNumberFormat="1"/>
    <xf numFmtId="0" fontId="291" fillId="0" borderId="0" xfId="0" applyFont="1"/>
    <xf numFmtId="0" fontId="292" fillId="0" borderId="0" xfId="0" applyFont="1"/>
    <xf numFmtId="168" fontId="35" fillId="0" borderId="0" xfId="0" applyNumberFormat="1" applyFont="1" applyAlignment="1">
      <alignment horizontal="center" vertical="center"/>
    </xf>
    <xf numFmtId="0" fontId="68" fillId="10" borderId="0" xfId="0" applyFont="1" applyFill="1" applyAlignment="1">
      <alignment horizontal="left" indent="5"/>
    </xf>
    <xf numFmtId="44" fontId="35" fillId="0" borderId="0" xfId="0" applyNumberFormat="1" applyFont="1" applyAlignment="1">
      <alignment horizontal="center" vertical="center"/>
    </xf>
    <xf numFmtId="0" fontId="7" fillId="0" borderId="0" xfId="0" applyFont="1" applyAlignment="1">
      <alignment horizontal="left" indent="2"/>
    </xf>
    <xf numFmtId="44" fontId="4" fillId="0" borderId="0" xfId="0" applyNumberFormat="1" applyFont="1"/>
    <xf numFmtId="44" fontId="34" fillId="0" borderId="0" xfId="7" applyFont="1" applyAlignment="1">
      <alignment horizontal="center"/>
    </xf>
    <xf numFmtId="44" fontId="199" fillId="0" borderId="0" xfId="0" applyNumberFormat="1" applyFont="1" applyAlignment="1">
      <alignment horizontal="center" vertical="center"/>
    </xf>
    <xf numFmtId="44" fontId="202" fillId="0" borderId="0" xfId="0" applyNumberFormat="1" applyFont="1"/>
    <xf numFmtId="8" fontId="201" fillId="0" borderId="0" xfId="7" applyNumberFormat="1" applyFont="1" applyAlignment="1">
      <alignment horizontal="right"/>
    </xf>
    <xf numFmtId="44" fontId="108" fillId="0" borderId="0" xfId="0" applyNumberFormat="1" applyFont="1"/>
    <xf numFmtId="43" fontId="50" fillId="0" borderId="0" xfId="0" applyNumberFormat="1" applyFont="1" applyAlignment="1">
      <alignment horizontal="left" indent="4"/>
    </xf>
    <xf numFmtId="43" fontId="50" fillId="0" borderId="0" xfId="0" applyNumberFormat="1" applyFont="1"/>
    <xf numFmtId="0" fontId="268" fillId="39" borderId="0" xfId="0" applyFont="1" applyFill="1" applyAlignment="1">
      <alignment horizontal="left" vertical="top" wrapText="1"/>
    </xf>
    <xf numFmtId="0" fontId="25" fillId="0" borderId="0" xfId="0" applyFont="1" applyAlignment="1">
      <alignment horizontal="right"/>
    </xf>
    <xf numFmtId="0" fontId="294" fillId="0" borderId="0" xfId="0" applyFont="1"/>
    <xf numFmtId="8" fontId="109" fillId="0" borderId="0" xfId="0" applyNumberFormat="1" applyFont="1"/>
    <xf numFmtId="44" fontId="253" fillId="0" borderId="0" xfId="0" applyNumberFormat="1" applyFont="1" applyAlignment="1">
      <alignment horizontal="left" indent="13"/>
    </xf>
    <xf numFmtId="0" fontId="68" fillId="0" borderId="0" xfId="0" applyFont="1" applyAlignment="1">
      <alignment horizontal="left" vertical="center" indent="11"/>
    </xf>
    <xf numFmtId="0" fontId="68" fillId="0" borderId="0" xfId="0" applyFont="1" applyAlignment="1">
      <alignment horizontal="left" indent="12"/>
    </xf>
    <xf numFmtId="0" fontId="259" fillId="0" borderId="0" xfId="0" applyFont="1" applyAlignment="1">
      <alignment horizontal="left"/>
    </xf>
    <xf numFmtId="0" fontId="295" fillId="0" borderId="0" xfId="0" applyFont="1"/>
    <xf numFmtId="44" fontId="200" fillId="0" borderId="0" xfId="7" applyFont="1" applyAlignment="1">
      <alignment horizontal="center" vertical="center"/>
    </xf>
    <xf numFmtId="43" fontId="20" fillId="0" borderId="0" xfId="0" applyNumberFormat="1" applyFont="1" applyAlignment="1">
      <alignment horizontal="left"/>
    </xf>
    <xf numFmtId="0" fontId="0" fillId="39" borderId="0" xfId="0" applyFill="1" applyAlignment="1">
      <alignment horizontal="left"/>
    </xf>
    <xf numFmtId="43" fontId="299" fillId="0" borderId="0" xfId="0" applyNumberFormat="1" applyFont="1"/>
    <xf numFmtId="43" fontId="32" fillId="0" borderId="0" xfId="0" applyNumberFormat="1" applyFont="1" applyAlignment="1">
      <alignment horizontal="left" indent="4"/>
    </xf>
    <xf numFmtId="0" fontId="32" fillId="0" borderId="0" xfId="0" applyFont="1" applyAlignment="1">
      <alignment horizontal="left" indent="4"/>
    </xf>
    <xf numFmtId="0" fontId="7" fillId="39" borderId="0" xfId="0" applyFont="1" applyFill="1" applyAlignment="1">
      <alignment horizontal="left"/>
    </xf>
    <xf numFmtId="0" fontId="7" fillId="39" borderId="0" xfId="0" applyFont="1" applyFill="1" applyAlignment="1">
      <alignment horizontal="center"/>
    </xf>
    <xf numFmtId="8" fontId="61" fillId="39" borderId="0" xfId="0" applyNumberFormat="1" applyFont="1" applyFill="1" applyAlignment="1">
      <alignment horizontal="center"/>
    </xf>
    <xf numFmtId="43" fontId="111" fillId="0" borderId="0" xfId="0" applyNumberFormat="1" applyFont="1" applyAlignment="1">
      <alignment horizontal="left" vertical="center"/>
    </xf>
    <xf numFmtId="0" fontId="301" fillId="14" borderId="0" xfId="0" applyFont="1" applyFill="1"/>
    <xf numFmtId="43" fontId="33" fillId="0" borderId="0" xfId="0" applyNumberFormat="1" applyFont="1" applyAlignment="1">
      <alignment horizontal="right"/>
    </xf>
    <xf numFmtId="43" fontId="110" fillId="0" borderId="0" xfId="0" applyNumberFormat="1" applyFont="1" applyAlignment="1">
      <alignment horizontal="center"/>
    </xf>
    <xf numFmtId="0" fontId="112" fillId="0" borderId="0" xfId="0" applyFont="1" applyAlignment="1">
      <alignment horizontal="left" indent="7"/>
    </xf>
    <xf numFmtId="0" fontId="93" fillId="0" borderId="0" xfId="0" applyFont="1" applyAlignment="1">
      <alignment horizontal="right" indent="1"/>
    </xf>
    <xf numFmtId="0" fontId="303" fillId="0" borderId="0" xfId="0" applyFont="1" applyAlignment="1">
      <alignment horizontal="left"/>
    </xf>
    <xf numFmtId="14" fontId="4" fillId="0" borderId="0" xfId="0" applyNumberFormat="1" applyFont="1" applyAlignment="1">
      <alignment horizontal="center"/>
    </xf>
    <xf numFmtId="0" fontId="25" fillId="14" borderId="0" xfId="0" applyFont="1" applyFill="1"/>
    <xf numFmtId="14" fontId="4" fillId="14" borderId="0" xfId="0" applyNumberFormat="1" applyFont="1" applyFill="1" applyAlignment="1">
      <alignment horizontal="center"/>
    </xf>
    <xf numFmtId="0" fontId="109" fillId="14" borderId="0" xfId="0" applyFont="1" applyFill="1" applyAlignment="1">
      <alignment horizontal="left" indent="6"/>
    </xf>
    <xf numFmtId="0" fontId="0" fillId="14" borderId="0" xfId="0" applyFill="1" applyAlignment="1">
      <alignment vertical="center"/>
    </xf>
    <xf numFmtId="0" fontId="109" fillId="0" borderId="0" xfId="0" applyFont="1" applyAlignment="1">
      <alignment horizontal="left" indent="14"/>
    </xf>
    <xf numFmtId="0" fontId="96" fillId="39" borderId="0" xfId="0" applyFont="1" applyFill="1" applyAlignment="1">
      <alignment vertical="top" wrapText="1"/>
    </xf>
    <xf numFmtId="43" fontId="60" fillId="0" borderId="0" xfId="0" applyNumberFormat="1" applyFont="1" applyAlignment="1">
      <alignment horizontal="center"/>
    </xf>
    <xf numFmtId="0" fontId="60" fillId="39" borderId="0" xfId="0" applyFont="1" applyFill="1" applyAlignment="1">
      <alignment horizontal="left" vertical="top" indent="2"/>
    </xf>
    <xf numFmtId="0" fontId="7" fillId="0" borderId="0" xfId="0" applyFont="1" applyAlignment="1">
      <alignment horizontal="right" vertical="center"/>
    </xf>
    <xf numFmtId="0" fontId="304" fillId="0" borderId="0" xfId="0" applyFont="1" applyAlignment="1">
      <alignment vertical="top"/>
    </xf>
    <xf numFmtId="0" fontId="303" fillId="0" borderId="0" xfId="0" applyFont="1" applyAlignment="1">
      <alignment horizontal="left" indent="15"/>
    </xf>
    <xf numFmtId="0" fontId="6" fillId="0" borderId="0" xfId="0" applyFont="1" applyAlignment="1">
      <alignment horizontal="left" vertical="center" indent="9"/>
    </xf>
    <xf numFmtId="0" fontId="13" fillId="0" borderId="0" xfId="0" applyFont="1" applyAlignment="1">
      <alignment horizontal="left" vertical="center" indent="3"/>
    </xf>
    <xf numFmtId="0" fontId="153" fillId="0" borderId="0" xfId="0" applyFont="1"/>
    <xf numFmtId="0" fontId="34" fillId="0" borderId="0" xfId="0" applyFont="1"/>
    <xf numFmtId="0" fontId="35" fillId="0" borderId="0" xfId="0" applyFont="1" applyAlignment="1">
      <alignment horizontal="right"/>
    </xf>
    <xf numFmtId="43" fontId="306" fillId="14" borderId="0" xfId="0" applyNumberFormat="1" applyFont="1" applyFill="1"/>
    <xf numFmtId="43" fontId="306" fillId="0" borderId="0" xfId="0" applyNumberFormat="1" applyFont="1"/>
    <xf numFmtId="43" fontId="306" fillId="0" borderId="0" xfId="0" applyNumberFormat="1" applyFont="1" applyAlignment="1">
      <alignment horizontal="center"/>
    </xf>
    <xf numFmtId="0" fontId="308" fillId="0" borderId="0" xfId="0" applyFont="1"/>
    <xf numFmtId="43" fontId="311" fillId="0" borderId="0" xfId="0" applyNumberFormat="1" applyFont="1"/>
    <xf numFmtId="43" fontId="311" fillId="0" borderId="0" xfId="0" applyNumberFormat="1" applyFont="1" applyAlignment="1">
      <alignment horizontal="center"/>
    </xf>
    <xf numFmtId="0" fontId="310" fillId="0" borderId="0" xfId="0" applyFont="1"/>
    <xf numFmtId="0" fontId="312" fillId="0" borderId="0" xfId="0" applyFont="1" applyAlignment="1">
      <alignment horizontal="left" indent="4"/>
    </xf>
    <xf numFmtId="0" fontId="314" fillId="0" borderId="0" xfId="0" applyFont="1"/>
    <xf numFmtId="0" fontId="315" fillId="0" borderId="0" xfId="0" applyFont="1"/>
    <xf numFmtId="0" fontId="280" fillId="0" borderId="0" xfId="0" applyFont="1" applyAlignment="1">
      <alignment horizontal="left"/>
    </xf>
    <xf numFmtId="0" fontId="269" fillId="4" borderId="0" xfId="0" applyFont="1" applyFill="1" applyAlignment="1">
      <alignment horizontal="left"/>
    </xf>
    <xf numFmtId="0" fontId="316" fillId="0" borderId="0" xfId="0" applyFont="1"/>
    <xf numFmtId="0" fontId="6" fillId="13" borderId="0" xfId="0" applyFont="1" applyFill="1"/>
    <xf numFmtId="0" fontId="35" fillId="14" borderId="0" xfId="0" applyFont="1" applyFill="1" applyAlignment="1">
      <alignment horizontal="center"/>
    </xf>
    <xf numFmtId="0" fontId="24" fillId="14" borderId="0" xfId="0" applyFont="1" applyFill="1" applyAlignment="1">
      <alignment horizontal="center"/>
    </xf>
    <xf numFmtId="0" fontId="26" fillId="0" borderId="0" xfId="0" applyFont="1" applyAlignment="1">
      <alignment horizontal="left" indent="2"/>
    </xf>
    <xf numFmtId="0" fontId="117" fillId="14" borderId="0" xfId="0" applyFont="1" applyFill="1" applyAlignment="1">
      <alignment horizontal="left" vertical="center"/>
    </xf>
    <xf numFmtId="0" fontId="117" fillId="14" borderId="0" xfId="0" applyFont="1" applyFill="1" applyAlignment="1">
      <alignment horizontal="left" vertical="center" wrapText="1"/>
    </xf>
    <xf numFmtId="0" fontId="142" fillId="14" borderId="0" xfId="0" applyFont="1" applyFill="1" applyAlignment="1">
      <alignment horizontal="left"/>
    </xf>
    <xf numFmtId="0" fontId="40" fillId="14" borderId="0" xfId="0" applyFont="1" applyFill="1"/>
    <xf numFmtId="0" fontId="44" fillId="14" borderId="0" xfId="0" applyFont="1" applyFill="1" applyAlignment="1">
      <alignment horizontal="center" vertical="center"/>
    </xf>
    <xf numFmtId="0" fontId="32" fillId="0" borderId="0" xfId="0" applyFont="1" applyAlignment="1">
      <alignment horizontal="left" vertical="center" indent="15"/>
    </xf>
    <xf numFmtId="43" fontId="317" fillId="0" borderId="0" xfId="0" applyNumberFormat="1" applyFont="1" applyAlignment="1">
      <alignment horizontal="center" vertical="top"/>
    </xf>
    <xf numFmtId="0" fontId="41" fillId="14" borderId="0" xfId="0" quotePrefix="1" applyFont="1" applyFill="1" applyAlignment="1">
      <alignment vertical="center" wrapText="1"/>
    </xf>
    <xf numFmtId="0" fontId="35" fillId="36" borderId="0" xfId="0" applyFont="1" applyFill="1" applyAlignment="1">
      <alignment horizontal="center"/>
    </xf>
    <xf numFmtId="0" fontId="22" fillId="36" borderId="0" xfId="0" applyFont="1" applyFill="1" applyAlignment="1">
      <alignment horizontal="center"/>
    </xf>
    <xf numFmtId="0" fontId="5" fillId="0" borderId="0" xfId="0" applyFont="1" applyAlignment="1">
      <alignment horizontal="left" wrapText="1" indent="2"/>
    </xf>
    <xf numFmtId="0" fontId="5" fillId="0" borderId="0" xfId="0" applyFont="1" applyAlignment="1">
      <alignment horizontal="left" indent="2"/>
    </xf>
    <xf numFmtId="0" fontId="5" fillId="0" borderId="0" xfId="0" applyFont="1" applyAlignment="1">
      <alignment horizontal="left"/>
    </xf>
    <xf numFmtId="0" fontId="41" fillId="0" borderId="0" xfId="0" applyFont="1" applyAlignment="1">
      <alignment horizontal="left" indent="9"/>
    </xf>
    <xf numFmtId="0" fontId="26" fillId="0" borderId="0" xfId="0" applyFont="1" applyAlignment="1">
      <alignment horizontal="left" indent="6"/>
    </xf>
    <xf numFmtId="0" fontId="26" fillId="0" borderId="0" xfId="0" applyFont="1" applyAlignment="1">
      <alignment horizontal="left" indent="13"/>
    </xf>
    <xf numFmtId="0" fontId="165" fillId="0" borderId="0" xfId="0" applyFont="1"/>
    <xf numFmtId="0" fontId="2" fillId="0" borderId="0" xfId="0" applyFont="1" applyAlignment="1">
      <alignment horizontal="left" vertical="center" indent="3"/>
    </xf>
    <xf numFmtId="0" fontId="7" fillId="0" borderId="0" xfId="0" applyFont="1" applyAlignment="1">
      <alignment horizontal="left" vertical="center" indent="3"/>
    </xf>
    <xf numFmtId="0" fontId="122" fillId="0" borderId="0" xfId="0" applyFont="1" applyAlignment="1">
      <alignment horizontal="left" vertical="center" indent="3"/>
    </xf>
    <xf numFmtId="0" fontId="35" fillId="0" borderId="0" xfId="0" applyFont="1" applyAlignment="1">
      <alignment horizontal="left" vertical="center" indent="3"/>
    </xf>
    <xf numFmtId="0" fontId="141" fillId="0" borderId="0" xfId="0" applyFont="1" applyAlignment="1">
      <alignment vertical="center"/>
    </xf>
    <xf numFmtId="0" fontId="21" fillId="0" borderId="0" xfId="5" applyAlignment="1">
      <alignment vertical="center" wrapText="1"/>
    </xf>
    <xf numFmtId="8" fontId="199" fillId="0" borderId="0" xfId="7" applyNumberFormat="1" applyFont="1" applyAlignment="1"/>
    <xf numFmtId="169" fontId="7" fillId="0" borderId="0" xfId="0" applyNumberFormat="1" applyFont="1" applyAlignment="1">
      <alignment horizontal="left"/>
    </xf>
    <xf numFmtId="43" fontId="17" fillId="0" borderId="0" xfId="4" applyNumberFormat="1" applyAlignment="1" applyProtection="1"/>
    <xf numFmtId="44" fontId="48" fillId="0" borderId="0" xfId="0" applyNumberFormat="1" applyFont="1" applyAlignment="1">
      <alignment vertical="center"/>
    </xf>
    <xf numFmtId="0" fontId="334" fillId="0" borderId="0" xfId="0" applyFont="1" applyAlignment="1">
      <alignment horizontal="left"/>
    </xf>
    <xf numFmtId="0" fontId="21" fillId="0" borderId="0" xfId="38" applyAlignment="1"/>
    <xf numFmtId="168" fontId="335" fillId="0" borderId="0" xfId="7" applyNumberFormat="1" applyFont="1" applyAlignment="1">
      <alignment horizontal="center" vertical="center"/>
    </xf>
    <xf numFmtId="0" fontId="259" fillId="0" borderId="0" xfId="0" applyFont="1" applyAlignment="1">
      <alignment horizontal="left" vertical="center"/>
    </xf>
    <xf numFmtId="4" fontId="341" fillId="0" borderId="0" xfId="0" applyNumberFormat="1" applyFont="1"/>
    <xf numFmtId="8" fontId="342" fillId="0" borderId="0" xfId="0" applyNumberFormat="1" applyFont="1"/>
    <xf numFmtId="0" fontId="343" fillId="12" borderId="0" xfId="0" applyFont="1" applyFill="1"/>
    <xf numFmtId="0" fontId="6" fillId="0" borderId="0" xfId="0" applyFont="1" applyAlignment="1">
      <alignment horizontal="center" wrapText="1"/>
    </xf>
    <xf numFmtId="0" fontId="5" fillId="12" borderId="0" xfId="0" applyFont="1" applyFill="1"/>
    <xf numFmtId="0" fontId="345" fillId="12" borderId="0" xfId="5" applyFont="1" applyFill="1"/>
    <xf numFmtId="0" fontId="346" fillId="12" borderId="0" xfId="0" applyFont="1" applyFill="1"/>
    <xf numFmtId="0" fontId="348" fillId="12" borderId="0" xfId="0" applyFont="1" applyFill="1" applyAlignment="1">
      <alignment horizontal="left"/>
    </xf>
    <xf numFmtId="0" fontId="349" fillId="0" borderId="0" xfId="0" applyFont="1"/>
    <xf numFmtId="0" fontId="350" fillId="0" borderId="0" xfId="0" applyFont="1"/>
    <xf numFmtId="0" fontId="351" fillId="0" borderId="0" xfId="0" applyFont="1"/>
    <xf numFmtId="0" fontId="6" fillId="0" borderId="0" xfId="0" applyFont="1" applyAlignment="1">
      <alignment horizontal="left" indent="15"/>
    </xf>
    <xf numFmtId="0" fontId="28" fillId="0" borderId="0" xfId="5" applyFont="1" applyAlignment="1">
      <alignment vertical="center"/>
    </xf>
    <xf numFmtId="0" fontId="347" fillId="0" borderId="0" xfId="0" applyFont="1" applyAlignment="1">
      <alignment horizontal="left"/>
    </xf>
    <xf numFmtId="0" fontId="51" fillId="12" borderId="0" xfId="0" applyFont="1" applyFill="1"/>
    <xf numFmtId="0" fontId="347" fillId="12" borderId="0" xfId="0" applyFont="1" applyFill="1" applyAlignment="1">
      <alignment horizontal="left"/>
    </xf>
    <xf numFmtId="0" fontId="52" fillId="4" borderId="0" xfId="0" applyFont="1" applyFill="1" applyAlignment="1">
      <alignment horizontal="left"/>
    </xf>
    <xf numFmtId="0" fontId="353" fillId="0" borderId="0" xfId="0" applyFont="1"/>
    <xf numFmtId="0" fontId="355" fillId="0" borderId="0" xfId="0" applyFont="1" applyAlignment="1">
      <alignment horizontal="center" vertical="center"/>
    </xf>
    <xf numFmtId="0" fontId="226" fillId="0" borderId="0" xfId="0" applyFont="1" applyAlignment="1">
      <alignment horizontal="right" vertical="center"/>
    </xf>
    <xf numFmtId="0" fontId="222" fillId="0" borderId="0" xfId="0" applyFont="1" applyAlignment="1">
      <alignment horizontal="center" vertical="center"/>
    </xf>
    <xf numFmtId="0" fontId="358" fillId="0" borderId="0" xfId="0" applyFont="1" applyAlignment="1">
      <alignment horizontal="left" vertical="center" indent="5"/>
    </xf>
    <xf numFmtId="0" fontId="358" fillId="0" borderId="0" xfId="0" applyFont="1" applyAlignment="1">
      <alignment horizontal="left" vertical="top" indent="5"/>
    </xf>
    <xf numFmtId="0" fontId="191" fillId="0" borderId="0" xfId="0" applyFont="1" applyAlignment="1">
      <alignment horizontal="left"/>
    </xf>
    <xf numFmtId="0" fontId="4" fillId="0" borderId="0" xfId="0" applyFont="1" applyAlignment="1">
      <alignment horizontal="left" indent="1"/>
    </xf>
    <xf numFmtId="0" fontId="2" fillId="0" borderId="0" xfId="0" applyFont="1" applyAlignment="1">
      <alignment horizontal="left" indent="9"/>
    </xf>
    <xf numFmtId="0" fontId="2" fillId="0" borderId="0" xfId="0" applyFont="1" applyAlignment="1">
      <alignment horizontal="left"/>
    </xf>
    <xf numFmtId="0" fontId="2" fillId="12" borderId="0" xfId="0" applyFont="1" applyFill="1" applyAlignment="1">
      <alignment horizontal="left"/>
    </xf>
    <xf numFmtId="0" fontId="2" fillId="0" borderId="0" xfId="0" applyFont="1" applyAlignment="1">
      <alignment horizontal="left" indent="2"/>
    </xf>
    <xf numFmtId="43" fontId="2" fillId="0" borderId="0" xfId="0" applyNumberFormat="1" applyFont="1"/>
    <xf numFmtId="0" fontId="2" fillId="0" borderId="0" xfId="0" applyFont="1" applyAlignment="1">
      <alignment horizontal="center"/>
    </xf>
    <xf numFmtId="43" fontId="2" fillId="0" borderId="0" xfId="0" applyNumberFormat="1" applyFont="1" applyAlignment="1">
      <alignment horizontal="left"/>
    </xf>
    <xf numFmtId="0" fontId="2" fillId="0" borderId="0" xfId="0" applyFont="1" applyAlignment="1">
      <alignment wrapText="1"/>
    </xf>
    <xf numFmtId="44" fontId="32" fillId="0" borderId="0" xfId="0" applyNumberFormat="1" applyFont="1" applyAlignment="1">
      <alignment horizontal="left"/>
    </xf>
    <xf numFmtId="0" fontId="7" fillId="42" borderId="0" xfId="0" applyFont="1" applyFill="1"/>
    <xf numFmtId="0" fontId="361" fillId="0" borderId="0" xfId="0" applyFont="1" applyAlignment="1">
      <alignment vertical="center"/>
    </xf>
    <xf numFmtId="0" fontId="266" fillId="0" borderId="0" xfId="0" applyFont="1" applyAlignment="1">
      <alignment vertical="center" wrapText="1"/>
    </xf>
    <xf numFmtId="0" fontId="226" fillId="0" borderId="0" xfId="0" applyFont="1" applyAlignment="1">
      <alignment horizontal="left" vertical="center" wrapText="1"/>
    </xf>
    <xf numFmtId="0" fontId="165" fillId="0" borderId="0" xfId="0" applyFont="1" applyAlignment="1">
      <alignment horizontal="left" vertical="center" wrapText="1"/>
    </xf>
    <xf numFmtId="0" fontId="346" fillId="0" borderId="0" xfId="0" applyFont="1" applyAlignment="1">
      <alignment horizontal="left" vertical="center" wrapText="1"/>
    </xf>
    <xf numFmtId="0" fontId="206" fillId="0" borderId="0" xfId="0" applyFont="1" applyAlignment="1">
      <alignment horizontal="left"/>
    </xf>
    <xf numFmtId="0" fontId="206" fillId="0" borderId="0" xfId="0" applyFont="1" applyAlignment="1">
      <alignment horizontal="center"/>
    </xf>
    <xf numFmtId="0" fontId="240" fillId="0" borderId="0" xfId="5" applyFont="1" applyAlignment="1"/>
    <xf numFmtId="0" fontId="59" fillId="0" borderId="0" xfId="0" applyFont="1" applyAlignment="1">
      <alignment horizontal="left"/>
    </xf>
    <xf numFmtId="0" fontId="0" fillId="0" borderId="0" xfId="0" applyAlignment="1">
      <alignment vertical="top" wrapText="1"/>
    </xf>
    <xf numFmtId="0" fontId="275" fillId="0" borderId="0" xfId="0" applyFont="1" applyAlignment="1">
      <alignment vertical="top" wrapText="1"/>
    </xf>
    <xf numFmtId="0" fontId="38" fillId="0" borderId="0" xfId="0" quotePrefix="1" applyFont="1" applyAlignment="1">
      <alignment horizontal="left" wrapText="1" indent="5"/>
    </xf>
    <xf numFmtId="43" fontId="306" fillId="12" borderId="0" xfId="0" applyNumberFormat="1" applyFont="1" applyFill="1"/>
    <xf numFmtId="0" fontId="17" fillId="0" borderId="0" xfId="4" applyFill="1" applyBorder="1" applyAlignment="1" applyProtection="1"/>
    <xf numFmtId="0" fontId="223" fillId="0" borderId="0" xfId="0" applyFont="1" applyAlignment="1">
      <alignment horizontal="left" vertical="center" indent="1"/>
    </xf>
    <xf numFmtId="0" fontId="233" fillId="0" borderId="0" xfId="0" applyFont="1" applyAlignment="1">
      <alignment horizontal="left" vertical="center" wrapText="1"/>
    </xf>
    <xf numFmtId="0" fontId="393" fillId="0" borderId="0" xfId="0" applyFont="1" applyAlignment="1">
      <alignment vertical="center" wrapText="1"/>
    </xf>
    <xf numFmtId="0" fontId="393" fillId="0" borderId="0" xfId="18" applyFont="1"/>
    <xf numFmtId="0" fontId="5" fillId="36" borderId="0" xfId="0" applyFont="1" applyFill="1"/>
    <xf numFmtId="0" fontId="395" fillId="0" borderId="0" xfId="0" applyFont="1" applyAlignment="1">
      <alignment vertical="center"/>
    </xf>
    <xf numFmtId="0" fontId="396" fillId="0" borderId="0" xfId="0" applyFont="1" applyAlignment="1">
      <alignment vertical="center"/>
    </xf>
    <xf numFmtId="0" fontId="395" fillId="0" borderId="0" xfId="0" applyFont="1"/>
    <xf numFmtId="15" fontId="395" fillId="0" borderId="0" xfId="0" applyNumberFormat="1" applyFont="1" applyAlignment="1">
      <alignment horizontal="center"/>
    </xf>
    <xf numFmtId="0" fontId="0" fillId="0" borderId="0" xfId="0" applyAlignment="1">
      <alignment vertical="center" wrapText="1"/>
    </xf>
    <xf numFmtId="0" fontId="404" fillId="0" borderId="0" xfId="0" applyFont="1" applyAlignment="1">
      <alignment vertical="center" wrapText="1"/>
    </xf>
    <xf numFmtId="0" fontId="206" fillId="0" borderId="0" xfId="0" applyFont="1"/>
    <xf numFmtId="0" fontId="368" fillId="0" borderId="0" xfId="0" applyFont="1"/>
    <xf numFmtId="0" fontId="74" fillId="0" borderId="0" xfId="0" applyFont="1"/>
    <xf numFmtId="0" fontId="370" fillId="0" borderId="0" xfId="0" applyFont="1"/>
    <xf numFmtId="0" fontId="6" fillId="0" borderId="0" xfId="0" applyFont="1" applyAlignment="1">
      <alignment vertical="top"/>
    </xf>
    <xf numFmtId="0" fontId="371" fillId="0" borderId="0" xfId="0" applyFont="1"/>
    <xf numFmtId="0" fontId="370" fillId="0" borderId="0" xfId="0" applyFont="1" applyAlignment="1">
      <alignment vertical="top"/>
    </xf>
    <xf numFmtId="0" fontId="372" fillId="0" borderId="0" xfId="0" applyFont="1" applyAlignment="1">
      <alignment horizontal="left"/>
    </xf>
    <xf numFmtId="0" fontId="373" fillId="0" borderId="0" xfId="0" applyFont="1" applyAlignment="1">
      <alignment horizontal="left"/>
    </xf>
    <xf numFmtId="0" fontId="371" fillId="0" borderId="0" xfId="0" applyFont="1" applyAlignment="1">
      <alignment horizontal="left"/>
    </xf>
    <xf numFmtId="0" fontId="74" fillId="0" borderId="0" xfId="0" applyFont="1" applyAlignment="1">
      <alignment vertical="top"/>
    </xf>
    <xf numFmtId="0" fontId="74" fillId="0" borderId="0" xfId="0" applyFont="1" applyAlignment="1">
      <alignment horizontal="left" vertical="top"/>
    </xf>
    <xf numFmtId="0" fontId="369" fillId="0" borderId="0" xfId="0" applyFont="1"/>
    <xf numFmtId="0" fontId="374" fillId="0" borderId="0" xfId="0" applyFont="1" applyAlignment="1">
      <alignment vertical="top"/>
    </xf>
    <xf numFmtId="0" fontId="375" fillId="0" borderId="0" xfId="0" applyFont="1"/>
    <xf numFmtId="0" fontId="59" fillId="0" borderId="0" xfId="0" applyFont="1" applyAlignment="1">
      <alignment horizontal="left" vertical="center"/>
    </xf>
    <xf numFmtId="170" fontId="405" fillId="0" borderId="0" xfId="6" applyNumberFormat="1" applyFont="1"/>
    <xf numFmtId="170" fontId="406" fillId="0" borderId="0" xfId="6" applyNumberFormat="1" applyFont="1"/>
    <xf numFmtId="0" fontId="407" fillId="0" borderId="0" xfId="0" applyFont="1"/>
    <xf numFmtId="170" fontId="408" fillId="0" borderId="0" xfId="6" applyNumberFormat="1" applyFont="1" applyAlignment="1">
      <alignment horizontal="left"/>
    </xf>
    <xf numFmtId="0" fontId="409" fillId="0" borderId="0" xfId="0" applyFont="1"/>
    <xf numFmtId="170" fontId="410" fillId="0" borderId="0" xfId="6" applyNumberFormat="1" applyFont="1" applyAlignment="1">
      <alignment horizontal="center"/>
    </xf>
    <xf numFmtId="170" fontId="406" fillId="0" borderId="0" xfId="6" applyNumberFormat="1" applyFont="1" applyAlignment="1">
      <alignment horizontal="center"/>
    </xf>
    <xf numFmtId="170" fontId="411" fillId="0" borderId="0" xfId="6" applyNumberFormat="1" applyFont="1" applyAlignment="1">
      <alignment horizontal="left" indent="4"/>
    </xf>
    <xf numFmtId="170" fontId="413" fillId="6" borderId="0" xfId="6" applyNumberFormat="1" applyFont="1" applyFill="1"/>
    <xf numFmtId="170" fontId="414" fillId="6" borderId="0" xfId="6" applyNumberFormat="1" applyFont="1" applyFill="1" applyAlignment="1">
      <alignment horizontal="left" vertical="center"/>
    </xf>
    <xf numFmtId="170" fontId="416" fillId="0" borderId="0" xfId="6" applyNumberFormat="1" applyFont="1" applyAlignment="1">
      <alignment horizontal="center"/>
    </xf>
    <xf numFmtId="170" fontId="417" fillId="0" borderId="0" xfId="6" applyNumberFormat="1" applyFont="1" applyAlignment="1">
      <alignment horizontal="left"/>
    </xf>
    <xf numFmtId="170" fontId="34" fillId="0" borderId="0" xfId="0" applyNumberFormat="1" applyFont="1" applyAlignment="1">
      <alignment horizontal="left" indent="2"/>
    </xf>
    <xf numFmtId="0" fontId="32" fillId="0" borderId="0" xfId="0" applyFont="1" applyAlignment="1">
      <alignment horizontal="left" vertical="center" indent="2"/>
    </xf>
    <xf numFmtId="0" fontId="136" fillId="0" borderId="1" xfId="36" quotePrefix="1" applyFill="1" applyAlignment="1">
      <alignment horizontal="left" vertical="center"/>
    </xf>
    <xf numFmtId="0" fontId="419" fillId="17" borderId="1" xfId="36" quotePrefix="1" applyFont="1" applyAlignment="1">
      <alignment horizontal="center" vertical="center"/>
    </xf>
    <xf numFmtId="0" fontId="419" fillId="0" borderId="1" xfId="36" applyFont="1" applyFill="1" applyAlignment="1">
      <alignment horizontal="center"/>
    </xf>
    <xf numFmtId="0" fontId="136" fillId="17" borderId="1" xfId="36" applyAlignment="1">
      <alignment horizontal="left" vertical="center"/>
    </xf>
    <xf numFmtId="0" fontId="419" fillId="0" borderId="1" xfId="36" quotePrefix="1" applyFont="1" applyFill="1" applyAlignment="1">
      <alignment horizontal="center" vertical="center"/>
    </xf>
    <xf numFmtId="0" fontId="419" fillId="10" borderId="1" xfId="36" applyFont="1" applyFill="1" applyAlignment="1">
      <alignment horizontal="center"/>
    </xf>
    <xf numFmtId="170" fontId="413" fillId="6" borderId="0" xfId="6" applyNumberFormat="1" applyFont="1" applyFill="1" applyAlignment="1">
      <alignment vertical="center"/>
    </xf>
    <xf numFmtId="170" fontId="420" fillId="15" borderId="0" xfId="0" applyNumberFormat="1" applyFont="1" applyFill="1" applyAlignment="1">
      <alignment horizontal="left" vertical="center"/>
    </xf>
    <xf numFmtId="170" fontId="413" fillId="0" borderId="0" xfId="6" applyNumberFormat="1" applyFont="1" applyAlignment="1">
      <alignment horizontal="left" vertical="center"/>
    </xf>
    <xf numFmtId="0" fontId="41" fillId="0" borderId="0" xfId="0" applyFont="1" applyAlignment="1">
      <alignment vertical="center"/>
    </xf>
    <xf numFmtId="0" fontId="41" fillId="0" borderId="14" xfId="0" applyFont="1" applyBorder="1" applyAlignment="1">
      <alignment vertical="center"/>
    </xf>
    <xf numFmtId="0" fontId="421" fillId="0" borderId="0" xfId="0" applyFont="1" applyAlignment="1">
      <alignment horizontal="center" vertical="center"/>
    </xf>
    <xf numFmtId="170" fontId="413" fillId="0" borderId="0" xfId="6" applyNumberFormat="1" applyFont="1"/>
    <xf numFmtId="0" fontId="159" fillId="0" borderId="0" xfId="0" applyFont="1" applyAlignment="1">
      <alignment horizontal="left" vertical="center" indent="2"/>
    </xf>
    <xf numFmtId="0" fontId="419" fillId="0" borderId="1" xfId="0" applyFont="1" applyBorder="1" applyAlignment="1">
      <alignment horizontal="center" vertical="center"/>
    </xf>
    <xf numFmtId="0" fontId="419" fillId="28" borderId="22" xfId="0" applyFont="1" applyFill="1" applyBorder="1" applyAlignment="1">
      <alignment horizontal="center"/>
    </xf>
    <xf numFmtId="0" fontId="418" fillId="12" borderId="0" xfId="0" applyFont="1" applyFill="1" applyAlignment="1">
      <alignment horizontal="center" vertical="center"/>
    </xf>
    <xf numFmtId="0" fontId="41" fillId="0" borderId="0" xfId="0" applyFont="1" applyAlignment="1">
      <alignment vertical="top"/>
    </xf>
    <xf numFmtId="170" fontId="136" fillId="17" borderId="1" xfId="36" applyNumberFormat="1" applyAlignment="1">
      <alignment horizontal="left"/>
    </xf>
    <xf numFmtId="49" fontId="422" fillId="0" borderId="0" xfId="0" applyNumberFormat="1" applyFont="1"/>
    <xf numFmtId="49" fontId="423" fillId="0" borderId="0" xfId="0" applyNumberFormat="1" applyFont="1" applyAlignment="1">
      <alignment horizontal="left"/>
    </xf>
    <xf numFmtId="0" fontId="412" fillId="12" borderId="0" xfId="0" applyFont="1" applyFill="1" applyAlignment="1">
      <alignment horizontal="center"/>
    </xf>
    <xf numFmtId="0" fontId="13" fillId="0" borderId="0" xfId="0" applyFont="1" applyAlignment="1">
      <alignment horizontal="left" vertical="top" indent="3"/>
    </xf>
    <xf numFmtId="0" fontId="424" fillId="0" borderId="29" xfId="0" applyFont="1" applyBorder="1"/>
    <xf numFmtId="170" fontId="416" fillId="12" borderId="0" xfId="6" applyNumberFormat="1" applyFont="1" applyFill="1" applyAlignment="1">
      <alignment horizontal="center" vertical="center"/>
    </xf>
    <xf numFmtId="0" fontId="38" fillId="44" borderId="0" xfId="0" applyFont="1" applyFill="1" applyAlignment="1">
      <alignment vertical="center" wrapText="1"/>
    </xf>
    <xf numFmtId="0" fontId="38" fillId="44" borderId="0" xfId="0" applyFont="1" applyFill="1" applyAlignment="1">
      <alignment vertical="center"/>
    </xf>
    <xf numFmtId="0" fontId="136" fillId="0" borderId="1" xfId="36" applyFill="1" applyAlignment="1">
      <alignment horizontal="left" vertical="center"/>
    </xf>
    <xf numFmtId="170" fontId="416" fillId="0" borderId="0" xfId="6" applyNumberFormat="1" applyFont="1" applyFill="1" applyAlignment="1">
      <alignment vertical="center"/>
    </xf>
    <xf numFmtId="0" fontId="424" fillId="45" borderId="0" xfId="0" applyFont="1" applyFill="1"/>
    <xf numFmtId="0" fontId="412" fillId="12" borderId="0" xfId="0" applyFont="1" applyFill="1" applyAlignment="1">
      <alignment horizontal="center" vertical="center"/>
    </xf>
    <xf numFmtId="170" fontId="426" fillId="6" borderId="0" xfId="6" applyNumberFormat="1" applyFont="1" applyFill="1" applyAlignment="1">
      <alignment horizontal="right" vertical="top" wrapText="1"/>
    </xf>
    <xf numFmtId="170" fontId="426" fillId="6" borderId="0" xfId="6" applyNumberFormat="1" applyFont="1" applyFill="1" applyAlignment="1">
      <alignment horizontal="left" vertical="center"/>
    </xf>
    <xf numFmtId="170" fontId="426" fillId="0" borderId="0" xfId="6" applyNumberFormat="1" applyFont="1" applyAlignment="1">
      <alignment horizontal="right" vertical="top" wrapText="1"/>
    </xf>
    <xf numFmtId="0" fontId="412" fillId="0" borderId="0" xfId="0" applyFont="1" applyAlignment="1">
      <alignment horizontal="center"/>
    </xf>
    <xf numFmtId="0" fontId="424" fillId="0" borderId="30" xfId="2" quotePrefix="1" applyFont="1" applyFill="1" applyBorder="1"/>
    <xf numFmtId="0" fontId="424" fillId="0" borderId="31" xfId="2" quotePrefix="1" applyFont="1" applyFill="1" applyBorder="1"/>
    <xf numFmtId="0" fontId="167" fillId="0" borderId="30" xfId="0" applyFont="1" applyBorder="1" applyAlignment="1">
      <alignment vertical="center"/>
    </xf>
    <xf numFmtId="170" fontId="136" fillId="15" borderId="1" xfId="0" applyNumberFormat="1" applyFont="1" applyFill="1" applyBorder="1" applyAlignment="1">
      <alignment horizontal="left"/>
    </xf>
    <xf numFmtId="0" fontId="419" fillId="0" borderId="22" xfId="0" applyFont="1" applyBorder="1" applyAlignment="1">
      <alignment horizontal="center" vertical="center"/>
    </xf>
    <xf numFmtId="49" fontId="167" fillId="0" borderId="29" xfId="0" applyNumberFormat="1" applyFont="1" applyBorder="1" applyAlignment="1">
      <alignment vertical="center"/>
    </xf>
    <xf numFmtId="0" fontId="136" fillId="0" borderId="15" xfId="0" applyFont="1" applyBorder="1" applyAlignment="1">
      <alignment horizontal="left" vertical="center"/>
    </xf>
    <xf numFmtId="0" fontId="419" fillId="15" borderId="23" xfId="0" applyFont="1" applyFill="1" applyBorder="1" applyAlignment="1">
      <alignment horizontal="center" vertical="center"/>
    </xf>
    <xf numFmtId="0" fontId="419" fillId="0" borderId="23" xfId="0" applyFont="1" applyBorder="1" applyAlignment="1">
      <alignment horizontal="center"/>
    </xf>
    <xf numFmtId="170" fontId="416" fillId="0" borderId="0" xfId="6" applyNumberFormat="1" applyFont="1" applyAlignment="1"/>
    <xf numFmtId="49" fontId="159" fillId="0" borderId="29" xfId="0" applyNumberFormat="1" applyFont="1" applyBorder="1" applyAlignment="1">
      <alignment horizontal="left" vertical="top" indent="3"/>
    </xf>
    <xf numFmtId="0" fontId="136" fillId="15" borderId="15" xfId="0" applyFont="1" applyFill="1" applyBorder="1"/>
    <xf numFmtId="0" fontId="419" fillId="0" borderId="23" xfId="0" applyFont="1" applyBorder="1" applyAlignment="1">
      <alignment horizontal="center" vertical="center"/>
    </xf>
    <xf numFmtId="0" fontId="419" fillId="28" borderId="23" xfId="0" applyFont="1" applyFill="1" applyBorder="1" applyAlignment="1">
      <alignment horizontal="center"/>
    </xf>
    <xf numFmtId="170" fontId="426" fillId="6" borderId="0" xfId="6" applyNumberFormat="1" applyFont="1" applyFill="1"/>
    <xf numFmtId="170" fontId="426" fillId="0" borderId="0" xfId="6" applyNumberFormat="1" applyFont="1"/>
    <xf numFmtId="170" fontId="123" fillId="6" borderId="0" xfId="6" applyNumberFormat="1" applyFont="1" applyFill="1" applyAlignment="1">
      <alignment vertical="center"/>
    </xf>
    <xf numFmtId="0" fontId="427" fillId="0" borderId="29" xfId="0" applyFont="1" applyBorder="1" applyAlignment="1">
      <alignment horizontal="left" vertical="center" indent="3"/>
    </xf>
    <xf numFmtId="0" fontId="428" fillId="0" borderId="30" xfId="0" applyFont="1" applyBorder="1" applyAlignment="1">
      <alignment horizontal="left" vertical="center" indent="3"/>
    </xf>
    <xf numFmtId="0" fontId="424" fillId="0" borderId="30" xfId="0" applyFont="1" applyBorder="1" applyAlignment="1">
      <alignment horizontal="left" vertical="center" indent="3"/>
    </xf>
    <xf numFmtId="170" fontId="429" fillId="6" borderId="0" xfId="6" applyNumberFormat="1" applyFont="1" applyFill="1" applyAlignment="1">
      <alignment horizontal="left" vertical="center" indent="2"/>
    </xf>
    <xf numFmtId="0" fontId="419" fillId="28" borderId="23" xfId="0" applyFont="1" applyFill="1" applyBorder="1" applyAlignment="1">
      <alignment horizontal="center" vertical="center"/>
    </xf>
    <xf numFmtId="170" fontId="414" fillId="6" borderId="0" xfId="6" applyNumberFormat="1" applyFont="1" applyFill="1" applyAlignment="1">
      <alignment vertical="center"/>
    </xf>
    <xf numFmtId="0" fontId="144" fillId="0" borderId="0" xfId="0" applyFont="1" applyAlignment="1">
      <alignment vertical="center"/>
    </xf>
    <xf numFmtId="0" fontId="253" fillId="46" borderId="0" xfId="0" applyFont="1" applyFill="1" applyAlignment="1">
      <alignment vertical="center"/>
    </xf>
    <xf numFmtId="170" fontId="426" fillId="39" borderId="0" xfId="6" applyNumberFormat="1" applyFont="1" applyFill="1" applyAlignment="1">
      <alignment horizontal="left" vertical="center" indent="2"/>
    </xf>
    <xf numFmtId="170" fontId="430" fillId="15" borderId="0" xfId="0" applyNumberFormat="1" applyFont="1" applyFill="1" applyAlignment="1">
      <alignment vertical="center"/>
    </xf>
    <xf numFmtId="170" fontId="426" fillId="0" borderId="0" xfId="6" applyNumberFormat="1" applyFont="1" applyFill="1" applyAlignment="1">
      <alignment horizontal="left" vertical="top" indent="2"/>
    </xf>
    <xf numFmtId="170" fontId="426" fillId="6" borderId="0" xfId="6" applyNumberFormat="1" applyFont="1" applyFill="1" applyAlignment="1">
      <alignment horizontal="left" vertical="top" indent="11"/>
    </xf>
    <xf numFmtId="0" fontId="407" fillId="0" borderId="0" xfId="0" applyFont="1" applyAlignment="1">
      <alignment horizontal="left" indent="3"/>
    </xf>
    <xf numFmtId="170" fontId="426" fillId="6" borderId="0" xfId="6" applyNumberFormat="1" applyFont="1" applyFill="1" applyAlignment="1">
      <alignment horizontal="center" vertical="center"/>
    </xf>
    <xf numFmtId="170" fontId="416" fillId="39" borderId="0" xfId="6" quotePrefix="1" applyNumberFormat="1" applyFont="1" applyFill="1" applyAlignment="1">
      <alignment horizontal="center" vertical="center"/>
    </xf>
    <xf numFmtId="0" fontId="407" fillId="39" borderId="0" xfId="0" applyFont="1" applyFill="1"/>
    <xf numFmtId="0" fontId="424" fillId="39" borderId="0" xfId="0" applyFont="1" applyFill="1" applyAlignment="1">
      <alignment horizontal="left" vertical="center" indent="3"/>
    </xf>
    <xf numFmtId="0" fontId="136" fillId="39" borderId="0" xfId="0" applyFont="1" applyFill="1" applyAlignment="1">
      <alignment horizontal="left" vertical="center"/>
    </xf>
    <xf numFmtId="0" fontId="419" fillId="47" borderId="0" xfId="0" applyFont="1" applyFill="1" applyAlignment="1">
      <alignment horizontal="center" vertical="center"/>
    </xf>
    <xf numFmtId="0" fontId="419" fillId="14" borderId="0" xfId="0" applyFont="1" applyFill="1" applyAlignment="1">
      <alignment horizontal="center" vertical="center"/>
    </xf>
    <xf numFmtId="0" fontId="282" fillId="45" borderId="0" xfId="0" applyFont="1" applyFill="1"/>
    <xf numFmtId="0" fontId="432" fillId="0" borderId="0" xfId="0" applyFont="1" applyAlignment="1">
      <alignment horizontal="right" vertical="center"/>
    </xf>
    <xf numFmtId="0" fontId="433" fillId="0" borderId="0" xfId="0" applyFont="1" applyAlignment="1">
      <alignment horizontal="right" vertical="center"/>
    </xf>
    <xf numFmtId="0" fontId="159" fillId="0" borderId="0" xfId="0" applyFont="1" applyAlignment="1">
      <alignment vertical="center"/>
    </xf>
    <xf numFmtId="15" fontId="433" fillId="0" borderId="0" xfId="0" applyNumberFormat="1" applyFont="1" applyAlignment="1">
      <alignment horizontal="right" vertical="center"/>
    </xf>
    <xf numFmtId="0" fontId="159" fillId="0" borderId="0" xfId="0" applyFont="1" applyAlignment="1">
      <alignment horizontal="right" vertical="center"/>
    </xf>
    <xf numFmtId="0" fontId="159" fillId="0" borderId="0" xfId="0" applyFont="1" applyAlignment="1">
      <alignment horizontal="center" vertical="center"/>
    </xf>
    <xf numFmtId="170" fontId="416" fillId="14" borderId="0" xfId="6" applyNumberFormat="1" applyFont="1" applyFill="1" applyAlignment="1"/>
    <xf numFmtId="0" fontId="407" fillId="14" borderId="0" xfId="0" applyFont="1" applyFill="1"/>
    <xf numFmtId="0" fontId="407" fillId="0" borderId="0" xfId="0" applyFont="1" applyAlignment="1">
      <alignment horizontal="right"/>
    </xf>
    <xf numFmtId="170" fontId="416" fillId="0" borderId="0" xfId="6" applyNumberFormat="1" applyFont="1" applyFill="1" applyAlignment="1"/>
    <xf numFmtId="0" fontId="407" fillId="0" borderId="0" xfId="0" applyFont="1" applyAlignment="1">
      <alignment horizontal="left" indent="2"/>
    </xf>
    <xf numFmtId="15" fontId="347" fillId="0" borderId="0" xfId="0" applyNumberFormat="1" applyFont="1" applyAlignment="1">
      <alignment horizontal="right" vertical="center"/>
    </xf>
    <xf numFmtId="0" fontId="407" fillId="48" borderId="0" xfId="0" applyFont="1" applyFill="1" applyAlignment="1">
      <alignment horizontal="left" indent="2"/>
    </xf>
    <xf numFmtId="15" fontId="433" fillId="0" borderId="0" xfId="0" applyNumberFormat="1" applyFont="1" applyAlignment="1">
      <alignment horizontal="left" vertical="center"/>
    </xf>
    <xf numFmtId="0" fontId="424" fillId="0" borderId="30" xfId="2" quotePrefix="1" applyFont="1" applyFill="1" applyBorder="1" applyAlignment="1"/>
    <xf numFmtId="0" fontId="424" fillId="0" borderId="30" xfId="0" applyFont="1" applyBorder="1" applyAlignment="1">
      <alignment horizontal="left" vertical="center" indent="2"/>
    </xf>
    <xf numFmtId="0" fontId="167" fillId="0" borderId="30" xfId="0" applyFont="1" applyBorder="1" applyAlignment="1">
      <alignment horizontal="left" vertical="center" indent="2"/>
    </xf>
    <xf numFmtId="170" fontId="435" fillId="36" borderId="0" xfId="0" applyNumberFormat="1" applyFont="1" applyFill="1"/>
    <xf numFmtId="0" fontId="407" fillId="36" borderId="0" xfId="0" applyFont="1" applyFill="1"/>
    <xf numFmtId="0" fontId="424" fillId="0" borderId="0" xfId="0" applyFont="1"/>
    <xf numFmtId="0" fontId="253" fillId="46" borderId="0" xfId="0" applyFont="1" applyFill="1"/>
    <xf numFmtId="0" fontId="253" fillId="0" borderId="0" xfId="0" applyFont="1" applyAlignment="1">
      <alignment horizontal="left" indent="14"/>
    </xf>
    <xf numFmtId="0" fontId="407" fillId="0" borderId="0" xfId="0" applyFont="1" applyAlignment="1">
      <alignment horizontal="left" indent="1"/>
    </xf>
    <xf numFmtId="170" fontId="416" fillId="39" borderId="0" xfId="6" applyNumberFormat="1" applyFont="1" applyFill="1" applyAlignment="1"/>
    <xf numFmtId="170" fontId="123" fillId="0" borderId="0" xfId="6" applyNumberFormat="1" applyFont="1" applyFill="1" applyAlignment="1">
      <alignment horizontal="left" vertical="center" indent="2"/>
    </xf>
    <xf numFmtId="170" fontId="416" fillId="0" borderId="0" xfId="6" applyNumberFormat="1" applyFont="1" applyAlignment="1">
      <alignment vertical="top"/>
    </xf>
    <xf numFmtId="170" fontId="426" fillId="10" borderId="0" xfId="6" applyNumberFormat="1" applyFont="1" applyFill="1" applyAlignment="1">
      <alignment horizontal="left" vertical="center" indent="2"/>
    </xf>
    <xf numFmtId="170" fontId="426" fillId="0" borderId="0" xfId="6" applyNumberFormat="1" applyFont="1" applyFill="1" applyAlignment="1">
      <alignment horizontal="left" vertical="center" indent="2"/>
    </xf>
    <xf numFmtId="170" fontId="426" fillId="46" borderId="0" xfId="6" applyNumberFormat="1" applyFont="1" applyFill="1" applyAlignment="1">
      <alignment horizontal="left" vertical="center" indent="2"/>
    </xf>
    <xf numFmtId="0" fontId="176" fillId="0" borderId="0" xfId="0" applyFont="1" applyAlignment="1">
      <alignment vertical="center"/>
    </xf>
    <xf numFmtId="0" fontId="403" fillId="0" borderId="0" xfId="0" applyFont="1" applyAlignment="1">
      <alignment vertical="center"/>
    </xf>
    <xf numFmtId="0" fontId="403" fillId="0" borderId="0" xfId="0" applyFont="1" applyAlignment="1">
      <alignment vertical="center" wrapText="1"/>
    </xf>
    <xf numFmtId="0" fontId="424" fillId="0" borderId="0" xfId="2" quotePrefix="1" applyFont="1" applyFill="1" applyBorder="1"/>
    <xf numFmtId="0" fontId="167" fillId="0" borderId="29" xfId="0" applyFont="1" applyBorder="1" applyAlignment="1">
      <alignment vertical="center"/>
    </xf>
    <xf numFmtId="49" fontId="159" fillId="0" borderId="0" xfId="0" applyNumberFormat="1" applyFont="1" applyAlignment="1">
      <alignment horizontal="left" vertical="top" indent="3"/>
    </xf>
    <xf numFmtId="0" fontId="407" fillId="0" borderId="0" xfId="0" applyFont="1" applyAlignment="1">
      <alignment horizontal="left"/>
    </xf>
    <xf numFmtId="0" fontId="5" fillId="0" borderId="10" xfId="0" applyFont="1" applyBorder="1" applyAlignment="1">
      <alignment horizontal="left" vertical="center"/>
    </xf>
    <xf numFmtId="0" fontId="5" fillId="7" borderId="10" xfId="0" applyFont="1" applyFill="1" applyBorder="1" applyAlignment="1">
      <alignment horizontal="left" vertical="center"/>
    </xf>
    <xf numFmtId="0" fontId="5" fillId="33" borderId="0" xfId="0" applyFont="1" applyFill="1" applyAlignment="1">
      <alignment horizontal="left" vertical="center" wrapText="1"/>
    </xf>
    <xf numFmtId="0" fontId="266" fillId="0" borderId="0" xfId="0" applyFont="1" applyAlignment="1">
      <alignment vertical="center"/>
    </xf>
    <xf numFmtId="0" fontId="141" fillId="0" borderId="0" xfId="0" applyFont="1" applyAlignment="1">
      <alignment horizontal="left" vertical="center"/>
    </xf>
    <xf numFmtId="0" fontId="437" fillId="0" borderId="0" xfId="0" applyFont="1" applyAlignment="1">
      <alignment wrapText="1"/>
    </xf>
    <xf numFmtId="0" fontId="313" fillId="0" borderId="0" xfId="0" applyFont="1"/>
    <xf numFmtId="0" fontId="437" fillId="0" borderId="0" xfId="0" applyFont="1" applyAlignment="1">
      <alignment horizontal="left" vertical="center" wrapText="1"/>
    </xf>
    <xf numFmtId="0" fontId="164" fillId="0" borderId="0" xfId="0" applyFont="1" applyAlignment="1">
      <alignment vertical="top" wrapText="1"/>
    </xf>
    <xf numFmtId="15" fontId="35" fillId="0" borderId="0" xfId="0" applyNumberFormat="1" applyFont="1"/>
    <xf numFmtId="15" fontId="13" fillId="0" borderId="0" xfId="0" applyNumberFormat="1" applyFont="1"/>
    <xf numFmtId="43" fontId="32" fillId="0" borderId="0" xfId="0" applyNumberFormat="1" applyFont="1" applyAlignment="1">
      <alignment horizontal="left" indent="17"/>
    </xf>
    <xf numFmtId="43" fontId="22" fillId="0" borderId="0" xfId="0" applyNumberFormat="1" applyFont="1"/>
    <xf numFmtId="0" fontId="7" fillId="10" borderId="0" xfId="0" applyFont="1" applyFill="1"/>
    <xf numFmtId="0" fontId="96" fillId="10" borderId="0" xfId="0" applyFont="1" applyFill="1"/>
    <xf numFmtId="0" fontId="227" fillId="0" borderId="0" xfId="0" applyFont="1" applyAlignment="1">
      <alignment vertical="center"/>
    </xf>
    <xf numFmtId="0" fontId="441" fillId="0" borderId="0" xfId="0" applyFont="1" applyAlignment="1">
      <alignment vertical="center"/>
    </xf>
    <xf numFmtId="0" fontId="225" fillId="0" borderId="0" xfId="0" applyFont="1" applyAlignment="1">
      <alignment vertical="top"/>
    </xf>
    <xf numFmtId="0" fontId="268" fillId="0" borderId="0" xfId="0" applyFont="1" applyAlignment="1">
      <alignment vertical="top"/>
    </xf>
    <xf numFmtId="0" fontId="6" fillId="0" borderId="0" xfId="0" applyFont="1" applyAlignment="1">
      <alignment horizontal="left" vertical="top" indent="2"/>
    </xf>
    <xf numFmtId="0" fontId="2" fillId="0" borderId="0" xfId="0" applyFont="1" applyAlignment="1">
      <alignment horizontal="left" indent="11"/>
    </xf>
    <xf numFmtId="0" fontId="225" fillId="0" borderId="0" xfId="0" applyFont="1" applyAlignment="1">
      <alignment vertical="center"/>
    </xf>
    <xf numFmtId="0" fontId="4" fillId="0" borderId="0" xfId="0" applyFont="1" applyAlignment="1">
      <alignment horizontal="left" vertical="center" wrapText="1"/>
    </xf>
    <xf numFmtId="0" fontId="445" fillId="12" borderId="0" xfId="0" applyFont="1" applyFill="1"/>
    <xf numFmtId="44" fontId="177" fillId="0" borderId="0" xfId="0" applyNumberFormat="1" applyFont="1" applyAlignment="1">
      <alignment horizontal="left" vertical="center"/>
    </xf>
    <xf numFmtId="0" fontId="177" fillId="12" borderId="0" xfId="0" applyFont="1" applyFill="1" applyAlignment="1">
      <alignment horizontal="left" vertical="center"/>
    </xf>
    <xf numFmtId="0" fontId="446" fillId="0" borderId="0" xfId="0" applyFont="1" applyAlignment="1">
      <alignment horizontal="left" vertical="center"/>
    </xf>
    <xf numFmtId="0" fontId="239" fillId="0" borderId="0" xfId="0" applyFont="1" applyAlignment="1">
      <alignment vertical="center"/>
    </xf>
    <xf numFmtId="0" fontId="347" fillId="0" borderId="0" xfId="0" applyFont="1" applyAlignment="1">
      <alignment horizontal="left" vertical="center"/>
    </xf>
    <xf numFmtId="0" fontId="259" fillId="0" borderId="0" xfId="0" applyFont="1"/>
    <xf numFmtId="0" fontId="274" fillId="0" borderId="0" xfId="0" applyFont="1" applyAlignment="1">
      <alignment vertical="center"/>
    </xf>
    <xf numFmtId="0" fontId="270" fillId="0" borderId="0" xfId="0" applyFont="1" applyAlignment="1">
      <alignment horizontal="left" wrapText="1"/>
    </xf>
    <xf numFmtId="0" fontId="369" fillId="0" borderId="0" xfId="0" applyFont="1" applyAlignment="1">
      <alignment wrapText="1"/>
    </xf>
    <xf numFmtId="0" fontId="147" fillId="0" borderId="0" xfId="0" applyFont="1" applyAlignment="1">
      <alignment wrapText="1"/>
    </xf>
    <xf numFmtId="0" fontId="368" fillId="0" borderId="0" xfId="0" applyFont="1" applyAlignment="1">
      <alignment wrapText="1"/>
    </xf>
    <xf numFmtId="0" fontId="374" fillId="0" borderId="0" xfId="0" applyFont="1" applyAlignment="1">
      <alignment wrapText="1"/>
    </xf>
    <xf numFmtId="0" fontId="371" fillId="0" borderId="0" xfId="0" applyFont="1" applyAlignment="1">
      <alignment wrapText="1"/>
    </xf>
    <xf numFmtId="0" fontId="59" fillId="0" borderId="0" xfId="0" applyFont="1" applyAlignment="1">
      <alignment horizontal="left" wrapText="1"/>
    </xf>
    <xf numFmtId="0" fontId="376" fillId="0" borderId="0" xfId="0" applyFont="1" applyAlignment="1">
      <alignment horizontal="left" wrapText="1"/>
    </xf>
    <xf numFmtId="0" fontId="37" fillId="0" borderId="0" xfId="0" applyFont="1" applyAlignment="1">
      <alignment wrapText="1"/>
    </xf>
    <xf numFmtId="0" fontId="377" fillId="0" borderId="0" xfId="5" applyFont="1" applyAlignment="1">
      <alignment vertical="center" wrapText="1"/>
    </xf>
    <xf numFmtId="0" fontId="189" fillId="0" borderId="0" xfId="0" applyFont="1" applyAlignment="1">
      <alignment horizontal="left" vertical="center" indent="5"/>
    </xf>
    <xf numFmtId="0" fontId="189" fillId="0" borderId="0" xfId="0" applyFont="1" applyAlignment="1">
      <alignment horizontal="left" vertical="top" indent="5"/>
    </xf>
    <xf numFmtId="44" fontId="165" fillId="0" borderId="0" xfId="7" applyFont="1"/>
    <xf numFmtId="44" fontId="448" fillId="0" borderId="0" xfId="7" applyFont="1"/>
    <xf numFmtId="0" fontId="189" fillId="0" borderId="0" xfId="0" applyFont="1" applyAlignment="1">
      <alignment horizontal="left" vertical="center"/>
    </xf>
    <xf numFmtId="43" fontId="60" fillId="0" borderId="0" xfId="0" applyNumberFormat="1" applyFont="1" applyAlignment="1">
      <alignment horizontal="left" vertical="top"/>
    </xf>
    <xf numFmtId="169" fontId="109" fillId="0" borderId="0" xfId="0" applyNumberFormat="1" applyFont="1" applyAlignment="1">
      <alignment horizontal="center"/>
    </xf>
    <xf numFmtId="44" fontId="191" fillId="0" borderId="0" xfId="7" applyFont="1" applyAlignment="1">
      <alignment horizontal="center" wrapText="1"/>
    </xf>
    <xf numFmtId="8" fontId="191" fillId="0" borderId="0" xfId="0" applyNumberFormat="1" applyFont="1" applyAlignment="1">
      <alignment horizontal="center" wrapText="1"/>
    </xf>
    <xf numFmtId="0" fontId="296" fillId="0" borderId="0" xfId="0" applyFont="1" applyAlignment="1">
      <alignment horizontal="left" vertical="center"/>
    </xf>
    <xf numFmtId="0" fontId="296" fillId="0" borderId="0" xfId="0" applyFont="1"/>
    <xf numFmtId="0" fontId="21" fillId="0" borderId="0" xfId="5" applyFill="1" applyAlignment="1">
      <alignment vertical="center"/>
    </xf>
    <xf numFmtId="0" fontId="392" fillId="0" borderId="0" xfId="0" applyFont="1"/>
    <xf numFmtId="15" fontId="5" fillId="0" borderId="0" xfId="0" applyNumberFormat="1" applyFont="1"/>
    <xf numFmtId="0" fontId="272" fillId="0" borderId="0" xfId="0" applyFont="1"/>
    <xf numFmtId="0" fontId="359" fillId="0" borderId="0" xfId="0" applyFont="1" applyAlignment="1">
      <alignment vertical="center"/>
    </xf>
    <xf numFmtId="0" fontId="275" fillId="0" borderId="0" xfId="0" applyFont="1" applyAlignment="1">
      <alignment wrapText="1"/>
    </xf>
    <xf numFmtId="0" fontId="336" fillId="0" borderId="0" xfId="0" applyFont="1"/>
    <xf numFmtId="15" fontId="275" fillId="0" borderId="0" xfId="0" applyNumberFormat="1" applyFont="1"/>
    <xf numFmtId="0" fontId="238" fillId="0" borderId="0" xfId="0" applyFont="1"/>
    <xf numFmtId="0" fontId="388" fillId="0" borderId="0" xfId="0" applyFont="1"/>
    <xf numFmtId="0" fontId="447" fillId="0" borderId="0" xfId="0" applyFont="1"/>
    <xf numFmtId="0" fontId="21" fillId="0" borderId="0" xfId="5" applyFill="1" applyAlignment="1">
      <alignment vertical="center" wrapText="1"/>
    </xf>
    <xf numFmtId="0" fontId="146" fillId="0" borderId="0" xfId="0" applyFont="1" applyAlignment="1">
      <alignment vertical="top" wrapText="1"/>
    </xf>
    <xf numFmtId="0" fontId="141" fillId="0" borderId="0" xfId="0" applyFont="1" applyAlignment="1">
      <alignment wrapText="1"/>
    </xf>
    <xf numFmtId="0" fontId="17" fillId="0" borderId="0" xfId="4" applyFill="1" applyAlignment="1" applyProtection="1">
      <alignment vertical="center" wrapText="1"/>
    </xf>
    <xf numFmtId="0" fontId="383" fillId="0" borderId="0" xfId="0" applyFont="1"/>
    <xf numFmtId="169" fontId="100" fillId="0" borderId="0" xfId="0" applyNumberFormat="1" applyFont="1" applyAlignment="1">
      <alignment vertical="center"/>
    </xf>
    <xf numFmtId="169" fontId="5" fillId="0" borderId="0" xfId="0" applyNumberFormat="1" applyFont="1"/>
    <xf numFmtId="169" fontId="177" fillId="0" borderId="0" xfId="0" applyNumberFormat="1" applyFont="1" applyAlignment="1">
      <alignment horizontal="left" vertical="center"/>
    </xf>
    <xf numFmtId="169" fontId="141" fillId="0" borderId="0" xfId="0" applyNumberFormat="1" applyFont="1"/>
    <xf numFmtId="169" fontId="224" fillId="0" borderId="0" xfId="0" applyNumberFormat="1" applyFont="1" applyAlignment="1">
      <alignment horizontal="left" vertical="center"/>
    </xf>
    <xf numFmtId="169" fontId="273" fillId="0" borderId="0" xfId="0" applyNumberFormat="1" applyFont="1"/>
    <xf numFmtId="169" fontId="256" fillId="0" borderId="0" xfId="0" applyNumberFormat="1" applyFont="1"/>
    <xf numFmtId="169" fontId="359" fillId="0" borderId="0" xfId="0" applyNumberFormat="1" applyFont="1" applyAlignment="1">
      <alignment vertical="center"/>
    </xf>
    <xf numFmtId="169" fontId="275" fillId="0" borderId="0" xfId="0" applyNumberFormat="1" applyFont="1"/>
    <xf numFmtId="169" fontId="336" fillId="0" borderId="0" xfId="0" applyNumberFormat="1" applyFont="1"/>
    <xf numFmtId="169" fontId="447" fillId="0" borderId="0" xfId="0" applyNumberFormat="1" applyFont="1"/>
    <xf numFmtId="169" fontId="21" fillId="0" borderId="0" xfId="5" applyNumberFormat="1" applyFill="1" applyAlignment="1">
      <alignment vertical="center"/>
    </xf>
    <xf numFmtId="0" fontId="90" fillId="0" borderId="0" xfId="0" applyFont="1" applyAlignment="1">
      <alignment vertical="center"/>
    </xf>
    <xf numFmtId="15" fontId="176" fillId="0" borderId="0" xfId="0" applyNumberFormat="1" applyFont="1"/>
    <xf numFmtId="0" fontId="452" fillId="0" borderId="0" xfId="0" applyFont="1"/>
    <xf numFmtId="0" fontId="17" fillId="0" borderId="0" xfId="4" applyFill="1" applyAlignment="1" applyProtection="1"/>
    <xf numFmtId="14" fontId="5" fillId="0" borderId="0" xfId="0" applyNumberFormat="1" applyFont="1"/>
    <xf numFmtId="14" fontId="144" fillId="0" borderId="10" xfId="0" applyNumberFormat="1" applyFont="1" applyBorder="1"/>
    <xf numFmtId="15" fontId="0" fillId="0" borderId="0" xfId="0" applyNumberFormat="1"/>
    <xf numFmtId="14" fontId="275" fillId="0" borderId="0" xfId="0" applyNumberFormat="1" applyFont="1"/>
    <xf numFmtId="15" fontId="5" fillId="0" borderId="0" xfId="0" applyNumberFormat="1" applyFont="1" applyAlignment="1">
      <alignment horizontal="left"/>
    </xf>
    <xf numFmtId="0" fontId="176" fillId="0" borderId="0" xfId="0" applyFont="1" applyAlignment="1">
      <alignment wrapText="1"/>
    </xf>
    <xf numFmtId="0" fontId="5" fillId="0" borderId="0" xfId="0" applyFont="1" applyAlignment="1">
      <alignment wrapText="1"/>
    </xf>
    <xf numFmtId="0" fontId="293" fillId="0" borderId="0" xfId="0" applyFont="1" applyAlignment="1">
      <alignment vertical="center" wrapText="1"/>
    </xf>
    <xf numFmtId="0" fontId="22" fillId="0" borderId="12" xfId="0" applyFont="1" applyBorder="1" applyAlignment="1">
      <alignment horizontal="left" vertical="center"/>
    </xf>
    <xf numFmtId="0" fontId="22" fillId="0" borderId="0" xfId="0" applyFont="1" applyAlignment="1">
      <alignment horizontal="left" vertical="center"/>
    </xf>
    <xf numFmtId="14" fontId="22" fillId="0" borderId="0" xfId="0" applyNumberFormat="1" applyFont="1"/>
    <xf numFmtId="0" fontId="177" fillId="0" borderId="0" xfId="0" applyFont="1" applyAlignment="1">
      <alignment vertical="center"/>
    </xf>
    <xf numFmtId="0" fontId="273" fillId="0" borderId="0" xfId="0" applyFont="1"/>
    <xf numFmtId="0" fontId="332" fillId="0" borderId="0" xfId="0" applyFont="1" applyAlignment="1">
      <alignment vertical="center" wrapText="1"/>
    </xf>
    <xf numFmtId="0" fontId="331" fillId="0" borderId="0" xfId="0" applyFont="1"/>
    <xf numFmtId="0" fontId="449" fillId="0" borderId="0" xfId="0" applyFont="1"/>
    <xf numFmtId="0" fontId="394" fillId="0" borderId="0" xfId="0" applyFont="1"/>
    <xf numFmtId="0" fontId="332" fillId="0" borderId="0" xfId="0" applyFont="1" applyAlignment="1">
      <alignment horizontal="right" vertical="center" wrapText="1"/>
    </xf>
    <xf numFmtId="0" fontId="141" fillId="0" borderId="0" xfId="0" quotePrefix="1" applyFont="1"/>
    <xf numFmtId="0" fontId="322" fillId="0" borderId="0" xfId="0" applyFont="1"/>
    <xf numFmtId="0" fontId="21" fillId="0" borderId="0" xfId="5" applyFill="1" applyAlignment="1">
      <alignment horizontal="left" vertical="center"/>
    </xf>
    <xf numFmtId="0" fontId="391" fillId="0" borderId="0" xfId="0" applyFont="1" applyAlignment="1">
      <alignment vertical="center" wrapText="1"/>
    </xf>
    <xf numFmtId="0" fontId="35" fillId="0" borderId="12" xfId="0" applyFont="1" applyBorder="1"/>
    <xf numFmtId="0" fontId="356" fillId="0" borderId="0" xfId="0" applyFont="1"/>
    <xf numFmtId="0" fontId="76" fillId="0" borderId="0" xfId="0" applyFont="1" applyAlignment="1">
      <alignment vertical="center"/>
    </xf>
    <xf numFmtId="0" fontId="385" fillId="0" borderId="0" xfId="0" applyFont="1"/>
    <xf numFmtId="169" fontId="390" fillId="0" borderId="0" xfId="0" applyNumberFormat="1" applyFont="1" applyAlignment="1">
      <alignment vertical="center" wrapText="1"/>
    </xf>
    <xf numFmtId="169" fontId="274" fillId="0" borderId="12" xfId="0" applyNumberFormat="1" applyFont="1" applyBorder="1"/>
    <xf numFmtId="169" fontId="13" fillId="0" borderId="0" xfId="0" applyNumberFormat="1" applyFont="1"/>
    <xf numFmtId="169" fontId="176" fillId="0" borderId="0" xfId="0" applyNumberFormat="1" applyFont="1"/>
    <xf numFmtId="169" fontId="332" fillId="0" borderId="0" xfId="0" applyNumberFormat="1" applyFont="1" applyAlignment="1">
      <alignment vertical="center" wrapText="1"/>
    </xf>
    <xf numFmtId="169" fontId="278" fillId="0" borderId="0" xfId="0" applyNumberFormat="1" applyFont="1" applyAlignment="1">
      <alignment vertical="center"/>
    </xf>
    <xf numFmtId="169" fontId="386" fillId="0" borderId="0" xfId="0" applyNumberFormat="1" applyFont="1"/>
    <xf numFmtId="0" fontId="288" fillId="0" borderId="0" xfId="0" applyFont="1"/>
    <xf numFmtId="0" fontId="357" fillId="0" borderId="0" xfId="0" applyFont="1" applyAlignment="1">
      <alignment vertical="center"/>
    </xf>
    <xf numFmtId="169" fontId="13" fillId="0" borderId="0" xfId="0" applyNumberFormat="1" applyFont="1" applyAlignment="1">
      <alignment vertical="center"/>
    </xf>
    <xf numFmtId="169" fontId="21" fillId="0" borderId="0" xfId="5" applyNumberFormat="1" applyFill="1" applyAlignment="1">
      <alignment vertical="center" wrapText="1"/>
    </xf>
    <xf numFmtId="169" fontId="238" fillId="0" borderId="0" xfId="0" applyNumberFormat="1" applyFont="1"/>
    <xf numFmtId="169" fontId="289" fillId="0" borderId="0" xfId="0" applyNumberFormat="1" applyFont="1" applyAlignment="1">
      <alignment horizontal="left" vertical="center"/>
    </xf>
    <xf numFmtId="0" fontId="240" fillId="0" borderId="0" xfId="5" applyFont="1" applyFill="1" applyAlignment="1">
      <alignment horizontal="left" vertical="center"/>
    </xf>
    <xf numFmtId="0" fontId="264" fillId="0" borderId="0" xfId="0" applyFont="1"/>
    <xf numFmtId="0" fontId="290" fillId="0" borderId="0" xfId="0" applyFont="1"/>
    <xf numFmtId="169" fontId="264" fillId="0" borderId="0" xfId="0" applyNumberFormat="1" applyFont="1"/>
    <xf numFmtId="169" fontId="12" fillId="0" borderId="0" xfId="0" applyNumberFormat="1" applyFont="1"/>
    <xf numFmtId="169" fontId="287" fillId="0" borderId="0" xfId="0" applyNumberFormat="1" applyFont="1" applyAlignment="1">
      <alignment vertical="center"/>
    </xf>
    <xf numFmtId="169" fontId="2" fillId="0" borderId="0" xfId="0" applyNumberFormat="1" applyFont="1"/>
    <xf numFmtId="0" fontId="339" fillId="0" borderId="0" xfId="0" applyFont="1" applyAlignment="1">
      <alignment vertical="center" wrapText="1"/>
    </xf>
    <xf numFmtId="0" fontId="367" fillId="0" borderId="0" xfId="0" applyFont="1"/>
    <xf numFmtId="0" fontId="354" fillId="0" borderId="0" xfId="0" applyFont="1" applyAlignment="1">
      <alignment horizontal="left" vertical="center" wrapText="1"/>
    </xf>
    <xf numFmtId="0" fontId="444" fillId="0" borderId="0" xfId="0" applyFont="1"/>
    <xf numFmtId="0" fontId="333" fillId="0" borderId="0" xfId="0" applyFont="1"/>
    <xf numFmtId="43" fontId="30" fillId="0" borderId="0" xfId="0" applyNumberFormat="1" applyFont="1" applyAlignment="1">
      <alignment vertical="center"/>
    </xf>
    <xf numFmtId="0" fontId="293" fillId="0" borderId="0" xfId="0" applyFont="1" applyAlignment="1">
      <alignment vertical="center"/>
    </xf>
    <xf numFmtId="0" fontId="129" fillId="0" borderId="0" xfId="0" applyFont="1" applyAlignment="1">
      <alignment vertical="center"/>
    </xf>
    <xf numFmtId="0" fontId="328" fillId="0" borderId="0" xfId="0" applyFont="1"/>
    <xf numFmtId="22" fontId="5" fillId="0" borderId="0" xfId="0" applyNumberFormat="1" applyFont="1"/>
    <xf numFmtId="0" fontId="189" fillId="0" borderId="0" xfId="0" applyFont="1"/>
    <xf numFmtId="43" fontId="224" fillId="0" borderId="0" xfId="0" applyNumberFormat="1" applyFont="1" applyAlignment="1">
      <alignment horizontal="left" vertical="center"/>
    </xf>
    <xf numFmtId="0" fontId="129" fillId="0" borderId="0" xfId="0" applyFont="1" applyAlignment="1">
      <alignment vertical="center" wrapText="1"/>
    </xf>
    <xf numFmtId="0" fontId="379" fillId="0" borderId="0" xfId="0" applyFont="1"/>
    <xf numFmtId="0" fontId="362" fillId="0" borderId="0" xfId="0" applyFont="1"/>
    <xf numFmtId="0" fontId="438" fillId="0" borderId="0" xfId="0" applyFont="1"/>
    <xf numFmtId="0" fontId="380" fillId="0" borderId="0" xfId="0" applyFont="1"/>
    <xf numFmtId="0" fontId="363" fillId="0" borderId="0" xfId="0" applyFont="1"/>
    <xf numFmtId="0" fontId="16" fillId="0" borderId="0" xfId="0" applyFont="1" applyAlignment="1">
      <alignment horizontal="center" vertical="center"/>
    </xf>
    <xf numFmtId="0" fontId="319" fillId="0" borderId="0" xfId="0" applyFont="1" applyAlignment="1">
      <alignment vertical="center"/>
    </xf>
    <xf numFmtId="0" fontId="233" fillId="0" borderId="0" xfId="0" applyFont="1" applyAlignment="1">
      <alignment wrapText="1"/>
    </xf>
    <xf numFmtId="0" fontId="364" fillId="0" borderId="0" xfId="0" applyFont="1"/>
    <xf numFmtId="0" fontId="152" fillId="0" borderId="9" xfId="0" applyFont="1" applyBorder="1"/>
    <xf numFmtId="0" fontId="439" fillId="0" borderId="0" xfId="0" applyFont="1"/>
    <xf numFmtId="0" fontId="450" fillId="0" borderId="0" xfId="0" applyFont="1" applyAlignment="1">
      <alignment horizontal="center" vertical="center" wrapText="1"/>
    </xf>
    <xf numFmtId="0" fontId="207" fillId="0" borderId="0" xfId="0" applyFont="1"/>
    <xf numFmtId="0" fontId="323" fillId="0" borderId="0" xfId="0" applyFont="1" applyAlignment="1">
      <alignment vertical="center" wrapText="1"/>
    </xf>
    <xf numFmtId="0" fontId="152" fillId="0" borderId="0" xfId="0" applyFont="1" applyAlignment="1">
      <alignment horizontal="left" vertical="center"/>
    </xf>
    <xf numFmtId="0" fontId="324" fillId="0" borderId="0" xfId="0" applyFont="1" applyAlignment="1">
      <alignment vertical="center" wrapText="1"/>
    </xf>
    <xf numFmtId="0" fontId="320" fillId="0" borderId="0" xfId="0" applyFont="1" applyAlignment="1">
      <alignment vertical="center"/>
    </xf>
    <xf numFmtId="0" fontId="321" fillId="0" borderId="0" xfId="0" applyFont="1" applyAlignment="1">
      <alignment vertical="center"/>
    </xf>
    <xf numFmtId="0" fontId="47" fillId="0" borderId="0" xfId="0" applyFont="1"/>
    <xf numFmtId="0" fontId="48" fillId="0" borderId="0" xfId="0" applyFont="1"/>
    <xf numFmtId="0" fontId="381" fillId="0" borderId="0" xfId="0" applyFont="1"/>
    <xf numFmtId="0" fontId="365" fillId="0" borderId="0" xfId="0" applyFont="1"/>
    <xf numFmtId="0" fontId="440" fillId="0" borderId="0" xfId="0" applyFont="1"/>
    <xf numFmtId="0" fontId="275" fillId="0" borderId="0" xfId="0" applyFont="1" applyAlignment="1">
      <alignment horizontal="left"/>
    </xf>
    <xf numFmtId="0" fontId="382" fillId="0" borderId="0" xfId="0" applyFont="1"/>
    <xf numFmtId="0" fontId="21" fillId="0" borderId="0" xfId="5" applyFill="1" applyAlignment="1">
      <alignment horizontal="left" vertical="center" wrapText="1"/>
    </xf>
    <xf numFmtId="0" fontId="360" fillId="0" borderId="0" xfId="4" applyFont="1" applyFill="1" applyAlignment="1" applyProtection="1">
      <alignment vertical="center" wrapText="1"/>
    </xf>
    <xf numFmtId="0" fontId="331" fillId="0" borderId="0" xfId="0" applyFont="1" applyAlignment="1">
      <alignment horizontal="left"/>
    </xf>
    <xf numFmtId="0" fontId="38" fillId="0" borderId="0" xfId="0" applyFont="1" applyAlignment="1">
      <alignment horizontal="left"/>
    </xf>
    <xf numFmtId="0" fontId="275" fillId="0" borderId="0" xfId="0" applyFont="1" applyAlignment="1">
      <alignment horizontal="left" vertical="center"/>
    </xf>
    <xf numFmtId="0" fontId="451" fillId="0" borderId="0" xfId="5" applyFont="1" applyFill="1"/>
    <xf numFmtId="0" fontId="219" fillId="0" borderId="0" xfId="0" applyFont="1" applyAlignment="1">
      <alignment horizontal="left" vertical="center"/>
    </xf>
    <xf numFmtId="0" fontId="389" fillId="0" borderId="0" xfId="0" applyFont="1" applyAlignment="1">
      <alignment horizontal="left" vertical="center"/>
    </xf>
    <xf numFmtId="0" fontId="178" fillId="0" borderId="0" xfId="0" applyFont="1" applyAlignment="1">
      <alignment horizontal="left"/>
    </xf>
    <xf numFmtId="0" fontId="162" fillId="0" borderId="0" xfId="0" applyFont="1" applyAlignment="1">
      <alignment horizontal="center"/>
    </xf>
    <xf numFmtId="0" fontId="21" fillId="0" borderId="0" xfId="5" applyFill="1" applyAlignment="1">
      <alignment horizontal="center" vertical="center"/>
    </xf>
    <xf numFmtId="0" fontId="21" fillId="0" borderId="0" xfId="5" applyFill="1" applyAlignment="1">
      <alignment horizontal="left"/>
    </xf>
    <xf numFmtId="0" fontId="274" fillId="0" borderId="0" xfId="0" applyFont="1" applyAlignment="1">
      <alignment horizontal="left"/>
    </xf>
    <xf numFmtId="0" fontId="52" fillId="0" borderId="0" xfId="0" applyFont="1" applyAlignment="1">
      <alignment horizontal="left"/>
    </xf>
    <xf numFmtId="0" fontId="143" fillId="0" borderId="0" xfId="0" applyFont="1" applyAlignment="1">
      <alignment horizontal="left"/>
    </xf>
    <xf numFmtId="14" fontId="177" fillId="0" borderId="0" xfId="0" applyNumberFormat="1" applyFont="1"/>
    <xf numFmtId="0" fontId="177" fillId="0" borderId="0" xfId="0" applyFont="1"/>
    <xf numFmtId="0" fontId="337" fillId="0" borderId="0" xfId="0" applyFont="1"/>
    <xf numFmtId="0" fontId="338" fillId="0" borderId="0" xfId="0" applyFont="1"/>
    <xf numFmtId="0" fontId="177" fillId="0" borderId="0" xfId="0" applyFont="1" applyAlignment="1">
      <alignment horizontal="right" vertical="center"/>
    </xf>
    <xf numFmtId="14" fontId="177" fillId="0" borderId="0" xfId="0" applyNumberFormat="1" applyFont="1" applyAlignment="1">
      <alignment horizontal="right" vertical="center"/>
    </xf>
    <xf numFmtId="0" fontId="276" fillId="0" borderId="0" xfId="0" applyFont="1" applyAlignment="1">
      <alignment vertical="center"/>
    </xf>
    <xf numFmtId="8" fontId="177" fillId="0" borderId="0" xfId="0" applyNumberFormat="1" applyFont="1"/>
    <xf numFmtId="0" fontId="313" fillId="0" borderId="0" xfId="0" applyFont="1" applyAlignment="1">
      <alignment horizontal="left" vertical="center"/>
    </xf>
    <xf numFmtId="0" fontId="276" fillId="0" borderId="0" xfId="0" applyFont="1"/>
    <xf numFmtId="0" fontId="147" fillId="0" borderId="0" xfId="0" applyFont="1" applyAlignment="1">
      <alignment horizontal="left"/>
    </xf>
    <xf numFmtId="44" fontId="5" fillId="0" borderId="0" xfId="7" applyFont="1" applyFill="1"/>
    <xf numFmtId="44" fontId="238" fillId="0" borderId="0" xfId="7" applyFont="1" applyFill="1" applyAlignment="1">
      <alignment vertical="center"/>
    </xf>
    <xf numFmtId="44" fontId="276" fillId="0" borderId="0" xfId="7" applyFont="1" applyFill="1"/>
    <xf numFmtId="44" fontId="0" fillId="0" borderId="0" xfId="7" applyFont="1" applyFill="1"/>
    <xf numFmtId="44" fontId="21" fillId="0" borderId="0" xfId="7" applyFont="1" applyFill="1" applyAlignment="1">
      <alignment vertical="center"/>
    </xf>
    <xf numFmtId="44" fontId="275" fillId="0" borderId="0" xfId="7" applyFont="1" applyFill="1"/>
    <xf numFmtId="44" fontId="2" fillId="0" borderId="0" xfId="7" applyFont="1" applyFill="1"/>
    <xf numFmtId="44" fontId="340" fillId="0" borderId="0" xfId="7" applyFont="1" applyFill="1"/>
    <xf numFmtId="44" fontId="297" fillId="0" borderId="0" xfId="7" applyFont="1" applyFill="1" applyAlignment="1">
      <alignment vertical="center"/>
    </xf>
    <xf numFmtId="0" fontId="192" fillId="0" borderId="0" xfId="0" applyFont="1" applyAlignment="1">
      <alignment vertical="center" wrapText="1"/>
    </xf>
    <xf numFmtId="44" fontId="332" fillId="0" borderId="0" xfId="7" applyFont="1" applyFill="1"/>
    <xf numFmtId="44" fontId="177" fillId="0" borderId="0" xfId="7" applyFont="1" applyFill="1" applyAlignment="1">
      <alignment horizontal="left" vertical="center"/>
    </xf>
    <xf numFmtId="44" fontId="35" fillId="0" borderId="0" xfId="7" applyFont="1" applyFill="1"/>
    <xf numFmtId="0" fontId="86" fillId="0" borderId="0" xfId="0" applyFont="1" applyAlignment="1">
      <alignment vertical="center"/>
    </xf>
    <xf numFmtId="44" fontId="298" fillId="0" borderId="0" xfId="7" applyFont="1" applyFill="1" applyAlignment="1">
      <alignment vertical="center"/>
    </xf>
    <xf numFmtId="44" fontId="323" fillId="0" borderId="0" xfId="7" applyFont="1" applyFill="1" applyAlignment="1">
      <alignment vertical="center"/>
    </xf>
    <xf numFmtId="44" fontId="324" fillId="0" borderId="0" xfId="7" applyFont="1" applyFill="1" applyAlignment="1">
      <alignment vertical="center"/>
    </xf>
    <xf numFmtId="44" fontId="325" fillId="0" borderId="0" xfId="7" applyFont="1" applyFill="1" applyAlignment="1">
      <alignment horizontal="center" vertical="center"/>
    </xf>
    <xf numFmtId="0" fontId="192" fillId="0" borderId="0" xfId="0" applyFont="1" applyAlignment="1">
      <alignment horizontal="left"/>
    </xf>
    <xf numFmtId="44" fontId="326" fillId="0" borderId="28" xfId="7" applyFont="1" applyFill="1" applyBorder="1" applyAlignment="1">
      <alignment horizontal="left" vertical="center"/>
    </xf>
    <xf numFmtId="0" fontId="296" fillId="0" borderId="0" xfId="0" applyFont="1" applyAlignment="1">
      <alignment horizontal="left"/>
    </xf>
    <xf numFmtId="44" fontId="141" fillId="0" borderId="0" xfId="7" applyFont="1" applyFill="1"/>
    <xf numFmtId="44" fontId="252" fillId="0" borderId="0" xfId="0" applyNumberFormat="1" applyFont="1"/>
    <xf numFmtId="44" fontId="289" fillId="0" borderId="0" xfId="7" applyFont="1" applyFill="1" applyAlignment="1">
      <alignment horizontal="left" vertical="center"/>
    </xf>
    <xf numFmtId="44" fontId="329" fillId="0" borderId="0" xfId="7" applyFont="1" applyFill="1" applyAlignment="1">
      <alignment vertical="center"/>
    </xf>
    <xf numFmtId="44" fontId="266" fillId="0" borderId="0" xfId="7" applyFont="1" applyFill="1"/>
    <xf numFmtId="44" fontId="322" fillId="0" borderId="0" xfId="7" applyFont="1" applyFill="1" applyAlignment="1">
      <alignment vertical="center"/>
    </xf>
    <xf numFmtId="44" fontId="224" fillId="0" borderId="0" xfId="7" applyFont="1" applyFill="1" applyAlignment="1">
      <alignment horizontal="left" vertical="center"/>
    </xf>
    <xf numFmtId="44" fontId="109" fillId="0" borderId="0" xfId="7" applyFont="1" applyFill="1"/>
    <xf numFmtId="0" fontId="330" fillId="0" borderId="0" xfId="0" applyFont="1" applyAlignment="1">
      <alignment vertical="center"/>
    </xf>
    <xf numFmtId="0" fontId="323" fillId="0" borderId="0" xfId="0" applyFont="1" applyAlignment="1">
      <alignment vertical="center"/>
    </xf>
    <xf numFmtId="0" fontId="327" fillId="0" borderId="0" xfId="0" applyFont="1" applyAlignment="1">
      <alignment vertical="center"/>
    </xf>
    <xf numFmtId="0" fontId="313" fillId="0" borderId="0" xfId="0" applyFont="1" applyAlignment="1">
      <alignment horizontal="left" vertical="center" indent="6"/>
    </xf>
    <xf numFmtId="0" fontId="252" fillId="0" borderId="0" xfId="0" applyFont="1" applyAlignment="1">
      <alignment horizontal="left"/>
    </xf>
    <xf numFmtId="9" fontId="13" fillId="0" borderId="0" xfId="0" applyNumberFormat="1" applyFont="1" applyAlignment="1">
      <alignment horizontal="left" vertical="center"/>
    </xf>
    <xf numFmtId="0" fontId="325" fillId="0" borderId="0" xfId="0" applyFont="1" applyAlignment="1">
      <alignment horizontal="center" vertical="center"/>
    </xf>
    <xf numFmtId="0" fontId="60" fillId="0" borderId="0" xfId="0" applyFont="1" applyAlignment="1">
      <alignment horizontal="left"/>
    </xf>
    <xf numFmtId="9" fontId="60" fillId="0" borderId="0" xfId="0" applyNumberFormat="1" applyFont="1" applyAlignment="1">
      <alignment horizontal="left"/>
    </xf>
    <xf numFmtId="0" fontId="326" fillId="0" borderId="28" xfId="0" applyFont="1" applyBorder="1" applyAlignment="1">
      <alignment horizontal="left" vertical="center" wrapText="1" indent="1"/>
    </xf>
    <xf numFmtId="9" fontId="253" fillId="0" borderId="0" xfId="0" applyNumberFormat="1" applyFont="1" applyAlignment="1">
      <alignment horizontal="left" vertical="center"/>
    </xf>
    <xf numFmtId="0" fontId="35" fillId="0" borderId="0" xfId="0" applyFont="1" applyAlignment="1">
      <alignment horizontal="left" indent="9"/>
    </xf>
    <xf numFmtId="9" fontId="35" fillId="0" borderId="0" xfId="0" applyNumberFormat="1" applyFont="1" applyAlignment="1">
      <alignment horizontal="left" indent="9"/>
    </xf>
    <xf numFmtId="9" fontId="252" fillId="0" borderId="0" xfId="0" applyNumberFormat="1" applyFont="1"/>
    <xf numFmtId="9" fontId="2" fillId="0" borderId="0" xfId="0" applyNumberFormat="1" applyFont="1" applyAlignment="1">
      <alignment horizontal="left" vertical="center"/>
    </xf>
    <xf numFmtId="0" fontId="328" fillId="0" borderId="0" xfId="0" applyFont="1" applyAlignment="1">
      <alignment vertical="center"/>
    </xf>
    <xf numFmtId="0" fontId="329" fillId="0" borderId="0" xfId="0" applyFont="1" applyAlignment="1">
      <alignment vertical="center"/>
    </xf>
    <xf numFmtId="14" fontId="2" fillId="0" borderId="0" xfId="0" applyNumberFormat="1" applyFont="1"/>
    <xf numFmtId="0" fontId="389" fillId="37" borderId="0" xfId="0" applyFont="1" applyFill="1" applyAlignment="1">
      <alignment wrapText="1"/>
    </xf>
    <xf numFmtId="0" fontId="275" fillId="37" borderId="0" xfId="0" applyFont="1" applyFill="1" applyAlignment="1">
      <alignment vertical="center" wrapText="1"/>
    </xf>
    <xf numFmtId="0" fontId="275" fillId="37" borderId="0" xfId="0" applyFont="1" applyFill="1" applyAlignment="1">
      <alignment horizontal="left" vertical="center" wrapText="1" indent="5"/>
    </xf>
    <xf numFmtId="0" fontId="5" fillId="27" borderId="0" xfId="0" applyFont="1" applyFill="1"/>
    <xf numFmtId="0" fontId="6" fillId="24" borderId="20" xfId="0" applyFont="1" applyFill="1" applyBorder="1"/>
    <xf numFmtId="0" fontId="151" fillId="0" borderId="19" xfId="0" applyFont="1" applyBorder="1"/>
    <xf numFmtId="0" fontId="151" fillId="24" borderId="19" xfId="0" applyFont="1" applyFill="1" applyBorder="1"/>
    <xf numFmtId="0" fontId="151" fillId="0" borderId="0" xfId="0" applyFont="1"/>
    <xf numFmtId="0" fontId="454" fillId="0" borderId="0" xfId="0" applyFont="1" applyAlignment="1">
      <alignment wrapText="1"/>
    </xf>
    <xf numFmtId="0" fontId="457" fillId="0" borderId="0" xfId="0" applyFont="1" applyAlignment="1">
      <alignment vertical="center" wrapText="1"/>
    </xf>
    <xf numFmtId="0" fontId="458" fillId="0" borderId="0" xfId="0" applyFont="1" applyAlignment="1">
      <alignment wrapText="1"/>
    </xf>
    <xf numFmtId="0" fontId="459" fillId="0" borderId="0" xfId="0" applyFont="1" applyAlignment="1">
      <alignment vertical="center" wrapText="1"/>
    </xf>
    <xf numFmtId="0" fontId="460" fillId="0" borderId="0" xfId="0" applyFont="1" applyAlignment="1">
      <alignment wrapText="1"/>
    </xf>
    <xf numFmtId="0" fontId="461" fillId="0" borderId="0" xfId="0" applyFont="1" applyAlignment="1">
      <alignment vertical="center" wrapText="1"/>
    </xf>
    <xf numFmtId="0" fontId="461" fillId="0" borderId="0" xfId="0" applyFont="1" applyAlignment="1">
      <alignment wrapText="1"/>
    </xf>
    <xf numFmtId="0" fontId="459" fillId="37" borderId="0" xfId="0" applyFont="1" applyFill="1" applyAlignment="1">
      <alignment vertical="center" wrapText="1"/>
    </xf>
    <xf numFmtId="15" fontId="4" fillId="0" borderId="0" xfId="18" applyNumberFormat="1"/>
    <xf numFmtId="0" fontId="110" fillId="0" borderId="0" xfId="0" applyFont="1" applyAlignment="1">
      <alignment horizontal="left" vertical="center"/>
    </xf>
    <xf numFmtId="0" fontId="138" fillId="0" borderId="0" xfId="18" applyFont="1" applyAlignment="1">
      <alignment horizontal="center"/>
    </xf>
    <xf numFmtId="0" fontId="0" fillId="0" borderId="0" xfId="0" applyAlignment="1">
      <alignment horizontal="left" vertical="center" wrapText="1" indent="1"/>
    </xf>
    <xf numFmtId="0" fontId="110" fillId="39" borderId="0" xfId="0" applyFont="1" applyFill="1" applyAlignment="1">
      <alignment horizontal="left" vertical="center"/>
    </xf>
    <xf numFmtId="0" fontId="312" fillId="0" borderId="0" xfId="0" applyFont="1"/>
    <xf numFmtId="0" fontId="33" fillId="0" borderId="0" xfId="0" applyFont="1" applyAlignment="1">
      <alignment horizontal="left" vertical="center"/>
    </xf>
    <xf numFmtId="0" fontId="387" fillId="0" borderId="0" xfId="0" applyFont="1" applyAlignment="1">
      <alignment horizontal="left" vertical="center"/>
    </xf>
    <xf numFmtId="0" fontId="462" fillId="10" borderId="0" xfId="0" applyFont="1" applyFill="1" applyAlignment="1">
      <alignment vertical="center"/>
    </xf>
    <xf numFmtId="0" fontId="462" fillId="10" borderId="0" xfId="0" applyFont="1" applyFill="1" applyAlignment="1">
      <alignment horizontal="left" vertical="center" indent="1"/>
    </xf>
    <xf numFmtId="0" fontId="35" fillId="0" borderId="0" xfId="0" applyFont="1" applyAlignment="1">
      <alignment vertical="top"/>
    </xf>
    <xf numFmtId="0" fontId="44" fillId="0" borderId="0" xfId="0" applyFont="1" applyAlignment="1">
      <alignment horizontal="center" vertical="center"/>
    </xf>
    <xf numFmtId="0" fontId="457" fillId="0" borderId="0" xfId="0" applyFont="1" applyAlignment="1">
      <alignment vertical="center"/>
    </xf>
    <xf numFmtId="0" fontId="464" fillId="0" borderId="0" xfId="0" applyFont="1" applyAlignment="1">
      <alignment horizontal="left" vertical="center" indent="1"/>
    </xf>
    <xf numFmtId="0" fontId="458" fillId="0" borderId="0" xfId="0" applyFont="1"/>
    <xf numFmtId="0" fontId="28" fillId="0" borderId="0" xfId="5" applyFont="1" applyAlignment="1"/>
    <xf numFmtId="0" fontId="465" fillId="0" borderId="0" xfId="0" applyFont="1" applyAlignment="1">
      <alignment vertical="center"/>
    </xf>
    <xf numFmtId="0" fontId="28" fillId="0" borderId="0" xfId="5" applyFont="1" applyAlignment="1">
      <alignment horizontal="left" vertical="center"/>
    </xf>
    <xf numFmtId="0" fontId="466" fillId="0" borderId="0" xfId="0" applyFont="1" applyAlignment="1">
      <alignment vertical="center"/>
    </xf>
    <xf numFmtId="0" fontId="467" fillId="0" borderId="0" xfId="0" applyFont="1" applyAlignment="1">
      <alignment vertical="center"/>
    </xf>
    <xf numFmtId="0" fontId="28" fillId="0" borderId="0" xfId="5" applyFont="1"/>
    <xf numFmtId="0" fontId="356" fillId="0" borderId="0" xfId="0" applyFont="1" applyAlignment="1">
      <alignment vertical="center"/>
    </xf>
    <xf numFmtId="0" fontId="468" fillId="0" borderId="0" xfId="0" applyFont="1" applyAlignment="1">
      <alignment vertical="center"/>
    </xf>
    <xf numFmtId="0" fontId="178" fillId="0" borderId="0" xfId="0" applyFont="1" applyAlignment="1">
      <alignment horizontal="right" vertical="center"/>
    </xf>
    <xf numFmtId="0" fontId="469" fillId="0" borderId="0" xfId="0" applyFont="1" applyAlignment="1">
      <alignment horizontal="right" vertical="center"/>
    </xf>
    <xf numFmtId="0" fontId="35" fillId="0" borderId="0" xfId="0" applyFont="1" applyAlignment="1">
      <alignment horizontal="left" vertical="top"/>
    </xf>
    <xf numFmtId="0" fontId="96" fillId="0" borderId="0" xfId="18" applyFont="1"/>
    <xf numFmtId="0" fontId="110" fillId="0" borderId="0" xfId="0" applyFont="1" applyAlignment="1">
      <alignment horizontal="center" vertical="center"/>
    </xf>
    <xf numFmtId="0" fontId="322" fillId="0" borderId="0" xfId="0" applyFont="1" applyAlignment="1">
      <alignment vertical="center" wrapText="1"/>
    </xf>
    <xf numFmtId="0" fontId="470" fillId="0" borderId="0" xfId="0" applyFont="1" applyAlignment="1">
      <alignment vertical="center" wrapText="1"/>
    </xf>
    <xf numFmtId="0" fontId="21" fillId="0" borderId="0" xfId="5" applyAlignment="1">
      <alignment vertical="center"/>
    </xf>
    <xf numFmtId="0" fontId="21" fillId="0" borderId="0" xfId="5" applyAlignment="1">
      <alignment horizontal="center" vertical="center"/>
    </xf>
    <xf numFmtId="0" fontId="471" fillId="0" borderId="0" xfId="0" applyFont="1" applyAlignment="1">
      <alignment horizontal="center" vertical="center"/>
    </xf>
    <xf numFmtId="0" fontId="7" fillId="39" borderId="0" xfId="0" applyFont="1" applyFill="1" applyAlignment="1">
      <alignment horizontal="left" vertical="center"/>
    </xf>
    <xf numFmtId="0" fontId="35" fillId="0" borderId="0" xfId="0" applyFont="1" applyAlignment="1">
      <alignment horizontal="left" indent="10"/>
    </xf>
    <xf numFmtId="0" fontId="35" fillId="14" borderId="0" xfId="0" applyFont="1" applyFill="1" applyAlignment="1">
      <alignment horizontal="left" indent="19"/>
    </xf>
    <xf numFmtId="0" fontId="75" fillId="4" borderId="0" xfId="0" applyFont="1" applyFill="1" applyAlignment="1">
      <alignment horizontal="left" indent="10"/>
    </xf>
    <xf numFmtId="0" fontId="309" fillId="0" borderId="0" xfId="0" applyFont="1" applyAlignment="1">
      <alignment horizontal="left" vertical="center" indent="10"/>
    </xf>
    <xf numFmtId="0" fontId="35" fillId="0" borderId="0" xfId="0" applyFont="1" applyAlignment="1">
      <alignment horizontal="left" vertical="center" indent="10"/>
    </xf>
    <xf numFmtId="43" fontId="306" fillId="39" borderId="0" xfId="0" applyNumberFormat="1" applyFont="1" applyFill="1" applyAlignment="1">
      <alignment horizontal="left"/>
    </xf>
    <xf numFmtId="0" fontId="306" fillId="12" borderId="0" xfId="0" applyFont="1" applyFill="1" applyAlignment="1">
      <alignment horizontal="left"/>
    </xf>
    <xf numFmtId="14" fontId="96" fillId="0" borderId="0" xfId="0" applyNumberFormat="1" applyFont="1" applyAlignment="1">
      <alignment horizontal="left"/>
    </xf>
    <xf numFmtId="0" fontId="473" fillId="0" borderId="0" xfId="0" applyFont="1" applyAlignment="1">
      <alignment horizontal="left" vertical="center"/>
    </xf>
    <xf numFmtId="0" fontId="474" fillId="0" borderId="0" xfId="0" applyFont="1" applyAlignment="1">
      <alignment horizontal="left"/>
    </xf>
    <xf numFmtId="0" fontId="23" fillId="0" borderId="0" xfId="0" applyFont="1"/>
    <xf numFmtId="0" fontId="473" fillId="0" borderId="0" xfId="0" applyFont="1" applyAlignment="1">
      <alignment horizontal="left"/>
    </xf>
    <xf numFmtId="0" fontId="20" fillId="0" borderId="0" xfId="0" applyFont="1" applyAlignment="1">
      <alignment vertical="center"/>
    </xf>
    <xf numFmtId="14" fontId="4" fillId="0" borderId="0" xfId="0" applyNumberFormat="1" applyFont="1"/>
    <xf numFmtId="0" fontId="473" fillId="12" borderId="0" xfId="0" applyFont="1" applyFill="1" applyAlignment="1">
      <alignment horizontal="left" vertical="center"/>
    </xf>
    <xf numFmtId="0" fontId="13" fillId="12" borderId="0" xfId="0" applyFont="1" applyFill="1" applyAlignment="1">
      <alignment vertical="center"/>
    </xf>
    <xf numFmtId="14" fontId="13" fillId="4" borderId="0" xfId="0" applyNumberFormat="1" applyFont="1" applyFill="1" applyAlignment="1">
      <alignment vertical="center"/>
    </xf>
    <xf numFmtId="0" fontId="274" fillId="0" borderId="0" xfId="0" applyFont="1"/>
    <xf numFmtId="0" fontId="144" fillId="5" borderId="0" xfId="0" applyFont="1" applyFill="1" applyAlignment="1">
      <alignment horizontal="center"/>
    </xf>
    <xf numFmtId="0" fontId="35" fillId="0" borderId="12" xfId="0" applyFont="1" applyBorder="1" applyAlignment="1">
      <alignment horizontal="left"/>
    </xf>
    <xf numFmtId="0" fontId="35" fillId="27" borderId="0" xfId="0" applyFont="1" applyFill="1" applyAlignment="1">
      <alignment horizontal="left"/>
    </xf>
    <xf numFmtId="0" fontId="116" fillId="0" borderId="0" xfId="0" applyFont="1" applyAlignment="1">
      <alignment vertical="top"/>
    </xf>
    <xf numFmtId="0" fontId="116" fillId="0" borderId="0" xfId="0" applyFont="1" applyAlignment="1">
      <alignment vertical="center"/>
    </xf>
    <xf numFmtId="0" fontId="233" fillId="0" borderId="0" xfId="0" applyFont="1" applyAlignment="1">
      <alignment vertical="center" wrapText="1"/>
    </xf>
    <xf numFmtId="0" fontId="48" fillId="0" borderId="0" xfId="0" applyFont="1" applyAlignment="1">
      <alignment horizontal="center" vertical="center"/>
    </xf>
    <xf numFmtId="0" fontId="266" fillId="0" borderId="0" xfId="0" applyFont="1" applyAlignment="1">
      <alignment horizontal="center"/>
    </xf>
    <xf numFmtId="0" fontId="38" fillId="0" borderId="0" xfId="0" applyFont="1" applyAlignment="1">
      <alignment horizontal="left" vertical="center"/>
    </xf>
    <xf numFmtId="0" fontId="21" fillId="0" borderId="0" xfId="5" applyAlignment="1">
      <alignment horizontal="left"/>
    </xf>
    <xf numFmtId="164" fontId="5" fillId="0" borderId="0" xfId="0" applyNumberFormat="1" applyFont="1"/>
    <xf numFmtId="0" fontId="476" fillId="0" borderId="0" xfId="0" applyFont="1" applyAlignment="1">
      <alignment horizontal="left" vertical="center" wrapText="1" indent="1"/>
    </xf>
    <xf numFmtId="0" fontId="374" fillId="4" borderId="0" xfId="0" applyFont="1" applyFill="1" applyAlignment="1">
      <alignment horizontal="left" vertical="center"/>
    </xf>
    <xf numFmtId="0" fontId="224" fillId="49" borderId="0" xfId="0" applyFont="1" applyFill="1" applyAlignment="1">
      <alignment horizontal="left" vertical="center"/>
    </xf>
    <xf numFmtId="43" fontId="224" fillId="49" borderId="0" xfId="0" applyNumberFormat="1" applyFont="1" applyFill="1" applyAlignment="1">
      <alignment horizontal="left" vertical="center"/>
    </xf>
    <xf numFmtId="0" fontId="451" fillId="0" borderId="0" xfId="38" applyFont="1" applyFill="1"/>
    <xf numFmtId="43" fontId="177" fillId="31" borderId="0" xfId="0" applyNumberFormat="1" applyFont="1" applyFill="1" applyAlignment="1">
      <alignment horizontal="left" vertical="center"/>
    </xf>
    <xf numFmtId="14" fontId="314" fillId="0" borderId="0" xfId="0" applyNumberFormat="1" applyFont="1"/>
    <xf numFmtId="0" fontId="479" fillId="0" borderId="0" xfId="0" applyFont="1"/>
    <xf numFmtId="0" fontId="37" fillId="0" borderId="0" xfId="0" applyFont="1" applyAlignment="1">
      <alignment horizontal="left" vertical="center" indent="8"/>
    </xf>
    <xf numFmtId="169" fontId="13" fillId="0" borderId="9" xfId="0" applyNumberFormat="1" applyFont="1" applyBorder="1" applyAlignment="1">
      <alignment vertical="center"/>
    </xf>
    <xf numFmtId="169" fontId="313" fillId="0" borderId="0" xfId="0" applyNumberFormat="1" applyFont="1"/>
    <xf numFmtId="169" fontId="474" fillId="12" borderId="0" xfId="0" applyNumberFormat="1" applyFont="1" applyFill="1" applyAlignment="1">
      <alignment horizontal="left"/>
    </xf>
    <xf numFmtId="169" fontId="274" fillId="0" borderId="0" xfId="0" applyNumberFormat="1" applyFont="1"/>
    <xf numFmtId="0" fontId="13" fillId="0" borderId="19" xfId="0" applyFont="1" applyBorder="1" applyAlignment="1">
      <alignment vertical="center"/>
    </xf>
    <xf numFmtId="0" fontId="13" fillId="24" borderId="19" xfId="0" applyFont="1" applyFill="1" applyBorder="1" applyAlignment="1">
      <alignment vertical="center"/>
    </xf>
    <xf numFmtId="0" fontId="22" fillId="24" borderId="19" xfId="0" applyFont="1" applyFill="1" applyBorder="1" applyAlignment="1">
      <alignment vertical="center"/>
    </xf>
    <xf numFmtId="0" fontId="480" fillId="0" borderId="0" xfId="0" applyFont="1" applyAlignment="1">
      <alignment vertical="center" wrapText="1"/>
    </xf>
    <xf numFmtId="43" fontId="30" fillId="0" borderId="32" xfId="0" applyNumberFormat="1" applyFont="1" applyBorder="1" applyAlignment="1">
      <alignment vertical="center"/>
    </xf>
    <xf numFmtId="43" fontId="30" fillId="0" borderId="15" xfId="0" applyNumberFormat="1" applyFont="1" applyBorder="1" applyAlignment="1">
      <alignment vertical="top"/>
    </xf>
    <xf numFmtId="0" fontId="35" fillId="12" borderId="0" xfId="0" applyFont="1" applyFill="1" applyAlignment="1">
      <alignment horizontal="left" vertical="center"/>
    </xf>
    <xf numFmtId="44" fontId="115" fillId="0" borderId="0" xfId="0" applyNumberFormat="1" applyFont="1" applyAlignment="1">
      <alignment vertical="center"/>
    </xf>
    <xf numFmtId="0" fontId="359" fillId="0" borderId="0" xfId="0" applyFont="1"/>
    <xf numFmtId="169" fontId="35" fillId="0" borderId="0" xfId="0" applyNumberFormat="1" applyFont="1"/>
    <xf numFmtId="0" fontId="483" fillId="0" borderId="0" xfId="0" applyFont="1" applyAlignment="1">
      <alignment horizontal="left" vertical="center"/>
    </xf>
    <xf numFmtId="0" fontId="75" fillId="40" borderId="0" xfId="0" applyFont="1" applyFill="1" applyAlignment="1">
      <alignment horizontal="left" indent="10"/>
    </xf>
    <xf numFmtId="0" fontId="277" fillId="0" borderId="0" xfId="0" applyFont="1" applyAlignment="1">
      <alignment horizontal="left" vertical="center" indent="3"/>
    </xf>
    <xf numFmtId="0" fontId="277" fillId="0" borderId="0" xfId="0" applyFont="1" applyAlignment="1">
      <alignment horizontal="left" vertical="center"/>
    </xf>
    <xf numFmtId="0" fontId="6" fillId="0" borderId="0" xfId="0" applyFont="1" applyAlignment="1">
      <alignment horizontal="left" vertical="center" indent="5"/>
    </xf>
    <xf numFmtId="0" fontId="145" fillId="4" borderId="0" xfId="0" applyFont="1" applyFill="1" applyAlignment="1">
      <alignment horizontal="left" vertical="center"/>
    </xf>
    <xf numFmtId="0" fontId="229" fillId="0" borderId="0" xfId="0" applyFont="1" applyAlignment="1">
      <alignment horizontal="left" vertical="top" indent="3"/>
    </xf>
    <xf numFmtId="43" fontId="306" fillId="0" borderId="0" xfId="0" applyNumberFormat="1" applyFont="1" applyAlignment="1">
      <alignment horizontal="left"/>
    </xf>
    <xf numFmtId="0" fontId="334" fillId="0" borderId="0" xfId="0" applyFont="1" applyAlignment="1">
      <alignment horizontal="left" vertical="center" wrapText="1"/>
    </xf>
    <xf numFmtId="0" fontId="22" fillId="0" borderId="19" xfId="0" applyFont="1" applyBorder="1"/>
    <xf numFmtId="0" fontId="485" fillId="0" borderId="0" xfId="0" applyFont="1" applyAlignment="1">
      <alignment vertical="center" wrapText="1"/>
    </xf>
    <xf numFmtId="0" fontId="4" fillId="0" borderId="0" xfId="18" applyAlignment="1">
      <alignment horizontal="center"/>
    </xf>
    <xf numFmtId="0" fontId="35" fillId="0" borderId="0" xfId="0" applyFont="1" applyAlignment="1">
      <alignment horizontal="left" vertical="center" indent="4"/>
    </xf>
    <xf numFmtId="14" fontId="223" fillId="0" borderId="0" xfId="0" applyNumberFormat="1" applyFont="1" applyAlignment="1">
      <alignment vertical="center"/>
    </xf>
    <xf numFmtId="0" fontId="487" fillId="51" borderId="33" xfId="0" applyFont="1" applyFill="1" applyBorder="1" applyAlignment="1">
      <alignment horizontal="left" vertical="center" wrapText="1" indent="1"/>
    </xf>
    <xf numFmtId="0" fontId="486" fillId="51" borderId="33" xfId="0" applyFont="1" applyFill="1" applyBorder="1" applyAlignment="1">
      <alignment horizontal="right" vertical="center" wrapText="1"/>
    </xf>
    <xf numFmtId="0" fontId="275" fillId="13" borderId="0" xfId="0" applyFont="1" applyFill="1" applyAlignment="1">
      <alignment wrapText="1"/>
    </xf>
    <xf numFmtId="0" fontId="489" fillId="0" borderId="0" xfId="0" applyFont="1"/>
    <xf numFmtId="0" fontId="0" fillId="37" borderId="0" xfId="0" applyFill="1" applyAlignment="1">
      <alignment horizontal="left" vertical="center" wrapText="1" indent="1"/>
    </xf>
    <xf numFmtId="169" fontId="4" fillId="0" borderId="0" xfId="18" applyNumberFormat="1"/>
    <xf numFmtId="169" fontId="6" fillId="0" borderId="0" xfId="0" applyNumberFormat="1" applyFont="1"/>
    <xf numFmtId="169" fontId="356" fillId="0" borderId="0" xfId="0" applyNumberFormat="1" applyFont="1"/>
    <xf numFmtId="169" fontId="76" fillId="0" borderId="0" xfId="0" applyNumberFormat="1" applyFont="1" applyAlignment="1">
      <alignment vertical="center"/>
    </xf>
    <xf numFmtId="169" fontId="386" fillId="0" borderId="0" xfId="0" applyNumberFormat="1" applyFont="1" applyAlignment="1">
      <alignment wrapText="1"/>
    </xf>
    <xf numFmtId="169" fontId="129" fillId="0" borderId="0" xfId="0" applyNumberFormat="1" applyFont="1" applyAlignment="1">
      <alignment horizontal="left" vertical="center"/>
    </xf>
    <xf numFmtId="169" fontId="279" fillId="0" borderId="0" xfId="0" applyNumberFormat="1" applyFont="1"/>
    <xf numFmtId="169" fontId="354" fillId="0" borderId="0" xfId="0" applyNumberFormat="1" applyFont="1" applyAlignment="1">
      <alignment horizontal="left" vertical="center" wrapText="1"/>
    </xf>
    <xf numFmtId="169" fontId="475" fillId="12" borderId="0" xfId="0" applyNumberFormat="1" applyFont="1" applyFill="1"/>
    <xf numFmtId="169" fontId="6" fillId="0" borderId="0" xfId="0" applyNumberFormat="1" applyFont="1" applyAlignment="1">
      <alignment horizontal="left"/>
    </xf>
    <xf numFmtId="169" fontId="141" fillId="0" borderId="0" xfId="0" applyNumberFormat="1" applyFont="1" applyAlignment="1">
      <alignment vertical="center" wrapText="1"/>
    </xf>
    <xf numFmtId="169" fontId="7" fillId="0" borderId="0" xfId="0" applyNumberFormat="1" applyFont="1" applyAlignment="1">
      <alignment horizontal="center"/>
    </xf>
    <xf numFmtId="169" fontId="163" fillId="0" borderId="0" xfId="0" applyNumberFormat="1" applyFont="1" applyAlignment="1">
      <alignment horizontal="center"/>
    </xf>
    <xf numFmtId="169" fontId="163" fillId="0" borderId="0" xfId="0" applyNumberFormat="1" applyFont="1"/>
    <xf numFmtId="169" fontId="4" fillId="0" borderId="0" xfId="0" applyNumberFormat="1" applyFont="1"/>
    <xf numFmtId="0" fontId="491" fillId="0" borderId="0" xfId="0" applyFont="1" applyAlignment="1">
      <alignment horizontal="center"/>
    </xf>
    <xf numFmtId="0" fontId="200" fillId="0" borderId="0" xfId="0" applyFont="1" applyAlignment="1">
      <alignment horizontal="left" vertical="center"/>
    </xf>
    <xf numFmtId="0" fontId="356" fillId="0" borderId="0" xfId="0" applyFont="1" applyAlignment="1">
      <alignment vertical="center" wrapText="1"/>
    </xf>
    <xf numFmtId="0" fontId="13" fillId="12" borderId="0" xfId="0" applyFont="1" applyFill="1"/>
    <xf numFmtId="14" fontId="38" fillId="0" borderId="0" xfId="0" applyNumberFormat="1" applyFont="1"/>
    <xf numFmtId="164" fontId="314" fillId="0" borderId="0" xfId="0" applyNumberFormat="1" applyFont="1"/>
    <xf numFmtId="164" fontId="177" fillId="0" borderId="0" xfId="0" applyNumberFormat="1" applyFont="1" applyAlignment="1">
      <alignment horizontal="right" vertical="center"/>
    </xf>
    <xf numFmtId="164" fontId="177" fillId="31" borderId="0" xfId="0" applyNumberFormat="1" applyFont="1" applyFill="1" applyAlignment="1">
      <alignment horizontal="left" vertical="center"/>
    </xf>
    <xf numFmtId="164" fontId="0" fillId="0" borderId="0" xfId="0" applyNumberFormat="1"/>
    <xf numFmtId="0" fontId="150" fillId="0" borderId="0" xfId="0" applyFont="1"/>
    <xf numFmtId="0" fontId="497" fillId="0" borderId="0" xfId="0" applyFont="1" applyAlignment="1">
      <alignment vertical="center"/>
    </xf>
    <xf numFmtId="0" fontId="499" fillId="0" borderId="0" xfId="0" applyFont="1" applyAlignment="1">
      <alignment vertical="center"/>
    </xf>
    <xf numFmtId="0" fontId="21" fillId="0" borderId="0" xfId="38" applyAlignment="1">
      <alignment vertical="center" wrapText="1"/>
    </xf>
    <xf numFmtId="169" fontId="21" fillId="0" borderId="0" xfId="38" applyNumberFormat="1" applyAlignment="1">
      <alignment vertical="center" wrapText="1"/>
    </xf>
    <xf numFmtId="0" fontId="482" fillId="0" borderId="0" xfId="38" applyFont="1" applyAlignment="1">
      <alignment vertical="center" wrapText="1"/>
    </xf>
    <xf numFmtId="0" fontId="21" fillId="0" borderId="0" xfId="38" applyAlignment="1">
      <alignment vertical="center"/>
    </xf>
    <xf numFmtId="0" fontId="21" fillId="0" borderId="0" xfId="38" applyAlignment="1">
      <alignment horizontal="center" vertical="center"/>
    </xf>
    <xf numFmtId="0" fontId="17" fillId="0" borderId="0" xfId="4" applyAlignment="1" applyProtection="1">
      <alignment vertical="center" wrapText="1"/>
    </xf>
    <xf numFmtId="169" fontId="499" fillId="0" borderId="0" xfId="0" applyNumberFormat="1" applyFont="1" applyAlignment="1">
      <alignment vertical="center"/>
    </xf>
    <xf numFmtId="0" fontId="499" fillId="0" borderId="0" xfId="0" applyFont="1"/>
    <xf numFmtId="43" fontId="212" fillId="15" borderId="0" xfId="0" applyNumberFormat="1" applyFont="1" applyFill="1" applyAlignment="1">
      <alignment horizontal="left"/>
    </xf>
    <xf numFmtId="43" fontId="211" fillId="0" borderId="0" xfId="0" applyNumberFormat="1" applyFont="1"/>
    <xf numFmtId="43" fontId="34" fillId="0" borderId="0" xfId="0" applyNumberFormat="1" applyFont="1"/>
    <xf numFmtId="43" fontId="32" fillId="0" borderId="0" xfId="0" applyNumberFormat="1" applyFont="1"/>
    <xf numFmtId="0" fontId="250" fillId="0" borderId="0" xfId="0" quotePrefix="1" applyFont="1"/>
    <xf numFmtId="0" fontId="503" fillId="0" borderId="0" xfId="0" applyFont="1" applyAlignment="1">
      <alignment vertical="center" wrapText="1"/>
    </xf>
    <xf numFmtId="0" fontId="504" fillId="12" borderId="0" xfId="0" applyFont="1" applyFill="1" applyAlignment="1">
      <alignment vertical="center" wrapText="1"/>
    </xf>
    <xf numFmtId="0" fontId="502" fillId="12" borderId="0" xfId="0" applyFont="1" applyFill="1" applyAlignment="1">
      <alignment vertical="center" wrapText="1"/>
    </xf>
    <xf numFmtId="0" fontId="7" fillId="39" borderId="0" xfId="0" applyFont="1" applyFill="1"/>
    <xf numFmtId="0" fontId="38" fillId="4" borderId="0" xfId="0" applyFont="1" applyFill="1" applyAlignment="1">
      <alignment vertical="center"/>
    </xf>
    <xf numFmtId="0" fontId="7" fillId="0" borderId="0" xfId="0" applyFont="1" applyAlignment="1">
      <alignment horizontal="left" indent="5"/>
    </xf>
    <xf numFmtId="0" fontId="115" fillId="0" borderId="0" xfId="0" applyFont="1" applyAlignment="1">
      <alignment horizontal="center" vertical="center"/>
    </xf>
    <xf numFmtId="0" fontId="0" fillId="11" borderId="0" xfId="0" applyFill="1"/>
    <xf numFmtId="169" fontId="0" fillId="11" borderId="0" xfId="0" applyNumberFormat="1" applyFill="1"/>
    <xf numFmtId="164" fontId="0" fillId="11" borderId="0" xfId="0" applyNumberFormat="1" applyFill="1"/>
    <xf numFmtId="0" fontId="117" fillId="0" borderId="0" xfId="0" applyFont="1" applyAlignment="1">
      <alignment horizontal="left" vertical="center"/>
    </xf>
    <xf numFmtId="169" fontId="499" fillId="0" borderId="0" xfId="0" applyNumberFormat="1" applyFont="1" applyAlignment="1">
      <alignment horizontal="right" vertical="center"/>
    </xf>
    <xf numFmtId="0" fontId="501" fillId="0" borderId="0" xfId="0" applyFont="1" applyAlignment="1">
      <alignment horizontal="right"/>
    </xf>
    <xf numFmtId="0" fontId="508" fillId="31" borderId="0" xfId="0" applyFont="1" applyFill="1" applyAlignment="1">
      <alignment horizontal="left" vertical="center"/>
    </xf>
    <xf numFmtId="0" fontId="509" fillId="0" borderId="0" xfId="0" applyFont="1" applyAlignment="1">
      <alignment horizontal="left" vertical="center"/>
    </xf>
    <xf numFmtId="0" fontId="510" fillId="0" borderId="0" xfId="0" applyFont="1"/>
    <xf numFmtId="0" fontId="511" fillId="0" borderId="0" xfId="0" applyFont="1"/>
    <xf numFmtId="0" fontId="511" fillId="0" borderId="0" xfId="0" quotePrefix="1" applyFont="1"/>
    <xf numFmtId="0" fontId="290" fillId="0" borderId="0" xfId="0" quotePrefix="1" applyFont="1" applyAlignment="1">
      <alignment vertical="center"/>
    </xf>
    <xf numFmtId="0" fontId="511" fillId="0" borderId="0" xfId="0" applyFont="1" applyAlignment="1">
      <alignment vertical="center"/>
    </xf>
    <xf numFmtId="164" fontId="223" fillId="0" borderId="0" xfId="0" applyNumberFormat="1" applyFont="1" applyAlignment="1">
      <alignment vertical="center"/>
    </xf>
    <xf numFmtId="0" fontId="138" fillId="0" borderId="0" xfId="18" applyFont="1"/>
    <xf numFmtId="0" fontId="468" fillId="0" borderId="0" xfId="0" applyFont="1" applyAlignment="1">
      <alignment vertical="center" wrapText="1"/>
    </xf>
    <xf numFmtId="0" fontId="0" fillId="0" borderId="0" xfId="0" quotePrefix="1"/>
    <xf numFmtId="169" fontId="329" fillId="0" borderId="0" xfId="0" applyNumberFormat="1" applyFont="1" applyAlignment="1">
      <alignment vertical="center" wrapText="1"/>
    </xf>
    <xf numFmtId="0" fontId="7" fillId="0" borderId="0" xfId="0" applyFont="1" applyAlignment="1">
      <alignment vertical="top"/>
    </xf>
    <xf numFmtId="0" fontId="374" fillId="50" borderId="0" xfId="0" applyFont="1" applyFill="1" applyAlignment="1">
      <alignment horizontal="center" vertical="center"/>
    </xf>
    <xf numFmtId="0" fontId="484" fillId="0" borderId="0" xfId="0" applyFont="1" applyAlignment="1">
      <alignment horizontal="left"/>
    </xf>
    <xf numFmtId="169" fontId="21" fillId="0" borderId="0" xfId="5" applyNumberFormat="1"/>
    <xf numFmtId="169" fontId="477" fillId="0" borderId="0" xfId="0" applyNumberFormat="1" applyFont="1" applyAlignment="1">
      <alignment vertical="center"/>
    </xf>
    <xf numFmtId="0" fontId="514" fillId="0" borderId="0" xfId="0" applyFont="1" applyAlignment="1">
      <alignment vertical="center" wrapText="1"/>
    </xf>
    <xf numFmtId="0" fontId="500" fillId="0" borderId="0" xfId="0" applyFont="1" applyAlignment="1">
      <alignment vertical="center"/>
    </xf>
    <xf numFmtId="0" fontId="515" fillId="0" borderId="0" xfId="0" applyFont="1" applyAlignment="1">
      <alignment vertical="center"/>
    </xf>
    <xf numFmtId="0" fontId="13" fillId="0" borderId="15" xfId="0" applyFont="1" applyBorder="1" applyAlignment="1">
      <alignment vertical="center"/>
    </xf>
    <xf numFmtId="0" fontId="13" fillId="0" borderId="10" xfId="0" applyFont="1" applyBorder="1" applyAlignment="1">
      <alignment horizontal="left" vertical="center"/>
    </xf>
    <xf numFmtId="0" fontId="22" fillId="0" borderId="10" xfId="0" applyFont="1" applyBorder="1"/>
    <xf numFmtId="0" fontId="100" fillId="0" borderId="10" xfId="0" applyFont="1" applyBorder="1" applyAlignment="1">
      <alignment vertical="center"/>
    </xf>
    <xf numFmtId="0" fontId="13" fillId="0" borderId="20" xfId="0" applyFont="1" applyBorder="1" applyAlignment="1">
      <alignment horizontal="left" vertical="center"/>
    </xf>
    <xf numFmtId="43" fontId="30" fillId="0" borderId="12" xfId="0" applyNumberFormat="1" applyFont="1" applyBorder="1" applyAlignment="1">
      <alignment horizontal="left" vertical="center"/>
    </xf>
    <xf numFmtId="14" fontId="13" fillId="0" borderId="15" xfId="0" applyNumberFormat="1" applyFont="1" applyBorder="1" applyAlignment="1">
      <alignment vertical="center"/>
    </xf>
    <xf numFmtId="0" fontId="22" fillId="0" borderId="1" xfId="0" applyFont="1" applyBorder="1"/>
    <xf numFmtId="169" fontId="13" fillId="0" borderId="20" xfId="0" applyNumberFormat="1" applyFont="1" applyBorder="1" applyAlignment="1">
      <alignment vertical="center"/>
    </xf>
    <xf numFmtId="0" fontId="13" fillId="0" borderId="20" xfId="0" applyFont="1" applyBorder="1" applyAlignment="1">
      <alignment vertical="center"/>
    </xf>
    <xf numFmtId="0" fontId="35" fillId="0" borderId="9" xfId="0" applyFont="1" applyBorder="1"/>
    <xf numFmtId="0" fontId="177" fillId="0" borderId="19" xfId="0" applyFont="1" applyBorder="1" applyAlignment="1">
      <alignment vertical="center"/>
    </xf>
    <xf numFmtId="43" fontId="30" fillId="0" borderId="0" xfId="0" applyNumberFormat="1" applyFont="1" applyAlignment="1">
      <alignment horizontal="left" vertical="center"/>
    </xf>
    <xf numFmtId="169" fontId="13" fillId="0" borderId="19" xfId="0" applyNumberFormat="1" applyFont="1" applyBorder="1" applyAlignment="1">
      <alignment vertical="center"/>
    </xf>
    <xf numFmtId="0" fontId="22" fillId="0" borderId="19" xfId="0" applyFont="1" applyBorder="1" applyAlignment="1">
      <alignment horizontal="left" vertical="center"/>
    </xf>
    <xf numFmtId="0" fontId="266" fillId="0" borderId="19" xfId="0" applyFont="1" applyBorder="1"/>
    <xf numFmtId="14" fontId="144" fillId="0" borderId="0" xfId="0" applyNumberFormat="1" applyFont="1"/>
    <xf numFmtId="0" fontId="35" fillId="0" borderId="10" xfId="0" applyFont="1" applyBorder="1"/>
    <xf numFmtId="0" fontId="219" fillId="0" borderId="12" xfId="0" applyFont="1" applyBorder="1"/>
    <xf numFmtId="0" fontId="5" fillId="0" borderId="12" xfId="0" applyFont="1" applyBorder="1"/>
    <xf numFmtId="0" fontId="177" fillId="0" borderId="19" xfId="0" applyFont="1" applyBorder="1" applyAlignment="1">
      <alignment horizontal="left" vertical="center"/>
    </xf>
    <xf numFmtId="0" fontId="144" fillId="0" borderId="20" xfId="0" applyFont="1" applyBorder="1"/>
    <xf numFmtId="0" fontId="12" fillId="0" borderId="20" xfId="0" applyFont="1" applyBorder="1"/>
    <xf numFmtId="0" fontId="144" fillId="0" borderId="19" xfId="0" applyFont="1" applyBorder="1"/>
    <xf numFmtId="0" fontId="273" fillId="0" borderId="19" xfId="0" applyFont="1" applyBorder="1"/>
    <xf numFmtId="0" fontId="12" fillId="0" borderId="19" xfId="0" applyFont="1" applyBorder="1"/>
    <xf numFmtId="0" fontId="12" fillId="0" borderId="12" xfId="0" applyFont="1" applyBorder="1"/>
    <xf numFmtId="0" fontId="12" fillId="0" borderId="10" xfId="0" applyFont="1" applyBorder="1"/>
    <xf numFmtId="169" fontId="12" fillId="0" borderId="20" xfId="0" applyNumberFormat="1" applyFont="1" applyBorder="1"/>
    <xf numFmtId="0" fontId="176" fillId="0" borderId="19" xfId="0" applyFont="1" applyBorder="1"/>
    <xf numFmtId="43" fontId="144" fillId="0" borderId="0" xfId="0" applyNumberFormat="1" applyFont="1" applyAlignment="1">
      <alignment horizontal="left" vertical="center"/>
    </xf>
    <xf numFmtId="15" fontId="176" fillId="0" borderId="22" xfId="0" applyNumberFormat="1" applyFont="1" applyBorder="1"/>
    <xf numFmtId="0" fontId="176" fillId="0" borderId="20" xfId="0" applyFont="1" applyBorder="1"/>
    <xf numFmtId="0" fontId="177" fillId="0" borderId="23" xfId="0" applyFont="1" applyBorder="1" applyAlignment="1">
      <alignment horizontal="left" vertical="center"/>
    </xf>
    <xf numFmtId="0" fontId="176" fillId="0" borderId="22" xfId="0" applyFont="1" applyBorder="1"/>
    <xf numFmtId="15" fontId="275" fillId="0" borderId="19" xfId="0" applyNumberFormat="1" applyFont="1" applyBorder="1"/>
    <xf numFmtId="0" fontId="275" fillId="0" borderId="19" xfId="0" applyFont="1" applyBorder="1"/>
    <xf numFmtId="0" fontId="129" fillId="0" borderId="19" xfId="0" applyFont="1" applyBorder="1" applyAlignment="1">
      <alignment vertical="center"/>
    </xf>
    <xf numFmtId="0" fontId="255" fillId="0" borderId="0" xfId="0" applyFont="1"/>
    <xf numFmtId="43" fontId="35" fillId="0" borderId="0" xfId="0" applyNumberFormat="1" applyFont="1"/>
    <xf numFmtId="0" fontId="0" fillId="0" borderId="0" xfId="0" pivotButton="1"/>
    <xf numFmtId="10" fontId="0" fillId="0" borderId="0" xfId="0" applyNumberFormat="1"/>
    <xf numFmtId="0" fontId="57" fillId="0" borderId="0" xfId="0" applyFont="1" applyAlignment="1">
      <alignment horizontal="left" vertical="center" wrapText="1"/>
    </xf>
    <xf numFmtId="0" fontId="142" fillId="0" borderId="0" xfId="0" applyFont="1" applyAlignment="1">
      <alignment vertical="center"/>
    </xf>
    <xf numFmtId="8" fontId="0" fillId="0" borderId="0" xfId="0" applyNumberFormat="1"/>
    <xf numFmtId="0" fontId="441" fillId="0" borderId="0" xfId="0" applyFont="1" applyAlignment="1">
      <alignment horizontal="left" vertical="center"/>
    </xf>
    <xf numFmtId="0" fontId="516" fillId="0" borderId="0" xfId="0" applyFont="1" applyAlignment="1">
      <alignment horizontal="left" vertical="center" wrapText="1"/>
    </xf>
    <xf numFmtId="0" fontId="517" fillId="0" borderId="0" xfId="0" applyFont="1" applyAlignment="1">
      <alignment horizontal="left" vertical="center" wrapText="1"/>
    </xf>
    <xf numFmtId="0" fontId="21" fillId="0" borderId="0" xfId="5" applyAlignment="1">
      <alignment horizontal="left" vertical="center" wrapText="1"/>
    </xf>
    <xf numFmtId="15" fontId="402" fillId="0" borderId="0" xfId="0" applyNumberFormat="1" applyFont="1" applyAlignment="1">
      <alignment horizontal="left" vertical="center" wrapText="1"/>
    </xf>
    <xf numFmtId="0" fontId="0" fillId="52" borderId="0" xfId="0" applyFill="1" applyAlignment="1">
      <alignment vertical="center"/>
    </xf>
    <xf numFmtId="0" fontId="141" fillId="37" borderId="0" xfId="0" applyFont="1" applyFill="1" applyAlignment="1">
      <alignment vertical="center"/>
    </xf>
    <xf numFmtId="0" fontId="21" fillId="0" borderId="0" xfId="5" applyAlignment="1">
      <alignment horizontal="right" vertical="center"/>
    </xf>
    <xf numFmtId="0" fontId="460" fillId="0" borderId="0" xfId="0" applyFont="1"/>
    <xf numFmtId="0" fontId="7" fillId="0" borderId="0" xfId="0" applyFont="1" applyAlignment="1">
      <alignment horizontal="left" indent="11"/>
    </xf>
    <xf numFmtId="0" fontId="0" fillId="0" borderId="0" xfId="0" applyAlignment="1">
      <alignment horizontal="left" indent="1"/>
    </xf>
    <xf numFmtId="0" fontId="115" fillId="0" borderId="0" xfId="0" applyFont="1"/>
    <xf numFmtId="0" fontId="518" fillId="0" borderId="0" xfId="0" applyFont="1"/>
    <xf numFmtId="8" fontId="225" fillId="0" borderId="0" xfId="7" applyNumberFormat="1" applyFont="1" applyAlignment="1">
      <alignment horizontal="center" vertical="center"/>
    </xf>
    <xf numFmtId="0" fontId="166" fillId="0" borderId="0" xfId="0" applyFont="1" applyAlignment="1">
      <alignment horizontal="center" vertical="center"/>
    </xf>
    <xf numFmtId="165" fontId="250" fillId="0" borderId="0" xfId="0" applyNumberFormat="1" applyFont="1" applyAlignment="1">
      <alignment horizontal="center" vertical="center"/>
    </xf>
    <xf numFmtId="0" fontId="258" fillId="0" borderId="0" xfId="0" applyFont="1" applyAlignment="1">
      <alignment horizontal="left" indent="1"/>
    </xf>
    <xf numFmtId="0" fontId="138" fillId="0" borderId="0" xfId="0" applyFont="1" applyAlignment="1">
      <alignment horizontal="left" indent="1"/>
    </xf>
    <xf numFmtId="0" fontId="38" fillId="53" borderId="0" xfId="0" applyFont="1" applyFill="1"/>
    <xf numFmtId="0" fontId="6" fillId="35" borderId="0" xfId="0" applyFont="1" applyFill="1" applyAlignment="1">
      <alignment horizontal="left"/>
    </xf>
    <xf numFmtId="0" fontId="469" fillId="35" borderId="0" xfId="0" applyFont="1" applyFill="1" applyAlignment="1">
      <alignment horizontal="right" vertical="center"/>
    </xf>
    <xf numFmtId="0" fontId="260" fillId="0" borderId="0" xfId="0" applyFont="1" applyAlignment="1">
      <alignment horizontal="left" indent="5"/>
    </xf>
    <xf numFmtId="0" fontId="509" fillId="13" borderId="0" xfId="0" applyFont="1" applyFill="1" applyAlignment="1">
      <alignment vertical="center" wrapText="1"/>
    </xf>
    <xf numFmtId="0" fontId="6" fillId="12" borderId="0" xfId="0" applyFont="1" applyFill="1" applyAlignment="1">
      <alignment vertical="center"/>
    </xf>
    <xf numFmtId="0" fontId="110" fillId="12" borderId="0" xfId="0" applyFont="1" applyFill="1" applyAlignment="1">
      <alignment horizontal="left" vertical="center"/>
    </xf>
    <xf numFmtId="0" fontId="7" fillId="12" borderId="0" xfId="0" applyFont="1" applyFill="1" applyAlignment="1">
      <alignment vertical="top"/>
    </xf>
    <xf numFmtId="0" fontId="387" fillId="0" borderId="0" xfId="0" applyFont="1" applyAlignment="1">
      <alignment horizontal="left"/>
    </xf>
    <xf numFmtId="0" fontId="2" fillId="12" borderId="0" xfId="0" applyFont="1" applyFill="1" applyAlignment="1">
      <alignment horizontal="left" vertical="center" indent="5"/>
    </xf>
    <xf numFmtId="0" fontId="2" fillId="0" borderId="0" xfId="0" applyFont="1" applyAlignment="1">
      <alignment horizontal="left" vertical="top" indent="5"/>
    </xf>
    <xf numFmtId="0" fontId="7" fillId="45" borderId="0" xfId="0" applyFont="1" applyFill="1"/>
    <xf numFmtId="0" fontId="7" fillId="54" borderId="0" xfId="0" applyFont="1" applyFill="1"/>
    <xf numFmtId="0" fontId="2" fillId="0" borderId="0" xfId="0" applyFont="1" applyAlignment="1">
      <alignment horizontal="left" vertical="top" indent="13"/>
    </xf>
    <xf numFmtId="169" fontId="30" fillId="0" borderId="0" xfId="0" applyNumberFormat="1" applyFont="1" applyAlignment="1">
      <alignment vertical="center"/>
    </xf>
    <xf numFmtId="169" fontId="379" fillId="0" borderId="0" xfId="0" applyNumberFormat="1" applyFont="1"/>
    <xf numFmtId="169" fontId="363" fillId="0" borderId="0" xfId="0" applyNumberFormat="1" applyFont="1"/>
    <xf numFmtId="169" fontId="35" fillId="0" borderId="12" xfId="0" applyNumberFormat="1" applyFont="1" applyBorder="1"/>
    <xf numFmtId="169" fontId="293" fillId="0" borderId="0" xfId="0" applyNumberFormat="1" applyFont="1" applyAlignment="1">
      <alignment vertical="center"/>
    </xf>
    <xf numFmtId="169" fontId="129" fillId="0" borderId="0" xfId="0" applyNumberFormat="1" applyFont="1" applyAlignment="1">
      <alignment vertical="center"/>
    </xf>
    <xf numFmtId="169" fontId="0" fillId="0" borderId="0" xfId="0" applyNumberFormat="1" applyAlignment="1">
      <alignment vertical="center" wrapText="1"/>
    </xf>
    <xf numFmtId="0" fontId="237" fillId="0" borderId="0" xfId="0" quotePrefix="1" applyFont="1" applyAlignment="1">
      <alignment vertical="center"/>
    </xf>
    <xf numFmtId="0" fontId="177" fillId="0" borderId="0" xfId="0" quotePrefix="1" applyFont="1" applyAlignment="1">
      <alignment horizontal="left" vertical="center"/>
    </xf>
    <xf numFmtId="14" fontId="177" fillId="12" borderId="0" xfId="0" applyNumberFormat="1" applyFont="1" applyFill="1" applyAlignment="1">
      <alignment horizontal="left" vertical="center"/>
    </xf>
    <xf numFmtId="0" fontId="0" fillId="55" borderId="0" xfId="0" applyFill="1"/>
    <xf numFmtId="0" fontId="143" fillId="55" borderId="0" xfId="0" applyFont="1" applyFill="1"/>
    <xf numFmtId="0" fontId="315" fillId="55" borderId="0" xfId="0" applyFont="1" applyFill="1"/>
    <xf numFmtId="164" fontId="177" fillId="0" borderId="0" xfId="0" applyNumberFormat="1" applyFont="1" applyAlignment="1">
      <alignment horizontal="left" vertical="center"/>
    </xf>
    <xf numFmtId="164" fontId="9" fillId="0" borderId="0" xfId="0" applyNumberFormat="1" applyFont="1"/>
    <xf numFmtId="0" fontId="520" fillId="0" borderId="0" xfId="0" applyFont="1"/>
    <xf numFmtId="0" fontId="21" fillId="0" borderId="0" xfId="5" applyAlignment="1">
      <alignment horizontal="left" vertical="center" indent="2"/>
    </xf>
    <xf numFmtId="0" fontId="497" fillId="0" borderId="0" xfId="0" applyFont="1"/>
    <xf numFmtId="0" fontId="522" fillId="0" borderId="0" xfId="0" applyFont="1" applyAlignment="1">
      <alignment horizontal="left" vertical="center" wrapText="1"/>
    </xf>
    <xf numFmtId="0" fontId="521" fillId="0" borderId="0" xfId="0" applyFont="1" applyAlignment="1">
      <alignment horizontal="left" vertical="center" wrapText="1"/>
    </xf>
    <xf numFmtId="0" fontId="0" fillId="0" borderId="0" xfId="0" applyAlignment="1">
      <alignment horizontal="left" vertical="center" wrapText="1" indent="2"/>
    </xf>
    <xf numFmtId="14" fontId="314" fillId="49" borderId="0" xfId="0" applyNumberFormat="1" applyFont="1" applyFill="1"/>
    <xf numFmtId="0" fontId="477" fillId="0" borderId="0" xfId="0" applyFont="1"/>
    <xf numFmtId="0" fontId="523" fillId="0" borderId="0" xfId="0" applyFont="1" applyAlignment="1">
      <alignment wrapText="1"/>
    </xf>
    <xf numFmtId="0" fontId="516" fillId="0" borderId="0" xfId="0" applyFont="1" applyAlignment="1">
      <alignment horizontal="left" vertical="center"/>
    </xf>
    <xf numFmtId="0" fontId="402" fillId="0" borderId="0" xfId="0" applyFont="1" applyAlignment="1">
      <alignment horizontal="left" vertical="center"/>
    </xf>
    <xf numFmtId="14" fontId="177" fillId="4" borderId="0" xfId="0" applyNumberFormat="1" applyFont="1" applyFill="1" applyAlignment="1">
      <alignment horizontal="left" vertical="center"/>
    </xf>
    <xf numFmtId="0" fontId="237" fillId="0" borderId="0" xfId="0" applyFont="1" applyAlignment="1">
      <alignment vertical="center"/>
    </xf>
    <xf numFmtId="0" fontId="525" fillId="12" borderId="0" xfId="0" applyFont="1" applyFill="1" applyAlignment="1">
      <alignment wrapText="1"/>
    </xf>
    <xf numFmtId="0" fontId="526" fillId="0" borderId="0" xfId="0" applyFont="1" applyAlignment="1">
      <alignment wrapText="1"/>
    </xf>
    <xf numFmtId="0" fontId="38" fillId="35" borderId="0" xfId="0" applyFont="1" applyFill="1"/>
    <xf numFmtId="0" fontId="500" fillId="0" borderId="0" xfId="0" applyFont="1"/>
    <xf numFmtId="0" fontId="142" fillId="0" borderId="0" xfId="0" applyFont="1" applyAlignment="1">
      <alignment horizontal="center" wrapText="1"/>
    </xf>
    <xf numFmtId="44" fontId="177" fillId="0" borderId="0" xfId="7" applyFont="1" applyAlignment="1">
      <alignment horizontal="left" vertical="center"/>
    </xf>
    <xf numFmtId="14" fontId="508" fillId="12" borderId="0" xfId="0" applyNumberFormat="1" applyFont="1" applyFill="1" applyAlignment="1">
      <alignment horizontal="center" vertical="center"/>
    </xf>
    <xf numFmtId="170" fontId="347" fillId="0" borderId="0" xfId="6" applyNumberFormat="1" applyFont="1" applyAlignment="1">
      <alignment horizontal="center" vertical="center"/>
    </xf>
    <xf numFmtId="0" fontId="143" fillId="10" borderId="0" xfId="0" applyFont="1" applyFill="1" applyAlignment="1">
      <alignment horizontal="center"/>
    </xf>
    <xf numFmtId="0" fontId="527" fillId="10" borderId="0" xfId="0" applyFont="1" applyFill="1" applyAlignment="1">
      <alignment horizontal="center"/>
    </xf>
    <xf numFmtId="0" fontId="237" fillId="10" borderId="0" xfId="0" quotePrefix="1" applyFont="1" applyFill="1" applyAlignment="1">
      <alignment horizontal="center" vertical="center"/>
    </xf>
    <xf numFmtId="0" fontId="109" fillId="10" borderId="0" xfId="0" applyFont="1" applyFill="1" applyAlignment="1">
      <alignment horizontal="center"/>
    </xf>
    <xf numFmtId="43" fontId="306" fillId="10" borderId="0" xfId="0" applyNumberFormat="1" applyFont="1" applyFill="1"/>
    <xf numFmtId="0" fontId="307" fillId="0" borderId="0" xfId="0" applyFont="1" applyAlignment="1">
      <alignment vertical="center"/>
    </xf>
    <xf numFmtId="43" fontId="528" fillId="12" borderId="0" xfId="0" applyNumberFormat="1" applyFont="1" applyFill="1"/>
    <xf numFmtId="0" fontId="38" fillId="0" borderId="0" xfId="0" applyFont="1" applyAlignment="1">
      <alignment horizontal="left" indent="9"/>
    </xf>
    <xf numFmtId="0" fontId="286" fillId="14" borderId="0" xfId="0" applyFont="1" applyFill="1" applyAlignment="1">
      <alignment horizontal="left" textRotation="135"/>
    </xf>
    <xf numFmtId="0" fontId="38" fillId="4" borderId="0" xfId="0" applyFont="1" applyFill="1" applyAlignment="1">
      <alignment horizontal="left" indent="1"/>
    </xf>
    <xf numFmtId="0" fontId="4" fillId="0" borderId="0" xfId="0" applyFont="1" applyAlignment="1">
      <alignment horizontal="left" vertical="center" indent="11"/>
    </xf>
    <xf numFmtId="0" fontId="96" fillId="12" borderId="0" xfId="0" applyFont="1" applyFill="1"/>
    <xf numFmtId="0" fontId="253" fillId="12" borderId="0" xfId="0" applyFont="1" applyFill="1"/>
    <xf numFmtId="0" fontId="2" fillId="12" borderId="0" xfId="0" applyFont="1" applyFill="1" applyAlignment="1">
      <alignment horizontal="left" vertical="center" indent="2"/>
    </xf>
    <xf numFmtId="169" fontId="353" fillId="0" borderId="0" xfId="0" applyNumberFormat="1" applyFont="1"/>
    <xf numFmtId="169" fontId="21" fillId="0" borderId="0" xfId="5" applyNumberFormat="1" applyFill="1"/>
    <xf numFmtId="169" fontId="12" fillId="0" borderId="12" xfId="0" applyNumberFormat="1" applyFont="1" applyBorder="1"/>
    <xf numFmtId="0" fontId="7" fillId="0" borderId="0" xfId="0" applyFont="1" applyAlignment="1">
      <alignment horizontal="left" indent="4"/>
    </xf>
    <xf numFmtId="0" fontId="263" fillId="12" borderId="0" xfId="0" applyFont="1" applyFill="1" applyAlignment="1">
      <alignment horizontal="left"/>
    </xf>
    <xf numFmtId="0" fontId="0" fillId="12" borderId="0" xfId="0" applyFill="1" applyAlignment="1">
      <alignment horizontal="center"/>
    </xf>
    <xf numFmtId="170" fontId="1" fillId="0" borderId="0" xfId="6" applyNumberFormat="1" applyFont="1"/>
    <xf numFmtId="0" fontId="306" fillId="10" borderId="0" xfId="0" applyFont="1" applyFill="1" applyAlignment="1">
      <alignment horizontal="center" vertical="center"/>
    </xf>
    <xf numFmtId="0" fontId="0" fillId="0" borderId="0" xfId="0" applyAlignment="1">
      <alignment horizontal="left" indent="4"/>
    </xf>
    <xf numFmtId="0" fontId="96" fillId="55" borderId="0" xfId="0" applyFont="1" applyFill="1" applyAlignment="1">
      <alignment horizontal="left"/>
    </xf>
    <xf numFmtId="0" fontId="177" fillId="31" borderId="0" xfId="0" applyFont="1" applyFill="1" applyAlignment="1">
      <alignment horizontal="left"/>
    </xf>
    <xf numFmtId="0" fontId="146" fillId="31" borderId="0" xfId="0" applyFont="1" applyFill="1" applyAlignment="1">
      <alignment wrapText="1"/>
    </xf>
    <xf numFmtId="0" fontId="90" fillId="0" borderId="9" xfId="0" applyFont="1" applyBorder="1"/>
    <xf numFmtId="0" fontId="13" fillId="31" borderId="9" xfId="0" applyFont="1" applyFill="1" applyBorder="1"/>
    <xf numFmtId="0" fontId="13" fillId="5" borderId="10" xfId="0" applyFont="1" applyFill="1" applyBorder="1"/>
    <xf numFmtId="0" fontId="13" fillId="0" borderId="10" xfId="0" applyFont="1" applyBorder="1"/>
    <xf numFmtId="0" fontId="13" fillId="7" borderId="10" xfId="0" applyFont="1" applyFill="1" applyBorder="1"/>
    <xf numFmtId="0" fontId="13" fillId="0" borderId="9" xfId="0" applyFont="1" applyBorder="1"/>
    <xf numFmtId="0" fontId="13" fillId="7" borderId="9" xfId="0" applyFont="1" applyFill="1" applyBorder="1"/>
    <xf numFmtId="0" fontId="13" fillId="0" borderId="9" xfId="0" applyFont="1" applyBorder="1" applyAlignment="1">
      <alignment horizontal="left"/>
    </xf>
    <xf numFmtId="0" fontId="22" fillId="7" borderId="12" xfId="0" applyFont="1" applyFill="1" applyBorder="1" applyAlignment="1">
      <alignment horizontal="left"/>
    </xf>
    <xf numFmtId="0" fontId="13" fillId="0" borderId="12" xfId="0" applyFont="1" applyBorder="1" applyAlignment="1">
      <alignment horizontal="left"/>
    </xf>
    <xf numFmtId="0" fontId="177" fillId="5" borderId="0" xfId="0" applyFont="1" applyFill="1"/>
    <xf numFmtId="0" fontId="150" fillId="32" borderId="0" xfId="0" applyFont="1" applyFill="1"/>
    <xf numFmtId="0" fontId="100" fillId="32" borderId="0" xfId="0" applyFont="1" applyFill="1"/>
    <xf numFmtId="0" fontId="13" fillId="32" borderId="0" xfId="0" applyFont="1" applyFill="1"/>
    <xf numFmtId="169" fontId="100" fillId="32" borderId="0" xfId="0" applyNumberFormat="1" applyFont="1" applyFill="1"/>
    <xf numFmtId="0" fontId="177" fillId="34" borderId="0" xfId="0" applyFont="1" applyFill="1" applyAlignment="1">
      <alignment horizontal="left"/>
    </xf>
    <xf numFmtId="43" fontId="30" fillId="0" borderId="1" xfId="0" applyNumberFormat="1" applyFont="1" applyBorder="1"/>
    <xf numFmtId="43" fontId="30" fillId="12" borderId="15" xfId="0" applyNumberFormat="1" applyFont="1" applyFill="1" applyBorder="1"/>
    <xf numFmtId="43" fontId="30" fillId="0" borderId="15" xfId="0" applyNumberFormat="1" applyFont="1" applyBorder="1"/>
    <xf numFmtId="0" fontId="16" fillId="5" borderId="13" xfId="0" applyFont="1" applyFill="1" applyBorder="1" applyAlignment="1">
      <alignment horizontal="center"/>
    </xf>
    <xf numFmtId="0" fontId="100" fillId="0" borderId="9" xfId="0" applyFont="1" applyBorder="1"/>
    <xf numFmtId="0" fontId="100" fillId="7" borderId="9" xfId="0" applyFont="1" applyFill="1" applyBorder="1"/>
    <xf numFmtId="0" fontId="152" fillId="0" borderId="9" xfId="0" applyFont="1" applyBorder="1" applyAlignment="1">
      <alignment horizontal="left"/>
    </xf>
    <xf numFmtId="0" fontId="224" fillId="0" borderId="0" xfId="0" applyFont="1" applyAlignment="1">
      <alignment horizontal="left"/>
    </xf>
    <xf numFmtId="0" fontId="446" fillId="0" borderId="0" xfId="0" applyFont="1" applyAlignment="1">
      <alignment horizontal="left"/>
    </xf>
    <xf numFmtId="44" fontId="224" fillId="0" borderId="0" xfId="0" applyNumberFormat="1" applyFont="1" applyAlignment="1">
      <alignment horizontal="left"/>
    </xf>
    <xf numFmtId="14" fontId="224" fillId="0" borderId="0" xfId="0" applyNumberFormat="1" applyFont="1" applyAlignment="1">
      <alignment horizontal="left"/>
    </xf>
    <xf numFmtId="169" fontId="13" fillId="32" borderId="0" xfId="0" applyNumberFormat="1" applyFont="1" applyFill="1"/>
    <xf numFmtId="169" fontId="514" fillId="0" borderId="0" xfId="0" applyNumberFormat="1" applyFont="1" applyAlignment="1">
      <alignment vertical="center" wrapText="1"/>
    </xf>
    <xf numFmtId="169" fontId="46" fillId="0" borderId="0" xfId="0" applyNumberFormat="1" applyFont="1"/>
    <xf numFmtId="169" fontId="1" fillId="0" borderId="0" xfId="6" applyNumberFormat="1" applyFont="1"/>
    <xf numFmtId="0" fontId="0" fillId="56" borderId="0" xfId="0" applyFill="1"/>
    <xf numFmtId="164" fontId="0" fillId="56" borderId="0" xfId="0" applyNumberFormat="1" applyFill="1"/>
    <xf numFmtId="169" fontId="0" fillId="56" borderId="0" xfId="0" applyNumberFormat="1" applyFill="1"/>
    <xf numFmtId="0" fontId="147" fillId="57" borderId="0" xfId="0" applyFont="1" applyFill="1" applyAlignment="1">
      <alignment horizontal="left"/>
    </xf>
    <xf numFmtId="0" fontId="5" fillId="4" borderId="0" xfId="0" applyFont="1" applyFill="1"/>
    <xf numFmtId="0" fontId="5" fillId="0" borderId="0" xfId="0" applyFont="1" applyAlignment="1">
      <alignment horizontal="left" indent="4"/>
    </xf>
    <xf numFmtId="0" fontId="5" fillId="4" borderId="0" xfId="0" applyFont="1" applyFill="1" applyAlignment="1">
      <alignment horizontal="center"/>
    </xf>
    <xf numFmtId="0" fontId="1" fillId="0" borderId="0" xfId="0" applyFont="1"/>
    <xf numFmtId="8" fontId="1" fillId="0" borderId="0" xfId="0" applyNumberFormat="1" applyFont="1"/>
    <xf numFmtId="168" fontId="1" fillId="0" borderId="0" xfId="7" applyNumberFormat="1" applyFont="1" applyAlignment="1">
      <alignment horizontal="center" vertical="center"/>
    </xf>
    <xf numFmtId="0" fontId="1" fillId="0" borderId="0" xfId="0" applyFont="1" applyAlignment="1">
      <alignment horizontal="left"/>
    </xf>
    <xf numFmtId="14" fontId="1" fillId="0" borderId="0" xfId="0" applyNumberFormat="1" applyFont="1" applyAlignment="1">
      <alignment horizontal="left"/>
    </xf>
    <xf numFmtId="0" fontId="1" fillId="0" borderId="0" xfId="0" applyFont="1" applyAlignment="1">
      <alignment horizontal="center"/>
    </xf>
    <xf numFmtId="0" fontId="1" fillId="12" borderId="0" xfId="0" applyFont="1" applyFill="1"/>
    <xf numFmtId="0" fontId="1" fillId="3" borderId="1" xfId="1" applyFont="1" applyBorder="1"/>
    <xf numFmtId="0" fontId="1" fillId="3" borderId="1" xfId="1" applyFont="1" applyBorder="1" applyAlignment="1">
      <alignment horizontal="center"/>
    </xf>
    <xf numFmtId="0" fontId="238" fillId="0" borderId="0" xfId="0" applyFont="1" applyAlignment="1">
      <alignment vertical="center" wrapText="1"/>
    </xf>
    <xf numFmtId="0" fontId="0" fillId="0" borderId="0" xfId="0" applyAlignment="1">
      <alignment horizontal="left"/>
    </xf>
    <xf numFmtId="169" fontId="0" fillId="0" borderId="0" xfId="0" applyNumberFormat="1" applyAlignment="1">
      <alignment horizontal="left" indent="4"/>
    </xf>
    <xf numFmtId="169" fontId="5" fillId="0" borderId="0" xfId="0" applyNumberFormat="1" applyFont="1" applyAlignment="1">
      <alignment horizontal="left" indent="4"/>
    </xf>
    <xf numFmtId="169" fontId="238" fillId="0" borderId="0" xfId="0" applyNumberFormat="1" applyFont="1" applyAlignment="1">
      <alignment vertical="center"/>
    </xf>
    <xf numFmtId="164" fontId="0" fillId="0" borderId="0" xfId="0" applyNumberFormat="1" applyAlignment="1">
      <alignment horizontal="left"/>
    </xf>
    <xf numFmtId="0" fontId="0" fillId="55" borderId="0" xfId="0" applyFill="1" applyAlignment="1">
      <alignment horizontal="left"/>
    </xf>
    <xf numFmtId="0" fontId="5" fillId="36" borderId="0" xfId="0" applyFont="1" applyFill="1" applyAlignment="1">
      <alignment horizontal="left"/>
    </xf>
    <xf numFmtId="0" fontId="82" fillId="0" borderId="0" xfId="0" applyFont="1" applyAlignment="1">
      <alignment horizontal="left"/>
    </xf>
    <xf numFmtId="44" fontId="0" fillId="0" borderId="0" xfId="7" applyFont="1" applyAlignment="1">
      <alignment horizontal="left"/>
    </xf>
    <xf numFmtId="169" fontId="0" fillId="0" borderId="0" xfId="0" applyNumberFormat="1" applyAlignment="1">
      <alignment horizontal="left"/>
    </xf>
    <xf numFmtId="0" fontId="0" fillId="14" borderId="0" xfId="0" applyFill="1" applyAlignment="1">
      <alignment horizontal="left"/>
    </xf>
    <xf numFmtId="0" fontId="0" fillId="10" borderId="0" xfId="0" applyFill="1" applyAlignment="1">
      <alignment horizontal="left"/>
    </xf>
    <xf numFmtId="169" fontId="5" fillId="0" borderId="0" xfId="0" applyNumberFormat="1" applyFont="1" applyAlignment="1">
      <alignment horizontal="left"/>
    </xf>
    <xf numFmtId="0" fontId="529" fillId="0" borderId="0" xfId="0" applyFont="1"/>
    <xf numFmtId="0" fontId="530" fillId="0" borderId="0" xfId="0" applyFont="1"/>
    <xf numFmtId="0" fontId="142" fillId="0" borderId="0" xfId="0" applyFont="1" applyAlignment="1">
      <alignment horizontal="left" vertical="center" wrapText="1"/>
    </xf>
    <xf numFmtId="0" fontId="250" fillId="0" borderId="0" xfId="0" applyFont="1" applyAlignment="1">
      <alignment horizontal="left" vertical="center"/>
    </xf>
    <xf numFmtId="0" fontId="531" fillId="10" borderId="0" xfId="0" applyFont="1" applyFill="1" applyAlignment="1">
      <alignment horizontal="center"/>
    </xf>
    <xf numFmtId="0" fontId="5" fillId="0" borderId="0" xfId="0" applyFont="1" applyAlignment="1">
      <alignment horizontal="left" vertical="center" indent="4"/>
    </xf>
    <xf numFmtId="0" fontId="5" fillId="0" borderId="0" xfId="0" applyFont="1" applyAlignment="1">
      <alignment horizontal="left" indent="1"/>
    </xf>
    <xf numFmtId="170" fontId="534" fillId="0" borderId="0" xfId="6" applyNumberFormat="1" applyFont="1"/>
    <xf numFmtId="43" fontId="59" fillId="0" borderId="0" xfId="0" applyNumberFormat="1" applyFont="1" applyAlignment="1">
      <alignment vertical="center"/>
    </xf>
    <xf numFmtId="43" fontId="59" fillId="12" borderId="0" xfId="0" applyNumberFormat="1" applyFont="1" applyFill="1" applyAlignment="1">
      <alignment vertical="center"/>
    </xf>
    <xf numFmtId="43" fontId="59" fillId="4" borderId="0" xfId="0" applyNumberFormat="1" applyFont="1" applyFill="1" applyAlignment="1">
      <alignment vertical="center"/>
    </xf>
    <xf numFmtId="43" fontId="0" fillId="0" borderId="0" xfId="0" applyNumberFormat="1" applyAlignment="1">
      <alignment vertical="center"/>
    </xf>
    <xf numFmtId="0" fontId="178" fillId="0" borderId="0" xfId="0" applyFont="1" applyAlignment="1">
      <alignment horizontal="center" vertical="center" wrapText="1"/>
    </xf>
    <xf numFmtId="0" fontId="535" fillId="0" borderId="0" xfId="0" applyFont="1" applyAlignment="1">
      <alignment vertical="center" wrapText="1"/>
    </xf>
    <xf numFmtId="0" fontId="536" fillId="0" borderId="0" xfId="0" applyFont="1" applyAlignment="1">
      <alignment vertical="center" wrapText="1"/>
    </xf>
    <xf numFmtId="0" fontId="536" fillId="37" borderId="0" xfId="0" applyFont="1" applyFill="1" applyAlignment="1">
      <alignment vertical="center" wrapText="1"/>
    </xf>
    <xf numFmtId="0" fontId="389" fillId="0" borderId="0" xfId="0" applyFont="1" applyAlignment="1">
      <alignment vertical="center" wrapText="1"/>
    </xf>
    <xf numFmtId="0" fontId="13" fillId="0" borderId="0" xfId="0" applyFont="1" applyAlignment="1">
      <alignment horizontal="left" indent="5"/>
    </xf>
    <xf numFmtId="0" fontId="259" fillId="0" borderId="0" xfId="0" applyFont="1" applyAlignment="1">
      <alignment vertical="center"/>
    </xf>
    <xf numFmtId="0" fontId="277" fillId="0" borderId="0" xfId="0" applyFont="1" applyAlignment="1">
      <alignment vertical="center"/>
    </xf>
    <xf numFmtId="0" fontId="147" fillId="0" borderId="0" xfId="0" applyFont="1" applyAlignment="1">
      <alignment vertical="center"/>
    </xf>
    <xf numFmtId="44" fontId="537" fillId="0" borderId="0" xfId="0" applyNumberFormat="1" applyFont="1" applyAlignment="1">
      <alignment horizontal="left" vertical="center" indent="3"/>
    </xf>
    <xf numFmtId="0" fontId="462" fillId="0" borderId="0" xfId="0" applyFont="1"/>
    <xf numFmtId="0" fontId="168" fillId="0" borderId="0" xfId="0" applyFont="1"/>
    <xf numFmtId="0" fontId="168" fillId="37" borderId="0" xfId="0" applyFont="1" applyFill="1"/>
    <xf numFmtId="0" fontId="168" fillId="13" borderId="0" xfId="0" applyFont="1" applyFill="1"/>
    <xf numFmtId="0" fontId="35" fillId="0" borderId="0" xfId="0" applyFont="1" applyAlignment="1">
      <alignment horizontal="left" indent="1"/>
    </xf>
    <xf numFmtId="0" fontId="147" fillId="4" borderId="0" xfId="0" applyFont="1" applyFill="1" applyAlignment="1">
      <alignment vertical="center" wrapText="1"/>
    </xf>
    <xf numFmtId="0" fontId="147" fillId="0" borderId="0" xfId="0" applyFont="1" applyAlignment="1">
      <alignment horizontal="left" indent="4"/>
    </xf>
    <xf numFmtId="0" fontId="286" fillId="0" borderId="0" xfId="0" applyFont="1" applyAlignment="1">
      <alignment horizontal="left" vertical="center" indent="4"/>
    </xf>
    <xf numFmtId="0" fontId="462" fillId="0" borderId="0" xfId="0" applyFont="1" applyAlignment="1">
      <alignment horizontal="left" indent="6"/>
    </xf>
    <xf numFmtId="0" fontId="168" fillId="13" borderId="0" xfId="0" applyFont="1" applyFill="1" applyAlignment="1">
      <alignment vertical="top"/>
    </xf>
    <xf numFmtId="0" fontId="462" fillId="0" borderId="0" xfId="0" applyFont="1" applyAlignment="1">
      <alignment horizontal="left" vertical="top" indent="5"/>
    </xf>
    <xf numFmtId="0" fontId="485" fillId="0" borderId="0" xfId="0" applyFont="1"/>
    <xf numFmtId="0" fontId="538" fillId="0" borderId="0" xfId="0" applyFont="1"/>
    <xf numFmtId="0" fontId="259" fillId="0" borderId="0" xfId="18" applyFont="1"/>
    <xf numFmtId="0" fontId="7" fillId="0" borderId="0" xfId="18" applyFont="1" applyAlignment="1">
      <alignment horizontal="center"/>
    </xf>
    <xf numFmtId="0" fontId="138" fillId="0" borderId="0" xfId="18" applyFont="1" applyAlignment="1">
      <alignment vertical="center"/>
    </xf>
    <xf numFmtId="0" fontId="60" fillId="0" borderId="0" xfId="0" applyFont="1"/>
    <xf numFmtId="0" fontId="82" fillId="0" borderId="0" xfId="0" applyFont="1"/>
    <xf numFmtId="0" fontId="7" fillId="0" borderId="0" xfId="0" applyFont="1" applyAlignment="1">
      <alignment horizontal="left" vertical="top" indent="5"/>
    </xf>
    <xf numFmtId="0" fontId="284" fillId="12" borderId="0" xfId="0" applyFont="1" applyFill="1" applyAlignment="1">
      <alignment horizontal="left" vertical="center"/>
    </xf>
    <xf numFmtId="0" fontId="442" fillId="0" borderId="0" xfId="0" applyFont="1" applyAlignment="1">
      <alignment horizontal="left" vertical="center" indent="4"/>
    </xf>
    <xf numFmtId="0" fontId="253" fillId="0" borderId="0" xfId="0" applyFont="1" applyAlignment="1">
      <alignment vertical="top"/>
    </xf>
    <xf numFmtId="0" fontId="110" fillId="0" borderId="0" xfId="0" applyFont="1" applyAlignment="1">
      <alignment horizontal="left" vertical="top"/>
    </xf>
    <xf numFmtId="0" fontId="110" fillId="0" borderId="0" xfId="0" applyFont="1" applyAlignment="1">
      <alignment vertical="top"/>
    </xf>
    <xf numFmtId="0" fontId="122" fillId="0" borderId="0" xfId="0" applyFont="1" applyAlignment="1">
      <alignment vertical="center"/>
    </xf>
    <xf numFmtId="0" fontId="511" fillId="0" borderId="0" xfId="0" applyFont="1" applyAlignment="1">
      <alignment horizontal="left" indent="6"/>
    </xf>
    <xf numFmtId="0" fontId="277" fillId="0" borderId="0" xfId="0" applyFont="1" applyAlignment="1">
      <alignment horizontal="left"/>
    </xf>
    <xf numFmtId="0" fontId="60" fillId="0" borderId="0" xfId="0" applyFont="1" applyAlignment="1">
      <alignment horizontal="left" indent="6"/>
    </xf>
    <xf numFmtId="0" fontId="223" fillId="0" borderId="0" xfId="0" applyFont="1" applyAlignment="1">
      <alignment horizontal="left" vertical="center"/>
    </xf>
    <xf numFmtId="0" fontId="540" fillId="0" borderId="0" xfId="0" applyFont="1" applyAlignment="1">
      <alignment horizontal="left"/>
    </xf>
    <xf numFmtId="0" fontId="7" fillId="0" borderId="0" xfId="0" applyFont="1" applyAlignment="1">
      <alignment horizontal="left" indent="6"/>
    </xf>
    <xf numFmtId="0" fontId="257" fillId="0" borderId="0" xfId="0" applyFont="1" applyAlignment="1">
      <alignment horizontal="left" vertical="center" wrapText="1" indent="6"/>
    </xf>
    <xf numFmtId="0" fontId="511" fillId="0" borderId="0" xfId="0" applyFont="1" applyAlignment="1">
      <alignment horizontal="center" vertical="center"/>
    </xf>
    <xf numFmtId="0" fontId="252" fillId="12" borderId="0" xfId="0" applyFont="1" applyFill="1" applyAlignment="1">
      <alignment horizontal="center"/>
    </xf>
    <xf numFmtId="0" fontId="60" fillId="12" borderId="0" xfId="0" applyFont="1" applyFill="1" applyAlignment="1">
      <alignment horizontal="center"/>
    </xf>
    <xf numFmtId="0" fontId="511" fillId="0" borderId="0" xfId="0" applyFont="1" applyAlignment="1">
      <alignment horizontal="left" vertical="center" indent="6"/>
    </xf>
    <xf numFmtId="0" fontId="45" fillId="0" borderId="0" xfId="0" applyFont="1"/>
    <xf numFmtId="0" fontId="539" fillId="0" borderId="0" xfId="0" applyFont="1" applyAlignment="1">
      <alignment horizontal="left" indent="4"/>
    </xf>
    <xf numFmtId="0" fontId="260" fillId="0" borderId="0" xfId="0" applyFont="1" applyAlignment="1">
      <alignment horizontal="left" vertical="center" indent="1"/>
    </xf>
    <xf numFmtId="0" fontId="35" fillId="4" borderId="0" xfId="0" applyFont="1" applyFill="1" applyAlignment="1">
      <alignment horizontal="left" vertical="center" indent="2"/>
    </xf>
    <xf numFmtId="0" fontId="478" fillId="4" borderId="0" xfId="0" applyFont="1" applyFill="1" applyAlignment="1">
      <alignment horizontal="left" vertical="center"/>
    </xf>
    <xf numFmtId="0" fontId="35" fillId="0" borderId="0" xfId="0" applyFont="1" applyAlignment="1">
      <alignment horizontal="left" vertical="center" indent="13"/>
    </xf>
    <xf numFmtId="0" fontId="463" fillId="0" borderId="0" xfId="0" applyFont="1" applyAlignment="1">
      <alignment vertical="top"/>
    </xf>
    <xf numFmtId="0" fontId="6" fillId="0" borderId="0" xfId="0" applyFont="1" applyAlignment="1">
      <alignment horizontal="left" vertical="top" indent="5"/>
    </xf>
    <xf numFmtId="0" fontId="2" fillId="12" borderId="0" xfId="0" applyFont="1" applyFill="1" applyAlignment="1">
      <alignment horizontal="left" vertical="center" indent="3"/>
    </xf>
    <xf numFmtId="0" fontId="7" fillId="0" borderId="0" xfId="0" applyFont="1" applyAlignment="1">
      <alignment horizontal="left" vertical="top" indent="4"/>
    </xf>
    <xf numFmtId="0" fontId="6" fillId="0" borderId="0" xfId="0" applyFont="1" applyAlignment="1">
      <alignment horizontal="left" indent="4"/>
    </xf>
    <xf numFmtId="0" fontId="82" fillId="0" borderId="0" xfId="0" applyFont="1" applyAlignment="1">
      <alignment horizontal="left" indent="4"/>
    </xf>
    <xf numFmtId="0" fontId="259" fillId="0" borderId="0" xfId="0" applyFont="1" applyAlignment="1">
      <alignment horizontal="left" vertical="top" indent="1"/>
    </xf>
    <xf numFmtId="0" fontId="259" fillId="0" borderId="0" xfId="0" applyFont="1" applyAlignment="1">
      <alignment vertical="top"/>
    </xf>
    <xf numFmtId="0" fontId="250" fillId="0" borderId="0" xfId="0" applyFont="1" applyAlignment="1">
      <alignment horizontal="left" vertical="top" indent="2"/>
    </xf>
    <xf numFmtId="0" fontId="223" fillId="0" borderId="0" xfId="0" applyFont="1" applyAlignment="1">
      <alignment horizontal="left" vertical="top" indent="13"/>
    </xf>
    <xf numFmtId="0" fontId="259" fillId="0" borderId="0" xfId="0" applyFont="1" applyAlignment="1">
      <alignment horizontal="right" vertical="center" wrapText="1"/>
    </xf>
    <xf numFmtId="0" fontId="2" fillId="12" borderId="0" xfId="0" applyFont="1" applyFill="1" applyAlignment="1">
      <alignment horizontal="left" vertical="center"/>
    </xf>
    <xf numFmtId="0" fontId="35" fillId="46" borderId="0" xfId="0" applyFont="1" applyFill="1" applyAlignment="1">
      <alignment horizontal="left" vertical="center"/>
    </xf>
    <xf numFmtId="0" fontId="7" fillId="46" borderId="0" xfId="0" applyFont="1" applyFill="1"/>
    <xf numFmtId="0" fontId="265" fillId="0" borderId="0" xfId="0" applyFont="1" applyAlignment="1">
      <alignment horizontal="left" vertical="top" indent="13"/>
    </xf>
    <xf numFmtId="0" fontId="2" fillId="0" borderId="0" xfId="0" applyFont="1" applyAlignment="1">
      <alignment horizontal="left" vertical="top" indent="7"/>
    </xf>
    <xf numFmtId="0" fontId="227" fillId="0" borderId="0" xfId="0" applyFont="1" applyAlignment="1">
      <alignment horizontal="left" indent="5"/>
    </xf>
    <xf numFmtId="0" fontId="542" fillId="10" borderId="0" xfId="0" applyFont="1" applyFill="1" applyAlignment="1">
      <alignment horizontal="center" vertical="center"/>
    </xf>
    <xf numFmtId="0" fontId="542" fillId="10" borderId="0" xfId="0" applyFont="1" applyFill="1" applyAlignment="1">
      <alignment vertical="center"/>
    </xf>
    <xf numFmtId="0" fontId="542" fillId="10" borderId="0" xfId="0" applyFont="1" applyFill="1" applyAlignment="1">
      <alignment horizontal="right" vertical="center"/>
    </xf>
    <xf numFmtId="0" fontId="374" fillId="0" borderId="0" xfId="0" applyFont="1" applyAlignment="1">
      <alignment horizontal="left" vertical="center"/>
    </xf>
    <xf numFmtId="169" fontId="17" fillId="0" borderId="0" xfId="4" applyNumberFormat="1" applyFill="1" applyAlignment="1" applyProtection="1"/>
    <xf numFmtId="169" fontId="21" fillId="0" borderId="12" xfId="5" applyNumberFormat="1" applyFill="1" applyBorder="1"/>
    <xf numFmtId="169" fontId="21" fillId="0" borderId="0" xfId="5" applyNumberFormat="1" applyFill="1" applyAlignment="1">
      <alignment horizontal="left" vertical="center"/>
    </xf>
    <xf numFmtId="0" fontId="15" fillId="0" borderId="0" xfId="0" applyFont="1" applyAlignment="1">
      <alignment horizontal="left"/>
    </xf>
    <xf numFmtId="169" fontId="32" fillId="0" borderId="0" xfId="0" applyNumberFormat="1" applyFont="1" applyAlignment="1">
      <alignment horizontal="left"/>
    </xf>
    <xf numFmtId="164" fontId="60" fillId="0" borderId="0" xfId="0" applyNumberFormat="1" applyFont="1" applyAlignment="1">
      <alignment horizontal="center"/>
    </xf>
    <xf numFmtId="0" fontId="60" fillId="11" borderId="0" xfId="0" applyFont="1" applyFill="1" applyAlignment="1">
      <alignment horizontal="left"/>
    </xf>
    <xf numFmtId="0" fontId="7" fillId="11" borderId="0" xfId="0" applyFont="1" applyFill="1"/>
    <xf numFmtId="0" fontId="7" fillId="55" borderId="0" xfId="0" applyFont="1" applyFill="1"/>
    <xf numFmtId="0" fontId="7" fillId="55" borderId="0" xfId="0" applyFont="1" applyFill="1" applyAlignment="1">
      <alignment horizontal="right"/>
    </xf>
    <xf numFmtId="0" fontId="35" fillId="58" borderId="0" xfId="0" applyFont="1" applyFill="1" applyAlignment="1">
      <alignment vertical="center"/>
    </xf>
    <xf numFmtId="0" fontId="35" fillId="59" borderId="0" xfId="0" applyFont="1" applyFill="1" applyAlignment="1">
      <alignment vertical="center"/>
    </xf>
    <xf numFmtId="0" fontId="35" fillId="48" borderId="0" xfId="0" applyFont="1" applyFill="1" applyAlignment="1">
      <alignment vertical="center"/>
    </xf>
    <xf numFmtId="0" fontId="138" fillId="12" borderId="0" xfId="0" applyFont="1" applyFill="1" applyAlignment="1">
      <alignment horizontal="left"/>
    </xf>
    <xf numFmtId="0" fontId="35" fillId="0" borderId="0" xfId="0" applyFont="1" applyAlignment="1">
      <alignment horizontal="left" vertical="center" indent="19"/>
    </xf>
    <xf numFmtId="164" fontId="259" fillId="11" borderId="0" xfId="0" applyNumberFormat="1" applyFont="1" applyFill="1"/>
    <xf numFmtId="0" fontId="0" fillId="55" borderId="0" xfId="0" applyFill="1" applyAlignment="1">
      <alignment horizontal="right"/>
    </xf>
    <xf numFmtId="0" fontId="441" fillId="55" borderId="0" xfId="0" applyFont="1" applyFill="1" applyAlignment="1">
      <alignment horizontal="right" vertical="center"/>
    </xf>
    <xf numFmtId="0" fontId="443" fillId="55" borderId="0" xfId="0" applyFont="1" applyFill="1" applyAlignment="1">
      <alignment horizontal="right" vertical="center"/>
    </xf>
    <xf numFmtId="169" fontId="0" fillId="55" borderId="0" xfId="0" applyNumberFormat="1" applyFill="1" applyAlignment="1">
      <alignment horizontal="right"/>
    </xf>
    <xf numFmtId="0" fontId="252" fillId="12" borderId="0" xfId="0" applyFont="1" applyFill="1" applyAlignment="1">
      <alignment horizontal="left"/>
    </xf>
    <xf numFmtId="0" fontId="60" fillId="12" borderId="0" xfId="0" applyFont="1" applyFill="1" applyAlignment="1">
      <alignment horizontal="left"/>
    </xf>
    <xf numFmtId="0" fontId="60" fillId="12" borderId="0" xfId="0" applyFont="1" applyFill="1" applyAlignment="1">
      <alignment horizontal="right"/>
    </xf>
    <xf numFmtId="0" fontId="259" fillId="55" borderId="0" xfId="0" applyFont="1" applyFill="1" applyAlignment="1">
      <alignment horizontal="left" indent="2"/>
    </xf>
    <xf numFmtId="0" fontId="255" fillId="0" borderId="0" xfId="0" applyFont="1" applyAlignment="1">
      <alignment vertical="center"/>
    </xf>
    <xf numFmtId="169" fontId="441" fillId="55" borderId="0" xfId="0" applyNumberFormat="1" applyFont="1" applyFill="1" applyAlignment="1">
      <alignment horizontal="right" vertical="center"/>
    </xf>
    <xf numFmtId="0" fontId="9" fillId="55" borderId="0" xfId="0" applyFont="1" applyFill="1" applyAlignment="1">
      <alignment horizontal="right" vertical="center"/>
    </xf>
    <xf numFmtId="0" fontId="96" fillId="55" borderId="0" xfId="0" applyFont="1" applyFill="1"/>
    <xf numFmtId="169" fontId="7" fillId="55" borderId="0" xfId="0" applyNumberFormat="1" applyFont="1" applyFill="1"/>
    <xf numFmtId="169" fontId="7" fillId="55" borderId="0" xfId="0" applyNumberFormat="1" applyFont="1" applyFill="1" applyAlignment="1">
      <alignment horizontal="right"/>
    </xf>
    <xf numFmtId="0" fontId="60" fillId="12" borderId="0" xfId="0" applyFont="1" applyFill="1"/>
    <xf numFmtId="0" fontId="223" fillId="0" borderId="0" xfId="0" applyFont="1" applyAlignment="1">
      <alignment horizontal="left" vertical="top" indent="1"/>
    </xf>
    <xf numFmtId="0" fontId="223" fillId="0" borderId="0" xfId="0" applyFont="1" applyAlignment="1">
      <alignment horizontal="left" vertical="top" indent="3"/>
    </xf>
    <xf numFmtId="0" fontId="223" fillId="0" borderId="0" xfId="0" applyFont="1" applyAlignment="1">
      <alignment horizontal="left" vertical="top" indent="4"/>
    </xf>
    <xf numFmtId="0" fontId="387" fillId="0" borderId="0" xfId="0" applyFont="1" applyAlignment="1">
      <alignment horizontal="left" vertical="top" indent="1"/>
    </xf>
    <xf numFmtId="0" fontId="122" fillId="0" borderId="0" xfId="0" applyFont="1" applyAlignment="1">
      <alignment horizontal="left" vertical="center" indent="5"/>
    </xf>
    <xf numFmtId="0" fontId="110" fillId="0" borderId="0" xfId="0" applyFont="1" applyAlignment="1">
      <alignment horizontal="left" vertical="top" indent="3"/>
    </xf>
    <xf numFmtId="0" fontId="150" fillId="0" borderId="5" xfId="0" applyFont="1" applyBorder="1" applyAlignment="1">
      <alignment horizontal="center" wrapText="1"/>
    </xf>
    <xf numFmtId="0" fontId="250" fillId="0" borderId="5" xfId="0" applyFont="1" applyBorder="1" applyAlignment="1">
      <alignment horizontal="left" wrapText="1"/>
    </xf>
    <xf numFmtId="0" fontId="250" fillId="0" borderId="7" xfId="0" applyFont="1" applyBorder="1" applyAlignment="1">
      <alignment horizontal="left" wrapText="1"/>
    </xf>
    <xf numFmtId="0" fontId="223" fillId="12" borderId="0" xfId="0" applyFont="1" applyFill="1" applyAlignment="1">
      <alignment horizontal="center" vertical="center"/>
    </xf>
    <xf numFmtId="0" fontId="7" fillId="12" borderId="0" xfId="0" applyFont="1" applyFill="1" applyAlignment="1">
      <alignment horizontal="left" indent="6"/>
    </xf>
    <xf numFmtId="0" fontId="7" fillId="12" borderId="0" xfId="0" applyFont="1" applyFill="1" applyAlignment="1">
      <alignment horizontal="left" indent="2"/>
    </xf>
    <xf numFmtId="0" fontId="281" fillId="12" borderId="0" xfId="0" applyFont="1" applyFill="1" applyAlignment="1">
      <alignment horizontal="left" vertical="center" indent="2"/>
    </xf>
    <xf numFmtId="0" fontId="82" fillId="12" borderId="0" xfId="0" applyFont="1" applyFill="1"/>
    <xf numFmtId="0" fontId="250" fillId="12" borderId="0" xfId="0" applyFont="1" applyFill="1" applyAlignment="1">
      <alignment vertical="center"/>
    </xf>
    <xf numFmtId="0" fontId="259" fillId="12" borderId="0" xfId="0" applyFont="1" applyFill="1"/>
    <xf numFmtId="0" fontId="441" fillId="37" borderId="0" xfId="0" applyFont="1" applyFill="1" applyAlignment="1">
      <alignment horizontal="right" vertical="center"/>
    </xf>
    <xf numFmtId="164" fontId="35" fillId="0" borderId="0" xfId="0" applyNumberFormat="1" applyFont="1"/>
    <xf numFmtId="0" fontId="325" fillId="60" borderId="34" xfId="0" applyFont="1" applyFill="1" applyBorder="1" applyAlignment="1">
      <alignment vertical="center"/>
    </xf>
    <xf numFmtId="0" fontId="325" fillId="60" borderId="35" xfId="0" applyFont="1" applyFill="1" applyBorder="1" applyAlignment="1">
      <alignment vertical="center"/>
    </xf>
    <xf numFmtId="0" fontId="325" fillId="60" borderId="36" xfId="0" applyFont="1" applyFill="1" applyBorder="1" applyAlignment="1">
      <alignment vertical="center"/>
    </xf>
    <xf numFmtId="0" fontId="325" fillId="61" borderId="37" xfId="0" applyFont="1" applyFill="1" applyBorder="1" applyAlignment="1">
      <alignment vertical="center"/>
    </xf>
    <xf numFmtId="0" fontId="325" fillId="61" borderId="38" xfId="0" applyFont="1" applyFill="1" applyBorder="1" applyAlignment="1">
      <alignment vertical="center"/>
    </xf>
    <xf numFmtId="0" fontId="325" fillId="61" borderId="39" xfId="0" applyFont="1" applyFill="1" applyBorder="1" applyAlignment="1">
      <alignment vertical="center"/>
    </xf>
    <xf numFmtId="0" fontId="543" fillId="39" borderId="0" xfId="0" applyFont="1" applyFill="1" applyAlignment="1">
      <alignment horizontal="left" vertical="center"/>
    </xf>
    <xf numFmtId="169" fontId="259" fillId="11" borderId="0" xfId="0" applyNumberFormat="1" applyFont="1" applyFill="1" applyAlignment="1">
      <alignment horizontal="left" indent="4"/>
    </xf>
    <xf numFmtId="164" fontId="259" fillId="0" borderId="0" xfId="0" applyNumberFormat="1" applyFont="1"/>
    <xf numFmtId="0" fontId="138" fillId="0" borderId="0" xfId="0" applyFont="1"/>
    <xf numFmtId="0" fontId="142" fillId="0" borderId="0" xfId="0" applyFont="1" applyAlignment="1">
      <alignment horizontal="left" indent="8"/>
    </xf>
    <xf numFmtId="0" fontId="142" fillId="0" borderId="0" xfId="0" applyFont="1" applyAlignment="1">
      <alignment horizontal="left"/>
    </xf>
    <xf numFmtId="0" fontId="539" fillId="0" borderId="0" xfId="0" applyFont="1" applyAlignment="1">
      <alignment horizontal="left" indent="6"/>
    </xf>
    <xf numFmtId="0" fontId="7" fillId="55" borderId="0" xfId="0" applyFont="1" applyFill="1" applyAlignment="1">
      <alignment horizontal="left"/>
    </xf>
    <xf numFmtId="0" fontId="259" fillId="55" borderId="0" xfId="0" applyFont="1" applyFill="1" applyAlignment="1">
      <alignment horizontal="center"/>
    </xf>
    <xf numFmtId="0" fontId="60" fillId="43" borderId="0" xfId="0" applyFont="1" applyFill="1"/>
    <xf numFmtId="0" fontId="155" fillId="0" borderId="0" xfId="0" applyFont="1" applyAlignment="1">
      <alignment vertical="center"/>
    </xf>
    <xf numFmtId="0" fontId="46" fillId="0" borderId="0" xfId="0" applyFont="1" applyAlignment="1">
      <alignment vertical="center"/>
    </xf>
    <xf numFmtId="14" fontId="141" fillId="0" borderId="0" xfId="0" applyNumberFormat="1" applyFont="1" applyAlignment="1">
      <alignment vertical="center" wrapText="1"/>
    </xf>
    <xf numFmtId="0" fontId="5" fillId="0" borderId="0" xfId="0" applyFont="1" applyAlignment="1">
      <alignment horizontal="left" vertical="center"/>
    </xf>
    <xf numFmtId="0" fontId="5" fillId="0" borderId="0" xfId="0" applyFont="1" applyAlignment="1">
      <alignment horizontal="left" vertical="center" indent="2"/>
    </xf>
    <xf numFmtId="0" fontId="546" fillId="0" borderId="0" xfId="0" applyFont="1" applyAlignment="1">
      <alignment vertical="center" wrapText="1"/>
    </xf>
    <xf numFmtId="0" fontId="141" fillId="0" borderId="0" xfId="0" applyFont="1" applyAlignment="1">
      <alignment horizontal="left" vertical="center" wrapText="1" indent="3"/>
    </xf>
    <xf numFmtId="0" fontId="4" fillId="0" borderId="0" xfId="0" applyFont="1" applyAlignment="1">
      <alignment vertical="center" wrapText="1"/>
    </xf>
    <xf numFmtId="0" fontId="13" fillId="0" borderId="0" xfId="0" applyFont="1" applyAlignment="1">
      <alignment vertical="center" wrapText="1"/>
    </xf>
    <xf numFmtId="0" fontId="0" fillId="0" borderId="0" xfId="0" applyAlignment="1">
      <alignment horizontal="right"/>
    </xf>
    <xf numFmtId="0" fontId="5" fillId="0" borderId="0" xfId="0" applyFont="1" applyAlignment="1">
      <alignment horizontal="right"/>
    </xf>
    <xf numFmtId="0" fontId="42" fillId="0" borderId="0" xfId="0" applyFont="1" applyAlignment="1">
      <alignment horizontal="center" vertical="center" textRotation="255"/>
    </xf>
    <xf numFmtId="0" fontId="456" fillId="0" borderId="0" xfId="0" applyFont="1" applyAlignment="1">
      <alignment horizontal="center" vertical="center" textRotation="255" wrapText="1"/>
    </xf>
    <xf numFmtId="0" fontId="4" fillId="0" borderId="0" xfId="0" applyFont="1" applyAlignment="1">
      <alignment horizontal="center" vertical="center" textRotation="255"/>
    </xf>
    <xf numFmtId="0" fontId="153" fillId="4" borderId="8" xfId="0" applyFont="1" applyFill="1" applyBorder="1" applyAlignment="1">
      <alignment horizontal="center" vertical="center" textRotation="255"/>
    </xf>
    <xf numFmtId="0" fontId="153" fillId="4" borderId="0" xfId="0" applyFont="1" applyFill="1" applyAlignment="1">
      <alignment horizontal="center" vertical="center" textRotation="255"/>
    </xf>
    <xf numFmtId="0" fontId="24" fillId="29" borderId="0" xfId="0" applyFont="1" applyFill="1" applyAlignment="1">
      <alignment horizontal="center" vertical="center" textRotation="255" wrapText="1"/>
    </xf>
    <xf numFmtId="0" fontId="15" fillId="6" borderId="0" xfId="0" applyFont="1" applyFill="1" applyAlignment="1">
      <alignment horizontal="center" vertical="center" textRotation="255"/>
    </xf>
    <xf numFmtId="0" fontId="159" fillId="11" borderId="0" xfId="0" applyFont="1" applyFill="1" applyAlignment="1">
      <alignment horizontal="center" vertical="center" textRotation="255" wrapText="1"/>
    </xf>
    <xf numFmtId="169" fontId="500" fillId="0" borderId="0" xfId="0" applyNumberFormat="1" applyFont="1"/>
    <xf numFmtId="0" fontId="143" fillId="28" borderId="0" xfId="0" applyFont="1" applyFill="1" applyAlignment="1">
      <alignment horizontal="center"/>
    </xf>
    <xf numFmtId="0" fontId="143" fillId="28" borderId="0" xfId="0" applyFont="1" applyFill="1" applyAlignment="1">
      <alignment horizontal="left"/>
    </xf>
    <xf numFmtId="0" fontId="141" fillId="55" borderId="0" xfId="0" applyFont="1" applyFill="1" applyAlignment="1">
      <alignment vertical="center" wrapText="1"/>
    </xf>
    <xf numFmtId="44" fontId="35" fillId="0" borderId="0" xfId="7" applyFont="1"/>
    <xf numFmtId="9" fontId="35" fillId="0" borderId="0" xfId="49" applyFont="1"/>
    <xf numFmtId="44" fontId="41" fillId="0" borderId="0" xfId="7" applyFont="1"/>
    <xf numFmtId="44" fontId="199" fillId="0" borderId="0" xfId="7" applyFont="1"/>
    <xf numFmtId="8" fontId="41" fillId="0" borderId="0" xfId="7" applyNumberFormat="1" applyFont="1"/>
    <xf numFmtId="44" fontId="110" fillId="0" borderId="0" xfId="7" applyFont="1"/>
    <xf numFmtId="0" fontId="262" fillId="0" borderId="0" xfId="0" applyFont="1" applyAlignment="1">
      <alignment horizontal="center"/>
    </xf>
    <xf numFmtId="15" fontId="15" fillId="6" borderId="0" xfId="0" applyNumberFormat="1" applyFont="1" applyFill="1" applyAlignment="1">
      <alignment horizontal="center" vertical="center" textRotation="255"/>
    </xf>
    <xf numFmtId="8" fontId="42" fillId="0" borderId="0" xfId="0" applyNumberFormat="1" applyFont="1" applyAlignment="1">
      <alignment horizontal="center" vertical="center" textRotation="255"/>
    </xf>
    <xf numFmtId="8" fontId="4" fillId="0" borderId="0" xfId="0" applyNumberFormat="1" applyFont="1"/>
    <xf numFmtId="9" fontId="4" fillId="0" borderId="0" xfId="0" applyNumberFormat="1" applyFont="1"/>
    <xf numFmtId="0" fontId="164" fillId="0" borderId="0" xfId="0" quotePrefix="1" applyFont="1"/>
    <xf numFmtId="0" fontId="310" fillId="0" borderId="0" xfId="0" applyFont="1" applyAlignment="1">
      <alignment vertical="center"/>
    </xf>
    <xf numFmtId="0" fontId="147" fillId="40" borderId="0" xfId="0" applyFont="1" applyFill="1" applyAlignment="1">
      <alignment horizontal="left" vertical="center"/>
    </xf>
    <xf numFmtId="0" fontId="250" fillId="13" borderId="0" xfId="0" applyFont="1" applyFill="1"/>
    <xf numFmtId="0" fontId="38" fillId="4" borderId="0" xfId="0" applyFont="1" applyFill="1" applyAlignment="1">
      <alignment horizontal="left" vertical="center" indent="11"/>
    </xf>
    <xf numFmtId="0" fontId="525" fillId="0" borderId="0" xfId="0" applyFont="1" applyAlignment="1">
      <alignment wrapText="1"/>
    </xf>
    <xf numFmtId="0" fontId="277" fillId="0" borderId="0" xfId="0" applyFont="1"/>
    <xf numFmtId="0" fontId="485" fillId="0" borderId="0" xfId="0" quotePrefix="1" applyFont="1"/>
    <xf numFmtId="0" fontId="547" fillId="0" borderId="0" xfId="0" applyFont="1" applyAlignment="1">
      <alignment horizontal="left" vertical="center" wrapText="1"/>
    </xf>
    <xf numFmtId="0" fontId="548" fillId="0" borderId="0" xfId="0" applyFont="1" applyAlignment="1">
      <alignment wrapText="1"/>
    </xf>
    <xf numFmtId="0" fontId="549" fillId="0" borderId="0" xfId="0" applyFont="1"/>
    <xf numFmtId="0" fontId="548" fillId="0" borderId="0" xfId="0" applyFont="1"/>
    <xf numFmtId="0" fontId="437" fillId="0" borderId="0" xfId="0" applyFont="1"/>
    <xf numFmtId="17" fontId="0" fillId="0" borderId="0" xfId="0" applyNumberFormat="1" applyAlignment="1">
      <alignment vertical="center" wrapText="1"/>
    </xf>
    <xf numFmtId="0" fontId="22" fillId="0" borderId="0" xfId="0" applyFont="1" applyAlignment="1">
      <alignment horizontal="left" vertical="center" indent="5"/>
    </xf>
    <xf numFmtId="44" fontId="115" fillId="0" borderId="0" xfId="0" applyNumberFormat="1" applyFont="1" applyAlignment="1">
      <alignment horizontal="left" vertical="center" wrapText="1"/>
    </xf>
    <xf numFmtId="0" fontId="22" fillId="14" borderId="0" xfId="0" applyFont="1" applyFill="1" applyAlignment="1">
      <alignment horizontal="left" vertical="center" indent="5"/>
    </xf>
    <xf numFmtId="44" fontId="115" fillId="14" borderId="0" xfId="0" applyNumberFormat="1" applyFont="1" applyFill="1" applyAlignment="1">
      <alignment horizontal="left" vertical="center" wrapText="1"/>
    </xf>
    <xf numFmtId="44" fontId="48" fillId="0" borderId="0" xfId="0" applyNumberFormat="1" applyFont="1" applyAlignment="1">
      <alignment horizontal="left" vertical="center" indent="2"/>
    </xf>
    <xf numFmtId="0" fontId="262" fillId="0" borderId="0" xfId="0" applyFont="1" applyAlignment="1">
      <alignment horizontal="center" vertical="center"/>
    </xf>
    <xf numFmtId="0" fontId="32" fillId="0" borderId="0" xfId="0" applyFont="1" applyAlignment="1">
      <alignment horizontal="left" indent="7"/>
    </xf>
    <xf numFmtId="0" fontId="96" fillId="0" borderId="0" xfId="0" applyFont="1" applyAlignment="1">
      <alignment wrapText="1"/>
    </xf>
    <xf numFmtId="0" fontId="96" fillId="0" borderId="0" xfId="0" applyFont="1" applyAlignment="1">
      <alignment horizontal="center" wrapText="1"/>
    </xf>
    <xf numFmtId="0" fontId="39" fillId="0" borderId="0" xfId="0" applyFont="1"/>
    <xf numFmtId="0" fontId="39" fillId="0" borderId="0" xfId="0" applyFont="1" applyAlignment="1">
      <alignment horizontal="left" indent="7"/>
    </xf>
    <xf numFmtId="0" fontId="57" fillId="13" borderId="0" xfId="0" applyFont="1" applyFill="1" applyAlignment="1">
      <alignment horizontal="left" vertical="center"/>
    </xf>
    <xf numFmtId="0" fontId="550" fillId="0" borderId="0" xfId="0" applyFont="1" applyAlignment="1">
      <alignment horizontal="left"/>
    </xf>
    <xf numFmtId="0" fontId="41" fillId="0" borderId="0" xfId="0" applyFont="1" applyAlignment="1">
      <alignment horizontal="right"/>
    </xf>
    <xf numFmtId="0" fontId="61" fillId="0" borderId="0" xfId="0" applyFont="1" applyAlignment="1">
      <alignment horizontal="left" indent="9"/>
    </xf>
    <xf numFmtId="0" fontId="109" fillId="0" borderId="0" xfId="0" applyFont="1" applyAlignment="1">
      <alignment horizontal="left" indent="9"/>
    </xf>
    <xf numFmtId="0" fontId="234" fillId="0" borderId="0" xfId="0" applyFont="1" applyAlignment="1">
      <alignment vertical="center"/>
    </xf>
    <xf numFmtId="0" fontId="551" fillId="0" borderId="0" xfId="0" applyFont="1" applyAlignment="1">
      <alignment horizontal="left" vertical="center" indent="2"/>
    </xf>
    <xf numFmtId="0" fontId="552" fillId="0" borderId="0" xfId="0" applyFont="1" applyAlignment="1">
      <alignment horizontal="left" indent="2"/>
    </xf>
    <xf numFmtId="0" fontId="253" fillId="42" borderId="0" xfId="0" applyFont="1" applyFill="1" applyAlignment="1">
      <alignment horizontal="left" indent="3"/>
    </xf>
    <xf numFmtId="0" fontId="252" fillId="42" borderId="0" xfId="0" applyFont="1" applyFill="1" applyAlignment="1">
      <alignment horizontal="left" indent="3"/>
    </xf>
    <xf numFmtId="0" fontId="6" fillId="0" borderId="0" xfId="0" applyFont="1" applyAlignment="1">
      <alignment horizontal="left" vertical="center" indent="4"/>
    </xf>
    <xf numFmtId="0" fontId="60" fillId="42" borderId="0" xfId="0" applyFont="1" applyFill="1"/>
    <xf numFmtId="0" fontId="253" fillId="12" borderId="0" xfId="0" applyFont="1" applyFill="1" applyAlignment="1">
      <alignment horizontal="left" vertical="center" indent="3"/>
    </xf>
    <xf numFmtId="0" fontId="6" fillId="40" borderId="0" xfId="0" applyFont="1" applyFill="1" applyAlignment="1">
      <alignment horizontal="left" indent="3"/>
    </xf>
    <xf numFmtId="0" fontId="35" fillId="0" borderId="0" xfId="0" applyFont="1" applyAlignment="1">
      <alignment horizontal="left" indent="4"/>
    </xf>
    <xf numFmtId="44" fontId="32" fillId="0" borderId="0" xfId="0" applyNumberFormat="1" applyFont="1" applyAlignment="1">
      <alignment horizontal="left" indent="8"/>
    </xf>
    <xf numFmtId="0" fontId="147" fillId="0" borderId="0" xfId="0" applyFont="1" applyAlignment="1">
      <alignment horizontal="left" wrapText="1"/>
    </xf>
    <xf numFmtId="0" fontId="20" fillId="0" borderId="0" xfId="0" applyFont="1" applyAlignment="1">
      <alignment horizontal="left" wrapText="1" indent="7"/>
    </xf>
    <xf numFmtId="0" fontId="20" fillId="0" borderId="0" xfId="0" applyFont="1" applyAlignment="1">
      <alignment horizontal="left" indent="7"/>
    </xf>
    <xf numFmtId="43" fontId="32" fillId="0" borderId="0" xfId="6" applyFont="1" applyAlignment="1">
      <alignment horizontal="left"/>
    </xf>
    <xf numFmtId="44" fontId="32" fillId="0" borderId="0" xfId="0" quotePrefix="1" applyNumberFormat="1" applyFont="1" applyAlignment="1">
      <alignment horizontal="left"/>
    </xf>
    <xf numFmtId="0" fontId="312" fillId="0" borderId="0" xfId="0" applyFont="1" applyAlignment="1">
      <alignment horizontal="left" wrapText="1" indent="2"/>
    </xf>
    <xf numFmtId="0" fontId="312" fillId="0" borderId="0" xfId="0" applyFont="1" applyAlignment="1">
      <alignment horizontal="left" indent="2"/>
    </xf>
    <xf numFmtId="0" fontId="280" fillId="40" borderId="0" xfId="0" applyFont="1" applyFill="1" applyAlignment="1">
      <alignment vertical="center"/>
    </xf>
    <xf numFmtId="0" fontId="542" fillId="62" borderId="0" xfId="0" applyFont="1" applyFill="1" applyAlignment="1">
      <alignment horizontal="left" indent="1"/>
    </xf>
    <xf numFmtId="0" fontId="553" fillId="62" borderId="0" xfId="0" applyFont="1" applyFill="1" applyAlignment="1">
      <alignment horizontal="left" indent="1"/>
    </xf>
    <xf numFmtId="0" fontId="250" fillId="0" borderId="0" xfId="0" applyFont="1" applyAlignment="1">
      <alignment horizontal="left" indent="3"/>
    </xf>
    <xf numFmtId="0" fontId="259" fillId="0" borderId="0" xfId="0" applyFont="1" applyAlignment="1">
      <alignment horizontal="left" indent="2"/>
    </xf>
    <xf numFmtId="0" fontId="250" fillId="0" borderId="0" xfId="0" applyFont="1" applyAlignment="1">
      <alignment horizontal="left"/>
    </xf>
    <xf numFmtId="0" fontId="250" fillId="0" borderId="0" xfId="0" applyFont="1" applyAlignment="1">
      <alignment horizontal="left" indent="2"/>
    </xf>
    <xf numFmtId="0" fontId="7" fillId="0" borderId="0" xfId="0" applyFont="1" applyAlignment="1">
      <alignment horizontal="left" indent="7"/>
    </xf>
    <xf numFmtId="0" fontId="0" fillId="0" borderId="0" xfId="0" applyAlignment="1">
      <alignment horizontal="left" indent="13"/>
    </xf>
    <xf numFmtId="0" fontId="7" fillId="0" borderId="0" xfId="0" applyFont="1" applyAlignment="1">
      <alignment horizontal="left" indent="13"/>
    </xf>
    <xf numFmtId="0" fontId="554" fillId="62" borderId="0" xfId="0" applyFont="1" applyFill="1" applyAlignment="1">
      <alignment horizontal="left" vertical="center"/>
    </xf>
    <xf numFmtId="0" fontId="555" fillId="0" borderId="0" xfId="0" applyFont="1" applyAlignment="1">
      <alignment horizontal="left" vertical="center" indent="9"/>
    </xf>
    <xf numFmtId="0" fontId="556" fillId="62" borderId="0" xfId="0" applyFont="1" applyFill="1"/>
    <xf numFmtId="0" fontId="178" fillId="0" borderId="0" xfId="0" applyFont="1"/>
    <xf numFmtId="0" fontId="115" fillId="0" borderId="0" xfId="0" applyFont="1" applyAlignment="1">
      <alignment horizontal="left" vertical="center" indent="4"/>
    </xf>
    <xf numFmtId="0" fontId="556" fillId="0" borderId="0" xfId="0" applyFont="1"/>
    <xf numFmtId="0" fontId="5" fillId="13" borderId="0" xfId="0" applyFont="1" applyFill="1"/>
    <xf numFmtId="0" fontId="5" fillId="13" borderId="0" xfId="0" applyFont="1" applyFill="1" applyAlignment="1">
      <alignment horizontal="center"/>
    </xf>
    <xf numFmtId="0" fontId="557" fillId="63" borderId="17" xfId="0" applyFont="1" applyFill="1" applyBorder="1" applyAlignment="1">
      <alignment horizontal="left" vertical="center" indent="1"/>
    </xf>
    <xf numFmtId="0" fontId="0" fillId="62" borderId="0" xfId="0" applyFill="1"/>
    <xf numFmtId="0" fontId="542" fillId="0" borderId="0" xfId="0" applyFont="1" applyAlignment="1">
      <alignment horizontal="left" indent="1"/>
    </xf>
    <xf numFmtId="0" fontId="553" fillId="62" borderId="0" xfId="0" applyFont="1" applyFill="1" applyAlignment="1">
      <alignment horizontal="left" indent="2"/>
    </xf>
    <xf numFmtId="0" fontId="554" fillId="0" borderId="0" xfId="0" applyFont="1" applyAlignment="1">
      <alignment horizontal="left" indent="2"/>
    </xf>
    <xf numFmtId="0" fontId="554" fillId="0" borderId="0" xfId="0" applyFont="1" applyAlignment="1">
      <alignment horizontal="left" vertical="center" indent="4"/>
    </xf>
    <xf numFmtId="0" fontId="554" fillId="0" borderId="0" xfId="0" applyFont="1" applyAlignment="1">
      <alignment horizontal="left" wrapText="1" indent="4"/>
    </xf>
    <xf numFmtId="0" fontId="225" fillId="0" borderId="0" xfId="0" applyFont="1" applyAlignment="1">
      <alignment horizontal="left" indent="2"/>
    </xf>
    <xf numFmtId="0" fontId="554" fillId="0" borderId="0" xfId="0" applyFont="1" applyAlignment="1">
      <alignment horizontal="left" wrapText="1" indent="2"/>
    </xf>
    <xf numFmtId="0" fontId="558" fillId="62" borderId="0" xfId="0" applyFont="1" applyFill="1" applyAlignment="1">
      <alignment horizontal="left" indent="2"/>
    </xf>
    <xf numFmtId="9" fontId="554" fillId="0" borderId="0" xfId="0" applyNumberFormat="1" applyFont="1"/>
    <xf numFmtId="0" fontId="110" fillId="0" borderId="0" xfId="0" applyFont="1" applyAlignment="1">
      <alignment vertical="center"/>
    </xf>
    <xf numFmtId="0" fontId="554" fillId="62" borderId="0" xfId="0" applyFont="1" applyFill="1" applyAlignment="1">
      <alignment horizontal="left" indent="2"/>
    </xf>
    <xf numFmtId="0" fontId="559" fillId="0" borderId="0" xfId="0" applyFont="1" applyAlignment="1">
      <alignment horizontal="left" vertical="center" indent="2"/>
    </xf>
    <xf numFmtId="0" fontId="147" fillId="0" borderId="0" xfId="0" applyFont="1" applyAlignment="1">
      <alignment horizontal="left" indent="2"/>
    </xf>
    <xf numFmtId="0" fontId="560" fillId="0" borderId="0" xfId="0" applyFont="1" applyAlignment="1">
      <alignment horizontal="left" vertical="center" wrapText="1" indent="2"/>
    </xf>
    <xf numFmtId="0" fontId="556" fillId="63" borderId="0" xfId="0" applyFont="1" applyFill="1"/>
    <xf numFmtId="0" fontId="13" fillId="5" borderId="0" xfId="0" applyFont="1" applyFill="1" applyAlignment="1">
      <alignment vertical="center"/>
    </xf>
    <xf numFmtId="0" fontId="178" fillId="0" borderId="0" xfId="0" applyFont="1" applyAlignment="1">
      <alignment horizontal="right"/>
    </xf>
    <xf numFmtId="0" fontId="512" fillId="0" borderId="0" xfId="0" applyFont="1"/>
    <xf numFmtId="0" fontId="561" fillId="0" borderId="0" xfId="0" applyFont="1" applyAlignment="1">
      <alignment horizontal="right"/>
    </xf>
    <xf numFmtId="0" fontId="6" fillId="0" borderId="0" xfId="0" applyFont="1" applyAlignment="1">
      <alignment horizontal="left" indent="3"/>
    </xf>
    <xf numFmtId="0" fontId="562" fillId="0" borderId="0" xfId="0" applyFont="1" applyAlignment="1">
      <alignment horizontal="right"/>
    </xf>
    <xf numFmtId="0" fontId="563" fillId="0" borderId="0" xfId="0" applyFont="1" applyAlignment="1">
      <alignment horizontal="left" vertical="center" indent="6" readingOrder="1"/>
    </xf>
    <xf numFmtId="0" fontId="564" fillId="0" borderId="40" xfId="0" applyFont="1" applyBorder="1" applyAlignment="1">
      <alignment vertical="center" wrapText="1"/>
    </xf>
    <xf numFmtId="0" fontId="562" fillId="0" borderId="0" xfId="0" applyFont="1" applyAlignment="1">
      <alignment horizontal="right" vertical="center"/>
    </xf>
    <xf numFmtId="0" fontId="563" fillId="0" borderId="0" xfId="0" applyFont="1" applyAlignment="1">
      <alignment horizontal="left" vertical="center" readingOrder="1"/>
    </xf>
    <xf numFmtId="0" fontId="564" fillId="0" borderId="0" xfId="0" applyFont="1" applyAlignment="1">
      <alignment vertical="center" wrapText="1"/>
    </xf>
    <xf numFmtId="0" fontId="556" fillId="62" borderId="0" xfId="0" applyFont="1" applyFill="1" applyAlignment="1">
      <alignment horizontal="left"/>
    </xf>
    <xf numFmtId="0" fontId="110" fillId="0" borderId="0" xfId="0" applyFont="1" applyAlignment="1">
      <alignment horizontal="left" indent="5"/>
    </xf>
    <xf numFmtId="0" fontId="250" fillId="64" borderId="0" xfId="0" applyFont="1" applyFill="1" applyAlignment="1">
      <alignment horizontal="left" indent="3"/>
    </xf>
    <xf numFmtId="44" fontId="566" fillId="0" borderId="0" xfId="0" applyNumberFormat="1" applyFont="1" applyAlignment="1">
      <alignment horizontal="left" vertical="center"/>
    </xf>
    <xf numFmtId="0" fontId="6" fillId="4" borderId="0" xfId="0" applyFont="1" applyFill="1" applyAlignment="1">
      <alignment horizontal="left" vertical="center" indent="1"/>
    </xf>
    <xf numFmtId="0" fontId="6" fillId="45" borderId="0" xfId="0" applyFont="1" applyFill="1" applyAlignment="1">
      <alignment horizontal="center" vertical="center" wrapText="1"/>
    </xf>
    <xf numFmtId="0" fontId="35" fillId="0" borderId="0" xfId="0" applyFont="1" applyAlignment="1">
      <alignment horizontal="left" vertical="center" indent="1"/>
    </xf>
    <xf numFmtId="0" fontId="35" fillId="0" borderId="0" xfId="0" applyFont="1" applyAlignment="1">
      <alignment horizontal="left" vertical="center" indent="2"/>
    </xf>
    <xf numFmtId="0" fontId="35" fillId="0" borderId="24" xfId="0" applyFont="1" applyBorder="1" applyAlignment="1">
      <alignment horizontal="left" vertical="center" indent="1"/>
    </xf>
    <xf numFmtId="0" fontId="225" fillId="0" borderId="0" xfId="0" applyFont="1" applyAlignment="1">
      <alignment horizontal="left" indent="1"/>
    </xf>
    <xf numFmtId="0" fontId="225" fillId="0" borderId="0" xfId="0" applyFont="1" applyAlignment="1">
      <alignment horizontal="left" vertical="center" indent="1"/>
    </xf>
    <xf numFmtId="0" fontId="225" fillId="39" borderId="0" xfId="0" applyFont="1" applyFill="1" applyAlignment="1">
      <alignment horizontal="left" vertical="center"/>
    </xf>
    <xf numFmtId="0" fontId="225" fillId="0" borderId="0" xfId="0" applyFont="1" applyAlignment="1">
      <alignment wrapText="1"/>
    </xf>
    <xf numFmtId="0" fontId="225" fillId="39" borderId="0" xfId="0" applyFont="1" applyFill="1" applyAlignment="1">
      <alignment horizontal="left"/>
    </xf>
    <xf numFmtId="0" fontId="6" fillId="39" borderId="0" xfId="0" applyFont="1" applyFill="1" applyAlignment="1">
      <alignment wrapText="1"/>
    </xf>
    <xf numFmtId="0" fontId="147" fillId="40" borderId="0" xfId="0" applyFont="1" applyFill="1"/>
    <xf numFmtId="0" fontId="147" fillId="39" borderId="0" xfId="0" applyFont="1" applyFill="1" applyAlignment="1">
      <alignment horizontal="left" indent="2"/>
    </xf>
    <xf numFmtId="0" fontId="6" fillId="48" borderId="0" xfId="0" applyFont="1" applyFill="1" applyAlignment="1">
      <alignment horizontal="center" vertical="center" wrapText="1"/>
    </xf>
    <xf numFmtId="0" fontId="9" fillId="28" borderId="0" xfId="0" applyFont="1" applyFill="1" applyAlignment="1">
      <alignment horizontal="center" vertical="center" wrapText="1"/>
    </xf>
    <xf numFmtId="0" fontId="225" fillId="13" borderId="0" xfId="0" applyFont="1" applyFill="1" applyAlignment="1">
      <alignment horizontal="left" vertical="center"/>
    </xf>
    <xf numFmtId="0" fontId="225" fillId="13" borderId="0" xfId="0" applyFont="1" applyFill="1" applyAlignment="1">
      <alignment horizontal="left"/>
    </xf>
    <xf numFmtId="0" fontId="268" fillId="13" borderId="0" xfId="0" applyFont="1" applyFill="1" applyAlignment="1">
      <alignment horizontal="left" vertical="top" wrapText="1"/>
    </xf>
    <xf numFmtId="0" fontId="268" fillId="36" borderId="0" xfId="0" applyFont="1" applyFill="1" applyAlignment="1">
      <alignment horizontal="left" vertical="top" wrapText="1"/>
    </xf>
    <xf numFmtId="0" fontId="6" fillId="13" borderId="0" xfId="0" applyFont="1" applyFill="1" applyAlignment="1">
      <alignment wrapText="1"/>
    </xf>
    <xf numFmtId="0" fontId="147" fillId="13" borderId="0" xfId="0" applyFont="1" applyFill="1"/>
    <xf numFmtId="0" fontId="147" fillId="13" borderId="0" xfId="0" applyFont="1" applyFill="1" applyAlignment="1">
      <alignment horizontal="left" indent="2"/>
    </xf>
    <xf numFmtId="0" fontId="567" fillId="13" borderId="0" xfId="0" applyFont="1" applyFill="1" applyAlignment="1">
      <alignment horizontal="center" wrapText="1"/>
    </xf>
    <xf numFmtId="0" fontId="286" fillId="0" borderId="0" xfId="0" applyFont="1" applyAlignment="1">
      <alignment horizontal="left" vertical="center" indent="3"/>
    </xf>
    <xf numFmtId="0" fontId="280" fillId="0" borderId="0" xfId="0" applyFont="1" applyAlignment="1">
      <alignment horizontal="left" indent="6"/>
    </xf>
    <xf numFmtId="44" fontId="6" fillId="4" borderId="0" xfId="0" applyNumberFormat="1" applyFont="1" applyFill="1"/>
    <xf numFmtId="0" fontId="280" fillId="0" borderId="0" xfId="0" applyFont="1"/>
    <xf numFmtId="44" fontId="6" fillId="0" borderId="0" xfId="0" applyNumberFormat="1" applyFont="1"/>
    <xf numFmtId="0" fontId="280" fillId="30" borderId="0" xfId="0" applyFont="1" applyFill="1" applyAlignment="1">
      <alignment horizontal="left"/>
    </xf>
    <xf numFmtId="164" fontId="250" fillId="0" borderId="0" xfId="0" applyNumberFormat="1" applyFont="1"/>
    <xf numFmtId="0" fontId="6" fillId="0" borderId="0" xfId="0" applyFont="1" applyAlignment="1">
      <alignment horizontal="left" indent="6"/>
    </xf>
    <xf numFmtId="0" fontId="150" fillId="0" borderId="0" xfId="0" applyFont="1" applyAlignment="1">
      <alignment horizontal="left" indent="17"/>
    </xf>
    <xf numFmtId="0" fontId="268" fillId="0" borderId="0" xfId="0" applyFont="1" applyAlignment="1">
      <alignment horizontal="left" vertical="top" wrapText="1"/>
    </xf>
    <xf numFmtId="0" fontId="75" fillId="59" borderId="0" xfId="0" applyFont="1" applyFill="1" applyAlignment="1">
      <alignment horizontal="left" indent="3"/>
    </xf>
    <xf numFmtId="0" fontId="6" fillId="4" borderId="0" xfId="0" applyFont="1" applyFill="1" applyAlignment="1">
      <alignment horizontal="left" indent="3"/>
    </xf>
    <xf numFmtId="0" fontId="13" fillId="14" borderId="0" xfId="0" applyFont="1" applyFill="1" applyAlignment="1">
      <alignment horizontal="left" vertical="center" indent="3"/>
    </xf>
    <xf numFmtId="0" fontId="2" fillId="14" borderId="0" xfId="0" applyFont="1" applyFill="1" applyAlignment="1">
      <alignment horizontal="left" vertical="center" indent="3"/>
    </xf>
    <xf numFmtId="0" fontId="565" fillId="64" borderId="0" xfId="0" applyFont="1" applyFill="1" applyAlignment="1">
      <alignment horizontal="left" indent="1"/>
    </xf>
    <xf numFmtId="0" fontId="556" fillId="64" borderId="0" xfId="0" applyFont="1" applyFill="1" applyAlignment="1">
      <alignment horizontal="left" indent="1"/>
    </xf>
    <xf numFmtId="0" fontId="554" fillId="64" borderId="0" xfId="0" applyFont="1" applyFill="1" applyAlignment="1">
      <alignment horizontal="left" vertical="center"/>
    </xf>
    <xf numFmtId="0" fontId="556" fillId="64" borderId="0" xfId="0" applyFont="1" applyFill="1"/>
    <xf numFmtId="0" fontId="557" fillId="64" borderId="17" xfId="0" applyFont="1" applyFill="1" applyBorder="1" applyAlignment="1">
      <alignment horizontal="left" vertical="center" indent="1"/>
    </xf>
    <xf numFmtId="0" fontId="556" fillId="64" borderId="0" xfId="0" applyFont="1" applyFill="1" applyAlignment="1">
      <alignment vertical="center"/>
    </xf>
    <xf numFmtId="0" fontId="250" fillId="0" borderId="0" xfId="0" applyFont="1" applyAlignment="1">
      <alignment horizontal="left" vertical="top" indent="3"/>
    </xf>
    <xf numFmtId="0" fontId="0" fillId="0" borderId="0" xfId="0" applyAlignment="1">
      <alignment horizontal="left" vertical="center" wrapText="1" indent="3"/>
    </xf>
    <xf numFmtId="0" fontId="21" fillId="0" borderId="0" xfId="5" applyAlignment="1">
      <alignment horizontal="left" vertical="center" wrapText="1" indent="3"/>
    </xf>
    <xf numFmtId="0" fontId="569" fillId="0" borderId="0" xfId="0" applyFont="1" applyAlignment="1">
      <alignment vertical="center" wrapText="1"/>
    </xf>
    <xf numFmtId="0" fontId="280" fillId="65" borderId="0" xfId="0" applyFont="1" applyFill="1" applyAlignment="1">
      <alignment horizontal="left"/>
    </xf>
    <xf numFmtId="0" fontId="6" fillId="66" borderId="0" xfId="0" applyFont="1" applyFill="1"/>
    <xf numFmtId="0" fontId="557" fillId="63" borderId="0" xfId="0" applyFont="1" applyFill="1" applyAlignment="1">
      <alignment horizontal="left" vertical="center" indent="1"/>
    </xf>
    <xf numFmtId="0" fontId="258" fillId="12" borderId="0" xfId="0" applyFont="1" applyFill="1"/>
    <xf numFmtId="0" fontId="250" fillId="14" borderId="0" xfId="0" applyFont="1" applyFill="1" applyAlignment="1">
      <alignment horizontal="center" vertical="center" wrapText="1"/>
    </xf>
    <xf numFmtId="0" fontId="563" fillId="14" borderId="0" xfId="0" applyFont="1" applyFill="1" applyAlignment="1">
      <alignment horizontal="left" vertical="center" readingOrder="1"/>
    </xf>
    <xf numFmtId="0" fontId="564" fillId="14" borderId="0" xfId="0" applyFont="1" applyFill="1" applyAlignment="1">
      <alignment vertical="center" wrapText="1"/>
    </xf>
    <xf numFmtId="0" fontId="115" fillId="14" borderId="0" xfId="0" applyFont="1" applyFill="1" applyAlignment="1">
      <alignment horizontal="left" vertical="center" indent="4"/>
    </xf>
    <xf numFmtId="0" fontId="285" fillId="14" borderId="0" xfId="0" applyFont="1" applyFill="1"/>
    <xf numFmtId="0" fontId="285" fillId="36" borderId="0" xfId="0" applyFont="1" applyFill="1"/>
    <xf numFmtId="0" fontId="285" fillId="0" borderId="0" xfId="0" applyFont="1" applyAlignment="1">
      <alignment horizontal="left" indent="4"/>
    </xf>
    <xf numFmtId="0" fontId="570" fillId="0" borderId="0" xfId="0" applyFont="1" applyAlignment="1">
      <alignment wrapText="1"/>
    </xf>
    <xf numFmtId="0" fontId="37" fillId="0" borderId="0" xfId="0" applyFont="1" applyAlignment="1">
      <alignment vertical="center" wrapText="1"/>
    </xf>
    <xf numFmtId="0" fontId="0" fillId="0" borderId="0" xfId="0" applyAlignment="1">
      <alignment horizontal="left" wrapText="1"/>
    </xf>
    <xf numFmtId="0" fontId="38" fillId="0" borderId="0" xfId="0" applyFont="1" applyAlignment="1">
      <alignment vertical="center"/>
    </xf>
    <xf numFmtId="0" fontId="258" fillId="10" borderId="0" xfId="0" applyFont="1" applyFill="1" applyAlignment="1">
      <alignment horizontal="center" vertical="center" wrapText="1"/>
    </xf>
    <xf numFmtId="0" fontId="573" fillId="0" borderId="0" xfId="0" applyFont="1"/>
    <xf numFmtId="169" fontId="100" fillId="31" borderId="0" xfId="0" applyNumberFormat="1" applyFont="1" applyFill="1"/>
    <xf numFmtId="169" fontId="510" fillId="0" borderId="0" xfId="0" applyNumberFormat="1" applyFont="1"/>
    <xf numFmtId="169" fontId="500" fillId="0" borderId="0" xfId="0" applyNumberFormat="1" applyFont="1" applyAlignment="1">
      <alignment vertical="center"/>
    </xf>
    <xf numFmtId="0" fontId="6" fillId="33" borderId="0" xfId="0" applyFont="1" applyFill="1" applyAlignment="1">
      <alignment horizontal="left" vertical="center" wrapText="1"/>
    </xf>
    <xf numFmtId="15" fontId="13" fillId="0" borderId="0" xfId="0" quotePrefix="1" applyNumberFormat="1" applyFont="1"/>
    <xf numFmtId="0" fontId="401" fillId="0" borderId="0" xfId="0" applyFont="1" applyAlignment="1">
      <alignment vertical="center" wrapText="1"/>
    </xf>
    <xf numFmtId="0" fontId="4" fillId="0" borderId="0" xfId="0" applyFont="1" applyAlignment="1">
      <alignment horizontal="right"/>
    </xf>
    <xf numFmtId="0" fontId="575" fillId="0" borderId="0" xfId="0" applyFont="1" applyAlignment="1">
      <alignment vertical="center" wrapText="1"/>
    </xf>
    <xf numFmtId="0" fontId="574" fillId="0" borderId="0" xfId="0" applyFont="1" applyAlignment="1">
      <alignment vertical="center" wrapText="1"/>
    </xf>
    <xf numFmtId="0" fontId="35" fillId="55" borderId="0" xfId="0" applyFont="1" applyFill="1" applyAlignment="1">
      <alignment horizontal="center"/>
    </xf>
    <xf numFmtId="0" fontId="0" fillId="55" borderId="0" xfId="0" applyFill="1" applyAlignment="1">
      <alignment horizontal="center"/>
    </xf>
    <xf numFmtId="0" fontId="147" fillId="57" borderId="0" xfId="0" applyFont="1" applyFill="1" applyAlignment="1">
      <alignment horizontal="center"/>
    </xf>
    <xf numFmtId="0" fontId="143" fillId="55" borderId="0" xfId="0" applyFont="1" applyFill="1" applyAlignment="1">
      <alignment horizontal="center"/>
    </xf>
    <xf numFmtId="0" fontId="315" fillId="55" borderId="0" xfId="0" applyFont="1" applyFill="1" applyAlignment="1">
      <alignment horizontal="center"/>
    </xf>
    <xf numFmtId="0" fontId="143" fillId="57" borderId="0" xfId="0" applyFont="1" applyFill="1" applyAlignment="1">
      <alignment horizontal="center"/>
    </xf>
    <xf numFmtId="0" fontId="164" fillId="0" borderId="0" xfId="0" applyFont="1" applyAlignment="1">
      <alignment horizontal="center" vertical="top" wrapText="1"/>
    </xf>
    <xf numFmtId="0" fontId="576" fillId="0" borderId="0" xfId="0" applyFont="1" applyAlignment="1">
      <alignment vertical="center" wrapText="1"/>
    </xf>
    <xf numFmtId="0" fontId="577" fillId="0" borderId="0" xfId="0" applyFont="1"/>
    <xf numFmtId="0" fontId="578" fillId="0" borderId="0" xfId="0" applyFont="1"/>
    <xf numFmtId="0" fontId="578" fillId="0" borderId="0" xfId="0" applyFont="1" applyAlignment="1">
      <alignment vertical="center" wrapText="1"/>
    </xf>
    <xf numFmtId="0" fontId="579" fillId="0" borderId="0" xfId="0" applyFont="1" applyAlignment="1">
      <alignment vertical="center"/>
    </xf>
    <xf numFmtId="0" fontId="0" fillId="0" borderId="0" xfId="0" applyAlignment="1">
      <alignment horizontal="left" vertical="center" indent="1"/>
    </xf>
    <xf numFmtId="0" fontId="258" fillId="0" borderId="0" xfId="0" applyFont="1" applyAlignment="1">
      <alignment horizontal="left" vertical="center" indent="1"/>
    </xf>
    <xf numFmtId="169" fontId="5" fillId="0" borderId="0" xfId="0" applyNumberFormat="1" applyFont="1" applyAlignment="1">
      <alignment horizontal="right"/>
    </xf>
    <xf numFmtId="169" fontId="5" fillId="0" borderId="0" xfId="0" applyNumberFormat="1" applyFont="1" applyAlignment="1">
      <alignment horizontal="center"/>
    </xf>
    <xf numFmtId="14" fontId="384" fillId="10" borderId="0" xfId="0" applyNumberFormat="1" applyFont="1" applyFill="1" applyAlignment="1">
      <alignment vertical="top" wrapText="1"/>
    </xf>
    <xf numFmtId="0" fontId="584" fillId="0" borderId="0" xfId="0" applyFont="1" applyAlignment="1">
      <alignment wrapText="1"/>
    </xf>
    <xf numFmtId="0" fontId="35" fillId="7" borderId="41" xfId="0" applyFont="1" applyFill="1" applyBorder="1" applyAlignment="1">
      <alignment horizontal="center"/>
    </xf>
    <xf numFmtId="0" fontId="11" fillId="39" borderId="0" xfId="0" applyFont="1" applyFill="1" applyAlignment="1">
      <alignment horizontal="left" wrapText="1"/>
    </xf>
    <xf numFmtId="0" fontId="477" fillId="0" borderId="0" xfId="0" applyFont="1" applyAlignment="1">
      <alignment vertical="center"/>
    </xf>
    <xf numFmtId="0" fontId="278" fillId="0" borderId="0" xfId="0" applyFont="1" applyAlignment="1">
      <alignment vertical="center"/>
    </xf>
    <xf numFmtId="0" fontId="580" fillId="0" borderId="0" xfId="0" applyFont="1" applyAlignment="1">
      <alignment wrapText="1"/>
    </xf>
    <xf numFmtId="0" fontId="525" fillId="4" borderId="0" xfId="0" applyFont="1" applyFill="1" applyAlignment="1">
      <alignment wrapText="1"/>
    </xf>
    <xf numFmtId="0" fontId="13" fillId="0" borderId="0" xfId="0" applyFont="1" applyAlignment="1">
      <alignment horizontal="left" vertical="center" wrapText="1"/>
    </xf>
    <xf numFmtId="0" fontId="348" fillId="4" borderId="0" xfId="0" applyFont="1" applyFill="1" applyAlignment="1">
      <alignment horizontal="left"/>
    </xf>
    <xf numFmtId="43" fontId="347" fillId="0" borderId="0" xfId="0" applyNumberFormat="1" applyFont="1" applyAlignment="1">
      <alignment horizontal="left" vertical="center"/>
    </xf>
    <xf numFmtId="0" fontId="4" fillId="0" borderId="0" xfId="18" applyAlignment="1">
      <alignment horizontal="left"/>
    </xf>
    <xf numFmtId="0" fontId="347" fillId="0" borderId="0" xfId="0" applyFont="1" applyAlignment="1">
      <alignment vertical="center"/>
    </xf>
    <xf numFmtId="0" fontId="402" fillId="12" borderId="0" xfId="0" applyFont="1" applyFill="1" applyAlignment="1">
      <alignment horizontal="left" vertical="center" wrapText="1"/>
    </xf>
    <xf numFmtId="0" fontId="7" fillId="12" borderId="0" xfId="0" applyFont="1" applyFill="1" applyAlignment="1">
      <alignment horizontal="left" vertical="top" indent="15"/>
    </xf>
    <xf numFmtId="0" fontId="310" fillId="0" borderId="0" xfId="0" applyFont="1" applyAlignment="1">
      <alignment horizontal="left" vertical="top" indent="16"/>
    </xf>
    <xf numFmtId="0" fontId="490" fillId="0" borderId="0" xfId="0" applyFont="1"/>
    <xf numFmtId="0" fontId="490" fillId="0" borderId="0" xfId="0" applyFont="1" applyAlignment="1">
      <alignment horizontal="left"/>
    </xf>
    <xf numFmtId="0" fontId="492" fillId="0" borderId="0" xfId="0" applyFont="1"/>
    <xf numFmtId="0" fontId="493" fillId="0" borderId="0" xfId="0" applyFont="1" applyAlignment="1">
      <alignment horizontal="left"/>
    </xf>
    <xf numFmtId="0" fontId="494" fillId="0" borderId="0" xfId="0" applyFont="1"/>
    <xf numFmtId="0" fontId="491" fillId="0" borderId="0" xfId="0" applyFont="1"/>
    <xf numFmtId="0" fontId="495" fillId="0" borderId="0" xfId="0" applyFont="1"/>
    <xf numFmtId="0" fontId="21" fillId="0" borderId="0" xfId="5" applyFill="1" applyAlignment="1"/>
    <xf numFmtId="0" fontId="496" fillId="0" borderId="0" xfId="0" applyFont="1" applyAlignment="1">
      <alignment horizontal="left"/>
    </xf>
    <xf numFmtId="0" fontId="155" fillId="0" borderId="0" xfId="0" applyFont="1"/>
    <xf numFmtId="0" fontId="502" fillId="0" borderId="0" xfId="0" applyFont="1" applyAlignment="1">
      <alignment wrapText="1"/>
    </xf>
    <xf numFmtId="0" fontId="500" fillId="0" borderId="0" xfId="0" applyFont="1" applyAlignment="1">
      <alignment wrapText="1"/>
    </xf>
    <xf numFmtId="0" fontId="498" fillId="0" borderId="0" xfId="0" applyFont="1" applyAlignment="1">
      <alignment wrapText="1"/>
    </xf>
    <xf numFmtId="0" fontId="502" fillId="0" borderId="0" xfId="0" applyFont="1"/>
    <xf numFmtId="0" fontId="200" fillId="0" borderId="0" xfId="0" applyFont="1" applyAlignment="1">
      <alignment horizontal="left"/>
    </xf>
    <xf numFmtId="0" fontId="524" fillId="0" borderId="0" xfId="0" applyFont="1"/>
    <xf numFmtId="0" fontId="491" fillId="11" borderId="0" xfId="0" applyFont="1" applyFill="1"/>
    <xf numFmtId="0" fontId="13" fillId="0" borderId="0" xfId="0" quotePrefix="1" applyFont="1"/>
    <xf numFmtId="8" fontId="177" fillId="0" borderId="0" xfId="0" applyNumberFormat="1"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275"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right" vertical="top"/>
    </xf>
    <xf numFmtId="0" fontId="155" fillId="0" borderId="0" xfId="0" applyFont="1" applyAlignment="1">
      <alignment horizontal="right" vertical="top"/>
    </xf>
    <xf numFmtId="0" fontId="6" fillId="38" borderId="0" xfId="0" applyFont="1" applyFill="1" applyAlignment="1">
      <alignment horizontal="center" vertical="center"/>
    </xf>
    <xf numFmtId="0" fontId="0" fillId="0" borderId="0" xfId="0" applyAlignment="1">
      <alignment horizontal="left" wrapText="1"/>
    </xf>
    <xf numFmtId="0" fontId="6" fillId="0" borderId="0" xfId="0" applyFont="1" applyAlignment="1">
      <alignment horizontal="left" wrapText="1"/>
    </xf>
    <xf numFmtId="0" fontId="402" fillId="0" borderId="0" xfId="0" applyFont="1" applyAlignment="1">
      <alignment horizontal="left" vertical="center" wrapText="1"/>
    </xf>
    <xf numFmtId="0" fontId="481" fillId="13" borderId="0" xfId="0" applyFont="1" applyFill="1" applyAlignment="1">
      <alignment horizontal="left" vertical="center" wrapText="1"/>
    </xf>
    <xf numFmtId="0" fontId="232" fillId="0" borderId="0" xfId="0" applyFont="1" applyAlignment="1">
      <alignment horizontal="center" wrapText="1"/>
    </xf>
    <xf numFmtId="0" fontId="2" fillId="0" borderId="0" xfId="0" applyFont="1" applyAlignment="1">
      <alignment horizontal="left" wrapText="1"/>
    </xf>
    <xf numFmtId="0" fontId="35" fillId="0" borderId="0" xfId="0" applyFont="1" applyAlignment="1">
      <alignment horizontal="center"/>
    </xf>
    <xf numFmtId="0" fontId="35" fillId="0" borderId="0" xfId="0" applyFont="1" applyAlignment="1">
      <alignment horizontal="center" vertical="center" wrapText="1"/>
    </xf>
    <xf numFmtId="0" fontId="37" fillId="0" borderId="0" xfId="0" quotePrefix="1" applyFont="1" applyAlignment="1">
      <alignment horizontal="left" vertical="center" wrapText="1"/>
    </xf>
    <xf numFmtId="0" fontId="38" fillId="0" borderId="0" xfId="0" quotePrefix="1" applyFont="1" applyAlignment="1">
      <alignment horizontal="left" wrapText="1"/>
    </xf>
    <xf numFmtId="0" fontId="38" fillId="0" borderId="0" xfId="0" quotePrefix="1" applyFont="1" applyAlignment="1">
      <alignment horizontal="left"/>
    </xf>
    <xf numFmtId="0" fontId="32" fillId="0" borderId="0" xfId="0" applyFont="1" applyAlignment="1">
      <alignment horizontal="center"/>
    </xf>
    <xf numFmtId="0" fontId="38" fillId="0" borderId="0" xfId="0" applyFont="1" applyAlignment="1">
      <alignment horizontal="center"/>
    </xf>
    <xf numFmtId="44" fontId="38" fillId="0" borderId="0" xfId="0" applyNumberFormat="1" applyFont="1" applyAlignment="1">
      <alignment horizontal="center" vertical="center"/>
    </xf>
    <xf numFmtId="0" fontId="481" fillId="37" borderId="0" xfId="0" applyFont="1" applyFill="1" applyAlignment="1">
      <alignment horizontal="left" vertical="center" wrapText="1"/>
    </xf>
    <xf numFmtId="0" fontId="32" fillId="0" borderId="0" xfId="0" applyFont="1" applyAlignment="1">
      <alignment horizontal="left"/>
    </xf>
    <xf numFmtId="0" fontId="35" fillId="13" borderId="0" xfId="0" applyFont="1" applyFill="1" applyAlignment="1">
      <alignment horizontal="left" vertical="center" wrapText="1"/>
    </xf>
    <xf numFmtId="44" fontId="48" fillId="0" borderId="0" xfId="0" applyNumberFormat="1" applyFont="1" applyAlignment="1">
      <alignment horizontal="center" vertical="center"/>
    </xf>
    <xf numFmtId="0" fontId="118" fillId="0" borderId="0" xfId="0" applyFont="1" applyAlignment="1">
      <alignment horizontal="left" vertical="center" wrapText="1"/>
    </xf>
    <xf numFmtId="0" fontId="223" fillId="0" borderId="0" xfId="0" applyFont="1" applyAlignment="1">
      <alignment horizontal="left"/>
    </xf>
    <xf numFmtId="0" fontId="234" fillId="0" borderId="0" xfId="0" applyFont="1" applyAlignment="1">
      <alignment horizontal="center" vertical="center"/>
    </xf>
    <xf numFmtId="0" fontId="35" fillId="0" borderId="0" xfId="0" applyFont="1" applyAlignment="1">
      <alignment horizontal="left" wrapText="1"/>
    </xf>
    <xf numFmtId="0" fontId="35" fillId="13" borderId="0" xfId="0" applyFont="1" applyFill="1" applyAlignment="1">
      <alignment horizontal="left"/>
    </xf>
    <xf numFmtId="0" fontId="35" fillId="0" borderId="0" xfId="0" applyFont="1" applyAlignment="1">
      <alignment horizontal="left"/>
    </xf>
    <xf numFmtId="0" fontId="35" fillId="0" borderId="0" xfId="0" applyFont="1" applyAlignment="1">
      <alignment horizontal="left" vertical="center"/>
    </xf>
    <xf numFmtId="0" fontId="35" fillId="13" borderId="0" xfId="0" applyFont="1" applyFill="1" applyAlignment="1">
      <alignment horizontal="left" vertical="center"/>
    </xf>
    <xf numFmtId="0" fontId="164" fillId="0" borderId="0" xfId="0" applyFont="1" applyAlignment="1">
      <alignment horizontal="left" vertical="top" wrapText="1"/>
    </xf>
    <xf numFmtId="0" fontId="6" fillId="0" borderId="0" xfId="0" applyFont="1" applyAlignment="1">
      <alignment horizontal="left"/>
    </xf>
    <xf numFmtId="0" fontId="38" fillId="0" borderId="0" xfId="0" applyFont="1" applyAlignment="1">
      <alignment horizontal="center" vertical="center"/>
    </xf>
    <xf numFmtId="0" fontId="37" fillId="0" borderId="0" xfId="0" applyFont="1" applyAlignment="1">
      <alignment horizontal="left"/>
    </xf>
    <xf numFmtId="0" fontId="37" fillId="0" borderId="0" xfId="0" applyFont="1" applyAlignment="1">
      <alignment horizontal="left" vertical="center"/>
    </xf>
    <xf numFmtId="0" fontId="96" fillId="0" borderId="0" xfId="0" applyFont="1" applyAlignment="1">
      <alignment horizontal="center"/>
    </xf>
    <xf numFmtId="44" fontId="203" fillId="0" borderId="0" xfId="0" applyNumberFormat="1" applyFont="1"/>
    <xf numFmtId="43" fontId="38" fillId="0" borderId="0" xfId="0" applyNumberFormat="1" applyFont="1" applyAlignment="1">
      <alignment horizontal="left"/>
    </xf>
    <xf numFmtId="0" fontId="5" fillId="0" borderId="0" xfId="0" applyFont="1" applyAlignment="1">
      <alignment horizontal="center"/>
    </xf>
    <xf numFmtId="0" fontId="11" fillId="2" borderId="6" xfId="2" applyFont="1" applyBorder="1" applyAlignment="1">
      <alignment horizontal="center"/>
    </xf>
    <xf numFmtId="0" fontId="7" fillId="0" borderId="0" xfId="0" applyFont="1" applyAlignment="1">
      <alignment horizontal="center"/>
    </xf>
    <xf numFmtId="0" fontId="115" fillId="0" borderId="0" xfId="0" applyFont="1" applyAlignment="1">
      <alignment horizontal="left" vertical="center"/>
    </xf>
    <xf numFmtId="43" fontId="111" fillId="0" borderId="0" xfId="0" applyNumberFormat="1" applyFont="1" applyAlignment="1">
      <alignment horizontal="center" vertical="center"/>
    </xf>
    <xf numFmtId="0" fontId="21" fillId="0" borderId="0" xfId="5" applyAlignment="1">
      <alignment horizontal="center"/>
    </xf>
    <xf numFmtId="14" fontId="7" fillId="0" borderId="0" xfId="0" applyNumberFormat="1" applyFont="1" applyAlignment="1">
      <alignment horizontal="center"/>
    </xf>
    <xf numFmtId="0" fontId="20" fillId="0" borderId="0" xfId="0" applyFont="1" applyAlignment="1">
      <alignment horizontal="center"/>
    </xf>
    <xf numFmtId="0" fontId="25" fillId="10" borderId="0" xfId="0" applyFont="1" applyFill="1" applyAlignment="1">
      <alignment horizontal="center"/>
    </xf>
    <xf numFmtId="0" fontId="0" fillId="37" borderId="0" xfId="0" applyFill="1" applyAlignment="1">
      <alignment vertical="center" wrapText="1"/>
    </xf>
    <xf numFmtId="0" fontId="253" fillId="0" borderId="0" xfId="0" applyFont="1" applyAlignment="1">
      <alignment horizontal="center"/>
    </xf>
    <xf numFmtId="0" fontId="412" fillId="0" borderId="0" xfId="0" applyFont="1" applyAlignment="1">
      <alignment horizontal="center" vertical="center"/>
    </xf>
    <xf numFmtId="0" fontId="47" fillId="0" borderId="0" xfId="0" applyFont="1" applyAlignment="1">
      <alignment horizontal="center" vertical="center"/>
    </xf>
    <xf numFmtId="0" fontId="47" fillId="0" borderId="0" xfId="0" applyFont="1" applyAlignment="1">
      <alignment horizontal="left" vertical="center"/>
    </xf>
    <xf numFmtId="0" fontId="6" fillId="0" borderId="0" xfId="0" applyFont="1" applyAlignment="1">
      <alignment horizontal="center"/>
    </xf>
    <xf numFmtId="0" fontId="15" fillId="0" borderId="0" xfId="0" applyFont="1" applyAlignment="1">
      <alignment horizontal="center"/>
    </xf>
    <xf numFmtId="0" fontId="110" fillId="0" borderId="0" xfId="0" applyFont="1" applyAlignment="1">
      <alignment horizontal="center"/>
    </xf>
    <xf numFmtId="0" fontId="13" fillId="0" borderId="0" xfId="0" applyFont="1" applyAlignment="1">
      <alignment horizontal="center"/>
    </xf>
    <xf numFmtId="0" fontId="243" fillId="37" borderId="0" xfId="0" applyFont="1" applyFill="1" applyAlignment="1">
      <alignment vertical="center" wrapText="1" readingOrder="1"/>
    </xf>
    <xf numFmtId="0" fontId="34" fillId="0" borderId="0" xfId="0" applyFont="1" applyAlignment="1">
      <alignment wrapText="1"/>
    </xf>
    <xf numFmtId="0" fontId="176" fillId="37" borderId="0" xfId="0" applyFont="1" applyFill="1" applyAlignment="1">
      <alignment vertical="center" wrapText="1"/>
    </xf>
    <xf numFmtId="0" fontId="223" fillId="0" borderId="0" xfId="0" applyFont="1" applyAlignment="1">
      <alignment horizontal="center" vertical="center"/>
    </xf>
    <xf numFmtId="0" fontId="2" fillId="0" borderId="0" xfId="0" applyFont="1" applyAlignment="1">
      <alignment vertical="center" wrapText="1"/>
    </xf>
    <xf numFmtId="0" fontId="141" fillId="0" borderId="0" xfId="0" applyFont="1" applyAlignment="1">
      <alignment horizontal="left" vertical="center" wrapText="1"/>
    </xf>
    <xf numFmtId="0" fontId="141" fillId="0" borderId="0" xfId="0" applyFont="1" applyAlignment="1">
      <alignment horizontal="center" vertical="center" wrapText="1"/>
    </xf>
    <xf numFmtId="0" fontId="87" fillId="0" borderId="0" xfId="0" applyFont="1" applyAlignment="1">
      <alignment horizontal="center"/>
    </xf>
    <xf numFmtId="0" fontId="82" fillId="0" borderId="0" xfId="0" applyFont="1" applyAlignment="1">
      <alignment horizontal="center"/>
    </xf>
    <xf numFmtId="0" fontId="7" fillId="0" borderId="0" xfId="0" applyFont="1" applyAlignment="1">
      <alignment horizontal="center" wrapText="1"/>
    </xf>
    <xf numFmtId="43" fontId="25" fillId="0" borderId="0" xfId="0" applyNumberFormat="1" applyFont="1" applyAlignment="1">
      <alignment horizontal="left"/>
    </xf>
    <xf numFmtId="0" fontId="25" fillId="0" borderId="0" xfId="0" applyFont="1" applyAlignment="1">
      <alignment horizontal="left"/>
    </xf>
    <xf numFmtId="0" fontId="65"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2" fillId="0" borderId="0" xfId="0" applyFont="1" applyAlignment="1">
      <alignment horizontal="center" wrapText="1"/>
    </xf>
    <xf numFmtId="0" fontId="59" fillId="0" borderId="0" xfId="0" applyFont="1" applyAlignment="1">
      <alignment vertical="center"/>
    </xf>
    <xf numFmtId="0" fontId="7" fillId="0" borderId="0" xfId="0" applyFont="1" applyAlignment="1"/>
    <xf numFmtId="0" fontId="290" fillId="0" borderId="0" xfId="0" applyFont="1" applyAlignment="1">
      <alignment horizontal="left" vertical="center"/>
    </xf>
    <xf numFmtId="0" fontId="0" fillId="0" borderId="0" xfId="0" applyAlignment="1"/>
    <xf numFmtId="0" fontId="258" fillId="0" borderId="0" xfId="0" applyFont="1" applyAlignment="1"/>
    <xf numFmtId="0" fontId="164" fillId="0" borderId="0" xfId="0" applyFont="1" applyAlignment="1">
      <alignment horizontal="left" vertical="center"/>
    </xf>
    <xf numFmtId="0" fontId="7" fillId="0" borderId="0" xfId="0" applyFont="1" applyAlignment="1">
      <alignment horizontal="left" vertical="center"/>
    </xf>
    <xf numFmtId="0" fontId="587" fillId="11" borderId="0" xfId="0" applyFont="1" applyFill="1" applyAlignment="1">
      <alignment horizontal="center" vertical="top" textRotation="255"/>
    </xf>
    <xf numFmtId="0" fontId="507" fillId="0" borderId="0" xfId="0" applyFont="1" applyAlignment="1">
      <alignment vertical="center"/>
    </xf>
    <xf numFmtId="0" fontId="506" fillId="0" borderId="0" xfId="0" applyFont="1" applyAlignment="1">
      <alignment horizontal="center" vertical="center"/>
    </xf>
    <xf numFmtId="0" fontId="141" fillId="0" borderId="0" xfId="0" applyFont="1" applyAlignment="1">
      <alignment horizontal="center" vertical="center" wrapText="1" indent="1"/>
    </xf>
    <xf numFmtId="0" fontId="5" fillId="0" borderId="0" xfId="0" applyFont="1" applyAlignment="1">
      <alignment horizontal="left" vertical="center" wrapText="1"/>
    </xf>
    <xf numFmtId="0" fontId="5" fillId="0" borderId="0" xfId="0" applyFont="1" applyAlignment="1">
      <alignment horizontal="center" vertical="center" wrapText="1"/>
    </xf>
    <xf numFmtId="0" fontId="275" fillId="0" borderId="0" xfId="0" applyFont="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wrapText="1"/>
    </xf>
    <xf numFmtId="0" fontId="142" fillId="10" borderId="0" xfId="0" applyFont="1" applyFill="1" applyAlignment="1">
      <alignment horizontal="center" vertical="center" textRotation="255"/>
    </xf>
    <xf numFmtId="0" fontId="533" fillId="4" borderId="0" xfId="0" applyFont="1" applyFill="1" applyAlignment="1">
      <alignment horizontal="center" vertical="center"/>
    </xf>
    <xf numFmtId="0" fontId="310" fillId="50" borderId="0" xfId="0" applyFont="1" applyFill="1" applyAlignment="1">
      <alignment horizontal="center" vertical="center"/>
    </xf>
    <xf numFmtId="0" fontId="310" fillId="50" borderId="0" xfId="0" applyFont="1" applyFill="1" applyAlignment="1">
      <alignment horizontal="center" vertical="center" textRotation="45"/>
    </xf>
    <xf numFmtId="0" fontId="532" fillId="4" borderId="0" xfId="0" applyFont="1" applyFill="1" applyAlignment="1">
      <alignment horizontal="left" indent="13"/>
    </xf>
    <xf numFmtId="0" fontId="310" fillId="4" borderId="0" xfId="0" applyFont="1" applyFill="1" applyAlignment="1">
      <alignment horizontal="center" wrapText="1"/>
    </xf>
    <xf numFmtId="0" fontId="310" fillId="4" borderId="0" xfId="0" applyFont="1" applyFill="1" applyAlignment="1">
      <alignment horizontal="center" vertical="center" textRotation="45"/>
    </xf>
    <xf numFmtId="0" fontId="0" fillId="0" borderId="0" xfId="0" applyAlignment="1">
      <alignment horizontal="right" vertical="top"/>
    </xf>
    <xf numFmtId="0" fontId="156" fillId="0" borderId="0" xfId="0" applyFont="1" applyAlignment="1">
      <alignment horizontal="center" vertical="center"/>
    </xf>
    <xf numFmtId="0" fontId="257" fillId="26" borderId="0" xfId="0" applyFont="1" applyFill="1" applyAlignment="1">
      <alignment horizontal="center" vertical="center" textRotation="255"/>
    </xf>
    <xf numFmtId="0" fontId="143" fillId="26" borderId="0" xfId="0" applyFont="1" applyFill="1" applyAlignment="1">
      <alignment horizontal="center"/>
    </xf>
    <xf numFmtId="0" fontId="210" fillId="35" borderId="0" xfId="0" applyFont="1" applyFill="1" applyAlignment="1">
      <alignment horizontal="center" vertical="center" wrapText="1"/>
    </xf>
    <xf numFmtId="0" fontId="586" fillId="8" borderId="0" xfId="0" applyFont="1" applyFill="1" applyAlignment="1">
      <alignment horizontal="center" vertical="center" textRotation="255"/>
    </xf>
    <xf numFmtId="0" fontId="154" fillId="0" borderId="0" xfId="0" applyFont="1" applyAlignment="1">
      <alignment horizontal="right" vertical="center"/>
    </xf>
    <xf numFmtId="0" fontId="155" fillId="0" borderId="0" xfId="0" applyFont="1" applyAlignment="1">
      <alignment horizontal="right" vertical="top"/>
    </xf>
    <xf numFmtId="0" fontId="6" fillId="38" borderId="25" xfId="0" applyFont="1" applyFill="1" applyBorder="1" applyAlignment="1">
      <alignment horizontal="center" vertical="center"/>
    </xf>
    <xf numFmtId="0" fontId="6" fillId="38" borderId="0" xfId="0" applyFont="1" applyFill="1" applyAlignment="1">
      <alignment horizontal="center" vertical="center"/>
    </xf>
    <xf numFmtId="43" fontId="30" fillId="15" borderId="27" xfId="0" applyNumberFormat="1" applyFont="1" applyFill="1" applyBorder="1" applyAlignment="1">
      <alignment horizontal="center"/>
    </xf>
    <xf numFmtId="43" fontId="30" fillId="15" borderId="22" xfId="0" applyNumberFormat="1" applyFont="1" applyFill="1" applyBorder="1" applyAlignment="1">
      <alignment horizontal="center"/>
    </xf>
    <xf numFmtId="43" fontId="306" fillId="10" borderId="0" xfId="0" applyNumberFormat="1" applyFont="1" applyFill="1" applyAlignment="1">
      <alignment horizontal="center" vertical="center"/>
    </xf>
    <xf numFmtId="44" fontId="7" fillId="12" borderId="0" xfId="0" applyNumberFormat="1" applyFont="1" applyFill="1" applyAlignment="1">
      <alignment horizontal="center" wrapText="1"/>
    </xf>
    <xf numFmtId="164" fontId="583" fillId="0" borderId="0" xfId="0" applyNumberFormat="1" applyFont="1" applyAlignment="1">
      <alignment horizontal="center" wrapText="1"/>
    </xf>
    <xf numFmtId="164" fontId="4" fillId="0" borderId="0" xfId="0" applyNumberFormat="1" applyFont="1" applyAlignment="1">
      <alignment horizontal="right"/>
    </xf>
    <xf numFmtId="0" fontId="38" fillId="0" borderId="0" xfId="0" quotePrefix="1" applyFont="1" applyAlignment="1">
      <alignment horizontal="left" wrapText="1"/>
    </xf>
    <xf numFmtId="0" fontId="38" fillId="0" borderId="0" xfId="0" quotePrefix="1" applyFont="1" applyAlignment="1">
      <alignment horizontal="left"/>
    </xf>
    <xf numFmtId="43" fontId="32" fillId="0" borderId="0" xfId="0" applyNumberFormat="1" applyFont="1" applyAlignment="1">
      <alignment horizontal="center"/>
    </xf>
    <xf numFmtId="0" fontId="32" fillId="0" borderId="0" xfId="0" applyFont="1" applyAlignment="1">
      <alignment horizontal="center"/>
    </xf>
    <xf numFmtId="0" fontId="7" fillId="39" borderId="0" xfId="0" applyFont="1" applyFill="1" applyAlignment="1">
      <alignment vertical="center" wrapText="1"/>
    </xf>
    <xf numFmtId="0" fontId="0" fillId="0" borderId="0" xfId="0" applyAlignment="1">
      <alignment horizontal="left" wrapText="1"/>
    </xf>
    <xf numFmtId="0" fontId="481" fillId="37" borderId="0" xfId="0" applyFont="1" applyFill="1" applyAlignment="1">
      <alignment horizontal="left" vertical="center" wrapText="1"/>
    </xf>
    <xf numFmtId="0" fontId="117" fillId="15" borderId="0" xfId="0" applyFont="1" applyFill="1" applyAlignment="1">
      <alignment horizontal="center" vertical="center" wrapText="1"/>
    </xf>
    <xf numFmtId="0" fontId="402" fillId="0" borderId="0" xfId="0" applyFont="1" applyAlignment="1">
      <alignment horizontal="center" vertical="center" wrapText="1"/>
    </xf>
    <xf numFmtId="0" fontId="402" fillId="0" borderId="0" xfId="0" applyFont="1" applyAlignment="1">
      <alignment horizontal="left" vertical="center" wrapText="1"/>
    </xf>
    <xf numFmtId="43" fontId="111" fillId="0" borderId="0" xfId="0" applyNumberFormat="1" applyFont="1" applyAlignment="1">
      <alignment horizontal="center"/>
    </xf>
    <xf numFmtId="0" fontId="318" fillId="0" borderId="0" xfId="0" applyFont="1" applyAlignment="1">
      <alignment horizontal="left" vertical="center" wrapText="1"/>
    </xf>
    <xf numFmtId="164" fontId="96" fillId="0" borderId="0" xfId="0" applyNumberFormat="1" applyFont="1" applyAlignment="1">
      <alignment horizontal="right"/>
    </xf>
    <xf numFmtId="164" fontId="259" fillId="11" borderId="0" xfId="0" applyNumberFormat="1" applyFont="1" applyFill="1" applyAlignment="1">
      <alignment horizontal="center"/>
    </xf>
    <xf numFmtId="0" fontId="302" fillId="39" borderId="0" xfId="0" applyFont="1" applyFill="1" applyAlignment="1">
      <alignment horizontal="left" vertical="center" wrapText="1"/>
    </xf>
    <xf numFmtId="44" fontId="300" fillId="0" borderId="0" xfId="0" applyNumberFormat="1" applyFont="1" applyAlignment="1">
      <alignment horizontal="center" vertical="center"/>
    </xf>
    <xf numFmtId="43" fontId="38" fillId="0" borderId="0" xfId="0" applyNumberFormat="1" applyFont="1" applyAlignment="1">
      <alignment horizontal="center"/>
    </xf>
    <xf numFmtId="0" fontId="38" fillId="0" borderId="0" xfId="0" applyFont="1" applyAlignment="1">
      <alignment horizontal="center"/>
    </xf>
    <xf numFmtId="44" fontId="38" fillId="0" borderId="0" xfId="0" applyNumberFormat="1" applyFont="1" applyAlignment="1">
      <alignment horizontal="center" vertical="center"/>
    </xf>
    <xf numFmtId="0" fontId="38" fillId="4" borderId="0" xfId="0" applyFont="1" applyFill="1" applyAlignment="1">
      <alignment horizontal="left"/>
    </xf>
    <xf numFmtId="14" fontId="192" fillId="28" borderId="0" xfId="0" applyNumberFormat="1" applyFont="1" applyFill="1" applyAlignment="1">
      <alignment horizontal="center" vertical="center" wrapText="1"/>
    </xf>
    <xf numFmtId="0" fontId="147" fillId="4" borderId="0" xfId="0" applyFont="1" applyFill="1" applyAlignment="1">
      <alignment horizontal="center" vertical="center" wrapText="1"/>
    </xf>
    <xf numFmtId="0" fontId="2" fillId="0" borderId="0" xfId="0" applyFont="1" applyAlignment="1">
      <alignment horizontal="left" wrapText="1"/>
    </xf>
    <xf numFmtId="49" fontId="48" fillId="0" borderId="0" xfId="0" applyNumberFormat="1" applyFont="1" applyAlignment="1">
      <alignment horizontal="center" vertical="center"/>
    </xf>
    <xf numFmtId="43" fontId="17" fillId="0" borderId="0" xfId="4" applyNumberFormat="1" applyAlignment="1" applyProtection="1">
      <alignment horizontal="center"/>
    </xf>
    <xf numFmtId="0" fontId="35" fillId="0" borderId="0" xfId="0" applyFont="1" applyAlignment="1">
      <alignment horizontal="center"/>
    </xf>
    <xf numFmtId="0" fontId="35" fillId="0" borderId="0" xfId="0" applyFont="1" applyAlignment="1">
      <alignment horizontal="center" vertical="center" wrapText="1"/>
    </xf>
    <xf numFmtId="0" fontId="37" fillId="0" borderId="0" xfId="0" quotePrefix="1" applyFont="1" applyAlignment="1">
      <alignment horizontal="left" wrapText="1"/>
    </xf>
    <xf numFmtId="0" fontId="41" fillId="0" borderId="0" xfId="0" applyFont="1" applyAlignment="1">
      <alignment wrapText="1"/>
    </xf>
    <xf numFmtId="49" fontId="38" fillId="0" borderId="0" xfId="0" applyNumberFormat="1" applyFont="1" applyAlignment="1">
      <alignment horizontal="center" vertical="center"/>
    </xf>
    <xf numFmtId="49" fontId="32" fillId="0" borderId="0" xfId="0" applyNumberFormat="1" applyFont="1" applyAlignment="1">
      <alignment horizontal="center"/>
    </xf>
    <xf numFmtId="0" fontId="37" fillId="0" borderId="0" xfId="0" quotePrefix="1" applyFont="1" applyAlignment="1">
      <alignment horizontal="left" vertical="center" wrapText="1"/>
    </xf>
    <xf numFmtId="0" fontId="21" fillId="0" borderId="0" xfId="38" applyAlignment="1">
      <alignment horizontal="center"/>
    </xf>
    <xf numFmtId="0" fontId="571" fillId="0" borderId="0" xfId="0" applyFont="1" applyAlignment="1">
      <alignment horizontal="center" vertical="center" wrapText="1"/>
    </xf>
    <xf numFmtId="0" fontId="6" fillId="0" borderId="0" xfId="0" applyFont="1" applyAlignment="1">
      <alignment horizontal="left" wrapText="1"/>
    </xf>
    <xf numFmtId="0" fontId="481" fillId="13" borderId="0" xfId="0" applyFont="1" applyFill="1" applyAlignment="1">
      <alignment horizontal="left" vertical="center" wrapText="1"/>
    </xf>
    <xf numFmtId="0" fontId="585" fillId="0" borderId="0" xfId="0" applyFont="1" applyAlignment="1">
      <alignment horizontal="left" vertical="center" wrapText="1"/>
    </xf>
    <xf numFmtId="0" fontId="232" fillId="0" borderId="0" xfId="0" applyFont="1" applyAlignment="1">
      <alignment horizontal="center" wrapText="1"/>
    </xf>
    <xf numFmtId="164" fontId="7" fillId="42" borderId="0" xfId="0" applyNumberFormat="1" applyFont="1" applyFill="1" applyAlignment="1">
      <alignment horizontal="center"/>
    </xf>
    <xf numFmtId="0" fontId="4" fillId="0" borderId="0" xfId="0" applyFont="1" applyAlignment="1">
      <alignment horizontal="left" vertical="top" wrapText="1"/>
    </xf>
    <xf numFmtId="0" fontId="7" fillId="0" borderId="0" xfId="0" applyFont="1" applyAlignment="1">
      <alignment horizontal="left" wrapText="1"/>
    </xf>
    <xf numFmtId="0" fontId="155" fillId="0" borderId="0" xfId="0" applyFont="1" applyAlignment="1">
      <alignment horizontal="left" vertical="center" wrapText="1"/>
    </xf>
    <xf numFmtId="0" fontId="46" fillId="0" borderId="0" xfId="0" applyFont="1" applyAlignment="1">
      <alignment horizontal="left" vertical="center" wrapText="1"/>
    </xf>
    <xf numFmtId="0" fontId="21" fillId="0" borderId="0" xfId="5" applyAlignment="1">
      <alignment horizontal="center" vertical="center" wrapText="1"/>
    </xf>
    <xf numFmtId="0" fontId="57" fillId="4" borderId="0" xfId="0" applyFont="1" applyFill="1" applyAlignment="1">
      <alignment horizontal="left" vertical="center" wrapText="1"/>
    </xf>
    <xf numFmtId="44" fontId="57" fillId="4" borderId="0" xfId="0" applyNumberFormat="1" applyFont="1" applyFill="1" applyAlignment="1">
      <alignment horizontal="left" vertical="center" wrapText="1"/>
    </xf>
    <xf numFmtId="0" fontId="111" fillId="0" borderId="0" xfId="0" applyFont="1" applyAlignment="1">
      <alignment horizontal="center" vertical="center" wrapText="1"/>
    </xf>
    <xf numFmtId="0" fontId="32" fillId="0" borderId="0" xfId="0" applyFont="1" applyAlignment="1">
      <alignment horizontal="right"/>
    </xf>
    <xf numFmtId="0" fontId="13" fillId="0" borderId="0" xfId="0" applyFont="1" applyAlignment="1">
      <alignment horizontal="left" wrapText="1"/>
    </xf>
    <xf numFmtId="0" fontId="57" fillId="0" borderId="0" xfId="0" applyFont="1" applyAlignment="1">
      <alignment horizontal="left" wrapText="1"/>
    </xf>
    <xf numFmtId="0" fontId="32" fillId="0" borderId="0" xfId="0" applyFont="1" applyAlignment="1">
      <alignment horizontal="left"/>
    </xf>
    <xf numFmtId="0" fontId="556" fillId="62" borderId="0" xfId="0" applyFont="1" applyFill="1" applyAlignment="1">
      <alignment horizontal="left" vertical="center" wrapText="1" indent="3"/>
    </xf>
    <xf numFmtId="164" fontId="6" fillId="59" borderId="0" xfId="0" applyNumberFormat="1" applyFont="1" applyFill="1" applyAlignment="1">
      <alignment horizontal="center"/>
    </xf>
    <xf numFmtId="0" fontId="280" fillId="0" borderId="0" xfId="0" applyFont="1" applyAlignment="1">
      <alignment horizontal="center"/>
    </xf>
    <xf numFmtId="0" fontId="35" fillId="37" borderId="0" xfId="0" applyFont="1" applyFill="1" applyAlignment="1">
      <alignment horizontal="left" wrapText="1"/>
    </xf>
    <xf numFmtId="0" fontId="35" fillId="13" borderId="0" xfId="0" applyFont="1" applyFill="1" applyAlignment="1">
      <alignment horizontal="left" vertical="center" wrapText="1"/>
    </xf>
    <xf numFmtId="0" fontId="35" fillId="13" borderId="0" xfId="0" applyFont="1" applyFill="1" applyAlignment="1">
      <alignment horizontal="center" vertical="center" wrapText="1"/>
    </xf>
    <xf numFmtId="0" fontId="571" fillId="0" borderId="0" xfId="0" applyFont="1" applyAlignment="1">
      <alignment horizontal="left" vertical="center" wrapText="1"/>
    </xf>
    <xf numFmtId="0" fontId="225" fillId="0" borderId="0" xfId="0" applyFont="1" applyAlignment="1">
      <alignment horizontal="center" wrapText="1"/>
    </xf>
    <xf numFmtId="0" fontId="268" fillId="39" borderId="0" xfId="0" applyFont="1" applyFill="1" applyAlignment="1">
      <alignment horizontal="center" vertical="center" wrapText="1"/>
    </xf>
    <xf numFmtId="0" fontId="268" fillId="13" borderId="0" xfId="0" applyFont="1" applyFill="1" applyAlignment="1">
      <alignment horizontal="center" vertical="center" wrapText="1"/>
    </xf>
    <xf numFmtId="0" fontId="35" fillId="13" borderId="0" xfId="0" applyFont="1" applyFill="1" applyAlignment="1">
      <alignment horizontal="left" vertical="center"/>
    </xf>
    <xf numFmtId="0" fontId="35" fillId="0" borderId="0" xfId="0" applyFont="1" applyAlignment="1">
      <alignment horizontal="left" wrapText="1"/>
    </xf>
    <xf numFmtId="0" fontId="234" fillId="0" borderId="0" xfId="0" applyFont="1" applyAlignment="1">
      <alignment horizontal="center" vertical="center"/>
    </xf>
    <xf numFmtId="0" fontId="117" fillId="15" borderId="0" xfId="0" applyFont="1" applyFill="1" applyAlignment="1">
      <alignment horizontal="center" vertical="center"/>
    </xf>
    <xf numFmtId="0" fontId="164" fillId="0" borderId="0" xfId="0" applyFont="1" applyAlignment="1">
      <alignment horizontal="left" vertical="top" wrapText="1"/>
    </xf>
    <xf numFmtId="0" fontId="37" fillId="0" borderId="0" xfId="0" applyFont="1" applyAlignment="1">
      <alignment horizontal="center" vertical="center" wrapText="1"/>
    </xf>
    <xf numFmtId="0" fontId="571" fillId="0" borderId="0" xfId="0" applyFont="1" applyAlignment="1">
      <alignment horizontal="center" wrapText="1"/>
    </xf>
    <xf numFmtId="0" fontId="223" fillId="0" borderId="0" xfId="0" applyFont="1" applyAlignment="1">
      <alignment horizontal="left"/>
    </xf>
    <xf numFmtId="0" fontId="37" fillId="0" borderId="0" xfId="0" applyFont="1" applyAlignment="1">
      <alignment horizontal="left" vertical="center" wrapText="1"/>
    </xf>
    <xf numFmtId="0" fontId="37" fillId="0" borderId="0" xfId="0" applyFont="1" applyAlignment="1">
      <alignment horizontal="left" wrapText="1"/>
    </xf>
    <xf numFmtId="0" fontId="140" fillId="0" borderId="0" xfId="0" applyFont="1" applyAlignment="1">
      <alignment horizontal="left" vertical="center" wrapText="1"/>
    </xf>
    <xf numFmtId="0" fontId="35" fillId="13" borderId="0" xfId="0" applyFont="1" applyFill="1" applyAlignment="1">
      <alignment horizontal="left"/>
    </xf>
    <xf numFmtId="0" fontId="35" fillId="0" borderId="0" xfId="0" applyFont="1" applyAlignment="1">
      <alignment horizontal="left"/>
    </xf>
    <xf numFmtId="0" fontId="35" fillId="0" borderId="0" xfId="0" applyFont="1" applyAlignment="1">
      <alignment horizontal="left" vertical="center"/>
    </xf>
    <xf numFmtId="44" fontId="117" fillId="0" borderId="0" xfId="0" applyNumberFormat="1" applyFont="1" applyAlignment="1">
      <alignment horizontal="left" vertical="center" wrapText="1"/>
    </xf>
    <xf numFmtId="0" fontId="57" fillId="13" borderId="0" xfId="0" applyFont="1" applyFill="1" applyAlignment="1">
      <alignment horizontal="left" vertical="center" indent="2"/>
    </xf>
    <xf numFmtId="44" fontId="48" fillId="0" borderId="0" xfId="0" applyNumberFormat="1" applyFont="1" applyAlignment="1">
      <alignment horizontal="center" vertical="center"/>
    </xf>
    <xf numFmtId="0" fontId="318" fillId="0" borderId="24" xfId="0" applyFont="1" applyBorder="1" applyAlignment="1">
      <alignment horizontal="left" vertical="center" wrapText="1"/>
    </xf>
    <xf numFmtId="0" fontId="118" fillId="0" borderId="0" xfId="0" applyFont="1" applyAlignment="1">
      <alignment horizontal="left" vertical="center" wrapText="1"/>
    </xf>
    <xf numFmtId="164" fontId="7" fillId="55" borderId="0" xfId="0" applyNumberFormat="1" applyFont="1" applyFill="1" applyAlignment="1">
      <alignment horizontal="center" vertical="top" wrapText="1"/>
    </xf>
    <xf numFmtId="164" fontId="7" fillId="55" borderId="0" xfId="0" applyNumberFormat="1" applyFont="1" applyFill="1" applyAlignment="1">
      <alignment horizontal="center"/>
    </xf>
    <xf numFmtId="0" fontId="7" fillId="55" borderId="0" xfId="0" applyFont="1" applyFill="1" applyAlignment="1">
      <alignment vertical="center" wrapText="1"/>
    </xf>
    <xf numFmtId="0" fontId="7" fillId="55" borderId="0" xfId="0" applyFont="1" applyFill="1" applyAlignment="1">
      <alignment horizontal="center" wrapText="1"/>
    </xf>
    <xf numFmtId="164" fontId="7" fillId="0" borderId="0" xfId="0" applyNumberFormat="1" applyFont="1" applyAlignment="1">
      <alignment horizontal="right" vertical="center"/>
    </xf>
    <xf numFmtId="164" fontId="60" fillId="43" borderId="0" xfId="0" applyNumberFormat="1" applyFont="1" applyFill="1" applyAlignment="1">
      <alignment horizontal="center"/>
    </xf>
    <xf numFmtId="0" fontId="75" fillId="0" borderId="0" xfId="0" applyFont="1" applyAlignment="1">
      <alignment horizontal="center"/>
    </xf>
    <xf numFmtId="0" fontId="233" fillId="0" borderId="0" xfId="0" applyFont="1" applyAlignment="1">
      <alignment horizontal="center" vertical="center"/>
    </xf>
    <xf numFmtId="0" fontId="6" fillId="0" borderId="0" xfId="0" applyFont="1" applyAlignment="1">
      <alignment horizontal="left"/>
    </xf>
    <xf numFmtId="0" fontId="37" fillId="0" borderId="0" xfId="0" applyFont="1" applyAlignment="1">
      <alignment horizontal="left" vertical="center"/>
    </xf>
    <xf numFmtId="0" fontId="37" fillId="0" borderId="0" xfId="0" applyFont="1" applyAlignment="1">
      <alignment horizontal="left"/>
    </xf>
    <xf numFmtId="0" fontId="138" fillId="12" borderId="0" xfId="0" applyFont="1" applyFill="1" applyAlignment="1">
      <alignment horizontal="center" vertical="center" wrapText="1"/>
    </xf>
    <xf numFmtId="0" fontId="38" fillId="0" borderId="0" xfId="0" applyFont="1" applyAlignment="1">
      <alignment horizontal="center" vertical="center"/>
    </xf>
    <xf numFmtId="164" fontId="462" fillId="10" borderId="0" xfId="0" applyNumberFormat="1" applyFont="1" applyFill="1" applyAlignment="1">
      <alignment horizontal="center" vertical="center"/>
    </xf>
    <xf numFmtId="0" fontId="96" fillId="0" borderId="0" xfId="0" applyFont="1" applyAlignment="1">
      <alignment horizontal="center"/>
    </xf>
    <xf numFmtId="43" fontId="32" fillId="0" borderId="0" xfId="0" applyNumberFormat="1" applyFont="1" applyAlignment="1">
      <alignment horizontal="left"/>
    </xf>
    <xf numFmtId="43" fontId="38" fillId="0" borderId="0" xfId="0" applyNumberFormat="1" applyFont="1" applyAlignment="1">
      <alignment horizontal="left"/>
    </xf>
    <xf numFmtId="0" fontId="192" fillId="15" borderId="0" xfId="0" applyFont="1" applyFill="1" applyAlignment="1">
      <alignment horizontal="left" vertical="center" wrapText="1"/>
    </xf>
    <xf numFmtId="43" fontId="21" fillId="0" borderId="0" xfId="5" applyNumberFormat="1" applyAlignment="1">
      <alignment horizontal="center"/>
    </xf>
    <xf numFmtId="0" fontId="21" fillId="0" borderId="0" xfId="5" applyAlignment="1">
      <alignment horizontal="center"/>
    </xf>
    <xf numFmtId="0" fontId="113" fillId="0" borderId="0" xfId="0" applyFont="1" applyAlignment="1">
      <alignment horizontal="left" vertical="center" wrapText="1"/>
    </xf>
    <xf numFmtId="43" fontId="22" fillId="0" borderId="0" xfId="0" applyNumberFormat="1" applyFont="1" applyAlignment="1">
      <alignment horizontal="left"/>
    </xf>
    <xf numFmtId="14" fontId="7" fillId="0" borderId="0" xfId="0" applyNumberFormat="1" applyFont="1" applyAlignment="1">
      <alignment horizontal="center"/>
    </xf>
    <xf numFmtId="43" fontId="34" fillId="0" borderId="0" xfId="0" applyNumberFormat="1" applyFont="1" applyAlignment="1">
      <alignment horizontal="center"/>
    </xf>
    <xf numFmtId="0" fontId="145" fillId="0" borderId="21" xfId="0" applyFont="1" applyBorder="1" applyAlignment="1">
      <alignment horizontal="left"/>
    </xf>
    <xf numFmtId="0" fontId="145" fillId="0" borderId="0" xfId="0" applyFont="1" applyAlignment="1">
      <alignment horizontal="left"/>
    </xf>
    <xf numFmtId="0" fontId="5" fillId="0" borderId="0" xfId="0" applyFont="1" applyAlignment="1">
      <alignment horizontal="center"/>
    </xf>
    <xf numFmtId="0" fontId="11" fillId="2" borderId="6" xfId="2" applyFont="1" applyBorder="1" applyAlignment="1">
      <alignment horizontal="center"/>
    </xf>
    <xf numFmtId="0" fontId="11" fillId="2" borderId="0" xfId="2" applyFont="1" applyBorder="1" applyAlignment="1">
      <alignment horizontal="center"/>
    </xf>
    <xf numFmtId="0" fontId="7" fillId="0" borderId="0" xfId="0" applyFont="1" applyAlignment="1">
      <alignment horizontal="center"/>
    </xf>
    <xf numFmtId="0" fontId="31" fillId="2" borderId="8" xfId="2" applyFont="1" applyBorder="1" applyAlignment="1">
      <alignment horizontal="center" textRotation="255"/>
    </xf>
    <xf numFmtId="0" fontId="31" fillId="2" borderId="0" xfId="2" applyFont="1" applyBorder="1" applyAlignment="1">
      <alignment horizontal="center" textRotation="255"/>
    </xf>
    <xf numFmtId="0" fontId="115" fillId="0" borderId="0" xfId="0" applyFont="1" applyAlignment="1">
      <alignment horizontal="left" vertical="center"/>
    </xf>
    <xf numFmtId="0" fontId="179" fillId="0" borderId="0" xfId="0" applyFont="1" applyAlignment="1">
      <alignment horizontal="center" vertical="center"/>
    </xf>
    <xf numFmtId="43" fontId="111" fillId="0" borderId="0" xfId="0" applyNumberFormat="1" applyFont="1" applyAlignment="1">
      <alignment horizontal="center" vertical="center"/>
    </xf>
    <xf numFmtId="0" fontId="111" fillId="0" borderId="0" xfId="0" applyFont="1" applyAlignment="1">
      <alignment horizontal="center" vertical="center"/>
    </xf>
    <xf numFmtId="0" fontId="192" fillId="15" borderId="0" xfId="0" applyFont="1" applyFill="1" applyAlignment="1">
      <alignment horizontal="center" vertical="center" wrapText="1"/>
    </xf>
    <xf numFmtId="0" fontId="219" fillId="12" borderId="0" xfId="0" applyFont="1" applyFill="1" applyAlignment="1">
      <alignment horizontal="center" vertical="center" textRotation="135"/>
    </xf>
    <xf numFmtId="0" fontId="20" fillId="0" borderId="0" xfId="0" applyFont="1" applyAlignment="1">
      <alignment horizontal="center"/>
    </xf>
    <xf numFmtId="0" fontId="25" fillId="10" borderId="0" xfId="0" applyFont="1" applyFill="1" applyAlignment="1">
      <alignment horizontal="center"/>
    </xf>
    <xf numFmtId="0" fontId="114" fillId="0" borderId="0" xfId="0" applyFont="1" applyAlignment="1">
      <alignment horizontal="left" indent="9"/>
    </xf>
    <xf numFmtId="0" fontId="147" fillId="0" borderId="0" xfId="0" applyFont="1" applyAlignment="1">
      <alignment horizontal="center"/>
    </xf>
    <xf numFmtId="0" fontId="169" fillId="0" borderId="0" xfId="0" applyFont="1" applyAlignment="1">
      <alignment horizontal="center"/>
    </xf>
    <xf numFmtId="0" fontId="344" fillId="0" borderId="0" xfId="0" applyFont="1" applyAlignment="1">
      <alignment horizontal="center"/>
    </xf>
    <xf numFmtId="0" fontId="352" fillId="0" borderId="0" xfId="0" applyFont="1" applyAlignment="1">
      <alignment horizontal="center"/>
    </xf>
    <xf numFmtId="0" fontId="177" fillId="0" borderId="0" xfId="0" applyFont="1" applyAlignment="1">
      <alignment horizontal="center" vertical="center"/>
    </xf>
    <xf numFmtId="0" fontId="13" fillId="0" borderId="0" xfId="0" applyFont="1" applyAlignment="1">
      <alignment horizontal="center"/>
    </xf>
    <xf numFmtId="0" fontId="347" fillId="0" borderId="0" xfId="0" applyFont="1" applyAlignment="1">
      <alignment horizontal="center" vertical="center"/>
    </xf>
    <xf numFmtId="43" fontId="347" fillId="0" borderId="0" xfId="0" applyNumberFormat="1" applyFont="1" applyAlignment="1">
      <alignment horizontal="center" vertical="center"/>
    </xf>
    <xf numFmtId="0" fontId="350" fillId="0" borderId="0" xfId="0" applyFont="1" applyAlignment="1">
      <alignment horizontal="center"/>
    </xf>
    <xf numFmtId="0" fontId="110" fillId="0" borderId="0" xfId="0" applyFont="1" applyAlignment="1">
      <alignment horizontal="center"/>
    </xf>
    <xf numFmtId="0" fontId="47" fillId="0" borderId="0" xfId="0" applyFont="1" applyAlignment="1">
      <alignment horizontal="center" vertical="center"/>
    </xf>
    <xf numFmtId="0" fontId="6" fillId="0" borderId="0" xfId="0" applyFont="1" applyAlignment="1">
      <alignment horizontal="center"/>
    </xf>
    <xf numFmtId="0" fontId="15" fillId="0" borderId="0" xfId="0" applyFont="1" applyAlignment="1">
      <alignment horizontal="center"/>
    </xf>
    <xf numFmtId="0" fontId="47" fillId="0" borderId="0" xfId="0" applyFont="1" applyAlignment="1">
      <alignment horizontal="left" vertical="center"/>
    </xf>
    <xf numFmtId="170" fontId="415" fillId="0" borderId="0" xfId="6" applyNumberFormat="1" applyFont="1" applyAlignment="1">
      <alignment horizontal="left" vertical="center"/>
    </xf>
    <xf numFmtId="0" fontId="418" fillId="10" borderId="0" xfId="0" applyFont="1" applyFill="1" applyAlignment="1">
      <alignment horizontal="center" vertical="center"/>
    </xf>
    <xf numFmtId="170" fontId="425" fillId="0" borderId="0" xfId="6" applyNumberFormat="1" applyFont="1" applyFill="1" applyAlignment="1">
      <alignment horizontal="center" vertical="center" wrapText="1"/>
    </xf>
    <xf numFmtId="0" fontId="412" fillId="0" borderId="0" xfId="0" applyFont="1" applyAlignment="1">
      <alignment horizontal="center" vertical="center"/>
    </xf>
    <xf numFmtId="0" fontId="8" fillId="0" borderId="0" xfId="0" applyFont="1" applyAlignment="1">
      <alignment horizontal="center"/>
    </xf>
    <xf numFmtId="0" fontId="0" fillId="37" borderId="0" xfId="0" applyFill="1" applyAlignment="1">
      <alignment vertical="center" wrapText="1"/>
    </xf>
    <xf numFmtId="0" fontId="0" fillId="37" borderId="0" xfId="0" applyFill="1" applyAlignment="1">
      <alignment vertical="top" wrapText="1"/>
    </xf>
    <xf numFmtId="0" fontId="403" fillId="0" borderId="0" xfId="0" applyFont="1" applyAlignment="1">
      <alignment horizontal="left" vertical="center" wrapText="1"/>
    </xf>
    <xf numFmtId="170" fontId="416" fillId="0" borderId="0" xfId="6" applyNumberFormat="1" applyFont="1" applyAlignment="1">
      <alignment horizontal="center" vertical="center"/>
    </xf>
    <xf numFmtId="0" fontId="159" fillId="0" borderId="0" xfId="0" applyFont="1" applyAlignment="1">
      <alignment horizontal="center" vertical="center" textRotation="135"/>
    </xf>
    <xf numFmtId="0" fontId="301" fillId="10" borderId="0" xfId="0" applyFont="1" applyFill="1" applyAlignment="1">
      <alignment vertical="center" wrapText="1"/>
    </xf>
    <xf numFmtId="0" fontId="253" fillId="0" borderId="0" xfId="0" applyFont="1" applyAlignment="1">
      <alignment horizontal="center"/>
    </xf>
    <xf numFmtId="170" fontId="436" fillId="10" borderId="0" xfId="6" applyNumberFormat="1" applyFont="1" applyFill="1" applyAlignment="1">
      <alignment horizontal="center" vertical="top"/>
    </xf>
    <xf numFmtId="0" fontId="241" fillId="13" borderId="0" xfId="0" applyFont="1" applyFill="1" applyAlignment="1">
      <alignment horizontal="left" vertical="center" wrapText="1"/>
    </xf>
    <xf numFmtId="0" fontId="243" fillId="37" borderId="0" xfId="0" applyFont="1" applyFill="1" applyAlignment="1">
      <alignment horizontal="left" vertical="center" wrapText="1" indent="1"/>
    </xf>
    <xf numFmtId="0" fontId="7" fillId="37" borderId="0" xfId="0" applyFont="1" applyFill="1" applyAlignment="1">
      <alignment vertical="center" wrapText="1" readingOrder="1"/>
    </xf>
    <xf numFmtId="0" fontId="243" fillId="37" borderId="0" xfId="0" applyFont="1" applyFill="1" applyAlignment="1">
      <alignment vertical="center" wrapText="1" readingOrder="1"/>
    </xf>
    <xf numFmtId="0" fontId="241" fillId="37" borderId="0" xfId="0" applyFont="1" applyFill="1" applyAlignment="1">
      <alignment horizontal="center" vertical="center" wrapText="1"/>
    </xf>
    <xf numFmtId="0" fontId="223"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47" fillId="37" borderId="0" xfId="0" applyFont="1" applyFill="1" applyAlignment="1">
      <alignment vertical="center" wrapText="1" readingOrder="1"/>
    </xf>
    <xf numFmtId="0" fontId="244" fillId="37" borderId="0" xfId="0" applyFont="1" applyFill="1" applyAlignment="1">
      <alignment vertical="center" wrapText="1"/>
    </xf>
    <xf numFmtId="0" fontId="246" fillId="37" borderId="0" xfId="0" applyFont="1" applyFill="1" applyAlignment="1">
      <alignment wrapText="1" readingOrder="1"/>
    </xf>
    <xf numFmtId="0" fontId="7" fillId="37" borderId="0" xfId="0" applyFont="1" applyFill="1" applyAlignment="1">
      <alignment horizontal="left" vertical="center" wrapText="1" indent="1"/>
    </xf>
    <xf numFmtId="0" fontId="244" fillId="37" borderId="0" xfId="0" applyFont="1" applyFill="1" applyAlignment="1">
      <alignment wrapText="1"/>
    </xf>
    <xf numFmtId="0" fontId="240" fillId="37" borderId="0" xfId="5" applyFont="1" applyFill="1" applyAlignment="1">
      <alignment horizontal="left" vertical="center" wrapText="1" readingOrder="1"/>
    </xf>
    <xf numFmtId="0" fontId="240" fillId="37" borderId="0" xfId="5" applyFont="1" applyFill="1" applyAlignment="1">
      <alignment horizontal="left" vertical="center" wrapText="1" indent="1" readingOrder="1"/>
    </xf>
    <xf numFmtId="0" fontId="242" fillId="37" borderId="0" xfId="0" applyFont="1" applyFill="1" applyAlignment="1">
      <alignment vertical="center" wrapText="1"/>
    </xf>
    <xf numFmtId="0" fontId="96" fillId="0" borderId="0" xfId="18" applyFont="1" applyAlignment="1">
      <alignment horizontal="center" vertical="center" wrapText="1"/>
    </xf>
    <xf numFmtId="0" fontId="45" fillId="0" borderId="0" xfId="18" applyFont="1" applyAlignment="1">
      <alignment horizontal="center" vertical="center"/>
    </xf>
    <xf numFmtId="0" fontId="34" fillId="0" borderId="0" xfId="0" applyFont="1" applyAlignment="1">
      <alignment wrapText="1"/>
    </xf>
    <xf numFmtId="0" fontId="176" fillId="37" borderId="0" xfId="0" applyFont="1" applyFill="1" applyAlignment="1">
      <alignment vertical="center" wrapText="1"/>
    </xf>
    <xf numFmtId="0" fontId="141" fillId="0" borderId="0" xfId="0" applyFont="1" applyAlignment="1">
      <alignment horizontal="left" vertical="center" wrapText="1"/>
    </xf>
    <xf numFmtId="44" fontId="38" fillId="0" borderId="0" xfId="0" applyNumberFormat="1" applyFont="1" applyAlignment="1">
      <alignment horizontal="center"/>
    </xf>
    <xf numFmtId="0" fontId="141" fillId="37" borderId="0" xfId="0" applyFont="1" applyFill="1" applyAlignment="1">
      <alignment vertical="center" wrapText="1"/>
    </xf>
    <xf numFmtId="0" fontId="141" fillId="0" borderId="0" xfId="0" applyFont="1" applyAlignment="1">
      <alignment horizontal="center" vertical="center" wrapText="1"/>
    </xf>
    <xf numFmtId="0" fontId="400" fillId="0" borderId="0" xfId="0" applyFont="1" applyAlignment="1">
      <alignment horizontal="center" vertical="center"/>
    </xf>
    <xf numFmtId="0" fontId="100"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44" fontId="32" fillId="0" borderId="0" xfId="0" applyNumberFormat="1" applyFont="1" applyAlignment="1">
      <alignment horizontal="center"/>
    </xf>
    <xf numFmtId="0" fontId="81" fillId="0" borderId="0" xfId="0" applyFont="1" applyAlignment="1">
      <alignment horizontal="center"/>
    </xf>
    <xf numFmtId="0" fontId="2" fillId="0" borderId="0" xfId="0" applyFont="1" applyAlignment="1">
      <alignment horizontal="center" wrapText="1"/>
    </xf>
    <xf numFmtId="0" fontId="83" fillId="0" borderId="0" xfId="0" applyFont="1" applyAlignment="1">
      <alignment horizontal="center"/>
    </xf>
    <xf numFmtId="0" fontId="100" fillId="0" borderId="0" xfId="0" applyFont="1" applyAlignment="1">
      <alignment horizontal="center"/>
    </xf>
    <xf numFmtId="43" fontId="32" fillId="0" borderId="0" xfId="0" applyNumberFormat="1" applyFont="1" applyAlignment="1">
      <alignment horizontal="left" indent="9"/>
    </xf>
    <xf numFmtId="0" fontId="32" fillId="0" borderId="0" xfId="0" applyFont="1" applyAlignment="1">
      <alignment horizontal="left" indent="9"/>
    </xf>
    <xf numFmtId="0" fontId="92" fillId="0" borderId="0" xfId="0" applyFont="1" applyAlignment="1">
      <alignment horizontal="center" vertical="top"/>
    </xf>
    <xf numFmtId="0" fontId="82" fillId="0" borderId="0" xfId="0" applyFont="1" applyAlignment="1">
      <alignment horizontal="center"/>
    </xf>
    <xf numFmtId="167" fontId="120" fillId="0" borderId="0" xfId="0" applyNumberFormat="1" applyFont="1" applyAlignment="1">
      <alignment horizontal="left" vertical="center"/>
    </xf>
    <xf numFmtId="43" fontId="25" fillId="0" borderId="0" xfId="0" applyNumberFormat="1" applyFont="1" applyAlignment="1">
      <alignment horizontal="left"/>
    </xf>
    <xf numFmtId="0" fontId="25" fillId="0" borderId="0" xfId="0" applyFont="1" applyAlignment="1">
      <alignment horizontal="left"/>
    </xf>
    <xf numFmtId="0" fontId="83" fillId="0" borderId="0" xfId="0" applyFont="1" applyAlignment="1">
      <alignment horizontal="center" wrapText="1"/>
    </xf>
    <xf numFmtId="0" fontId="41" fillId="0" borderId="0" xfId="0" applyFont="1" applyAlignment="1">
      <alignment horizontal="center" vertical="center" wrapText="1"/>
    </xf>
    <xf numFmtId="0" fontId="45" fillId="6" borderId="0" xfId="0" applyFont="1" applyFill="1" applyAlignment="1">
      <alignment horizontal="center" vertical="center" textRotation="38"/>
    </xf>
    <xf numFmtId="0" fontId="76" fillId="0" borderId="0" xfId="0" applyFont="1" applyAlignment="1">
      <alignment horizontal="center" vertical="center" textRotation="45"/>
    </xf>
    <xf numFmtId="0" fontId="52" fillId="6" borderId="0" xfId="0" applyFont="1" applyFill="1" applyAlignment="1">
      <alignment horizontal="center" textRotation="15"/>
    </xf>
    <xf numFmtId="0" fontId="65" fillId="0" borderId="0" xfId="0" applyFont="1" applyAlignment="1">
      <alignment horizontal="center" vertical="center" wrapText="1"/>
    </xf>
    <xf numFmtId="0" fontId="453" fillId="0" borderId="0" xfId="0" applyFont="1" applyAlignment="1">
      <alignment wrapText="1"/>
    </xf>
    <xf numFmtId="14" fontId="41" fillId="12" borderId="0" xfId="0" applyNumberFormat="1" applyFont="1" applyFill="1" applyAlignment="1">
      <alignment horizontal="center"/>
    </xf>
    <xf numFmtId="0" fontId="85" fillId="0" borderId="0" xfId="0" applyFont="1" applyAlignment="1">
      <alignment horizontal="center"/>
    </xf>
    <xf numFmtId="0" fontId="87" fillId="0" borderId="0" xfId="0" applyFont="1" applyAlignment="1">
      <alignment horizontal="center"/>
    </xf>
    <xf numFmtId="0" fontId="113" fillId="0" borderId="0" xfId="0" applyFont="1" applyAlignment="1">
      <alignment horizontal="center" vertical="center" wrapText="1"/>
    </xf>
    <xf numFmtId="44" fontId="203" fillId="0" borderId="0" xfId="0" applyNumberFormat="1" applyFont="1" applyAlignment="1"/>
  </cellXfs>
  <cellStyles count="50">
    <cellStyle name="20% - Accent1 2" xfId="48" xr:uid="{ABDD7BE8-BB64-4181-B0B8-A271A86E3358}"/>
    <cellStyle name="20% - Accent2 2" xfId="35" xr:uid="{A36C8012-BF4D-417C-9A73-B54EE15C6444}"/>
    <cellStyle name="20% - Accent3 2" xfId="30" xr:uid="{D4FDC217-A36F-4457-824B-7204B7441A58}"/>
    <cellStyle name="20% - Accent3 2 2" xfId="43" xr:uid="{11890DD5-93AD-4278-A680-013C89EC71EB}"/>
    <cellStyle name="20% - Accent3 3" xfId="1" xr:uid="{0A81C85E-394E-4B50-B6E9-3EC5195A89F7}"/>
    <cellStyle name="20% - Accent5 2" xfId="47" xr:uid="{888D37F1-BD8E-47D6-A590-663FBE188B44}"/>
    <cellStyle name="40% - Accent2 2 2" xfId="9" xr:uid="{77344368-50A0-401B-8CD8-919B679A5C5A}"/>
    <cellStyle name="40% - Accent2 2 2 2" xfId="39" xr:uid="{63BD874A-4032-45B7-874E-B0F8C3E5E930}"/>
    <cellStyle name="Accent2 2" xfId="12" xr:uid="{CE662D7F-D3FE-4116-AFF3-36BAA4F64F77}"/>
    <cellStyle name="Accent3 2" xfId="11" xr:uid="{9713274B-D345-4C24-879A-004CB4B72C64}"/>
    <cellStyle name="Calculation 2" xfId="13" xr:uid="{79AC6997-0BFC-49C4-AF54-8D8C2A4270BD}"/>
    <cellStyle name="Calculation 3" xfId="26" xr:uid="{235DB2D7-84D1-49E3-8202-5D9115E076B3}"/>
    <cellStyle name="Calculation 4" xfId="36" xr:uid="{4B104E3F-A97C-4AE8-9F72-22B50CE7F70B}"/>
    <cellStyle name="Check Cell 2" xfId="2" xr:uid="{08F2DF80-ABD0-4824-BACE-F3F35E3DBA64}"/>
    <cellStyle name="Comma" xfId="6" builtinId="3"/>
    <cellStyle name="Comma 2" xfId="28" xr:uid="{8C2C92A1-FB12-4180-94B8-D725DC7F5775}"/>
    <cellStyle name="Comma 4" xfId="27" xr:uid="{9A78878E-689F-4AD5-A9DD-413992368C19}"/>
    <cellStyle name="Currency" xfId="7" builtinId="4"/>
    <cellStyle name="Currency 2" xfId="8" xr:uid="{CC4A758C-C09F-4696-9433-FC4CFBEBD21E}"/>
    <cellStyle name="Currency 3" xfId="17" xr:uid="{11AF986E-2CFB-47E9-A381-70C2F15D9E16}"/>
    <cellStyle name="Currency 4" xfId="21" xr:uid="{CE70CA2E-B12B-4B40-9B39-14AA427737AB}"/>
    <cellStyle name="Currency 4 2" xfId="41" xr:uid="{98E80649-C689-481A-A03A-61152C10C76B}"/>
    <cellStyle name="Good 2" xfId="10" xr:uid="{4AD264FE-EDB3-4988-9483-D47D15F25588}"/>
    <cellStyle name="Hyperlink" xfId="5" builtinId="8"/>
    <cellStyle name="Hyperlink 2" xfId="16" xr:uid="{93EED759-0D93-4942-876D-B594DC7E4F75}"/>
    <cellStyle name="Hyperlink 2 2" xfId="4" xr:uid="{4D8069B3-544B-46DB-8058-43D575A30D1F}"/>
    <cellStyle name="Hyperlink 3" xfId="23" xr:uid="{45CE8063-1691-46FF-B650-1C1CDC233117}"/>
    <cellStyle name="Hyperlink 3 2" xfId="29" xr:uid="{1CCB114F-7627-4EDA-99E4-B78259C3EAC8}"/>
    <cellStyle name="Hyperlink 4" xfId="38" xr:uid="{FF307132-121C-437A-A672-17701FE3C687}"/>
    <cellStyle name="Linked Cell 2" xfId="45" xr:uid="{7638DA5F-F19A-4DF2-802D-D0E7ADB8E373}"/>
    <cellStyle name="Linked Cell 3" xfId="37" xr:uid="{3D8B639C-B02F-4AA1-AD9C-6234094EBAFA}"/>
    <cellStyle name="Normal" xfId="0" builtinId="0"/>
    <cellStyle name="Normal 2" xfId="15" xr:uid="{BB68759C-B61F-4F74-A268-7912E71321D6}"/>
    <cellStyle name="Normal 2 2" xfId="18" xr:uid="{8D686FE7-DAF2-41FD-B9D8-4C9D4FDDCF92}"/>
    <cellStyle name="Normal 2 2 2" xfId="24" xr:uid="{160EEACF-4F8C-4501-8AA8-85B7BE628ECE}"/>
    <cellStyle name="Normal 2 2 3" xfId="3" xr:uid="{140795A4-D7E1-47C3-A40B-111AC8BD6F94}"/>
    <cellStyle name="Normal 3" xfId="20" xr:uid="{E3518787-4E73-43D4-B780-822AA4399048}"/>
    <cellStyle name="Normal 3 2" xfId="40" xr:uid="{73173DC6-AD09-480F-BA84-ACD7CDF5B17B}"/>
    <cellStyle name="Normal 4" xfId="25" xr:uid="{8ED67D52-05D5-44E3-8BE5-D902D49FA700}"/>
    <cellStyle name="Normal 5" xfId="19" xr:uid="{95E974EA-1499-4F23-BAA3-09E789814CC0}"/>
    <cellStyle name="Normal 6" xfId="31" xr:uid="{8EB2ACFE-3CAC-482F-9F4C-8342062785FD}"/>
    <cellStyle name="Normal 6 2" xfId="44" xr:uid="{4EFDFF1B-708C-4377-B7FB-0C6F05B5F29A}"/>
    <cellStyle name="Normal 7" xfId="34" xr:uid="{39670708-9813-46BC-BC6E-0B1461E1695B}"/>
    <cellStyle name="Output 2" xfId="33" xr:uid="{75221217-5AFC-4B01-8B5B-62E49394C082}"/>
    <cellStyle name="Percent" xfId="49" builtinId="5"/>
    <cellStyle name="Percent 2" xfId="14" xr:uid="{BAA9ECEA-4CD2-48E9-8E82-972CA0A1B686}"/>
    <cellStyle name="Percent 3" xfId="22" xr:uid="{7C67B3EB-A832-4B3F-AC06-5CA82027015F}"/>
    <cellStyle name="Percent 3 2" xfId="42" xr:uid="{441A908E-96AE-4409-B321-5126225233F6}"/>
    <cellStyle name="Title 2" xfId="32" xr:uid="{5DB66B6E-F257-41B3-8618-04EE1017EAFD}"/>
    <cellStyle name="Total 2" xfId="46" xr:uid="{246A07BF-258B-49AD-B95D-C3C9FF25A8C4}"/>
  </cellStyles>
  <dxfs count="1">
    <dxf>
      <numFmt numFmtId="14" formatCode="0.0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externalLink" Target="externalLinks/externalLink2.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externalLink" Target="externalLinks/externalLink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externalLink" Target="externalLinks/externalLink4.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9.xml"/><Relationship Id="rId19" Type="http://schemas.openxmlformats.org/officeDocument/2006/relationships/externalLink" Target="externalLinks/externalLink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[30-MASTER-Insurer.xlsx]dashb!PivotTable10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dashb!$D$7</c:f>
              <c:strCache>
                <c:ptCount val="1"/>
                <c:pt idx="0">
                  <c:v>Total</c:v>
                </c:pt>
              </c:strCache>
            </c:strRef>
          </c:tx>
          <c:spPr>
            <a:solidFill>
              <a:schemeClr val="accent1"/>
            </a:solidFill>
            <a:ln>
              <a:noFill/>
            </a:ln>
            <a:effectLst/>
          </c:spPr>
          <c:invertIfNegative val="0"/>
          <c:cat>
            <c:strRef>
              <c:f>dashb!$C$8:$C$34</c:f>
              <c:strCache>
                <c:ptCount val="26"/>
                <c:pt idx="0">
                  <c:v>ANDERSON, PETE</c:v>
                </c:pt>
                <c:pt idx="1">
                  <c:v>Battle, Larry Jr</c:v>
                </c:pt>
                <c:pt idx="2">
                  <c:v>Bradley, Curtis L</c:v>
                </c:pt>
                <c:pt idx="3">
                  <c:v>Brown, Charles</c:v>
                </c:pt>
                <c:pt idx="4">
                  <c:v>FERGUSON, ROBERT &amp; MRS</c:v>
                </c:pt>
                <c:pt idx="5">
                  <c:v>Franklin Annette</c:v>
                </c:pt>
                <c:pt idx="6">
                  <c:v>Harvey, CORA</c:v>
                </c:pt>
                <c:pt idx="7">
                  <c:v>HICKS, JASON</c:v>
                </c:pt>
                <c:pt idx="8">
                  <c:v>JOHNSON,MIKE RFG</c:v>
                </c:pt>
                <c:pt idx="9">
                  <c:v>JOHNSON,MIKE WTR</c:v>
                </c:pt>
                <c:pt idx="10">
                  <c:v>KOSWATTA, ERIKA</c:v>
                </c:pt>
                <c:pt idx="11">
                  <c:v>LANEY, Anthony</c:v>
                </c:pt>
                <c:pt idx="12">
                  <c:v>LAWRENCE, GENEATHA</c:v>
                </c:pt>
                <c:pt idx="13">
                  <c:v>LEETH, RONNIE</c:v>
                </c:pt>
                <c:pt idx="14">
                  <c:v>Lozano, Marcos</c:v>
                </c:pt>
                <c:pt idx="15">
                  <c:v>No data in A1</c:v>
                </c:pt>
                <c:pt idx="16">
                  <c:v>No data in W1</c:v>
                </c:pt>
                <c:pt idx="17">
                  <c:v>Property-Owner Name</c:v>
                </c:pt>
                <c:pt idx="18">
                  <c:v>RANDOLPH, JOHNNIE</c:v>
                </c:pt>
                <c:pt idx="19">
                  <c:v>ROBINSON, NiKKole</c:v>
                </c:pt>
                <c:pt idx="20">
                  <c:v>RUSH, TIFFANY RFG</c:v>
                </c:pt>
                <c:pt idx="21">
                  <c:v>RUSH, TIFFANY WTR</c:v>
                </c:pt>
                <c:pt idx="22">
                  <c:v>Sheet Map</c:v>
                </c:pt>
                <c:pt idx="23">
                  <c:v>TORRES, ANGEL</c:v>
                </c:pt>
                <c:pt idx="24">
                  <c:v>Williams, Bridgett</c:v>
                </c:pt>
                <c:pt idx="25">
                  <c:v>WYNN, NICK</c:v>
                </c:pt>
              </c:strCache>
            </c:strRef>
          </c:cat>
          <c:val>
            <c:numRef>
              <c:f>dashb!$D$8:$D$34</c:f>
              <c:numCache>
                <c:formatCode>0.00%</c:formatCode>
                <c:ptCount val="26"/>
                <c:pt idx="0">
                  <c:v>0.88349999999999995</c:v>
                </c:pt>
                <c:pt idx="1">
                  <c:v>0.37040000000000001</c:v>
                </c:pt>
                <c:pt idx="2">
                  <c:v>0.60439999999999994</c:v>
                </c:pt>
                <c:pt idx="3">
                  <c:v>0.50880000000000003</c:v>
                </c:pt>
                <c:pt idx="4">
                  <c:v>0.85959999999999992</c:v>
                </c:pt>
                <c:pt idx="5">
                  <c:v>0.58119999999999994</c:v>
                </c:pt>
                <c:pt idx="6">
                  <c:v>0.47859999999999997</c:v>
                </c:pt>
                <c:pt idx="7">
                  <c:v>1</c:v>
                </c:pt>
                <c:pt idx="8">
                  <c:v>0.50529999999999997</c:v>
                </c:pt>
                <c:pt idx="9">
                  <c:v>0.5373</c:v>
                </c:pt>
                <c:pt idx="10">
                  <c:v>0.63859999999999995</c:v>
                </c:pt>
                <c:pt idx="11">
                  <c:v>0.63859999999999995</c:v>
                </c:pt>
                <c:pt idx="12">
                  <c:v>0.71750000000000003</c:v>
                </c:pt>
                <c:pt idx="13">
                  <c:v>0.65379999999999994</c:v>
                </c:pt>
                <c:pt idx="14">
                  <c:v>0.68180000000000007</c:v>
                </c:pt>
                <c:pt idx="15">
                  <c:v>0</c:v>
                </c:pt>
                <c:pt idx="16">
                  <c:v>0</c:v>
                </c:pt>
                <c:pt idx="17">
                  <c:v>1</c:v>
                </c:pt>
                <c:pt idx="18">
                  <c:v>0.82669999999999999</c:v>
                </c:pt>
                <c:pt idx="19">
                  <c:v>0.80409999999999993</c:v>
                </c:pt>
                <c:pt idx="20">
                  <c:v>0.47420000000000001</c:v>
                </c:pt>
                <c:pt idx="21">
                  <c:v>0.53610000000000002</c:v>
                </c:pt>
                <c:pt idx="22">
                  <c:v>1</c:v>
                </c:pt>
                <c:pt idx="23">
                  <c:v>0.86140000000000005</c:v>
                </c:pt>
                <c:pt idx="24">
                  <c:v>0.59260000000000002</c:v>
                </c:pt>
                <c:pt idx="25">
                  <c:v>0.88790000000000002</c:v>
                </c:pt>
              </c:numCache>
            </c:numRef>
          </c:val>
          <c:extLst>
            <c:ext xmlns:c16="http://schemas.microsoft.com/office/drawing/2014/chart" uri="{C3380CC4-5D6E-409C-BE32-E72D297353CC}">
              <c16:uniqueId val="{00000000-0642-4375-8E85-ED66617DF3BE}"/>
            </c:ext>
          </c:extLst>
        </c:ser>
        <c:dLbls>
          <c:showLegendKey val="0"/>
          <c:showVal val="0"/>
          <c:showCatName val="0"/>
          <c:showSerName val="0"/>
          <c:showPercent val="0"/>
          <c:showBubbleSize val="0"/>
        </c:dLbls>
        <c:gapWidth val="219"/>
        <c:overlap val="-27"/>
        <c:axId val="520296959"/>
        <c:axId val="520281119"/>
      </c:barChart>
      <c:catAx>
        <c:axId val="5202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81119"/>
        <c:crosses val="autoZero"/>
        <c:auto val="1"/>
        <c:lblAlgn val="ctr"/>
        <c:lblOffset val="100"/>
        <c:noMultiLvlLbl val="0"/>
      </c:catAx>
      <c:valAx>
        <c:axId val="520281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9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REBLD!$E$67:$E$98</c:f>
              <c:strCache>
                <c:ptCount val="32"/>
                <c:pt idx="0">
                  <c:v>Request for Depreciation Hold and/or Undisputed Claim Portion Release</c:v>
                </c:pt>
                <c:pt idx="2">
                  <c:v>When a debt has a settled and unsettled amount, the insured can request the debtor the payment from the insurer of the settled amount without having to wait for the unsettled amount to be determined.</c:v>
                </c:pt>
                <c:pt idx="7">
                  <c:v>If you don't comprehend this request , then please provide me with your supervisors contact information. </c:v>
                </c:pt>
                <c:pt idx="10">
                  <c:v>Ohio law stipulates that an insurance company has 15 days to acknowledge receipt of a claim. After receipt of all properly executed proof of loss forms, the insurance company has 21 days to accept or deny the claim and provide their reasons for same. They have 10 days after a settlement to pay.</c:v>
                </c:pt>
                <c:pt idx="13">
                  <c:v>Rule 3901-1-54 | Unfair property/casualty claims settlement practices.</c:v>
                </c:pt>
                <c:pt idx="14">
                  <c:v>Ohio Administrative Code CHAPTER 3901-1 GENERAL PROVISIONS</c:v>
                </c:pt>
                <c:pt idx="15">
                  <c:v>Rule 3901-1-54 | Unfair property/casualty claims settlement practices.</c:v>
                </c:pt>
                <c:pt idx="16">
                  <c:v>Effective: 14-Feb-22 Promulgated Under:119.03</c:v>
                </c:pt>
                <c:pt idx="19">
                  <c:v>(6) An insurer shall tender payment to a first party claimant no later than ten days after acceptance of a claim if the amount of the claim is determined and is not in dispute, unless the settlement involves a structured settlement, action by a probate court, or other extraordinary circumstances as documented in the claim file.</c:v>
                </c:pt>
                <c:pt idx="23">
                  <c:v>(8) If a claim involves multiple coverages under any policy, no insurer shall withhold payment under any such coverage when the payment is known, the payment is not in dispute, and the payment would extinguish the insurer's liability under that coverage. No insurer shall withhold such payment for the purpose of forcing settlement on all other coverage to effect a single payment</c:v>
                </c:pt>
                <c:pt idx="28">
                  <c:v>.(10) An insurer shall not use settlement practices that result in compelling first party claimants to litigate by offering substantially less than the amounts claimed compared to the amount ultimately recovered in actions brought by such claimants.</c:v>
                </c:pt>
                <c:pt idx="30">
                  <c:v>WHY ARE YOU REFUSING TO ABIDE BY THE LEGAL REQUIREMENTS ON PAYMENT DISBURSEMENTS ?</c:v>
                </c:pt>
              </c:strCache>
            </c:strRef>
          </c:tx>
          <c:spPr>
            <a:solidFill>
              <a:schemeClr val="accent1"/>
            </a:solidFill>
            <a:ln>
              <a:noFill/>
            </a:ln>
            <a:effectLst/>
          </c:spPr>
          <c:invertIfNegative val="0"/>
          <c:val>
            <c:numRef>
              <c:f>REBLD!$E$99</c:f>
              <c:numCache>
                <c:formatCode>General</c:formatCode>
                <c:ptCount val="1"/>
                <c:pt idx="0">
                  <c:v>0</c:v>
                </c:pt>
              </c:numCache>
            </c:numRef>
          </c:val>
          <c:extLst>
            <c:ext xmlns:c16="http://schemas.microsoft.com/office/drawing/2014/chart" uri="{C3380CC4-5D6E-409C-BE32-E72D297353CC}">
              <c16:uniqueId val="{00000000-BEDE-42C5-BFE9-129EF94D6A7E}"/>
            </c:ext>
          </c:extLst>
        </c:ser>
        <c:dLbls>
          <c:showLegendKey val="0"/>
          <c:showVal val="0"/>
          <c:showCatName val="0"/>
          <c:showSerName val="0"/>
          <c:showPercent val="0"/>
          <c:showBubbleSize val="0"/>
        </c:dLbls>
        <c:gapWidth val="219"/>
        <c:overlap val="-27"/>
        <c:axId val="1261707904"/>
        <c:axId val="1261698304"/>
      </c:barChart>
      <c:catAx>
        <c:axId val="12617079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98304"/>
        <c:crosses val="autoZero"/>
        <c:auto val="1"/>
        <c:lblAlgn val="ctr"/>
        <c:lblOffset val="100"/>
        <c:noMultiLvlLbl val="0"/>
      </c:catAx>
      <c:valAx>
        <c:axId val="126169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70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77DB161-D790-41B1-A16F-495002274632}">
  <sheetPr/>
  <sheetViews>
    <sheetView zoomScale="87"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image" Target="../media/image6.gif"/><Relationship Id="rId2" Type="http://schemas.openxmlformats.org/officeDocument/2006/relationships/hyperlink" Target="https://nam02.safelinks.protection.outlook.com/?url=https%3A%2F%2Fcodes.ohio.gov%2Fohio-administrative-code%2Frule-3901-1-52&amp;data=05%7C02%7Cclaims%40claims.allstate.com%7C580f3614a44448323d4308dd92deeeb1%7C88b431e7cf2a43a9bd0081441f5c2d3c%7C0%7C0%7C638828208420812394%7CUnknown%7CTWFpbGZsb3d8eyJFbXB0eU1hcGkiOnRydWUsIlYiOiIwLjAuMDAwMCIsIlAiOiJXaW4zMiIsIkFOIjoiTWFpbCIsIldUIjoyfQ%3D%3D%7C0%7C%7C%7C&amp;sdata=ObCo5x8%2B%2FfcQ%2Fq8a85VI%2FNMQUd74RFp7ZFJxAUISkGo%3D&amp;reserved=0" TargetMode="External"/><Relationship Id="rId1" Type="http://schemas.openxmlformats.org/officeDocument/2006/relationships/image" Target="../media/image5.jp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5.jpg"/><Relationship Id="rId1" Type="http://schemas.openxmlformats.org/officeDocument/2006/relationships/image" Target="../media/image7.jpg"/><Relationship Id="rId4" Type="http://schemas.openxmlformats.org/officeDocument/2006/relationships/image" Target="../media/image6.gif"/></Relationships>
</file>

<file path=xl/drawings/_rels/drawing8.xml.rels><?xml version="1.0" encoding="UTF-8" standalone="yes"?>
<Relationships xmlns="http://schemas.openxmlformats.org/package/2006/relationships"><Relationship Id="rId1" Type="http://schemas.openxmlformats.org/officeDocument/2006/relationships/image" Target="../media/image5.jp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g"/></Relationships>
</file>

<file path=xl/drawings/_rels/drawing13.xml.rels><?xml version="1.0" encoding="UTF-8" standalone="yes"?>
<Relationships xmlns="http://schemas.openxmlformats.org/package/2006/relationships"><Relationship Id="rId3" Type="http://schemas.openxmlformats.org/officeDocument/2006/relationships/hyperlink" Target="https://nam02.safelinks.protection.outlook.com/?url=https%3A%2F%2Fcodes.ohio.gov%2Fohio-administrative-code%2Frule-3901-1-52&amp;data=05%7C02%7Cclaims%40claims.allstate.com%7C580f3614a44448323d4308dd92deeeb1%7C88b431e7cf2a43a9bd0081441f5c2d3c%7C0%7C0%7C638828208420812394%7CUnknown%7CTWFpbGZsb3d8eyJFbXB0eU1hcGkiOnRydWUsIlYiOiIwLjAuMDAwMCIsIlAiOiJXaW4zMiIsIkFOIjoiTWFpbCIsIldUIjoyfQ%3D%3D%7C0%7C%7C%7C&amp;sdata=ObCo5x8%2B%2FfcQ%2Fq8a85VI%2FNMQUd74RFp7ZFJxAUISkGo%3D&amp;reserved=0" TargetMode="External"/><Relationship Id="rId2" Type="http://schemas.openxmlformats.org/officeDocument/2006/relationships/image" Target="../media/image12.png"/><Relationship Id="rId1" Type="http://schemas.openxmlformats.org/officeDocument/2006/relationships/image" Target="../media/image11.gif"/><Relationship Id="rId5" Type="http://schemas.openxmlformats.org/officeDocument/2006/relationships/image" Target="../media/image13.jpeg"/><Relationship Id="rId4" Type="http://schemas.openxmlformats.org/officeDocument/2006/relationships/hyperlink" Target="https://codes.ohio.gov/ohio-administrative-code/rule-3901-1-52" TargetMode="External"/></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52</xdr:col>
      <xdr:colOff>0</xdr:colOff>
      <xdr:row>393</xdr:row>
      <xdr:rowOff>0</xdr:rowOff>
    </xdr:from>
    <xdr:to>
      <xdr:col>52</xdr:col>
      <xdr:colOff>304800</xdr:colOff>
      <xdr:row>393</xdr:row>
      <xdr:rowOff>304800</xdr:rowOff>
    </xdr:to>
    <xdr:sp macro="" textlink="">
      <xdr:nvSpPr>
        <xdr:cNvPr id="2" name="pendo-image-badge-9f298f30">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3" name="pendo-image-badge-9f298f30">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4" name="pendo-image-badge-9f298f30">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400</xdr:row>
      <xdr:rowOff>0</xdr:rowOff>
    </xdr:from>
    <xdr:to>
      <xdr:col>52</xdr:col>
      <xdr:colOff>304800</xdr:colOff>
      <xdr:row>400</xdr:row>
      <xdr:rowOff>304800</xdr:rowOff>
    </xdr:to>
    <xdr:sp macro="" textlink="">
      <xdr:nvSpPr>
        <xdr:cNvPr id="5" name="pendo-image-badge-9f298f30">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6" name="pendo-image-badge-9f298f30">
          <a:extLst>
            <a:ext uri="{FF2B5EF4-FFF2-40B4-BE49-F238E27FC236}">
              <a16:creationId xmlns:a16="http://schemas.microsoft.com/office/drawing/2014/main" id="{00000000-0008-0000-0000-000006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7" name="pendo-image-badge-9f298f30">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272</xdr:row>
      <xdr:rowOff>0</xdr:rowOff>
    </xdr:from>
    <xdr:ext cx="304800" cy="304800"/>
    <xdr:sp macro="" textlink="">
      <xdr:nvSpPr>
        <xdr:cNvPr id="8" name="pendo-image-badge-9f298f30">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52</xdr:col>
      <xdr:colOff>0</xdr:colOff>
      <xdr:row>272</xdr:row>
      <xdr:rowOff>0</xdr:rowOff>
    </xdr:from>
    <xdr:to>
      <xdr:col>52</xdr:col>
      <xdr:colOff>304800</xdr:colOff>
      <xdr:row>272</xdr:row>
      <xdr:rowOff>304800</xdr:rowOff>
    </xdr:to>
    <xdr:sp macro="" textlink="">
      <xdr:nvSpPr>
        <xdr:cNvPr id="9" name="pendo-image-badge-9f298f30">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10" name="pendo-image-badge-9f298f30">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11" name="pendo-image-badge-9f298f30">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52</xdr:col>
      <xdr:colOff>0</xdr:colOff>
      <xdr:row>393</xdr:row>
      <xdr:rowOff>0</xdr:rowOff>
    </xdr:from>
    <xdr:to>
      <xdr:col>52</xdr:col>
      <xdr:colOff>304800</xdr:colOff>
      <xdr:row>393</xdr:row>
      <xdr:rowOff>304800</xdr:rowOff>
    </xdr:to>
    <xdr:sp macro="" textlink="">
      <xdr:nvSpPr>
        <xdr:cNvPr id="12" name="pendo-image-badge-9f298f30">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13" name="pendo-image-badge-9f298f30">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14" name="pendo-image-badge-9f298f30">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400</xdr:row>
      <xdr:rowOff>0</xdr:rowOff>
    </xdr:from>
    <xdr:to>
      <xdr:col>52</xdr:col>
      <xdr:colOff>304800</xdr:colOff>
      <xdr:row>400</xdr:row>
      <xdr:rowOff>304800</xdr:rowOff>
    </xdr:to>
    <xdr:sp macro="" textlink="">
      <xdr:nvSpPr>
        <xdr:cNvPr id="15" name="pendo-image-badge-9f298f30">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16" name="pendo-image-badge-9f298f30">
          <a:extLst>
            <a:ext uri="{FF2B5EF4-FFF2-40B4-BE49-F238E27FC236}">
              <a16:creationId xmlns:a16="http://schemas.microsoft.com/office/drawing/2014/main" id="{00000000-0008-0000-0000-000010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17" name="pendo-image-badge-9f298f30">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272</xdr:row>
      <xdr:rowOff>0</xdr:rowOff>
    </xdr:from>
    <xdr:ext cx="304800" cy="304800"/>
    <xdr:sp macro="" textlink="">
      <xdr:nvSpPr>
        <xdr:cNvPr id="18" name="pendo-image-badge-9f298f30">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52</xdr:col>
      <xdr:colOff>0</xdr:colOff>
      <xdr:row>272</xdr:row>
      <xdr:rowOff>0</xdr:rowOff>
    </xdr:from>
    <xdr:to>
      <xdr:col>52</xdr:col>
      <xdr:colOff>304800</xdr:colOff>
      <xdr:row>272</xdr:row>
      <xdr:rowOff>304800</xdr:rowOff>
    </xdr:to>
    <xdr:sp macro="" textlink="">
      <xdr:nvSpPr>
        <xdr:cNvPr id="19" name="pendo-image-badge-9f298f30">
          <a:extLst>
            <a:ext uri="{FF2B5EF4-FFF2-40B4-BE49-F238E27FC236}">
              <a16:creationId xmlns:a16="http://schemas.microsoft.com/office/drawing/2014/main" id="{00000000-0008-0000-0000-000013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20" name="pendo-image-badge-9f298f30">
          <a:extLst>
            <a:ext uri="{FF2B5EF4-FFF2-40B4-BE49-F238E27FC236}">
              <a16:creationId xmlns:a16="http://schemas.microsoft.com/office/drawing/2014/main" id="{00000000-0008-0000-0000-000014000000}"/>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21" name="pendo-image-badge-9f298f30">
          <a:extLst>
            <a:ext uri="{FF2B5EF4-FFF2-40B4-BE49-F238E27FC236}">
              <a16:creationId xmlns:a16="http://schemas.microsoft.com/office/drawing/2014/main" id="{00000000-0008-0000-0000-000015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52</xdr:col>
      <xdr:colOff>0</xdr:colOff>
      <xdr:row>393</xdr:row>
      <xdr:rowOff>0</xdr:rowOff>
    </xdr:from>
    <xdr:to>
      <xdr:col>52</xdr:col>
      <xdr:colOff>304800</xdr:colOff>
      <xdr:row>393</xdr:row>
      <xdr:rowOff>304800</xdr:rowOff>
    </xdr:to>
    <xdr:sp macro="" textlink="">
      <xdr:nvSpPr>
        <xdr:cNvPr id="22" name="pendo-image-badge-9f298f30">
          <a:extLst>
            <a:ext uri="{FF2B5EF4-FFF2-40B4-BE49-F238E27FC236}">
              <a16:creationId xmlns:a16="http://schemas.microsoft.com/office/drawing/2014/main" id="{00000000-0008-0000-0000-000016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23" name="pendo-image-badge-9f298f30">
          <a:extLst>
            <a:ext uri="{FF2B5EF4-FFF2-40B4-BE49-F238E27FC236}">
              <a16:creationId xmlns:a16="http://schemas.microsoft.com/office/drawing/2014/main" id="{00000000-0008-0000-0000-000017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393</xdr:row>
      <xdr:rowOff>0</xdr:rowOff>
    </xdr:from>
    <xdr:to>
      <xdr:col>52</xdr:col>
      <xdr:colOff>304800</xdr:colOff>
      <xdr:row>393</xdr:row>
      <xdr:rowOff>304800</xdr:rowOff>
    </xdr:to>
    <xdr:sp macro="" textlink="">
      <xdr:nvSpPr>
        <xdr:cNvPr id="24" name="pendo-image-badge-9f298f30">
          <a:extLst>
            <a:ext uri="{FF2B5EF4-FFF2-40B4-BE49-F238E27FC236}">
              <a16:creationId xmlns:a16="http://schemas.microsoft.com/office/drawing/2014/main" id="{00000000-0008-0000-0000-000018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52</xdr:col>
      <xdr:colOff>0</xdr:colOff>
      <xdr:row>400</xdr:row>
      <xdr:rowOff>0</xdr:rowOff>
    </xdr:from>
    <xdr:to>
      <xdr:col>52</xdr:col>
      <xdr:colOff>304800</xdr:colOff>
      <xdr:row>400</xdr:row>
      <xdr:rowOff>304800</xdr:rowOff>
    </xdr:to>
    <xdr:sp macro="" textlink="">
      <xdr:nvSpPr>
        <xdr:cNvPr id="25" name="pendo-image-badge-9f298f30">
          <a:extLst>
            <a:ext uri="{FF2B5EF4-FFF2-40B4-BE49-F238E27FC236}">
              <a16:creationId xmlns:a16="http://schemas.microsoft.com/office/drawing/2014/main" id="{00000000-0008-0000-0000-000019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26" name="pendo-image-badge-9f298f30">
          <a:extLst>
            <a:ext uri="{FF2B5EF4-FFF2-40B4-BE49-F238E27FC236}">
              <a16:creationId xmlns:a16="http://schemas.microsoft.com/office/drawing/2014/main" id="{00000000-0008-0000-0000-00001A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27" name="pendo-image-badge-9f298f30">
          <a:extLst>
            <a:ext uri="{FF2B5EF4-FFF2-40B4-BE49-F238E27FC236}">
              <a16:creationId xmlns:a16="http://schemas.microsoft.com/office/drawing/2014/main" id="{00000000-0008-0000-0000-00001B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272</xdr:row>
      <xdr:rowOff>0</xdr:rowOff>
    </xdr:from>
    <xdr:ext cx="304800" cy="304800"/>
    <xdr:sp macro="" textlink="">
      <xdr:nvSpPr>
        <xdr:cNvPr id="28" name="pendo-image-badge-9f298f30">
          <a:extLst>
            <a:ext uri="{FF2B5EF4-FFF2-40B4-BE49-F238E27FC236}">
              <a16:creationId xmlns:a16="http://schemas.microsoft.com/office/drawing/2014/main" id="{00000000-0008-0000-0000-00001C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52</xdr:col>
      <xdr:colOff>0</xdr:colOff>
      <xdr:row>272</xdr:row>
      <xdr:rowOff>0</xdr:rowOff>
    </xdr:from>
    <xdr:to>
      <xdr:col>52</xdr:col>
      <xdr:colOff>304800</xdr:colOff>
      <xdr:row>272</xdr:row>
      <xdr:rowOff>304800</xdr:rowOff>
    </xdr:to>
    <xdr:sp macro="" textlink="">
      <xdr:nvSpPr>
        <xdr:cNvPr id="29" name="pendo-image-badge-9f298f30">
          <a:extLst>
            <a:ext uri="{FF2B5EF4-FFF2-40B4-BE49-F238E27FC236}">
              <a16:creationId xmlns:a16="http://schemas.microsoft.com/office/drawing/2014/main" id="{00000000-0008-0000-0000-00001D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52</xdr:col>
      <xdr:colOff>0</xdr:colOff>
      <xdr:row>262</xdr:row>
      <xdr:rowOff>0</xdr:rowOff>
    </xdr:from>
    <xdr:ext cx="304800" cy="304800"/>
    <xdr:sp macro="" textlink="">
      <xdr:nvSpPr>
        <xdr:cNvPr id="30" name="pendo-image-badge-9f298f30">
          <a:extLst>
            <a:ext uri="{FF2B5EF4-FFF2-40B4-BE49-F238E27FC236}">
              <a16:creationId xmlns:a16="http://schemas.microsoft.com/office/drawing/2014/main" id="{00000000-0008-0000-0000-00001E000000}"/>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400</xdr:row>
      <xdr:rowOff>0</xdr:rowOff>
    </xdr:from>
    <xdr:ext cx="304800" cy="304800"/>
    <xdr:sp macro="" textlink="">
      <xdr:nvSpPr>
        <xdr:cNvPr id="31" name="pendo-image-badge-9f298f30">
          <a:extLst>
            <a:ext uri="{FF2B5EF4-FFF2-40B4-BE49-F238E27FC236}">
              <a16:creationId xmlns:a16="http://schemas.microsoft.com/office/drawing/2014/main" id="{00000000-0008-0000-0000-00001F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399</xdr:row>
      <xdr:rowOff>0</xdr:rowOff>
    </xdr:from>
    <xdr:ext cx="304800" cy="302895"/>
    <xdr:sp macro="" textlink="">
      <xdr:nvSpPr>
        <xdr:cNvPr id="32" name="pendo-image-badge-9f298f30">
          <a:extLst>
            <a:ext uri="{FF2B5EF4-FFF2-40B4-BE49-F238E27FC236}">
              <a16:creationId xmlns:a16="http://schemas.microsoft.com/office/drawing/2014/main" id="{00000000-0008-0000-0000-000020000000}"/>
            </a:ext>
          </a:extLst>
        </xdr:cNvPr>
        <xdr:cNvSpPr>
          <a:spLocks noChangeAspect="1" noChangeArrowheads="1"/>
        </xdr:cNvSpPr>
      </xdr:nvSpPr>
      <xdr:spPr bwMode="auto">
        <a:xfrm>
          <a:off x="1851660" y="9986772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399</xdr:row>
      <xdr:rowOff>0</xdr:rowOff>
    </xdr:from>
    <xdr:ext cx="304800" cy="302895"/>
    <xdr:sp macro="" textlink="">
      <xdr:nvSpPr>
        <xdr:cNvPr id="33" name="pendo-image-badge-9f298f30">
          <a:extLst>
            <a:ext uri="{FF2B5EF4-FFF2-40B4-BE49-F238E27FC236}">
              <a16:creationId xmlns:a16="http://schemas.microsoft.com/office/drawing/2014/main" id="{00000000-0008-0000-0000-000021000000}"/>
            </a:ext>
          </a:extLst>
        </xdr:cNvPr>
        <xdr:cNvSpPr>
          <a:spLocks noChangeAspect="1" noChangeArrowheads="1"/>
        </xdr:cNvSpPr>
      </xdr:nvSpPr>
      <xdr:spPr bwMode="auto">
        <a:xfrm>
          <a:off x="1851660" y="9986772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399</xdr:row>
      <xdr:rowOff>0</xdr:rowOff>
    </xdr:from>
    <xdr:ext cx="304800" cy="302895"/>
    <xdr:sp macro="" textlink="">
      <xdr:nvSpPr>
        <xdr:cNvPr id="34" name="pendo-image-badge-9f298f30">
          <a:extLst>
            <a:ext uri="{FF2B5EF4-FFF2-40B4-BE49-F238E27FC236}">
              <a16:creationId xmlns:a16="http://schemas.microsoft.com/office/drawing/2014/main" id="{00000000-0008-0000-0000-000022000000}"/>
            </a:ext>
          </a:extLst>
        </xdr:cNvPr>
        <xdr:cNvSpPr>
          <a:spLocks noChangeAspect="1" noChangeArrowheads="1"/>
        </xdr:cNvSpPr>
      </xdr:nvSpPr>
      <xdr:spPr bwMode="auto">
        <a:xfrm>
          <a:off x="1851660" y="9986772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406</xdr:row>
      <xdr:rowOff>0</xdr:rowOff>
    </xdr:from>
    <xdr:ext cx="304800" cy="302895"/>
    <xdr:sp macro="" textlink="">
      <xdr:nvSpPr>
        <xdr:cNvPr id="35" name="pendo-image-badge-9f298f30">
          <a:extLst>
            <a:ext uri="{FF2B5EF4-FFF2-40B4-BE49-F238E27FC236}">
              <a16:creationId xmlns:a16="http://schemas.microsoft.com/office/drawing/2014/main" id="{00000000-0008-0000-0000-000023000000}"/>
            </a:ext>
          </a:extLst>
        </xdr:cNvPr>
        <xdr:cNvSpPr>
          <a:spLocks noChangeAspect="1" noChangeArrowheads="1"/>
        </xdr:cNvSpPr>
      </xdr:nvSpPr>
      <xdr:spPr bwMode="auto">
        <a:xfrm>
          <a:off x="1851660" y="10168128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268</xdr:row>
      <xdr:rowOff>0</xdr:rowOff>
    </xdr:from>
    <xdr:ext cx="304800" cy="304800"/>
    <xdr:sp macro="" textlink="">
      <xdr:nvSpPr>
        <xdr:cNvPr id="36" name="pendo-image-badge-9f298f30">
          <a:extLst>
            <a:ext uri="{FF2B5EF4-FFF2-40B4-BE49-F238E27FC236}">
              <a16:creationId xmlns:a16="http://schemas.microsoft.com/office/drawing/2014/main" id="{00000000-0008-0000-0000-000024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592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406</xdr:row>
      <xdr:rowOff>0</xdr:rowOff>
    </xdr:from>
    <xdr:ext cx="304800" cy="304800"/>
    <xdr:sp macro="" textlink="">
      <xdr:nvSpPr>
        <xdr:cNvPr id="37" name="pendo-image-badge-9f298f30">
          <a:extLst>
            <a:ext uri="{FF2B5EF4-FFF2-40B4-BE49-F238E27FC236}">
              <a16:creationId xmlns:a16="http://schemas.microsoft.com/office/drawing/2014/main" id="{00000000-0008-0000-0000-000025000000}"/>
            </a:ext>
          </a:extLst>
        </xdr:cNvPr>
        <xdr:cNvSpPr>
          <a:spLocks noChangeAspect="1" noChangeArrowheads="1"/>
        </xdr:cNvSpPr>
      </xdr:nvSpPr>
      <xdr:spPr bwMode="auto">
        <a:xfrm>
          <a:off x="1851660" y="10168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278</xdr:row>
      <xdr:rowOff>0</xdr:rowOff>
    </xdr:from>
    <xdr:ext cx="304800" cy="304800"/>
    <xdr:sp macro="" textlink="">
      <xdr:nvSpPr>
        <xdr:cNvPr id="38" name="pendo-image-badge-9f298f30">
          <a:extLst>
            <a:ext uri="{FF2B5EF4-FFF2-40B4-BE49-F238E27FC236}">
              <a16:creationId xmlns:a16="http://schemas.microsoft.com/office/drawing/2014/main" id="{00000000-0008-0000-0000-000026000000}"/>
            </a:ext>
          </a:extLst>
        </xdr:cNvPr>
        <xdr:cNvSpPr>
          <a:spLocks noChangeAspect="1" noChangeArrowheads="1"/>
        </xdr:cNvSpPr>
      </xdr:nvSpPr>
      <xdr:spPr bwMode="auto">
        <a:xfrm>
          <a:off x="1851660" y="68519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278</xdr:row>
      <xdr:rowOff>0</xdr:rowOff>
    </xdr:from>
    <xdr:ext cx="304800" cy="302895"/>
    <xdr:sp macro="" textlink="">
      <xdr:nvSpPr>
        <xdr:cNvPr id="39" name="pendo-image-badge-9f298f30">
          <a:extLst>
            <a:ext uri="{FF2B5EF4-FFF2-40B4-BE49-F238E27FC236}">
              <a16:creationId xmlns:a16="http://schemas.microsoft.com/office/drawing/2014/main" id="{00000000-0008-0000-0000-000027000000}"/>
            </a:ext>
          </a:extLst>
        </xdr:cNvPr>
        <xdr:cNvSpPr>
          <a:spLocks noChangeAspect="1" noChangeArrowheads="1"/>
        </xdr:cNvSpPr>
      </xdr:nvSpPr>
      <xdr:spPr bwMode="auto">
        <a:xfrm>
          <a:off x="1851660" y="6851904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268</xdr:row>
      <xdr:rowOff>0</xdr:rowOff>
    </xdr:from>
    <xdr:ext cx="304800" cy="304800"/>
    <xdr:sp macro="" textlink="">
      <xdr:nvSpPr>
        <xdr:cNvPr id="40" name="pendo-image-badge-9f298f30">
          <a:extLst>
            <a:ext uri="{FF2B5EF4-FFF2-40B4-BE49-F238E27FC236}">
              <a16:creationId xmlns:a16="http://schemas.microsoft.com/office/drawing/2014/main" id="{00000000-0008-0000-0000-000028000000}"/>
            </a:ext>
          </a:extLst>
        </xdr:cNvPr>
        <xdr:cNvSpPr>
          <a:spLocks noChangeAspect="1" noChangeArrowheads="1"/>
        </xdr:cNvSpPr>
      </xdr:nvSpPr>
      <xdr:spPr bwMode="auto">
        <a:xfrm>
          <a:off x="1851660" y="6592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52</xdr:col>
      <xdr:colOff>0</xdr:colOff>
      <xdr:row>406</xdr:row>
      <xdr:rowOff>0</xdr:rowOff>
    </xdr:from>
    <xdr:ext cx="304800" cy="304800"/>
    <xdr:sp macro="" textlink="">
      <xdr:nvSpPr>
        <xdr:cNvPr id="41" name="pendo-image-badge-9f298f30">
          <a:extLst>
            <a:ext uri="{FF2B5EF4-FFF2-40B4-BE49-F238E27FC236}">
              <a16:creationId xmlns:a16="http://schemas.microsoft.com/office/drawing/2014/main" id="{00000000-0008-0000-0000-000029000000}"/>
            </a:ext>
          </a:extLst>
        </xdr:cNvPr>
        <xdr:cNvSpPr>
          <a:spLocks noChangeAspect="1" noChangeArrowheads="1"/>
        </xdr:cNvSpPr>
      </xdr:nvSpPr>
      <xdr:spPr bwMode="auto">
        <a:xfrm>
          <a:off x="1851660" y="10168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48</xdr:col>
      <xdr:colOff>0</xdr:colOff>
      <xdr:row>393</xdr:row>
      <xdr:rowOff>0</xdr:rowOff>
    </xdr:from>
    <xdr:to>
      <xdr:col>48</xdr:col>
      <xdr:colOff>304800</xdr:colOff>
      <xdr:row>393</xdr:row>
      <xdr:rowOff>304800</xdr:rowOff>
    </xdr:to>
    <xdr:sp macro="" textlink="">
      <xdr:nvSpPr>
        <xdr:cNvPr id="42" name="pendo-image-badge-9f298f30">
          <a:extLst>
            <a:ext uri="{FF2B5EF4-FFF2-40B4-BE49-F238E27FC236}">
              <a16:creationId xmlns:a16="http://schemas.microsoft.com/office/drawing/2014/main" id="{00000000-0008-0000-0000-00002A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304800</xdr:rowOff>
    </xdr:to>
    <xdr:sp macro="" textlink="">
      <xdr:nvSpPr>
        <xdr:cNvPr id="43" name="pendo-image-badge-9f298f30">
          <a:extLst>
            <a:ext uri="{FF2B5EF4-FFF2-40B4-BE49-F238E27FC236}">
              <a16:creationId xmlns:a16="http://schemas.microsoft.com/office/drawing/2014/main" id="{00000000-0008-0000-0000-00002B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304800</xdr:rowOff>
    </xdr:to>
    <xdr:sp macro="" textlink="">
      <xdr:nvSpPr>
        <xdr:cNvPr id="44" name="pendo-image-badge-9f298f30">
          <a:extLst>
            <a:ext uri="{FF2B5EF4-FFF2-40B4-BE49-F238E27FC236}">
              <a16:creationId xmlns:a16="http://schemas.microsoft.com/office/drawing/2014/main" id="{00000000-0008-0000-0000-00002C000000}"/>
            </a:ext>
          </a:extLst>
        </xdr:cNvPr>
        <xdr:cNvSpPr>
          <a:spLocks noChangeAspect="1" noChangeArrowheads="1"/>
        </xdr:cNvSpPr>
      </xdr:nvSpPr>
      <xdr:spPr bwMode="auto">
        <a:xfrm>
          <a:off x="1851660" y="983132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45" name="pendo-image-badge-9f298f30">
          <a:extLst>
            <a:ext uri="{FF2B5EF4-FFF2-40B4-BE49-F238E27FC236}">
              <a16:creationId xmlns:a16="http://schemas.microsoft.com/office/drawing/2014/main" id="{00000000-0008-0000-0000-00002D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262</xdr:row>
      <xdr:rowOff>0</xdr:rowOff>
    </xdr:from>
    <xdr:to>
      <xdr:col>48</xdr:col>
      <xdr:colOff>304800</xdr:colOff>
      <xdr:row>262</xdr:row>
      <xdr:rowOff>304800</xdr:rowOff>
    </xdr:to>
    <xdr:sp macro="" textlink="">
      <xdr:nvSpPr>
        <xdr:cNvPr id="46" name="pendo-image-badge-9f298f30">
          <a:extLst>
            <a:ext uri="{FF2B5EF4-FFF2-40B4-BE49-F238E27FC236}">
              <a16:creationId xmlns:a16="http://schemas.microsoft.com/office/drawing/2014/main" id="{00000000-0008-0000-0000-00002E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47" name="pendo-image-badge-9f298f30">
          <a:extLst>
            <a:ext uri="{FF2B5EF4-FFF2-40B4-BE49-F238E27FC236}">
              <a16:creationId xmlns:a16="http://schemas.microsoft.com/office/drawing/2014/main" id="{00000000-0008-0000-0000-00002F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272</xdr:row>
      <xdr:rowOff>0</xdr:rowOff>
    </xdr:from>
    <xdr:to>
      <xdr:col>48</xdr:col>
      <xdr:colOff>304800</xdr:colOff>
      <xdr:row>272</xdr:row>
      <xdr:rowOff>304800</xdr:rowOff>
    </xdr:to>
    <xdr:sp macro="" textlink="">
      <xdr:nvSpPr>
        <xdr:cNvPr id="48" name="pendo-image-badge-9f298f30">
          <a:extLst>
            <a:ext uri="{FF2B5EF4-FFF2-40B4-BE49-F238E27FC236}">
              <a16:creationId xmlns:a16="http://schemas.microsoft.com/office/drawing/2014/main" id="{00000000-0008-0000-0000-000030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272</xdr:row>
      <xdr:rowOff>0</xdr:rowOff>
    </xdr:from>
    <xdr:to>
      <xdr:col>48</xdr:col>
      <xdr:colOff>304800</xdr:colOff>
      <xdr:row>272</xdr:row>
      <xdr:rowOff>304800</xdr:rowOff>
    </xdr:to>
    <xdr:sp macro="" textlink="">
      <xdr:nvSpPr>
        <xdr:cNvPr id="49" name="pendo-image-badge-9f298f30">
          <a:extLst>
            <a:ext uri="{FF2B5EF4-FFF2-40B4-BE49-F238E27FC236}">
              <a16:creationId xmlns:a16="http://schemas.microsoft.com/office/drawing/2014/main" id="{00000000-0008-0000-0000-000031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262</xdr:row>
      <xdr:rowOff>0</xdr:rowOff>
    </xdr:from>
    <xdr:to>
      <xdr:col>48</xdr:col>
      <xdr:colOff>304800</xdr:colOff>
      <xdr:row>262</xdr:row>
      <xdr:rowOff>304800</xdr:rowOff>
    </xdr:to>
    <xdr:sp macro="" textlink="">
      <xdr:nvSpPr>
        <xdr:cNvPr id="50" name="pendo-image-badge-9f298f30">
          <a:extLst>
            <a:ext uri="{FF2B5EF4-FFF2-40B4-BE49-F238E27FC236}">
              <a16:creationId xmlns:a16="http://schemas.microsoft.com/office/drawing/2014/main" id="{00000000-0008-0000-0000-000032000000}"/>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51" name="pendo-image-badge-9f298f30">
          <a:extLst>
            <a:ext uri="{FF2B5EF4-FFF2-40B4-BE49-F238E27FC236}">
              <a16:creationId xmlns:a16="http://schemas.microsoft.com/office/drawing/2014/main" id="{00000000-0008-0000-0000-000033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302895</xdr:rowOff>
    </xdr:to>
    <xdr:sp macro="" textlink="">
      <xdr:nvSpPr>
        <xdr:cNvPr id="52" name="pendo-image-badge-9f298f30">
          <a:extLst>
            <a:ext uri="{FF2B5EF4-FFF2-40B4-BE49-F238E27FC236}">
              <a16:creationId xmlns:a16="http://schemas.microsoft.com/office/drawing/2014/main" id="{00000000-0008-0000-0000-000034000000}"/>
            </a:ext>
          </a:extLst>
        </xdr:cNvPr>
        <xdr:cNvSpPr>
          <a:spLocks noChangeAspect="1" noChangeArrowheads="1"/>
        </xdr:cNvSpPr>
      </xdr:nvSpPr>
      <xdr:spPr bwMode="auto">
        <a:xfrm>
          <a:off x="1851660" y="9831324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302895</xdr:rowOff>
    </xdr:to>
    <xdr:sp macro="" textlink="">
      <xdr:nvSpPr>
        <xdr:cNvPr id="53" name="pendo-image-badge-9f298f30">
          <a:extLst>
            <a:ext uri="{FF2B5EF4-FFF2-40B4-BE49-F238E27FC236}">
              <a16:creationId xmlns:a16="http://schemas.microsoft.com/office/drawing/2014/main" id="{00000000-0008-0000-0000-000035000000}"/>
            </a:ext>
          </a:extLst>
        </xdr:cNvPr>
        <xdr:cNvSpPr>
          <a:spLocks noChangeAspect="1" noChangeArrowheads="1"/>
        </xdr:cNvSpPr>
      </xdr:nvSpPr>
      <xdr:spPr bwMode="auto">
        <a:xfrm>
          <a:off x="1851660" y="9831324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302895</xdr:rowOff>
    </xdr:to>
    <xdr:sp macro="" textlink="">
      <xdr:nvSpPr>
        <xdr:cNvPr id="54" name="pendo-image-badge-9f298f30">
          <a:extLst>
            <a:ext uri="{FF2B5EF4-FFF2-40B4-BE49-F238E27FC236}">
              <a16:creationId xmlns:a16="http://schemas.microsoft.com/office/drawing/2014/main" id="{00000000-0008-0000-0000-000036000000}"/>
            </a:ext>
          </a:extLst>
        </xdr:cNvPr>
        <xdr:cNvSpPr>
          <a:spLocks noChangeAspect="1" noChangeArrowheads="1"/>
        </xdr:cNvSpPr>
      </xdr:nvSpPr>
      <xdr:spPr bwMode="auto">
        <a:xfrm>
          <a:off x="1851660" y="9831324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234315</xdr:rowOff>
    </xdr:to>
    <xdr:sp macro="" textlink="">
      <xdr:nvSpPr>
        <xdr:cNvPr id="55" name="pendo-image-badge-9f298f30">
          <a:extLst>
            <a:ext uri="{FF2B5EF4-FFF2-40B4-BE49-F238E27FC236}">
              <a16:creationId xmlns:a16="http://schemas.microsoft.com/office/drawing/2014/main" id="{00000000-0008-0000-0000-000037000000}"/>
            </a:ext>
          </a:extLst>
        </xdr:cNvPr>
        <xdr:cNvSpPr>
          <a:spLocks noChangeAspect="1" noChangeArrowheads="1"/>
        </xdr:cNvSpPr>
      </xdr:nvSpPr>
      <xdr:spPr bwMode="auto">
        <a:xfrm>
          <a:off x="1851660" y="10012680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262</xdr:row>
      <xdr:rowOff>0</xdr:rowOff>
    </xdr:from>
    <xdr:to>
      <xdr:col>48</xdr:col>
      <xdr:colOff>304800</xdr:colOff>
      <xdr:row>262</xdr:row>
      <xdr:rowOff>304800</xdr:rowOff>
    </xdr:to>
    <xdr:sp macro="" textlink="">
      <xdr:nvSpPr>
        <xdr:cNvPr id="56" name="pendo-image-badge-9f298f30">
          <a:extLst>
            <a:ext uri="{FF2B5EF4-FFF2-40B4-BE49-F238E27FC236}">
              <a16:creationId xmlns:a16="http://schemas.microsoft.com/office/drawing/2014/main" id="{00000000-0008-0000-0000-000038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57" name="pendo-image-badge-9f298f30">
          <a:extLst>
            <a:ext uri="{FF2B5EF4-FFF2-40B4-BE49-F238E27FC236}">
              <a16:creationId xmlns:a16="http://schemas.microsoft.com/office/drawing/2014/main" id="{00000000-0008-0000-0000-000039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272</xdr:row>
      <xdr:rowOff>0</xdr:rowOff>
    </xdr:from>
    <xdr:to>
      <xdr:col>48</xdr:col>
      <xdr:colOff>304800</xdr:colOff>
      <xdr:row>272</xdr:row>
      <xdr:rowOff>304800</xdr:rowOff>
    </xdr:to>
    <xdr:sp macro="" textlink="">
      <xdr:nvSpPr>
        <xdr:cNvPr id="58" name="pendo-image-badge-9f298f30">
          <a:extLst>
            <a:ext uri="{FF2B5EF4-FFF2-40B4-BE49-F238E27FC236}">
              <a16:creationId xmlns:a16="http://schemas.microsoft.com/office/drawing/2014/main" id="{00000000-0008-0000-0000-00003A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272</xdr:row>
      <xdr:rowOff>0</xdr:rowOff>
    </xdr:from>
    <xdr:to>
      <xdr:col>48</xdr:col>
      <xdr:colOff>304800</xdr:colOff>
      <xdr:row>272</xdr:row>
      <xdr:rowOff>302895</xdr:rowOff>
    </xdr:to>
    <xdr:sp macro="" textlink="">
      <xdr:nvSpPr>
        <xdr:cNvPr id="59" name="pendo-image-badge-9f298f30">
          <a:extLst>
            <a:ext uri="{FF2B5EF4-FFF2-40B4-BE49-F238E27FC236}">
              <a16:creationId xmlns:a16="http://schemas.microsoft.com/office/drawing/2014/main" id="{00000000-0008-0000-0000-00003B000000}"/>
            </a:ext>
          </a:extLst>
        </xdr:cNvPr>
        <xdr:cNvSpPr>
          <a:spLocks noChangeAspect="1" noChangeArrowheads="1"/>
        </xdr:cNvSpPr>
      </xdr:nvSpPr>
      <xdr:spPr bwMode="auto">
        <a:xfrm>
          <a:off x="1851660" y="6696456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262</xdr:row>
      <xdr:rowOff>0</xdr:rowOff>
    </xdr:from>
    <xdr:to>
      <xdr:col>48</xdr:col>
      <xdr:colOff>304800</xdr:colOff>
      <xdr:row>262</xdr:row>
      <xdr:rowOff>304800</xdr:rowOff>
    </xdr:to>
    <xdr:sp macro="" textlink="">
      <xdr:nvSpPr>
        <xdr:cNvPr id="60" name="pendo-image-badge-9f298f30">
          <a:extLst>
            <a:ext uri="{FF2B5EF4-FFF2-40B4-BE49-F238E27FC236}">
              <a16:creationId xmlns:a16="http://schemas.microsoft.com/office/drawing/2014/main" id="{00000000-0008-0000-0000-00003C000000}"/>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61" name="pendo-image-badge-9f298f30">
          <a:extLst>
            <a:ext uri="{FF2B5EF4-FFF2-40B4-BE49-F238E27FC236}">
              <a16:creationId xmlns:a16="http://schemas.microsoft.com/office/drawing/2014/main" id="{00000000-0008-0000-0000-00003D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302895</xdr:rowOff>
    </xdr:to>
    <xdr:sp macro="" textlink="">
      <xdr:nvSpPr>
        <xdr:cNvPr id="62" name="pendo-image-badge-9f298f30">
          <a:extLst>
            <a:ext uri="{FF2B5EF4-FFF2-40B4-BE49-F238E27FC236}">
              <a16:creationId xmlns:a16="http://schemas.microsoft.com/office/drawing/2014/main" id="{00000000-0008-0000-0000-00003E000000}"/>
            </a:ext>
          </a:extLst>
        </xdr:cNvPr>
        <xdr:cNvSpPr>
          <a:spLocks noChangeAspect="1" noChangeArrowheads="1"/>
        </xdr:cNvSpPr>
      </xdr:nvSpPr>
      <xdr:spPr bwMode="auto">
        <a:xfrm>
          <a:off x="1851660" y="9831324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393</xdr:row>
      <xdr:rowOff>0</xdr:rowOff>
    </xdr:from>
    <xdr:to>
      <xdr:col>48</xdr:col>
      <xdr:colOff>304800</xdr:colOff>
      <xdr:row>393</xdr:row>
      <xdr:rowOff>302895</xdr:rowOff>
    </xdr:to>
    <xdr:sp macro="" textlink="">
      <xdr:nvSpPr>
        <xdr:cNvPr id="63" name="pendo-image-badge-9f298f30">
          <a:extLst>
            <a:ext uri="{FF2B5EF4-FFF2-40B4-BE49-F238E27FC236}">
              <a16:creationId xmlns:a16="http://schemas.microsoft.com/office/drawing/2014/main" id="{00000000-0008-0000-0000-00003F000000}"/>
            </a:ext>
          </a:extLst>
        </xdr:cNvPr>
        <xdr:cNvSpPr>
          <a:spLocks noChangeAspect="1" noChangeArrowheads="1"/>
        </xdr:cNvSpPr>
      </xdr:nvSpPr>
      <xdr:spPr bwMode="auto">
        <a:xfrm>
          <a:off x="1851660" y="9831324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234315</xdr:rowOff>
    </xdr:to>
    <xdr:sp macro="" textlink="">
      <xdr:nvSpPr>
        <xdr:cNvPr id="64" name="pendo-image-badge-9f298f30">
          <a:extLst>
            <a:ext uri="{FF2B5EF4-FFF2-40B4-BE49-F238E27FC236}">
              <a16:creationId xmlns:a16="http://schemas.microsoft.com/office/drawing/2014/main" id="{00000000-0008-0000-0000-000040000000}"/>
            </a:ext>
          </a:extLst>
        </xdr:cNvPr>
        <xdr:cNvSpPr>
          <a:spLocks noChangeAspect="1" noChangeArrowheads="1"/>
        </xdr:cNvSpPr>
      </xdr:nvSpPr>
      <xdr:spPr bwMode="auto">
        <a:xfrm>
          <a:off x="1851660" y="10012680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262</xdr:row>
      <xdr:rowOff>0</xdr:rowOff>
    </xdr:from>
    <xdr:to>
      <xdr:col>48</xdr:col>
      <xdr:colOff>304800</xdr:colOff>
      <xdr:row>262</xdr:row>
      <xdr:rowOff>304800</xdr:rowOff>
    </xdr:to>
    <xdr:sp macro="" textlink="">
      <xdr:nvSpPr>
        <xdr:cNvPr id="65" name="pendo-image-badge-9f298f30">
          <a:extLst>
            <a:ext uri="{FF2B5EF4-FFF2-40B4-BE49-F238E27FC236}">
              <a16:creationId xmlns:a16="http://schemas.microsoft.com/office/drawing/2014/main" id="{00000000-0008-0000-0000-000041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43737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66" name="pendo-image-badge-9f298f30">
          <a:extLst>
            <a:ext uri="{FF2B5EF4-FFF2-40B4-BE49-F238E27FC236}">
              <a16:creationId xmlns:a16="http://schemas.microsoft.com/office/drawing/2014/main" id="{00000000-0008-0000-0000-000042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272</xdr:row>
      <xdr:rowOff>0</xdr:rowOff>
    </xdr:from>
    <xdr:to>
      <xdr:col>48</xdr:col>
      <xdr:colOff>304800</xdr:colOff>
      <xdr:row>272</xdr:row>
      <xdr:rowOff>304800</xdr:rowOff>
    </xdr:to>
    <xdr:sp macro="" textlink="">
      <xdr:nvSpPr>
        <xdr:cNvPr id="67" name="pendo-image-badge-9f298f30">
          <a:extLst>
            <a:ext uri="{FF2B5EF4-FFF2-40B4-BE49-F238E27FC236}">
              <a16:creationId xmlns:a16="http://schemas.microsoft.com/office/drawing/2014/main" id="{00000000-0008-0000-0000-000043000000}"/>
            </a:ext>
          </a:extLst>
        </xdr:cNvPr>
        <xdr:cNvSpPr>
          <a:spLocks noChangeAspect="1" noChangeArrowheads="1"/>
        </xdr:cNvSpPr>
      </xdr:nvSpPr>
      <xdr:spPr bwMode="auto">
        <a:xfrm>
          <a:off x="1851660" y="669645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259080</xdr:rowOff>
    </xdr:from>
    <xdr:to>
      <xdr:col>48</xdr:col>
      <xdr:colOff>304800</xdr:colOff>
      <xdr:row>400</xdr:row>
      <xdr:rowOff>236220</xdr:rowOff>
    </xdr:to>
    <xdr:sp macro="" textlink="">
      <xdr:nvSpPr>
        <xdr:cNvPr id="68" name="pendo-image-badge-9f298f30">
          <a:extLst>
            <a:ext uri="{FF2B5EF4-FFF2-40B4-BE49-F238E27FC236}">
              <a16:creationId xmlns:a16="http://schemas.microsoft.com/office/drawing/2014/main" id="{00000000-0008-0000-0000-000044000000}"/>
            </a:ext>
          </a:extLst>
        </xdr:cNvPr>
        <xdr:cNvSpPr>
          <a:spLocks noChangeAspect="1" noChangeArrowheads="1"/>
        </xdr:cNvSpPr>
      </xdr:nvSpPr>
      <xdr:spPr bwMode="auto">
        <a:xfrm>
          <a:off x="1851660" y="10012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0</xdr:rowOff>
    </xdr:from>
    <xdr:to>
      <xdr:col>48</xdr:col>
      <xdr:colOff>304800</xdr:colOff>
      <xdr:row>399</xdr:row>
      <xdr:rowOff>302895</xdr:rowOff>
    </xdr:to>
    <xdr:sp macro="" textlink="">
      <xdr:nvSpPr>
        <xdr:cNvPr id="69" name="pendo-image-badge-9f298f30">
          <a:extLst>
            <a:ext uri="{FF2B5EF4-FFF2-40B4-BE49-F238E27FC236}">
              <a16:creationId xmlns:a16="http://schemas.microsoft.com/office/drawing/2014/main" id="{00000000-0008-0000-0000-000045000000}"/>
            </a:ext>
          </a:extLst>
        </xdr:cNvPr>
        <xdr:cNvSpPr>
          <a:spLocks noChangeAspect="1" noChangeArrowheads="1"/>
        </xdr:cNvSpPr>
      </xdr:nvSpPr>
      <xdr:spPr bwMode="auto">
        <a:xfrm>
          <a:off x="1851660" y="998677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399</xdr:row>
      <xdr:rowOff>0</xdr:rowOff>
    </xdr:from>
    <xdr:to>
      <xdr:col>48</xdr:col>
      <xdr:colOff>304800</xdr:colOff>
      <xdr:row>399</xdr:row>
      <xdr:rowOff>302895</xdr:rowOff>
    </xdr:to>
    <xdr:sp macro="" textlink="">
      <xdr:nvSpPr>
        <xdr:cNvPr id="70" name="pendo-image-badge-9f298f30">
          <a:extLst>
            <a:ext uri="{FF2B5EF4-FFF2-40B4-BE49-F238E27FC236}">
              <a16:creationId xmlns:a16="http://schemas.microsoft.com/office/drawing/2014/main" id="{00000000-0008-0000-0000-000046000000}"/>
            </a:ext>
          </a:extLst>
        </xdr:cNvPr>
        <xdr:cNvSpPr>
          <a:spLocks noChangeAspect="1" noChangeArrowheads="1"/>
        </xdr:cNvSpPr>
      </xdr:nvSpPr>
      <xdr:spPr bwMode="auto">
        <a:xfrm>
          <a:off x="1851660" y="998677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406</xdr:row>
      <xdr:rowOff>0</xdr:rowOff>
    </xdr:from>
    <xdr:to>
      <xdr:col>48</xdr:col>
      <xdr:colOff>304800</xdr:colOff>
      <xdr:row>406</xdr:row>
      <xdr:rowOff>302895</xdr:rowOff>
    </xdr:to>
    <xdr:sp macro="" textlink="">
      <xdr:nvSpPr>
        <xdr:cNvPr id="71" name="pendo-image-badge-9f298f30">
          <a:extLst>
            <a:ext uri="{FF2B5EF4-FFF2-40B4-BE49-F238E27FC236}">
              <a16:creationId xmlns:a16="http://schemas.microsoft.com/office/drawing/2014/main" id="{00000000-0008-0000-0000-000047000000}"/>
            </a:ext>
          </a:extLst>
        </xdr:cNvPr>
        <xdr:cNvSpPr>
          <a:spLocks noChangeAspect="1" noChangeArrowheads="1"/>
        </xdr:cNvSpPr>
      </xdr:nvSpPr>
      <xdr:spPr bwMode="auto">
        <a:xfrm>
          <a:off x="1851660" y="10168128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268</xdr:row>
      <xdr:rowOff>0</xdr:rowOff>
    </xdr:from>
    <xdr:to>
      <xdr:col>48</xdr:col>
      <xdr:colOff>304800</xdr:colOff>
      <xdr:row>268</xdr:row>
      <xdr:rowOff>304800</xdr:rowOff>
    </xdr:to>
    <xdr:sp macro="" textlink="">
      <xdr:nvSpPr>
        <xdr:cNvPr id="72" name="pendo-image-badge-9f298f30">
          <a:extLst>
            <a:ext uri="{FF2B5EF4-FFF2-40B4-BE49-F238E27FC236}">
              <a16:creationId xmlns:a16="http://schemas.microsoft.com/office/drawing/2014/main" id="{00000000-0008-0000-0000-000048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51660" y="659282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406</xdr:row>
      <xdr:rowOff>0</xdr:rowOff>
    </xdr:from>
    <xdr:to>
      <xdr:col>48</xdr:col>
      <xdr:colOff>304800</xdr:colOff>
      <xdr:row>406</xdr:row>
      <xdr:rowOff>304800</xdr:rowOff>
    </xdr:to>
    <xdr:sp macro="" textlink="">
      <xdr:nvSpPr>
        <xdr:cNvPr id="73" name="pendo-image-badge-9f298f30">
          <a:extLst>
            <a:ext uri="{FF2B5EF4-FFF2-40B4-BE49-F238E27FC236}">
              <a16:creationId xmlns:a16="http://schemas.microsoft.com/office/drawing/2014/main" id="{00000000-0008-0000-0000-000049000000}"/>
            </a:ext>
          </a:extLst>
        </xdr:cNvPr>
        <xdr:cNvSpPr>
          <a:spLocks noChangeAspect="1" noChangeArrowheads="1"/>
        </xdr:cNvSpPr>
      </xdr:nvSpPr>
      <xdr:spPr bwMode="auto">
        <a:xfrm>
          <a:off x="1851660" y="10168128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48</xdr:col>
      <xdr:colOff>0</xdr:colOff>
      <xdr:row>278</xdr:row>
      <xdr:rowOff>0</xdr:rowOff>
    </xdr:from>
    <xdr:to>
      <xdr:col>48</xdr:col>
      <xdr:colOff>304800</xdr:colOff>
      <xdr:row>278</xdr:row>
      <xdr:rowOff>304800</xdr:rowOff>
    </xdr:to>
    <xdr:sp macro="" textlink="">
      <xdr:nvSpPr>
        <xdr:cNvPr id="74" name="pendo-image-badge-9f298f30">
          <a:extLst>
            <a:ext uri="{FF2B5EF4-FFF2-40B4-BE49-F238E27FC236}">
              <a16:creationId xmlns:a16="http://schemas.microsoft.com/office/drawing/2014/main" id="{00000000-0008-0000-0000-00004A000000}"/>
            </a:ext>
          </a:extLst>
        </xdr:cNvPr>
        <xdr:cNvSpPr>
          <a:spLocks noChangeAspect="1" noChangeArrowheads="1"/>
        </xdr:cNvSpPr>
      </xdr:nvSpPr>
      <xdr:spPr bwMode="auto">
        <a:xfrm>
          <a:off x="1851660" y="6851904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0</xdr:row>
      <xdr:rowOff>38100</xdr:rowOff>
    </xdr:from>
    <xdr:to>
      <xdr:col>11</xdr:col>
      <xdr:colOff>409575</xdr:colOff>
      <xdr:row>14</xdr:row>
      <xdr:rowOff>114300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1</xdr:col>
      <xdr:colOff>304800</xdr:colOff>
      <xdr:row>137</xdr:row>
      <xdr:rowOff>129540</xdr:rowOff>
    </xdr:to>
    <xdr:sp macro="" textlink="">
      <xdr:nvSpPr>
        <xdr:cNvPr id="76801" name="pendo-image-badge-9f298f30">
          <a:extLst>
            <a:ext uri="{FF2B5EF4-FFF2-40B4-BE49-F238E27FC236}">
              <a16:creationId xmlns:a16="http://schemas.microsoft.com/office/drawing/2014/main" id="{00000000-0008-0000-0300-0000012C0100}"/>
            </a:ext>
          </a:extLst>
        </xdr:cNvPr>
        <xdr:cNvSpPr>
          <a:spLocks noChangeAspect="1" noChangeArrowheads="1"/>
        </xdr:cNvSpPr>
      </xdr:nvSpPr>
      <xdr:spPr bwMode="auto">
        <a:xfrm>
          <a:off x="0" y="9196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136</xdr:row>
      <xdr:rowOff>0</xdr:rowOff>
    </xdr:from>
    <xdr:to>
      <xdr:col>1</xdr:col>
      <xdr:colOff>304800</xdr:colOff>
      <xdr:row>137</xdr:row>
      <xdr:rowOff>129540</xdr:rowOff>
    </xdr:to>
    <xdr:sp macro="" textlink="">
      <xdr:nvSpPr>
        <xdr:cNvPr id="2049" name="pendo-image-badge-9f298f30">
          <a:extLst>
            <a:ext uri="{FF2B5EF4-FFF2-40B4-BE49-F238E27FC236}">
              <a16:creationId xmlns:a16="http://schemas.microsoft.com/office/drawing/2014/main" id="{00000000-0008-0000-0300-000001080000}"/>
            </a:ext>
          </a:extLst>
        </xdr:cNvPr>
        <xdr:cNvSpPr>
          <a:spLocks noChangeAspect="1" noChangeArrowheads="1"/>
        </xdr:cNvSpPr>
      </xdr:nvSpPr>
      <xdr:spPr bwMode="auto">
        <a:xfrm>
          <a:off x="0" y="926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393</xdr:row>
      <xdr:rowOff>0</xdr:rowOff>
    </xdr:from>
    <xdr:to>
      <xdr:col>2</xdr:col>
      <xdr:colOff>304800</xdr:colOff>
      <xdr:row>394</xdr:row>
      <xdr:rowOff>45720</xdr:rowOff>
    </xdr:to>
    <xdr:sp macro="" textlink="">
      <xdr:nvSpPr>
        <xdr:cNvPr id="7" name="pendo-image-badge-9f298f30">
          <a:extLst>
            <a:ext uri="{FF2B5EF4-FFF2-40B4-BE49-F238E27FC236}">
              <a16:creationId xmlns:a16="http://schemas.microsoft.com/office/drawing/2014/main" id="{00000000-0008-0000-0400-000007000000}"/>
            </a:ext>
          </a:extLst>
        </xdr:cNvPr>
        <xdr:cNvSpPr>
          <a:spLocks noChangeAspect="1" noChangeArrowheads="1"/>
        </xdr:cNvSpPr>
      </xdr:nvSpPr>
      <xdr:spPr bwMode="auto">
        <a:xfrm>
          <a:off x="70104000" y="12877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8" name="pendo-image-badge-9f298f30">
          <a:extLst>
            <a:ext uri="{FF2B5EF4-FFF2-40B4-BE49-F238E27FC236}">
              <a16:creationId xmlns:a16="http://schemas.microsoft.com/office/drawing/2014/main" id="{00000000-0008-0000-0400-000008000000}"/>
            </a:ext>
          </a:extLst>
        </xdr:cNvPr>
        <xdr:cNvSpPr>
          <a:spLocks noChangeAspect="1" noChangeArrowheads="1"/>
        </xdr:cNvSpPr>
      </xdr:nvSpPr>
      <xdr:spPr bwMode="auto">
        <a:xfrm>
          <a:off x="70104000" y="12877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2" name="pendo-image-badge-9f298f30">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70104000" y="128770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400</xdr:row>
      <xdr:rowOff>0</xdr:rowOff>
    </xdr:from>
    <xdr:to>
      <xdr:col>2</xdr:col>
      <xdr:colOff>304800</xdr:colOff>
      <xdr:row>401</xdr:row>
      <xdr:rowOff>45720</xdr:rowOff>
    </xdr:to>
    <xdr:sp macro="" textlink="">
      <xdr:nvSpPr>
        <xdr:cNvPr id="4" name="pendo-image-badge-9f298f30">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7174992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5" name="pendo-image-badge-9f298f30">
          <a:extLst>
            <a:ext uri="{FF2B5EF4-FFF2-40B4-BE49-F238E27FC236}">
              <a16:creationId xmlns:a16="http://schemas.microsoft.com/office/drawing/2014/main" id="{00000000-0008-0000-0400-000005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79648050" y="8484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6" name="pendo-image-badge-9f298f30">
          <a:extLst>
            <a:ext uri="{FF2B5EF4-FFF2-40B4-BE49-F238E27FC236}">
              <a16:creationId xmlns:a16="http://schemas.microsoft.com/office/drawing/2014/main" id="{00000000-0008-0000-0400-000006000000}"/>
            </a:ext>
          </a:extLst>
        </xdr:cNvPr>
        <xdr:cNvSpPr>
          <a:spLocks noChangeAspect="1" noChangeArrowheads="1"/>
        </xdr:cNvSpPr>
      </xdr:nvSpPr>
      <xdr:spPr bwMode="auto">
        <a:xfrm>
          <a:off x="7059168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272</xdr:row>
      <xdr:rowOff>0</xdr:rowOff>
    </xdr:from>
    <xdr:ext cx="304800" cy="304800"/>
    <xdr:sp macro="" textlink="">
      <xdr:nvSpPr>
        <xdr:cNvPr id="9" name="pendo-image-badge-9f298f30">
          <a:extLst>
            <a:ext uri="{FF2B5EF4-FFF2-40B4-BE49-F238E27FC236}">
              <a16:creationId xmlns:a16="http://schemas.microsoft.com/office/drawing/2014/main" id="{00000000-0008-0000-0400-000009000000}"/>
            </a:ext>
          </a:extLst>
        </xdr:cNvPr>
        <xdr:cNvSpPr>
          <a:spLocks noChangeAspect="1" noChangeArrowheads="1"/>
        </xdr:cNvSpPr>
      </xdr:nvSpPr>
      <xdr:spPr bwMode="auto">
        <a:xfrm>
          <a:off x="78912720" y="8912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272</xdr:row>
      <xdr:rowOff>0</xdr:rowOff>
    </xdr:from>
    <xdr:to>
      <xdr:col>2</xdr:col>
      <xdr:colOff>304800</xdr:colOff>
      <xdr:row>273</xdr:row>
      <xdr:rowOff>45720</xdr:rowOff>
    </xdr:to>
    <xdr:sp macro="" textlink="">
      <xdr:nvSpPr>
        <xdr:cNvPr id="26" name="pendo-image-badge-9f298f30">
          <a:extLst>
            <a:ext uri="{FF2B5EF4-FFF2-40B4-BE49-F238E27FC236}">
              <a16:creationId xmlns:a16="http://schemas.microsoft.com/office/drawing/2014/main" id="{00000000-0008-0000-0400-00001A000000}"/>
            </a:ext>
          </a:extLst>
        </xdr:cNvPr>
        <xdr:cNvSpPr>
          <a:spLocks noChangeAspect="1" noChangeArrowheads="1"/>
        </xdr:cNvSpPr>
      </xdr:nvSpPr>
      <xdr:spPr bwMode="auto">
        <a:xfrm>
          <a:off x="82562700" y="89123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43" name="pendo-image-badge-9f298f30">
          <a:extLst>
            <a:ext uri="{FF2B5EF4-FFF2-40B4-BE49-F238E27FC236}">
              <a16:creationId xmlns:a16="http://schemas.microsoft.com/office/drawing/2014/main" id="{00000000-0008-0000-0400-00002B000000}"/>
            </a:ext>
          </a:extLst>
        </xdr:cNvPr>
        <xdr:cNvSpPr>
          <a:spLocks noChangeAspect="1" noChangeArrowheads="1"/>
        </xdr:cNvSpPr>
      </xdr:nvSpPr>
      <xdr:spPr bwMode="auto">
        <a:xfrm>
          <a:off x="82562700" y="85846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44" name="pendo-image-badge-9f298f30">
          <a:extLst>
            <a:ext uri="{FF2B5EF4-FFF2-40B4-BE49-F238E27FC236}">
              <a16:creationId xmlns:a16="http://schemas.microsoft.com/office/drawing/2014/main" id="{00000000-0008-0000-0400-00002C000000}"/>
            </a:ext>
          </a:extLst>
        </xdr:cNvPr>
        <xdr:cNvSpPr>
          <a:spLocks noChangeAspect="1" noChangeArrowheads="1"/>
        </xdr:cNvSpPr>
      </xdr:nvSpPr>
      <xdr:spPr bwMode="auto">
        <a:xfrm>
          <a:off x="7032498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393</xdr:row>
      <xdr:rowOff>0</xdr:rowOff>
    </xdr:from>
    <xdr:to>
      <xdr:col>2</xdr:col>
      <xdr:colOff>304800</xdr:colOff>
      <xdr:row>394</xdr:row>
      <xdr:rowOff>45720</xdr:rowOff>
    </xdr:to>
    <xdr:sp macro="" textlink="">
      <xdr:nvSpPr>
        <xdr:cNvPr id="3" name="pendo-image-badge-9f298f30">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10" name="pendo-image-badge-9f298f30">
          <a:extLst>
            <a:ext uri="{FF2B5EF4-FFF2-40B4-BE49-F238E27FC236}">
              <a16:creationId xmlns:a16="http://schemas.microsoft.com/office/drawing/2014/main" id="{00000000-0008-0000-0400-00000A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11" name="pendo-image-badge-9f298f30">
          <a:extLst>
            <a:ext uri="{FF2B5EF4-FFF2-40B4-BE49-F238E27FC236}">
              <a16:creationId xmlns:a16="http://schemas.microsoft.com/office/drawing/2014/main" id="{00000000-0008-0000-0400-00000B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400</xdr:row>
      <xdr:rowOff>0</xdr:rowOff>
    </xdr:from>
    <xdr:to>
      <xdr:col>2</xdr:col>
      <xdr:colOff>304800</xdr:colOff>
      <xdr:row>401</xdr:row>
      <xdr:rowOff>45720</xdr:rowOff>
    </xdr:to>
    <xdr:sp macro="" textlink="">
      <xdr:nvSpPr>
        <xdr:cNvPr id="12" name="pendo-image-badge-9f298f30">
          <a:extLst>
            <a:ext uri="{FF2B5EF4-FFF2-40B4-BE49-F238E27FC236}">
              <a16:creationId xmlns:a16="http://schemas.microsoft.com/office/drawing/2014/main" id="{00000000-0008-0000-0400-00000C000000}"/>
            </a:ext>
          </a:extLst>
        </xdr:cNvPr>
        <xdr:cNvSpPr>
          <a:spLocks noChangeAspect="1" noChangeArrowheads="1"/>
        </xdr:cNvSpPr>
      </xdr:nvSpPr>
      <xdr:spPr bwMode="auto">
        <a:xfrm>
          <a:off x="99479100" y="12868275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13" name="pendo-image-badge-9f298f30">
          <a:extLst>
            <a:ext uri="{FF2B5EF4-FFF2-40B4-BE49-F238E27FC236}">
              <a16:creationId xmlns:a16="http://schemas.microsoft.com/office/drawing/2014/main" id="{00000000-0008-0000-0400-00000D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99479100" y="83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14" name="pendo-image-badge-9f298f30">
          <a:extLst>
            <a:ext uri="{FF2B5EF4-FFF2-40B4-BE49-F238E27FC236}">
              <a16:creationId xmlns:a16="http://schemas.microsoft.com/office/drawing/2014/main" id="{00000000-0008-0000-0400-00000E000000}"/>
            </a:ext>
          </a:extLst>
        </xdr:cNvPr>
        <xdr:cNvSpPr>
          <a:spLocks noChangeAspect="1" noChangeArrowheads="1"/>
        </xdr:cNvSpPr>
      </xdr:nvSpPr>
      <xdr:spPr bwMode="auto">
        <a:xfrm>
          <a:off x="99479100" y="12868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272</xdr:row>
      <xdr:rowOff>0</xdr:rowOff>
    </xdr:from>
    <xdr:ext cx="304800" cy="304800"/>
    <xdr:sp macro="" textlink="">
      <xdr:nvSpPr>
        <xdr:cNvPr id="15" name="pendo-image-badge-9f298f30">
          <a:extLst>
            <a:ext uri="{FF2B5EF4-FFF2-40B4-BE49-F238E27FC236}">
              <a16:creationId xmlns:a16="http://schemas.microsoft.com/office/drawing/2014/main" id="{00000000-0008-0000-0400-00000F000000}"/>
            </a:ext>
          </a:extLst>
        </xdr:cNvPr>
        <xdr:cNvSpPr>
          <a:spLocks noChangeAspect="1" noChangeArrowheads="1"/>
        </xdr:cNvSpPr>
      </xdr:nvSpPr>
      <xdr:spPr bwMode="auto">
        <a:xfrm>
          <a:off x="99479100" y="872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272</xdr:row>
      <xdr:rowOff>0</xdr:rowOff>
    </xdr:from>
    <xdr:to>
      <xdr:col>2</xdr:col>
      <xdr:colOff>304800</xdr:colOff>
      <xdr:row>273</xdr:row>
      <xdr:rowOff>45720</xdr:rowOff>
    </xdr:to>
    <xdr:sp macro="" textlink="">
      <xdr:nvSpPr>
        <xdr:cNvPr id="16" name="pendo-image-badge-9f298f30">
          <a:extLst>
            <a:ext uri="{FF2B5EF4-FFF2-40B4-BE49-F238E27FC236}">
              <a16:creationId xmlns:a16="http://schemas.microsoft.com/office/drawing/2014/main" id="{00000000-0008-0000-0400-000010000000}"/>
            </a:ext>
          </a:extLst>
        </xdr:cNvPr>
        <xdr:cNvSpPr>
          <a:spLocks noChangeAspect="1" noChangeArrowheads="1"/>
        </xdr:cNvSpPr>
      </xdr:nvSpPr>
      <xdr:spPr bwMode="auto">
        <a:xfrm>
          <a:off x="99479100" y="8722995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17" name="pendo-image-badge-9f298f30">
          <a:extLst>
            <a:ext uri="{FF2B5EF4-FFF2-40B4-BE49-F238E27FC236}">
              <a16:creationId xmlns:a16="http://schemas.microsoft.com/office/drawing/2014/main" id="{00000000-0008-0000-0400-000011000000}"/>
            </a:ext>
          </a:extLst>
        </xdr:cNvPr>
        <xdr:cNvSpPr>
          <a:spLocks noChangeAspect="1" noChangeArrowheads="1"/>
        </xdr:cNvSpPr>
      </xdr:nvSpPr>
      <xdr:spPr bwMode="auto">
        <a:xfrm>
          <a:off x="99479100" y="83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18" name="pendo-image-badge-9f298f30">
          <a:extLst>
            <a:ext uri="{FF2B5EF4-FFF2-40B4-BE49-F238E27FC236}">
              <a16:creationId xmlns:a16="http://schemas.microsoft.com/office/drawing/2014/main" id="{00000000-0008-0000-0400-000012000000}"/>
            </a:ext>
          </a:extLst>
        </xdr:cNvPr>
        <xdr:cNvSpPr>
          <a:spLocks noChangeAspect="1" noChangeArrowheads="1"/>
        </xdr:cNvSpPr>
      </xdr:nvSpPr>
      <xdr:spPr bwMode="auto">
        <a:xfrm>
          <a:off x="99479100" y="12868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393</xdr:row>
      <xdr:rowOff>0</xdr:rowOff>
    </xdr:from>
    <xdr:to>
      <xdr:col>2</xdr:col>
      <xdr:colOff>304800</xdr:colOff>
      <xdr:row>394</xdr:row>
      <xdr:rowOff>45720</xdr:rowOff>
    </xdr:to>
    <xdr:sp macro="" textlink="">
      <xdr:nvSpPr>
        <xdr:cNvPr id="19" name="pendo-image-badge-9f298f30">
          <a:extLst>
            <a:ext uri="{FF2B5EF4-FFF2-40B4-BE49-F238E27FC236}">
              <a16:creationId xmlns:a16="http://schemas.microsoft.com/office/drawing/2014/main" id="{00000000-0008-0000-0400-000013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20" name="pendo-image-badge-9f298f30">
          <a:extLst>
            <a:ext uri="{FF2B5EF4-FFF2-40B4-BE49-F238E27FC236}">
              <a16:creationId xmlns:a16="http://schemas.microsoft.com/office/drawing/2014/main" id="{00000000-0008-0000-0400-000014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21" name="pendo-image-badge-9f298f30">
          <a:extLst>
            <a:ext uri="{FF2B5EF4-FFF2-40B4-BE49-F238E27FC236}">
              <a16:creationId xmlns:a16="http://schemas.microsoft.com/office/drawing/2014/main" id="{00000000-0008-0000-0400-000015000000}"/>
            </a:ext>
          </a:extLst>
        </xdr:cNvPr>
        <xdr:cNvSpPr>
          <a:spLocks noChangeAspect="1" noChangeArrowheads="1"/>
        </xdr:cNvSpPr>
      </xdr:nvSpPr>
      <xdr:spPr bwMode="auto">
        <a:xfrm>
          <a:off x="99479100" y="1264158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400</xdr:row>
      <xdr:rowOff>0</xdr:rowOff>
    </xdr:from>
    <xdr:to>
      <xdr:col>2</xdr:col>
      <xdr:colOff>304800</xdr:colOff>
      <xdr:row>401</xdr:row>
      <xdr:rowOff>45720</xdr:rowOff>
    </xdr:to>
    <xdr:sp macro="" textlink="">
      <xdr:nvSpPr>
        <xdr:cNvPr id="22" name="pendo-image-badge-9f298f30">
          <a:extLst>
            <a:ext uri="{FF2B5EF4-FFF2-40B4-BE49-F238E27FC236}">
              <a16:creationId xmlns:a16="http://schemas.microsoft.com/office/drawing/2014/main" id="{00000000-0008-0000-0400-000016000000}"/>
            </a:ext>
          </a:extLst>
        </xdr:cNvPr>
        <xdr:cNvSpPr>
          <a:spLocks noChangeAspect="1" noChangeArrowheads="1"/>
        </xdr:cNvSpPr>
      </xdr:nvSpPr>
      <xdr:spPr bwMode="auto">
        <a:xfrm>
          <a:off x="99479100" y="12868275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23" name="pendo-image-badge-9f298f30">
          <a:extLst>
            <a:ext uri="{FF2B5EF4-FFF2-40B4-BE49-F238E27FC236}">
              <a16:creationId xmlns:a16="http://schemas.microsoft.com/office/drawing/2014/main" id="{00000000-0008-0000-0400-000017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99479100" y="83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24" name="pendo-image-badge-9f298f30">
          <a:extLst>
            <a:ext uri="{FF2B5EF4-FFF2-40B4-BE49-F238E27FC236}">
              <a16:creationId xmlns:a16="http://schemas.microsoft.com/office/drawing/2014/main" id="{00000000-0008-0000-0400-000018000000}"/>
            </a:ext>
          </a:extLst>
        </xdr:cNvPr>
        <xdr:cNvSpPr>
          <a:spLocks noChangeAspect="1" noChangeArrowheads="1"/>
        </xdr:cNvSpPr>
      </xdr:nvSpPr>
      <xdr:spPr bwMode="auto">
        <a:xfrm>
          <a:off x="99479100" y="12868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272</xdr:row>
      <xdr:rowOff>0</xdr:rowOff>
    </xdr:from>
    <xdr:ext cx="304800" cy="304800"/>
    <xdr:sp macro="" textlink="">
      <xdr:nvSpPr>
        <xdr:cNvPr id="25" name="pendo-image-badge-9f298f30">
          <a:extLst>
            <a:ext uri="{FF2B5EF4-FFF2-40B4-BE49-F238E27FC236}">
              <a16:creationId xmlns:a16="http://schemas.microsoft.com/office/drawing/2014/main" id="{00000000-0008-0000-0400-000019000000}"/>
            </a:ext>
          </a:extLst>
        </xdr:cNvPr>
        <xdr:cNvSpPr>
          <a:spLocks noChangeAspect="1" noChangeArrowheads="1"/>
        </xdr:cNvSpPr>
      </xdr:nvSpPr>
      <xdr:spPr bwMode="auto">
        <a:xfrm>
          <a:off x="99479100" y="872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272</xdr:row>
      <xdr:rowOff>0</xdr:rowOff>
    </xdr:from>
    <xdr:to>
      <xdr:col>2</xdr:col>
      <xdr:colOff>304800</xdr:colOff>
      <xdr:row>273</xdr:row>
      <xdr:rowOff>45720</xdr:rowOff>
    </xdr:to>
    <xdr:sp macro="" textlink="">
      <xdr:nvSpPr>
        <xdr:cNvPr id="27" name="pendo-image-badge-9f298f30">
          <a:extLst>
            <a:ext uri="{FF2B5EF4-FFF2-40B4-BE49-F238E27FC236}">
              <a16:creationId xmlns:a16="http://schemas.microsoft.com/office/drawing/2014/main" id="{00000000-0008-0000-0400-00001B000000}"/>
            </a:ext>
          </a:extLst>
        </xdr:cNvPr>
        <xdr:cNvSpPr>
          <a:spLocks noChangeAspect="1" noChangeArrowheads="1"/>
        </xdr:cNvSpPr>
      </xdr:nvSpPr>
      <xdr:spPr bwMode="auto">
        <a:xfrm>
          <a:off x="99479100" y="8722995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262</xdr:row>
      <xdr:rowOff>0</xdr:rowOff>
    </xdr:from>
    <xdr:ext cx="304800" cy="304800"/>
    <xdr:sp macro="" textlink="">
      <xdr:nvSpPr>
        <xdr:cNvPr id="28" name="pendo-image-badge-9f298f30">
          <a:extLst>
            <a:ext uri="{FF2B5EF4-FFF2-40B4-BE49-F238E27FC236}">
              <a16:creationId xmlns:a16="http://schemas.microsoft.com/office/drawing/2014/main" id="{00000000-0008-0000-0400-00001C000000}"/>
            </a:ext>
          </a:extLst>
        </xdr:cNvPr>
        <xdr:cNvSpPr>
          <a:spLocks noChangeAspect="1" noChangeArrowheads="1"/>
        </xdr:cNvSpPr>
      </xdr:nvSpPr>
      <xdr:spPr bwMode="auto">
        <a:xfrm>
          <a:off x="99479100" y="83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29" name="pendo-image-badge-9f298f30">
          <a:extLst>
            <a:ext uri="{FF2B5EF4-FFF2-40B4-BE49-F238E27FC236}">
              <a16:creationId xmlns:a16="http://schemas.microsoft.com/office/drawing/2014/main" id="{00000000-0008-0000-0400-00001D000000}"/>
            </a:ext>
          </a:extLst>
        </xdr:cNvPr>
        <xdr:cNvSpPr>
          <a:spLocks noChangeAspect="1" noChangeArrowheads="1"/>
        </xdr:cNvSpPr>
      </xdr:nvSpPr>
      <xdr:spPr bwMode="auto">
        <a:xfrm>
          <a:off x="99479100" y="12868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399</xdr:row>
      <xdr:rowOff>0</xdr:rowOff>
    </xdr:from>
    <xdr:ext cx="304800" cy="302895"/>
    <xdr:sp macro="" textlink="">
      <xdr:nvSpPr>
        <xdr:cNvPr id="30" name="pendo-image-badge-9f298f30">
          <a:extLst>
            <a:ext uri="{FF2B5EF4-FFF2-40B4-BE49-F238E27FC236}">
              <a16:creationId xmlns:a16="http://schemas.microsoft.com/office/drawing/2014/main" id="{00000000-0008-0000-0400-00001E000000}"/>
            </a:ext>
          </a:extLst>
        </xdr:cNvPr>
        <xdr:cNvSpPr>
          <a:spLocks noChangeAspect="1" noChangeArrowheads="1"/>
        </xdr:cNvSpPr>
      </xdr:nvSpPr>
      <xdr:spPr bwMode="auto">
        <a:xfrm>
          <a:off x="99303840" y="13018008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399</xdr:row>
      <xdr:rowOff>0</xdr:rowOff>
    </xdr:from>
    <xdr:ext cx="304800" cy="302895"/>
    <xdr:sp macro="" textlink="">
      <xdr:nvSpPr>
        <xdr:cNvPr id="31" name="pendo-image-badge-9f298f30">
          <a:extLst>
            <a:ext uri="{FF2B5EF4-FFF2-40B4-BE49-F238E27FC236}">
              <a16:creationId xmlns:a16="http://schemas.microsoft.com/office/drawing/2014/main" id="{00000000-0008-0000-0400-00001F000000}"/>
            </a:ext>
          </a:extLst>
        </xdr:cNvPr>
        <xdr:cNvSpPr>
          <a:spLocks noChangeAspect="1" noChangeArrowheads="1"/>
        </xdr:cNvSpPr>
      </xdr:nvSpPr>
      <xdr:spPr bwMode="auto">
        <a:xfrm>
          <a:off x="99303840" y="13018008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399</xdr:row>
      <xdr:rowOff>0</xdr:rowOff>
    </xdr:from>
    <xdr:ext cx="304800" cy="302895"/>
    <xdr:sp macro="" textlink="">
      <xdr:nvSpPr>
        <xdr:cNvPr id="32" name="pendo-image-badge-9f298f30">
          <a:extLst>
            <a:ext uri="{FF2B5EF4-FFF2-40B4-BE49-F238E27FC236}">
              <a16:creationId xmlns:a16="http://schemas.microsoft.com/office/drawing/2014/main" id="{00000000-0008-0000-0400-000020000000}"/>
            </a:ext>
          </a:extLst>
        </xdr:cNvPr>
        <xdr:cNvSpPr>
          <a:spLocks noChangeAspect="1" noChangeArrowheads="1"/>
        </xdr:cNvSpPr>
      </xdr:nvSpPr>
      <xdr:spPr bwMode="auto">
        <a:xfrm>
          <a:off x="99303840" y="13018008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406</xdr:row>
      <xdr:rowOff>0</xdr:rowOff>
    </xdr:from>
    <xdr:ext cx="304800" cy="302895"/>
    <xdr:sp macro="" textlink="">
      <xdr:nvSpPr>
        <xdr:cNvPr id="33" name="pendo-image-badge-9f298f30">
          <a:extLst>
            <a:ext uri="{FF2B5EF4-FFF2-40B4-BE49-F238E27FC236}">
              <a16:creationId xmlns:a16="http://schemas.microsoft.com/office/drawing/2014/main" id="{00000000-0008-0000-0400-000021000000}"/>
            </a:ext>
          </a:extLst>
        </xdr:cNvPr>
        <xdr:cNvSpPr>
          <a:spLocks noChangeAspect="1" noChangeArrowheads="1"/>
        </xdr:cNvSpPr>
      </xdr:nvSpPr>
      <xdr:spPr bwMode="auto">
        <a:xfrm>
          <a:off x="99303840" y="13247370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268</xdr:row>
      <xdr:rowOff>0</xdr:rowOff>
    </xdr:from>
    <xdr:ext cx="304800" cy="304800"/>
    <xdr:sp macro="" textlink="">
      <xdr:nvSpPr>
        <xdr:cNvPr id="34" name="pendo-image-badge-9f298f30">
          <a:extLst>
            <a:ext uri="{FF2B5EF4-FFF2-40B4-BE49-F238E27FC236}">
              <a16:creationId xmlns:a16="http://schemas.microsoft.com/office/drawing/2014/main" id="{00000000-0008-0000-0400-000022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99303840" y="8725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406</xdr:row>
      <xdr:rowOff>0</xdr:rowOff>
    </xdr:from>
    <xdr:ext cx="304800" cy="304800"/>
    <xdr:sp macro="" textlink="">
      <xdr:nvSpPr>
        <xdr:cNvPr id="35" name="pendo-image-badge-9f298f30">
          <a:extLst>
            <a:ext uri="{FF2B5EF4-FFF2-40B4-BE49-F238E27FC236}">
              <a16:creationId xmlns:a16="http://schemas.microsoft.com/office/drawing/2014/main" id="{00000000-0008-0000-0400-000023000000}"/>
            </a:ext>
          </a:extLst>
        </xdr:cNvPr>
        <xdr:cNvSpPr>
          <a:spLocks noChangeAspect="1" noChangeArrowheads="1"/>
        </xdr:cNvSpPr>
      </xdr:nvSpPr>
      <xdr:spPr bwMode="auto">
        <a:xfrm>
          <a:off x="99303840" y="1324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278</xdr:row>
      <xdr:rowOff>0</xdr:rowOff>
    </xdr:from>
    <xdr:ext cx="304800" cy="304800"/>
    <xdr:sp macro="" textlink="">
      <xdr:nvSpPr>
        <xdr:cNvPr id="36" name="pendo-image-badge-9f298f30">
          <a:extLst>
            <a:ext uri="{FF2B5EF4-FFF2-40B4-BE49-F238E27FC236}">
              <a16:creationId xmlns:a16="http://schemas.microsoft.com/office/drawing/2014/main" id="{00000000-0008-0000-0400-000024000000}"/>
            </a:ext>
          </a:extLst>
        </xdr:cNvPr>
        <xdr:cNvSpPr>
          <a:spLocks noChangeAspect="1" noChangeArrowheads="1"/>
        </xdr:cNvSpPr>
      </xdr:nvSpPr>
      <xdr:spPr bwMode="auto">
        <a:xfrm>
          <a:off x="99303840" y="90533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278</xdr:row>
      <xdr:rowOff>0</xdr:rowOff>
    </xdr:from>
    <xdr:ext cx="304800" cy="302895"/>
    <xdr:sp macro="" textlink="">
      <xdr:nvSpPr>
        <xdr:cNvPr id="37" name="pendo-image-badge-9f298f30">
          <a:extLst>
            <a:ext uri="{FF2B5EF4-FFF2-40B4-BE49-F238E27FC236}">
              <a16:creationId xmlns:a16="http://schemas.microsoft.com/office/drawing/2014/main" id="{00000000-0008-0000-0400-000025000000}"/>
            </a:ext>
          </a:extLst>
        </xdr:cNvPr>
        <xdr:cNvSpPr>
          <a:spLocks noChangeAspect="1" noChangeArrowheads="1"/>
        </xdr:cNvSpPr>
      </xdr:nvSpPr>
      <xdr:spPr bwMode="auto">
        <a:xfrm>
          <a:off x="99303840" y="90533220"/>
          <a:ext cx="304800" cy="30289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268</xdr:row>
      <xdr:rowOff>0</xdr:rowOff>
    </xdr:from>
    <xdr:ext cx="304800" cy="304800"/>
    <xdr:sp macro="" textlink="">
      <xdr:nvSpPr>
        <xdr:cNvPr id="38" name="pendo-image-badge-9f298f30">
          <a:extLst>
            <a:ext uri="{FF2B5EF4-FFF2-40B4-BE49-F238E27FC236}">
              <a16:creationId xmlns:a16="http://schemas.microsoft.com/office/drawing/2014/main" id="{00000000-0008-0000-0400-000026000000}"/>
            </a:ext>
          </a:extLst>
        </xdr:cNvPr>
        <xdr:cNvSpPr>
          <a:spLocks noChangeAspect="1" noChangeArrowheads="1"/>
        </xdr:cNvSpPr>
      </xdr:nvSpPr>
      <xdr:spPr bwMode="auto">
        <a:xfrm>
          <a:off x="99303840" y="87256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406</xdr:row>
      <xdr:rowOff>0</xdr:rowOff>
    </xdr:from>
    <xdr:ext cx="304800" cy="304800"/>
    <xdr:sp macro="" textlink="">
      <xdr:nvSpPr>
        <xdr:cNvPr id="39" name="pendo-image-badge-9f298f30">
          <a:extLst>
            <a:ext uri="{FF2B5EF4-FFF2-40B4-BE49-F238E27FC236}">
              <a16:creationId xmlns:a16="http://schemas.microsoft.com/office/drawing/2014/main" id="{00000000-0008-0000-0400-000027000000}"/>
            </a:ext>
          </a:extLst>
        </xdr:cNvPr>
        <xdr:cNvSpPr>
          <a:spLocks noChangeAspect="1" noChangeArrowheads="1"/>
        </xdr:cNvSpPr>
      </xdr:nvSpPr>
      <xdr:spPr bwMode="auto">
        <a:xfrm>
          <a:off x="99303840" y="1324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393</xdr:row>
      <xdr:rowOff>0</xdr:rowOff>
    </xdr:from>
    <xdr:to>
      <xdr:col>2</xdr:col>
      <xdr:colOff>304800</xdr:colOff>
      <xdr:row>394</xdr:row>
      <xdr:rowOff>45720</xdr:rowOff>
    </xdr:to>
    <xdr:sp macro="" textlink="">
      <xdr:nvSpPr>
        <xdr:cNvPr id="40" name="pendo-image-badge-9f298f30">
          <a:extLst>
            <a:ext uri="{FF2B5EF4-FFF2-40B4-BE49-F238E27FC236}">
              <a16:creationId xmlns:a16="http://schemas.microsoft.com/office/drawing/2014/main" id="{094F607B-C9AF-4F6C-901A-92DEBC62F9FA}"/>
            </a:ext>
          </a:extLst>
        </xdr:cNvPr>
        <xdr:cNvSpPr>
          <a:spLocks noChangeAspect="1" noChangeArrowheads="1"/>
        </xdr:cNvSpPr>
      </xdr:nvSpPr>
      <xdr:spPr bwMode="auto">
        <a:xfrm>
          <a:off x="136100820" y="12821412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41" name="pendo-image-badge-9f298f30">
          <a:extLst>
            <a:ext uri="{FF2B5EF4-FFF2-40B4-BE49-F238E27FC236}">
              <a16:creationId xmlns:a16="http://schemas.microsoft.com/office/drawing/2014/main" id="{5BACAFE1-3FE4-4718-89CD-8A69AA44437D}"/>
            </a:ext>
          </a:extLst>
        </xdr:cNvPr>
        <xdr:cNvSpPr>
          <a:spLocks noChangeAspect="1" noChangeArrowheads="1"/>
        </xdr:cNvSpPr>
      </xdr:nvSpPr>
      <xdr:spPr bwMode="auto">
        <a:xfrm>
          <a:off x="136100820" y="12821412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45720</xdr:rowOff>
    </xdr:to>
    <xdr:sp macro="" textlink="">
      <xdr:nvSpPr>
        <xdr:cNvPr id="42" name="pendo-image-badge-9f298f30">
          <a:extLst>
            <a:ext uri="{FF2B5EF4-FFF2-40B4-BE49-F238E27FC236}">
              <a16:creationId xmlns:a16="http://schemas.microsoft.com/office/drawing/2014/main" id="{4DB112FC-8133-4D61-9145-7B461A2204E1}"/>
            </a:ext>
          </a:extLst>
        </xdr:cNvPr>
        <xdr:cNvSpPr>
          <a:spLocks noChangeAspect="1" noChangeArrowheads="1"/>
        </xdr:cNvSpPr>
      </xdr:nvSpPr>
      <xdr:spPr bwMode="auto">
        <a:xfrm>
          <a:off x="136100820" y="12821412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45" name="pendo-image-badge-9f298f30">
          <a:extLst>
            <a:ext uri="{FF2B5EF4-FFF2-40B4-BE49-F238E27FC236}">
              <a16:creationId xmlns:a16="http://schemas.microsoft.com/office/drawing/2014/main" id="{2E30E8F9-5480-4617-91F2-9F00F50ABE96}"/>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263</xdr:row>
      <xdr:rowOff>45720</xdr:rowOff>
    </xdr:to>
    <xdr:sp macro="" textlink="">
      <xdr:nvSpPr>
        <xdr:cNvPr id="46" name="pendo-image-badge-9f298f30">
          <a:extLst>
            <a:ext uri="{FF2B5EF4-FFF2-40B4-BE49-F238E27FC236}">
              <a16:creationId xmlns:a16="http://schemas.microsoft.com/office/drawing/2014/main" id="{6BC3DABA-35D1-4333-80A2-487ADEDE2B6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36100820" y="852906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47" name="pendo-image-badge-9f298f30">
          <a:extLst>
            <a:ext uri="{FF2B5EF4-FFF2-40B4-BE49-F238E27FC236}">
              <a16:creationId xmlns:a16="http://schemas.microsoft.com/office/drawing/2014/main" id="{B35DCD95-489D-461D-B653-E1839516D9EB}"/>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273</xdr:row>
      <xdr:rowOff>45720</xdr:rowOff>
    </xdr:to>
    <xdr:sp macro="" textlink="">
      <xdr:nvSpPr>
        <xdr:cNvPr id="48" name="pendo-image-badge-9f298f30">
          <a:extLst>
            <a:ext uri="{FF2B5EF4-FFF2-40B4-BE49-F238E27FC236}">
              <a16:creationId xmlns:a16="http://schemas.microsoft.com/office/drawing/2014/main" id="{0F0B780F-4943-4F37-8A2A-6C88BEE333E3}"/>
            </a:ext>
          </a:extLst>
        </xdr:cNvPr>
        <xdr:cNvSpPr>
          <a:spLocks noChangeAspect="1" noChangeArrowheads="1"/>
        </xdr:cNvSpPr>
      </xdr:nvSpPr>
      <xdr:spPr bwMode="auto">
        <a:xfrm>
          <a:off x="136100820" y="885672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273</xdr:row>
      <xdr:rowOff>45720</xdr:rowOff>
    </xdr:to>
    <xdr:sp macro="" textlink="">
      <xdr:nvSpPr>
        <xdr:cNvPr id="49" name="pendo-image-badge-9f298f30">
          <a:extLst>
            <a:ext uri="{FF2B5EF4-FFF2-40B4-BE49-F238E27FC236}">
              <a16:creationId xmlns:a16="http://schemas.microsoft.com/office/drawing/2014/main" id="{21620E72-C957-4D1A-8E21-895C35232EE4}"/>
            </a:ext>
          </a:extLst>
        </xdr:cNvPr>
        <xdr:cNvSpPr>
          <a:spLocks noChangeAspect="1" noChangeArrowheads="1"/>
        </xdr:cNvSpPr>
      </xdr:nvSpPr>
      <xdr:spPr bwMode="auto">
        <a:xfrm>
          <a:off x="136100820" y="885672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263</xdr:row>
      <xdr:rowOff>45720</xdr:rowOff>
    </xdr:to>
    <xdr:sp macro="" textlink="">
      <xdr:nvSpPr>
        <xdr:cNvPr id="50" name="pendo-image-badge-9f298f30">
          <a:extLst>
            <a:ext uri="{FF2B5EF4-FFF2-40B4-BE49-F238E27FC236}">
              <a16:creationId xmlns:a16="http://schemas.microsoft.com/office/drawing/2014/main" id="{CE5BEC6D-7FA5-497D-9742-8DBD6EB9741C}"/>
            </a:ext>
          </a:extLst>
        </xdr:cNvPr>
        <xdr:cNvSpPr>
          <a:spLocks noChangeAspect="1" noChangeArrowheads="1"/>
        </xdr:cNvSpPr>
      </xdr:nvSpPr>
      <xdr:spPr bwMode="auto">
        <a:xfrm>
          <a:off x="136100820" y="852906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51" name="pendo-image-badge-9f298f30">
          <a:extLst>
            <a:ext uri="{FF2B5EF4-FFF2-40B4-BE49-F238E27FC236}">
              <a16:creationId xmlns:a16="http://schemas.microsoft.com/office/drawing/2014/main" id="{A9DF5923-82C9-4330-9E9F-CBA8A28716FD}"/>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43815</xdr:rowOff>
    </xdr:to>
    <xdr:sp macro="" textlink="">
      <xdr:nvSpPr>
        <xdr:cNvPr id="52" name="pendo-image-badge-9f298f30">
          <a:extLst>
            <a:ext uri="{FF2B5EF4-FFF2-40B4-BE49-F238E27FC236}">
              <a16:creationId xmlns:a16="http://schemas.microsoft.com/office/drawing/2014/main" id="{1E1EA5DB-ED8C-4C84-9C06-273226477321}"/>
            </a:ext>
          </a:extLst>
        </xdr:cNvPr>
        <xdr:cNvSpPr>
          <a:spLocks noChangeAspect="1" noChangeArrowheads="1"/>
        </xdr:cNvSpPr>
      </xdr:nvSpPr>
      <xdr:spPr bwMode="auto">
        <a:xfrm>
          <a:off x="136100820" y="1282141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43815</xdr:rowOff>
    </xdr:to>
    <xdr:sp macro="" textlink="">
      <xdr:nvSpPr>
        <xdr:cNvPr id="53" name="pendo-image-badge-9f298f30">
          <a:extLst>
            <a:ext uri="{FF2B5EF4-FFF2-40B4-BE49-F238E27FC236}">
              <a16:creationId xmlns:a16="http://schemas.microsoft.com/office/drawing/2014/main" id="{C4A119A9-648C-44A7-803A-8E58201E116C}"/>
            </a:ext>
          </a:extLst>
        </xdr:cNvPr>
        <xdr:cNvSpPr>
          <a:spLocks noChangeAspect="1" noChangeArrowheads="1"/>
        </xdr:cNvSpPr>
      </xdr:nvSpPr>
      <xdr:spPr bwMode="auto">
        <a:xfrm>
          <a:off x="136100820" y="1282141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43815</xdr:rowOff>
    </xdr:to>
    <xdr:sp macro="" textlink="">
      <xdr:nvSpPr>
        <xdr:cNvPr id="54" name="pendo-image-badge-9f298f30">
          <a:extLst>
            <a:ext uri="{FF2B5EF4-FFF2-40B4-BE49-F238E27FC236}">
              <a16:creationId xmlns:a16="http://schemas.microsoft.com/office/drawing/2014/main" id="{368BB0E7-5DE9-4531-BFD7-16E5A9712BD8}"/>
            </a:ext>
          </a:extLst>
        </xdr:cNvPr>
        <xdr:cNvSpPr>
          <a:spLocks noChangeAspect="1" noChangeArrowheads="1"/>
        </xdr:cNvSpPr>
      </xdr:nvSpPr>
      <xdr:spPr bwMode="auto">
        <a:xfrm>
          <a:off x="136100820" y="1282141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43815</xdr:rowOff>
    </xdr:to>
    <xdr:sp macro="" textlink="">
      <xdr:nvSpPr>
        <xdr:cNvPr id="55" name="pendo-image-badge-9f298f30">
          <a:extLst>
            <a:ext uri="{FF2B5EF4-FFF2-40B4-BE49-F238E27FC236}">
              <a16:creationId xmlns:a16="http://schemas.microsoft.com/office/drawing/2014/main" id="{4EA139E4-97EC-4022-841A-40808AE84CEB}"/>
            </a:ext>
          </a:extLst>
        </xdr:cNvPr>
        <xdr:cNvSpPr>
          <a:spLocks noChangeAspect="1" noChangeArrowheads="1"/>
        </xdr:cNvSpPr>
      </xdr:nvSpPr>
      <xdr:spPr bwMode="auto">
        <a:xfrm>
          <a:off x="136100820" y="13043916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263</xdr:row>
      <xdr:rowOff>45720</xdr:rowOff>
    </xdr:to>
    <xdr:sp macro="" textlink="">
      <xdr:nvSpPr>
        <xdr:cNvPr id="56" name="pendo-image-badge-9f298f30">
          <a:extLst>
            <a:ext uri="{FF2B5EF4-FFF2-40B4-BE49-F238E27FC236}">
              <a16:creationId xmlns:a16="http://schemas.microsoft.com/office/drawing/2014/main" id="{0B7EC085-529A-4EDC-AAB7-CBA3090336BD}"/>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36100820" y="852906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57" name="pendo-image-badge-9f298f30">
          <a:extLst>
            <a:ext uri="{FF2B5EF4-FFF2-40B4-BE49-F238E27FC236}">
              <a16:creationId xmlns:a16="http://schemas.microsoft.com/office/drawing/2014/main" id="{B1254B26-E466-497C-922F-3945695C52D2}"/>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273</xdr:row>
      <xdr:rowOff>45720</xdr:rowOff>
    </xdr:to>
    <xdr:sp macro="" textlink="">
      <xdr:nvSpPr>
        <xdr:cNvPr id="58" name="pendo-image-badge-9f298f30">
          <a:extLst>
            <a:ext uri="{FF2B5EF4-FFF2-40B4-BE49-F238E27FC236}">
              <a16:creationId xmlns:a16="http://schemas.microsoft.com/office/drawing/2014/main" id="{D6A6F9D6-EAAA-4EAB-AD0F-DA0164790C02}"/>
            </a:ext>
          </a:extLst>
        </xdr:cNvPr>
        <xdr:cNvSpPr>
          <a:spLocks noChangeAspect="1" noChangeArrowheads="1"/>
        </xdr:cNvSpPr>
      </xdr:nvSpPr>
      <xdr:spPr bwMode="auto">
        <a:xfrm>
          <a:off x="136100820" y="885672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273</xdr:row>
      <xdr:rowOff>43815</xdr:rowOff>
    </xdr:to>
    <xdr:sp macro="" textlink="">
      <xdr:nvSpPr>
        <xdr:cNvPr id="59" name="pendo-image-badge-9f298f30">
          <a:extLst>
            <a:ext uri="{FF2B5EF4-FFF2-40B4-BE49-F238E27FC236}">
              <a16:creationId xmlns:a16="http://schemas.microsoft.com/office/drawing/2014/main" id="{B983C5C7-652D-4CB7-BBD1-34A73C4F7FCB}"/>
            </a:ext>
          </a:extLst>
        </xdr:cNvPr>
        <xdr:cNvSpPr>
          <a:spLocks noChangeAspect="1" noChangeArrowheads="1"/>
        </xdr:cNvSpPr>
      </xdr:nvSpPr>
      <xdr:spPr bwMode="auto">
        <a:xfrm>
          <a:off x="136100820" y="8856726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263</xdr:row>
      <xdr:rowOff>45720</xdr:rowOff>
    </xdr:to>
    <xdr:sp macro="" textlink="">
      <xdr:nvSpPr>
        <xdr:cNvPr id="60" name="pendo-image-badge-9f298f30">
          <a:extLst>
            <a:ext uri="{FF2B5EF4-FFF2-40B4-BE49-F238E27FC236}">
              <a16:creationId xmlns:a16="http://schemas.microsoft.com/office/drawing/2014/main" id="{E7B39F06-0C1A-4468-B22E-731D3142D2BF}"/>
            </a:ext>
          </a:extLst>
        </xdr:cNvPr>
        <xdr:cNvSpPr>
          <a:spLocks noChangeAspect="1" noChangeArrowheads="1"/>
        </xdr:cNvSpPr>
      </xdr:nvSpPr>
      <xdr:spPr bwMode="auto">
        <a:xfrm>
          <a:off x="136100820" y="852906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61" name="pendo-image-badge-9f298f30">
          <a:extLst>
            <a:ext uri="{FF2B5EF4-FFF2-40B4-BE49-F238E27FC236}">
              <a16:creationId xmlns:a16="http://schemas.microsoft.com/office/drawing/2014/main" id="{DA8F20ED-36CF-406B-A10B-453615E23DFA}"/>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43815</xdr:rowOff>
    </xdr:to>
    <xdr:sp macro="" textlink="">
      <xdr:nvSpPr>
        <xdr:cNvPr id="62" name="pendo-image-badge-9f298f30">
          <a:extLst>
            <a:ext uri="{FF2B5EF4-FFF2-40B4-BE49-F238E27FC236}">
              <a16:creationId xmlns:a16="http://schemas.microsoft.com/office/drawing/2014/main" id="{A5F165A1-48CB-4FF7-BBFC-D46FB2100C8B}"/>
            </a:ext>
          </a:extLst>
        </xdr:cNvPr>
        <xdr:cNvSpPr>
          <a:spLocks noChangeAspect="1" noChangeArrowheads="1"/>
        </xdr:cNvSpPr>
      </xdr:nvSpPr>
      <xdr:spPr bwMode="auto">
        <a:xfrm>
          <a:off x="136100820" y="1282141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394</xdr:row>
      <xdr:rowOff>43815</xdr:rowOff>
    </xdr:to>
    <xdr:sp macro="" textlink="">
      <xdr:nvSpPr>
        <xdr:cNvPr id="63" name="pendo-image-badge-9f298f30">
          <a:extLst>
            <a:ext uri="{FF2B5EF4-FFF2-40B4-BE49-F238E27FC236}">
              <a16:creationId xmlns:a16="http://schemas.microsoft.com/office/drawing/2014/main" id="{EA432472-23E1-43C3-9279-924CBDB62355}"/>
            </a:ext>
          </a:extLst>
        </xdr:cNvPr>
        <xdr:cNvSpPr>
          <a:spLocks noChangeAspect="1" noChangeArrowheads="1"/>
        </xdr:cNvSpPr>
      </xdr:nvSpPr>
      <xdr:spPr bwMode="auto">
        <a:xfrm>
          <a:off x="136100820" y="12821412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43815</xdr:rowOff>
    </xdr:to>
    <xdr:sp macro="" textlink="">
      <xdr:nvSpPr>
        <xdr:cNvPr id="64" name="pendo-image-badge-9f298f30">
          <a:extLst>
            <a:ext uri="{FF2B5EF4-FFF2-40B4-BE49-F238E27FC236}">
              <a16:creationId xmlns:a16="http://schemas.microsoft.com/office/drawing/2014/main" id="{11D21A93-8057-4509-8504-4D15C4AEA58E}"/>
            </a:ext>
          </a:extLst>
        </xdr:cNvPr>
        <xdr:cNvSpPr>
          <a:spLocks noChangeAspect="1" noChangeArrowheads="1"/>
        </xdr:cNvSpPr>
      </xdr:nvSpPr>
      <xdr:spPr bwMode="auto">
        <a:xfrm>
          <a:off x="136100820" y="13043916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263</xdr:row>
      <xdr:rowOff>45720</xdr:rowOff>
    </xdr:to>
    <xdr:sp macro="" textlink="">
      <xdr:nvSpPr>
        <xdr:cNvPr id="65" name="pendo-image-badge-9f298f30">
          <a:extLst>
            <a:ext uri="{FF2B5EF4-FFF2-40B4-BE49-F238E27FC236}">
              <a16:creationId xmlns:a16="http://schemas.microsoft.com/office/drawing/2014/main" id="{ABF3FECC-4B4A-4916-82A4-A16784D71DFD}"/>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36100820" y="852906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66" name="pendo-image-badge-9f298f30">
          <a:extLst>
            <a:ext uri="{FF2B5EF4-FFF2-40B4-BE49-F238E27FC236}">
              <a16:creationId xmlns:a16="http://schemas.microsoft.com/office/drawing/2014/main" id="{E42925A9-91D8-460F-BE09-A189D5AAEED2}"/>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273</xdr:row>
      <xdr:rowOff>45720</xdr:rowOff>
    </xdr:to>
    <xdr:sp macro="" textlink="">
      <xdr:nvSpPr>
        <xdr:cNvPr id="67" name="pendo-image-badge-9f298f30">
          <a:extLst>
            <a:ext uri="{FF2B5EF4-FFF2-40B4-BE49-F238E27FC236}">
              <a16:creationId xmlns:a16="http://schemas.microsoft.com/office/drawing/2014/main" id="{F54920B3-F6FE-47D6-AD1E-BB0C0129FE05}"/>
            </a:ext>
          </a:extLst>
        </xdr:cNvPr>
        <xdr:cNvSpPr>
          <a:spLocks noChangeAspect="1" noChangeArrowheads="1"/>
        </xdr:cNvSpPr>
      </xdr:nvSpPr>
      <xdr:spPr bwMode="auto">
        <a:xfrm>
          <a:off x="136100820" y="885672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259080</xdr:rowOff>
    </xdr:from>
    <xdr:to>
      <xdr:col>2</xdr:col>
      <xdr:colOff>304800</xdr:colOff>
      <xdr:row>401</xdr:row>
      <xdr:rowOff>45720</xdr:rowOff>
    </xdr:to>
    <xdr:sp macro="" textlink="">
      <xdr:nvSpPr>
        <xdr:cNvPr id="68" name="pendo-image-badge-9f298f30">
          <a:extLst>
            <a:ext uri="{FF2B5EF4-FFF2-40B4-BE49-F238E27FC236}">
              <a16:creationId xmlns:a16="http://schemas.microsoft.com/office/drawing/2014/main" id="{C65E1D93-9C85-4B70-87AB-8A27397D207F}"/>
            </a:ext>
          </a:extLst>
        </xdr:cNvPr>
        <xdr:cNvSpPr>
          <a:spLocks noChangeAspect="1" noChangeArrowheads="1"/>
        </xdr:cNvSpPr>
      </xdr:nvSpPr>
      <xdr:spPr bwMode="auto">
        <a:xfrm>
          <a:off x="136100820" y="13043916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0</xdr:rowOff>
    </xdr:from>
    <xdr:to>
      <xdr:col>2</xdr:col>
      <xdr:colOff>304800</xdr:colOff>
      <xdr:row>400</xdr:row>
      <xdr:rowOff>43815</xdr:rowOff>
    </xdr:to>
    <xdr:sp macro="" textlink="">
      <xdr:nvSpPr>
        <xdr:cNvPr id="69" name="pendo-image-badge-9f298f30">
          <a:extLst>
            <a:ext uri="{FF2B5EF4-FFF2-40B4-BE49-F238E27FC236}">
              <a16:creationId xmlns:a16="http://schemas.microsoft.com/office/drawing/2014/main" id="{B7FA3348-0FF7-45E1-8C02-1B59BB8D0815}"/>
            </a:ext>
          </a:extLst>
        </xdr:cNvPr>
        <xdr:cNvSpPr>
          <a:spLocks noChangeAspect="1" noChangeArrowheads="1"/>
        </xdr:cNvSpPr>
      </xdr:nvSpPr>
      <xdr:spPr bwMode="auto">
        <a:xfrm>
          <a:off x="136100820" y="13018008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399</xdr:row>
      <xdr:rowOff>0</xdr:rowOff>
    </xdr:from>
    <xdr:to>
      <xdr:col>2</xdr:col>
      <xdr:colOff>304800</xdr:colOff>
      <xdr:row>400</xdr:row>
      <xdr:rowOff>43815</xdr:rowOff>
    </xdr:to>
    <xdr:sp macro="" textlink="">
      <xdr:nvSpPr>
        <xdr:cNvPr id="70" name="pendo-image-badge-9f298f30">
          <a:extLst>
            <a:ext uri="{FF2B5EF4-FFF2-40B4-BE49-F238E27FC236}">
              <a16:creationId xmlns:a16="http://schemas.microsoft.com/office/drawing/2014/main" id="{DDB2B73F-5386-4E7C-BC6B-72AEE93AEFB5}"/>
            </a:ext>
          </a:extLst>
        </xdr:cNvPr>
        <xdr:cNvSpPr>
          <a:spLocks noChangeAspect="1" noChangeArrowheads="1"/>
        </xdr:cNvSpPr>
      </xdr:nvSpPr>
      <xdr:spPr bwMode="auto">
        <a:xfrm>
          <a:off x="136100820" y="13018008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406</xdr:row>
      <xdr:rowOff>0</xdr:rowOff>
    </xdr:from>
    <xdr:to>
      <xdr:col>2</xdr:col>
      <xdr:colOff>304800</xdr:colOff>
      <xdr:row>407</xdr:row>
      <xdr:rowOff>43815</xdr:rowOff>
    </xdr:to>
    <xdr:sp macro="" textlink="">
      <xdr:nvSpPr>
        <xdr:cNvPr id="71" name="pendo-image-badge-9f298f30">
          <a:extLst>
            <a:ext uri="{FF2B5EF4-FFF2-40B4-BE49-F238E27FC236}">
              <a16:creationId xmlns:a16="http://schemas.microsoft.com/office/drawing/2014/main" id="{B6B05EC6-5D06-4337-A42B-9F2FFB578DD7}"/>
            </a:ext>
          </a:extLst>
        </xdr:cNvPr>
        <xdr:cNvSpPr>
          <a:spLocks noChangeAspect="1" noChangeArrowheads="1"/>
        </xdr:cNvSpPr>
      </xdr:nvSpPr>
      <xdr:spPr bwMode="auto">
        <a:xfrm>
          <a:off x="136100820" y="132473700"/>
          <a:ext cx="304800" cy="302895"/>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268</xdr:row>
      <xdr:rowOff>0</xdr:rowOff>
    </xdr:from>
    <xdr:to>
      <xdr:col>2</xdr:col>
      <xdr:colOff>304800</xdr:colOff>
      <xdr:row>269</xdr:row>
      <xdr:rowOff>45720</xdr:rowOff>
    </xdr:to>
    <xdr:sp macro="" textlink="">
      <xdr:nvSpPr>
        <xdr:cNvPr id="72" name="pendo-image-badge-9f298f30">
          <a:extLst>
            <a:ext uri="{FF2B5EF4-FFF2-40B4-BE49-F238E27FC236}">
              <a16:creationId xmlns:a16="http://schemas.microsoft.com/office/drawing/2014/main" id="{7904EF61-F30D-4F0F-A2CD-4B3C9EDD7FF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36100820" y="8725662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406</xdr:row>
      <xdr:rowOff>0</xdr:rowOff>
    </xdr:from>
    <xdr:to>
      <xdr:col>2</xdr:col>
      <xdr:colOff>304800</xdr:colOff>
      <xdr:row>407</xdr:row>
      <xdr:rowOff>45720</xdr:rowOff>
    </xdr:to>
    <xdr:sp macro="" textlink="">
      <xdr:nvSpPr>
        <xdr:cNvPr id="73" name="pendo-image-badge-9f298f30">
          <a:extLst>
            <a:ext uri="{FF2B5EF4-FFF2-40B4-BE49-F238E27FC236}">
              <a16:creationId xmlns:a16="http://schemas.microsoft.com/office/drawing/2014/main" id="{39D6DE84-971B-4072-9D37-99875B600F08}"/>
            </a:ext>
          </a:extLst>
        </xdr:cNvPr>
        <xdr:cNvSpPr>
          <a:spLocks noChangeAspect="1" noChangeArrowheads="1"/>
        </xdr:cNvSpPr>
      </xdr:nvSpPr>
      <xdr:spPr bwMode="auto">
        <a:xfrm>
          <a:off x="136100820" y="1324737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278</xdr:row>
      <xdr:rowOff>0</xdr:rowOff>
    </xdr:from>
    <xdr:to>
      <xdr:col>2</xdr:col>
      <xdr:colOff>304800</xdr:colOff>
      <xdr:row>279</xdr:row>
      <xdr:rowOff>45720</xdr:rowOff>
    </xdr:to>
    <xdr:sp macro="" textlink="">
      <xdr:nvSpPr>
        <xdr:cNvPr id="74" name="pendo-image-badge-9f298f30">
          <a:extLst>
            <a:ext uri="{FF2B5EF4-FFF2-40B4-BE49-F238E27FC236}">
              <a16:creationId xmlns:a16="http://schemas.microsoft.com/office/drawing/2014/main" id="{A061AF6F-2A6F-441F-BC16-59029A29B524}"/>
            </a:ext>
          </a:extLst>
        </xdr:cNvPr>
        <xdr:cNvSpPr>
          <a:spLocks noChangeAspect="1" noChangeArrowheads="1"/>
        </xdr:cNvSpPr>
      </xdr:nvSpPr>
      <xdr:spPr bwMode="auto">
        <a:xfrm>
          <a:off x="136100820" y="9053322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absoluteAnchor>
    <xdr:pos x="0" y="0"/>
    <xdr:ext cx="8666703" cy="6288593"/>
    <xdr:graphicFrame macro="">
      <xdr:nvGraphicFramePr>
        <xdr:cNvPr id="2" name="Chart 1">
          <a:extLst>
            <a:ext uri="{FF2B5EF4-FFF2-40B4-BE49-F238E27FC236}">
              <a16:creationId xmlns:a16="http://schemas.microsoft.com/office/drawing/2014/main" id="{CF441080-EB95-1C48-3DCB-47A91849635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editAs="oneCell">
    <xdr:from>
      <xdr:col>0</xdr:col>
      <xdr:colOff>106682</xdr:colOff>
      <xdr:row>102</xdr:row>
      <xdr:rowOff>71436</xdr:rowOff>
    </xdr:from>
    <xdr:to>
      <xdr:col>3</xdr:col>
      <xdr:colOff>1303942</xdr:colOff>
      <xdr:row>127</xdr:row>
      <xdr:rowOff>99059</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761"/>
        <a:stretch/>
      </xdr:blipFill>
      <xdr:spPr>
        <a:xfrm>
          <a:off x="106682" y="18097499"/>
          <a:ext cx="6281229" cy="9142095"/>
        </a:xfrm>
        <a:prstGeom prst="rect">
          <a:avLst/>
        </a:prstGeom>
      </xdr:spPr>
    </xdr:pic>
    <xdr:clientData/>
  </xdr:twoCellAnchor>
  <xdr:twoCellAnchor editAs="oneCell">
    <xdr:from>
      <xdr:col>0</xdr:col>
      <xdr:colOff>0</xdr:colOff>
      <xdr:row>238</xdr:row>
      <xdr:rowOff>0</xdr:rowOff>
    </xdr:from>
    <xdr:to>
      <xdr:col>0</xdr:col>
      <xdr:colOff>1295400</xdr:colOff>
      <xdr:row>239</xdr:row>
      <xdr:rowOff>110490</xdr:rowOff>
    </xdr:to>
    <xdr:sp macro="" textlink="">
      <xdr:nvSpPr>
        <xdr:cNvPr id="3" name="AutoShape 1028" descr="Previous">
          <a:hlinkClick xmlns:r="http://schemas.openxmlformats.org/officeDocument/2006/relationships" r:id="rId2" tgtFrame="_blank"/>
          <a:extLst>
            <a:ext uri="{FF2B5EF4-FFF2-40B4-BE49-F238E27FC236}">
              <a16:creationId xmlns:a16="http://schemas.microsoft.com/office/drawing/2014/main" id="{00000000-0008-0000-0500-000003000000}"/>
            </a:ext>
          </a:extLst>
        </xdr:cNvPr>
        <xdr:cNvSpPr>
          <a:spLocks noChangeAspect="1" noChangeArrowheads="1"/>
        </xdr:cNvSpPr>
      </xdr:nvSpPr>
      <xdr:spPr bwMode="auto">
        <a:xfrm>
          <a:off x="1341120" y="45422820"/>
          <a:ext cx="1295400" cy="2933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63</xdr:row>
      <xdr:rowOff>0</xdr:rowOff>
    </xdr:from>
    <xdr:to>
      <xdr:col>1</xdr:col>
      <xdr:colOff>7620</xdr:colOff>
      <xdr:row>63</xdr:row>
      <xdr:rowOff>7620</xdr:rowOff>
    </xdr:to>
    <xdr:pic>
      <xdr:nvPicPr>
        <xdr:cNvPr id="4" name="Picture 3" descr="Attachments">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2100" y="26670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689610</xdr:colOff>
      <xdr:row>68</xdr:row>
      <xdr:rowOff>403860</xdr:rowOff>
    </xdr:from>
    <xdr:to>
      <xdr:col>6</xdr:col>
      <xdr:colOff>454799</xdr:colOff>
      <xdr:row>73</xdr:row>
      <xdr:rowOff>187996</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6190" y="18608040"/>
          <a:ext cx="2886157" cy="768579"/>
        </a:xfrm>
        <a:prstGeom prst="rect">
          <a:avLst/>
        </a:prstGeom>
      </xdr:spPr>
    </xdr:pic>
    <xdr:clientData/>
  </xdr:twoCellAnchor>
  <xdr:twoCellAnchor editAs="oneCell">
    <xdr:from>
      <xdr:col>0</xdr:col>
      <xdr:colOff>209260</xdr:colOff>
      <xdr:row>263</xdr:row>
      <xdr:rowOff>28536</xdr:rowOff>
    </xdr:from>
    <xdr:to>
      <xdr:col>3</xdr:col>
      <xdr:colOff>950092</xdr:colOff>
      <xdr:row>299</xdr:row>
      <xdr:rowOff>174625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9260" y="63861911"/>
          <a:ext cx="5916082" cy="8432839"/>
        </a:xfrm>
        <a:prstGeom prst="rect">
          <a:avLst/>
        </a:prstGeom>
      </xdr:spPr>
    </xdr:pic>
    <xdr:clientData/>
  </xdr:twoCellAnchor>
  <xdr:twoCellAnchor editAs="oneCell">
    <xdr:from>
      <xdr:col>0</xdr:col>
      <xdr:colOff>0</xdr:colOff>
      <xdr:row>205</xdr:row>
      <xdr:rowOff>0</xdr:rowOff>
    </xdr:from>
    <xdr:to>
      <xdr:col>0</xdr:col>
      <xdr:colOff>381000</xdr:colOff>
      <xdr:row>206</xdr:row>
      <xdr:rowOff>152400</xdr:rowOff>
    </xdr:to>
    <xdr:pic>
      <xdr:nvPicPr>
        <xdr:cNvPr id="4" name=":1f_113-e">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067556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137</xdr:row>
      <xdr:rowOff>0</xdr:rowOff>
    </xdr:from>
    <xdr:to>
      <xdr:col>2</xdr:col>
      <xdr:colOff>7620</xdr:colOff>
      <xdr:row>137</xdr:row>
      <xdr:rowOff>7620</xdr:rowOff>
    </xdr:to>
    <xdr:pic>
      <xdr:nvPicPr>
        <xdr:cNvPr id="5" name="Picture 4" descr="Attachments">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46860" y="4090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247</xdr:row>
      <xdr:rowOff>0</xdr:rowOff>
    </xdr:from>
    <xdr:to>
      <xdr:col>1</xdr:col>
      <xdr:colOff>7620</xdr:colOff>
      <xdr:row>247</xdr:row>
      <xdr:rowOff>7620</xdr:rowOff>
    </xdr:to>
    <xdr:pic>
      <xdr:nvPicPr>
        <xdr:cNvPr id="7" name="Picture 6" descr="Attachments">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2100" y="68701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269394</xdr:colOff>
      <xdr:row>116</xdr:row>
      <xdr:rowOff>69119</xdr:rowOff>
    </xdr:from>
    <xdr:to>
      <xdr:col>8</xdr:col>
      <xdr:colOff>57</xdr:colOff>
      <xdr:row>162</xdr:row>
      <xdr:rowOff>166411</xdr:rowOff>
    </xdr:to>
    <xdr:pic>
      <xdr:nvPicPr>
        <xdr:cNvPr id="6" name="Picture 5">
          <a:extLst>
            <a:ext uri="{FF2B5EF4-FFF2-40B4-BE49-F238E27FC236}">
              <a16:creationId xmlns:a16="http://schemas.microsoft.com/office/drawing/2014/main" id="{01B5368C-6526-455B-B93F-A3CC4C264C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19636" y="27955240"/>
          <a:ext cx="5970693" cy="86024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187</xdr:row>
      <xdr:rowOff>0</xdr:rowOff>
    </xdr:from>
    <xdr:to>
      <xdr:col>3</xdr:col>
      <xdr:colOff>1423940</xdr:colOff>
      <xdr:row>222</xdr:row>
      <xdr:rowOff>128002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5356606"/>
          <a:ext cx="6950364" cy="820982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189</xdr:row>
      <xdr:rowOff>123150</xdr:rowOff>
    </xdr:from>
    <xdr:to>
      <xdr:col>3</xdr:col>
      <xdr:colOff>798560</xdr:colOff>
      <xdr:row>227</xdr:row>
      <xdr:rowOff>20860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3692423"/>
          <a:ext cx="5978621" cy="867225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1706880</xdr:colOff>
      <xdr:row>82</xdr:row>
      <xdr:rowOff>160020</xdr:rowOff>
    </xdr:from>
    <xdr:to>
      <xdr:col>3</xdr:col>
      <xdr:colOff>489585</xdr:colOff>
      <xdr:row>84</xdr:row>
      <xdr:rowOff>79664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srcRect t="30304" b="-1"/>
        <a:stretch/>
      </xdr:blipFill>
      <xdr:spPr>
        <a:xfrm>
          <a:off x="1706880" y="19400520"/>
          <a:ext cx="2501265" cy="30826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571500</xdr:colOff>
      <xdr:row>11</xdr:row>
      <xdr:rowOff>83820</xdr:rowOff>
    </xdr:from>
    <xdr:to>
      <xdr:col>12</xdr:col>
      <xdr:colOff>308610</xdr:colOff>
      <xdr:row>45</xdr:row>
      <xdr:rowOff>144780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4091"/>
        <a:stretch/>
      </xdr:blipFill>
      <xdr:spPr>
        <a:xfrm>
          <a:off x="5753100" y="1927860"/>
          <a:ext cx="4316730" cy="6629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680</xdr:row>
      <xdr:rowOff>0</xdr:rowOff>
    </xdr:from>
    <xdr:to>
      <xdr:col>7</xdr:col>
      <xdr:colOff>175260</xdr:colOff>
      <xdr:row>680</xdr:row>
      <xdr:rowOff>175260</xdr:rowOff>
    </xdr:to>
    <xdr:sp macro="" textlink="">
      <xdr:nvSpPr>
        <xdr:cNvPr id="69633" name="AutoShape 1">
          <a:extLst>
            <a:ext uri="{FF2B5EF4-FFF2-40B4-BE49-F238E27FC236}">
              <a16:creationId xmlns:a16="http://schemas.microsoft.com/office/drawing/2014/main" id="{00000000-0008-0000-0B00-000001100100}"/>
            </a:ext>
          </a:extLst>
        </xdr:cNvPr>
        <xdr:cNvSpPr>
          <a:spLocks noChangeAspect="1" noChangeArrowheads="1"/>
        </xdr:cNvSpPr>
      </xdr:nvSpPr>
      <xdr:spPr bwMode="auto">
        <a:xfrm>
          <a:off x="798576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182880</xdr:colOff>
      <xdr:row>680</xdr:row>
      <xdr:rowOff>0</xdr:rowOff>
    </xdr:from>
    <xdr:to>
      <xdr:col>7</xdr:col>
      <xdr:colOff>358140</xdr:colOff>
      <xdr:row>680</xdr:row>
      <xdr:rowOff>175260</xdr:rowOff>
    </xdr:to>
    <xdr:sp macro="" textlink="">
      <xdr:nvSpPr>
        <xdr:cNvPr id="69634" name="AutoShape 2">
          <a:extLst>
            <a:ext uri="{FF2B5EF4-FFF2-40B4-BE49-F238E27FC236}">
              <a16:creationId xmlns:a16="http://schemas.microsoft.com/office/drawing/2014/main" id="{00000000-0008-0000-0B00-000002100100}"/>
            </a:ext>
          </a:extLst>
        </xdr:cNvPr>
        <xdr:cNvSpPr>
          <a:spLocks noChangeAspect="1" noChangeArrowheads="1"/>
        </xdr:cNvSpPr>
      </xdr:nvSpPr>
      <xdr:spPr bwMode="auto">
        <a:xfrm>
          <a:off x="816864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0</xdr:colOff>
      <xdr:row>682</xdr:row>
      <xdr:rowOff>0</xdr:rowOff>
    </xdr:from>
    <xdr:ext cx="175260" cy="175260"/>
    <xdr:sp macro="" textlink="">
      <xdr:nvSpPr>
        <xdr:cNvPr id="2" name="AutoShape 1">
          <a:extLst>
            <a:ext uri="{FF2B5EF4-FFF2-40B4-BE49-F238E27FC236}">
              <a16:creationId xmlns:a16="http://schemas.microsoft.com/office/drawing/2014/main" id="{00000000-0008-0000-0B00-000002000000}"/>
            </a:ext>
          </a:extLst>
        </xdr:cNvPr>
        <xdr:cNvSpPr>
          <a:spLocks noChangeAspect="1" noChangeArrowheads="1"/>
        </xdr:cNvSpPr>
      </xdr:nvSpPr>
      <xdr:spPr bwMode="auto">
        <a:xfrm>
          <a:off x="676656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182880</xdr:colOff>
      <xdr:row>682</xdr:row>
      <xdr:rowOff>0</xdr:rowOff>
    </xdr:from>
    <xdr:ext cx="175260" cy="175260"/>
    <xdr:sp macro="" textlink="">
      <xdr:nvSpPr>
        <xdr:cNvPr id="3" name="AutoShape 2">
          <a:extLst>
            <a:ext uri="{FF2B5EF4-FFF2-40B4-BE49-F238E27FC236}">
              <a16:creationId xmlns:a16="http://schemas.microsoft.com/office/drawing/2014/main" id="{00000000-0008-0000-0B00-000003000000}"/>
            </a:ext>
          </a:extLst>
        </xdr:cNvPr>
        <xdr:cNvSpPr>
          <a:spLocks noChangeAspect="1" noChangeArrowheads="1"/>
        </xdr:cNvSpPr>
      </xdr:nvSpPr>
      <xdr:spPr bwMode="auto">
        <a:xfrm>
          <a:off x="694944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686</xdr:row>
      <xdr:rowOff>0</xdr:rowOff>
    </xdr:from>
    <xdr:ext cx="175260" cy="175260"/>
    <xdr:sp macro="" textlink="">
      <xdr:nvSpPr>
        <xdr:cNvPr id="4" name="AutoShape 1">
          <a:extLst>
            <a:ext uri="{FF2B5EF4-FFF2-40B4-BE49-F238E27FC236}">
              <a16:creationId xmlns:a16="http://schemas.microsoft.com/office/drawing/2014/main" id="{00000000-0008-0000-0B00-000004000000}"/>
            </a:ext>
          </a:extLst>
        </xdr:cNvPr>
        <xdr:cNvSpPr>
          <a:spLocks noChangeAspect="1" noChangeArrowheads="1"/>
        </xdr:cNvSpPr>
      </xdr:nvSpPr>
      <xdr:spPr bwMode="auto">
        <a:xfrm>
          <a:off x="676656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182880</xdr:colOff>
      <xdr:row>686</xdr:row>
      <xdr:rowOff>0</xdr:rowOff>
    </xdr:from>
    <xdr:ext cx="175260" cy="175260"/>
    <xdr:sp macro="" textlink="">
      <xdr:nvSpPr>
        <xdr:cNvPr id="5" name="AutoShape 2">
          <a:extLst>
            <a:ext uri="{FF2B5EF4-FFF2-40B4-BE49-F238E27FC236}">
              <a16:creationId xmlns:a16="http://schemas.microsoft.com/office/drawing/2014/main" id="{00000000-0008-0000-0B00-000005000000}"/>
            </a:ext>
          </a:extLst>
        </xdr:cNvPr>
        <xdr:cNvSpPr>
          <a:spLocks noChangeAspect="1" noChangeArrowheads="1"/>
        </xdr:cNvSpPr>
      </xdr:nvSpPr>
      <xdr:spPr bwMode="auto">
        <a:xfrm>
          <a:off x="6949440" y="177850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688</xdr:row>
      <xdr:rowOff>0</xdr:rowOff>
    </xdr:from>
    <xdr:ext cx="175260" cy="175260"/>
    <xdr:sp macro="" textlink="">
      <xdr:nvSpPr>
        <xdr:cNvPr id="6" name="AutoShape 1">
          <a:extLst>
            <a:ext uri="{FF2B5EF4-FFF2-40B4-BE49-F238E27FC236}">
              <a16:creationId xmlns:a16="http://schemas.microsoft.com/office/drawing/2014/main" id="{00000000-0008-0000-0B00-000006000000}"/>
            </a:ext>
          </a:extLst>
        </xdr:cNvPr>
        <xdr:cNvSpPr>
          <a:spLocks noChangeAspect="1" noChangeArrowheads="1"/>
        </xdr:cNvSpPr>
      </xdr:nvSpPr>
      <xdr:spPr bwMode="auto">
        <a:xfrm>
          <a:off x="6766560" y="1833372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182880</xdr:colOff>
      <xdr:row>688</xdr:row>
      <xdr:rowOff>0</xdr:rowOff>
    </xdr:from>
    <xdr:ext cx="175260" cy="175260"/>
    <xdr:sp macro="" textlink="">
      <xdr:nvSpPr>
        <xdr:cNvPr id="7" name="AutoShape 2">
          <a:extLst>
            <a:ext uri="{FF2B5EF4-FFF2-40B4-BE49-F238E27FC236}">
              <a16:creationId xmlns:a16="http://schemas.microsoft.com/office/drawing/2014/main" id="{00000000-0008-0000-0B00-000007000000}"/>
            </a:ext>
          </a:extLst>
        </xdr:cNvPr>
        <xdr:cNvSpPr>
          <a:spLocks noChangeAspect="1" noChangeArrowheads="1"/>
        </xdr:cNvSpPr>
      </xdr:nvSpPr>
      <xdr:spPr bwMode="auto">
        <a:xfrm>
          <a:off x="6949440" y="1833372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318</xdr:row>
          <xdr:rowOff>0</xdr:rowOff>
        </xdr:from>
        <xdr:to>
          <xdr:col>1</xdr:col>
          <xdr:colOff>228600</xdr:colOff>
          <xdr:row>319</xdr:row>
          <xdr:rowOff>30480</xdr:rowOff>
        </xdr:to>
        <xdr:sp macro="" textlink="">
          <xdr:nvSpPr>
            <xdr:cNvPr id="73730" name="Control 2" hidden="1">
              <a:extLst>
                <a:ext uri="{63B3BB69-23CF-44E3-9099-C40C66FF867C}">
                  <a14:compatExt spid="_x0000_s73730"/>
                </a:ext>
                <a:ext uri="{FF2B5EF4-FFF2-40B4-BE49-F238E27FC236}">
                  <a16:creationId xmlns:a16="http://schemas.microsoft.com/office/drawing/2014/main" id="{00000000-0008-0000-0D00-000002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318</xdr:row>
          <xdr:rowOff>0</xdr:rowOff>
        </xdr:from>
        <xdr:to>
          <xdr:col>1</xdr:col>
          <xdr:colOff>228600</xdr:colOff>
          <xdr:row>319</xdr:row>
          <xdr:rowOff>30480</xdr:rowOff>
        </xdr:to>
        <xdr:sp macro="" textlink="">
          <xdr:nvSpPr>
            <xdr:cNvPr id="73731" name="Control 3" hidden="1">
              <a:extLst>
                <a:ext uri="{63B3BB69-23CF-44E3-9099-C40C66FF867C}">
                  <a14:compatExt spid="_x0000_s73731"/>
                </a:ext>
                <a:ext uri="{FF2B5EF4-FFF2-40B4-BE49-F238E27FC236}">
                  <a16:creationId xmlns:a16="http://schemas.microsoft.com/office/drawing/2014/main" id="{00000000-0008-0000-0D00-000003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1</xdr:col>
      <xdr:colOff>0</xdr:colOff>
      <xdr:row>396</xdr:row>
      <xdr:rowOff>0</xdr:rowOff>
    </xdr:from>
    <xdr:ext cx="175260" cy="175260"/>
    <xdr:sp macro="" textlink="">
      <xdr:nvSpPr>
        <xdr:cNvPr id="3" name="AutoShape 1">
          <a:extLst>
            <a:ext uri="{FF2B5EF4-FFF2-40B4-BE49-F238E27FC236}">
              <a16:creationId xmlns:a16="http://schemas.microsoft.com/office/drawing/2014/main" id="{00000000-0008-0000-0C00-000003000000}"/>
            </a:ext>
          </a:extLst>
        </xdr:cNvPr>
        <xdr:cNvSpPr>
          <a:spLocks noChangeAspect="1" noChangeArrowheads="1"/>
        </xdr:cNvSpPr>
      </xdr:nvSpPr>
      <xdr:spPr bwMode="auto">
        <a:xfrm>
          <a:off x="7399020" y="53370480"/>
          <a:ext cx="175260" cy="1752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540</xdr:row>
      <xdr:rowOff>0</xdr:rowOff>
    </xdr:from>
    <xdr:to>
      <xdr:col>1</xdr:col>
      <xdr:colOff>2103120</xdr:colOff>
      <xdr:row>540</xdr:row>
      <xdr:rowOff>22860</xdr:rowOff>
    </xdr:to>
    <xdr:sp macro="" textlink="">
      <xdr:nvSpPr>
        <xdr:cNvPr id="73732" name="m_-8150904195993145586m_-3135814317956109409Picture 1" descr="Proctor gradient bar for signature">
          <a:extLst>
            <a:ext uri="{FF2B5EF4-FFF2-40B4-BE49-F238E27FC236}">
              <a16:creationId xmlns:a16="http://schemas.microsoft.com/office/drawing/2014/main" id="{00000000-0008-0000-0C00-000004200100}"/>
            </a:ext>
          </a:extLst>
        </xdr:cNvPr>
        <xdr:cNvSpPr>
          <a:spLocks noChangeAspect="1" noChangeArrowheads="1"/>
        </xdr:cNvSpPr>
      </xdr:nvSpPr>
      <xdr:spPr bwMode="auto">
        <a:xfrm>
          <a:off x="0" y="315528960"/>
          <a:ext cx="2103120" cy="228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657</xdr:row>
      <xdr:rowOff>0</xdr:rowOff>
    </xdr:from>
    <xdr:to>
      <xdr:col>1</xdr:col>
      <xdr:colOff>175260</xdr:colOff>
      <xdr:row>657</xdr:row>
      <xdr:rowOff>175260</xdr:rowOff>
    </xdr:to>
    <xdr:sp macro="" textlink="">
      <xdr:nvSpPr>
        <xdr:cNvPr id="4" name="AutoShape 1">
          <a:extLst>
            <a:ext uri="{FF2B5EF4-FFF2-40B4-BE49-F238E27FC236}">
              <a16:creationId xmlns:a16="http://schemas.microsoft.com/office/drawing/2014/main" id="{00000000-0008-0000-0C00-000004000000}"/>
            </a:ext>
          </a:extLst>
        </xdr:cNvPr>
        <xdr:cNvSpPr>
          <a:spLocks noChangeAspect="1" noChangeArrowheads="1"/>
        </xdr:cNvSpPr>
      </xdr:nvSpPr>
      <xdr:spPr bwMode="auto">
        <a:xfrm>
          <a:off x="6766560" y="1780032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182880</xdr:colOff>
      <xdr:row>657</xdr:row>
      <xdr:rowOff>0</xdr:rowOff>
    </xdr:from>
    <xdr:to>
      <xdr:col>1</xdr:col>
      <xdr:colOff>358140</xdr:colOff>
      <xdr:row>657</xdr:row>
      <xdr:rowOff>175260</xdr:rowOff>
    </xdr:to>
    <xdr:sp macro="" textlink="">
      <xdr:nvSpPr>
        <xdr:cNvPr id="5" name="AutoShape 2">
          <a:extLst>
            <a:ext uri="{FF2B5EF4-FFF2-40B4-BE49-F238E27FC236}">
              <a16:creationId xmlns:a16="http://schemas.microsoft.com/office/drawing/2014/main" id="{00000000-0008-0000-0C00-000005000000}"/>
            </a:ext>
          </a:extLst>
        </xdr:cNvPr>
        <xdr:cNvSpPr>
          <a:spLocks noChangeAspect="1" noChangeArrowheads="1"/>
        </xdr:cNvSpPr>
      </xdr:nvSpPr>
      <xdr:spPr bwMode="auto">
        <a:xfrm>
          <a:off x="6949440" y="1780032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659</xdr:row>
      <xdr:rowOff>0</xdr:rowOff>
    </xdr:from>
    <xdr:to>
      <xdr:col>1</xdr:col>
      <xdr:colOff>175260</xdr:colOff>
      <xdr:row>659</xdr:row>
      <xdr:rowOff>175260</xdr:rowOff>
    </xdr:to>
    <xdr:sp macro="" textlink="">
      <xdr:nvSpPr>
        <xdr:cNvPr id="6" name="AutoShape 1">
          <a:extLst>
            <a:ext uri="{FF2B5EF4-FFF2-40B4-BE49-F238E27FC236}">
              <a16:creationId xmlns:a16="http://schemas.microsoft.com/office/drawing/2014/main" id="{00000000-0008-0000-0C00-000006000000}"/>
            </a:ext>
          </a:extLst>
        </xdr:cNvPr>
        <xdr:cNvSpPr>
          <a:spLocks noChangeAspect="1" noChangeArrowheads="1"/>
        </xdr:cNvSpPr>
      </xdr:nvSpPr>
      <xdr:spPr bwMode="auto">
        <a:xfrm>
          <a:off x="6766560" y="1834896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182880</xdr:colOff>
      <xdr:row>659</xdr:row>
      <xdr:rowOff>0</xdr:rowOff>
    </xdr:from>
    <xdr:to>
      <xdr:col>1</xdr:col>
      <xdr:colOff>358140</xdr:colOff>
      <xdr:row>659</xdr:row>
      <xdr:rowOff>175260</xdr:rowOff>
    </xdr:to>
    <xdr:sp macro="" textlink="">
      <xdr:nvSpPr>
        <xdr:cNvPr id="7" name="AutoShape 2">
          <a:extLst>
            <a:ext uri="{FF2B5EF4-FFF2-40B4-BE49-F238E27FC236}">
              <a16:creationId xmlns:a16="http://schemas.microsoft.com/office/drawing/2014/main" id="{00000000-0008-0000-0C00-000007000000}"/>
            </a:ext>
          </a:extLst>
        </xdr:cNvPr>
        <xdr:cNvSpPr>
          <a:spLocks noChangeAspect="1" noChangeArrowheads="1"/>
        </xdr:cNvSpPr>
      </xdr:nvSpPr>
      <xdr:spPr bwMode="auto">
        <a:xfrm>
          <a:off x="6949440" y="1834896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662</xdr:row>
      <xdr:rowOff>0</xdr:rowOff>
    </xdr:from>
    <xdr:to>
      <xdr:col>1</xdr:col>
      <xdr:colOff>175260</xdr:colOff>
      <xdr:row>662</xdr:row>
      <xdr:rowOff>175260</xdr:rowOff>
    </xdr:to>
    <xdr:sp macro="" textlink="">
      <xdr:nvSpPr>
        <xdr:cNvPr id="8" name="AutoShape 1">
          <a:extLst>
            <a:ext uri="{FF2B5EF4-FFF2-40B4-BE49-F238E27FC236}">
              <a16:creationId xmlns:a16="http://schemas.microsoft.com/office/drawing/2014/main" id="{00000000-0008-0000-0C00-000008000000}"/>
            </a:ext>
          </a:extLst>
        </xdr:cNvPr>
        <xdr:cNvSpPr>
          <a:spLocks noChangeAspect="1" noChangeArrowheads="1"/>
        </xdr:cNvSpPr>
      </xdr:nvSpPr>
      <xdr:spPr bwMode="auto">
        <a:xfrm>
          <a:off x="6766560" y="1914144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182880</xdr:colOff>
      <xdr:row>662</xdr:row>
      <xdr:rowOff>0</xdr:rowOff>
    </xdr:from>
    <xdr:to>
      <xdr:col>1</xdr:col>
      <xdr:colOff>358140</xdr:colOff>
      <xdr:row>662</xdr:row>
      <xdr:rowOff>175260</xdr:rowOff>
    </xdr:to>
    <xdr:sp macro="" textlink="">
      <xdr:nvSpPr>
        <xdr:cNvPr id="9" name="AutoShape 2">
          <a:extLst>
            <a:ext uri="{FF2B5EF4-FFF2-40B4-BE49-F238E27FC236}">
              <a16:creationId xmlns:a16="http://schemas.microsoft.com/office/drawing/2014/main" id="{00000000-0008-0000-0C00-000009000000}"/>
            </a:ext>
          </a:extLst>
        </xdr:cNvPr>
        <xdr:cNvSpPr>
          <a:spLocks noChangeAspect="1" noChangeArrowheads="1"/>
        </xdr:cNvSpPr>
      </xdr:nvSpPr>
      <xdr:spPr bwMode="auto">
        <a:xfrm>
          <a:off x="6949440" y="1914144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662</xdr:row>
      <xdr:rowOff>0</xdr:rowOff>
    </xdr:from>
    <xdr:to>
      <xdr:col>1</xdr:col>
      <xdr:colOff>175260</xdr:colOff>
      <xdr:row>662</xdr:row>
      <xdr:rowOff>175260</xdr:rowOff>
    </xdr:to>
    <xdr:sp macro="" textlink="">
      <xdr:nvSpPr>
        <xdr:cNvPr id="10" name="AutoShape 1">
          <a:extLst>
            <a:ext uri="{FF2B5EF4-FFF2-40B4-BE49-F238E27FC236}">
              <a16:creationId xmlns:a16="http://schemas.microsoft.com/office/drawing/2014/main" id="{00000000-0008-0000-0C00-00000A000000}"/>
            </a:ext>
          </a:extLst>
        </xdr:cNvPr>
        <xdr:cNvSpPr>
          <a:spLocks noChangeAspect="1" noChangeArrowheads="1"/>
        </xdr:cNvSpPr>
      </xdr:nvSpPr>
      <xdr:spPr bwMode="auto">
        <a:xfrm>
          <a:off x="6766560" y="19537680"/>
          <a:ext cx="175260" cy="17526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698</xdr:row>
      <xdr:rowOff>0</xdr:rowOff>
    </xdr:from>
    <xdr:to>
      <xdr:col>1</xdr:col>
      <xdr:colOff>7620</xdr:colOff>
      <xdr:row>698</xdr:row>
      <xdr:rowOff>7620</xdr:rowOff>
    </xdr:to>
    <xdr:pic>
      <xdr:nvPicPr>
        <xdr:cNvPr id="12" name="Picture 11">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5960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525781</xdr:colOff>
      <xdr:row>308</xdr:row>
      <xdr:rowOff>205740</xdr:rowOff>
    </xdr:from>
    <xdr:to>
      <xdr:col>9</xdr:col>
      <xdr:colOff>152401</xdr:colOff>
      <xdr:row>309</xdr:row>
      <xdr:rowOff>342932</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979141" y="90426540"/>
          <a:ext cx="1455420" cy="365792"/>
        </a:xfrm>
        <a:prstGeom prst="rect">
          <a:avLst/>
        </a:prstGeom>
      </xdr:spPr>
    </xdr:pic>
    <xdr:clientData/>
  </xdr:twoCellAnchor>
  <xdr:twoCellAnchor editAs="oneCell">
    <xdr:from>
      <xdr:col>1</xdr:col>
      <xdr:colOff>0</xdr:colOff>
      <xdr:row>16</xdr:row>
      <xdr:rowOff>0</xdr:rowOff>
    </xdr:from>
    <xdr:to>
      <xdr:col>1</xdr:col>
      <xdr:colOff>304800</xdr:colOff>
      <xdr:row>17</xdr:row>
      <xdr:rowOff>22860</xdr:rowOff>
    </xdr:to>
    <xdr:sp macro="" textlink="">
      <xdr:nvSpPr>
        <xdr:cNvPr id="13" name="AutoShape 1028">
          <a:extLst>
            <a:ext uri="{FF2B5EF4-FFF2-40B4-BE49-F238E27FC236}">
              <a16:creationId xmlns:a16="http://schemas.microsoft.com/office/drawing/2014/main" id="{00000000-0008-0000-0C00-00000D000000}"/>
            </a:ext>
          </a:extLst>
        </xdr:cNvPr>
        <xdr:cNvSpPr>
          <a:spLocks noChangeAspect="1" noChangeArrowheads="1"/>
        </xdr:cNvSpPr>
      </xdr:nvSpPr>
      <xdr:spPr bwMode="auto">
        <a:xfrm>
          <a:off x="0" y="372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17</xdr:row>
      <xdr:rowOff>22860</xdr:rowOff>
    </xdr:to>
    <xdr:sp macro="" textlink="">
      <xdr:nvSpPr>
        <xdr:cNvPr id="73733" name="AutoShape 1029">
          <a:extLst>
            <a:ext uri="{FF2B5EF4-FFF2-40B4-BE49-F238E27FC236}">
              <a16:creationId xmlns:a16="http://schemas.microsoft.com/office/drawing/2014/main" id="{00000000-0008-0000-0C00-000005200100}"/>
            </a:ext>
          </a:extLst>
        </xdr:cNvPr>
        <xdr:cNvSpPr>
          <a:spLocks noChangeAspect="1" noChangeArrowheads="1"/>
        </xdr:cNvSpPr>
      </xdr:nvSpPr>
      <xdr:spPr bwMode="auto">
        <a:xfrm>
          <a:off x="0" y="372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145</xdr:row>
      <xdr:rowOff>0</xdr:rowOff>
    </xdr:from>
    <xdr:to>
      <xdr:col>1</xdr:col>
      <xdr:colOff>1295400</xdr:colOff>
      <xdr:row>146</xdr:row>
      <xdr:rowOff>95250</xdr:rowOff>
    </xdr:to>
    <xdr:sp macro="" textlink="">
      <xdr:nvSpPr>
        <xdr:cNvPr id="2" name="AutoShape 1028" descr="Previous">
          <a:hlinkClick xmlns:r="http://schemas.openxmlformats.org/officeDocument/2006/relationships" r:id="rId3" tgtFrame="_blank"/>
          <a:extLst>
            <a:ext uri="{FF2B5EF4-FFF2-40B4-BE49-F238E27FC236}">
              <a16:creationId xmlns:a16="http://schemas.microsoft.com/office/drawing/2014/main" id="{00000000-0008-0000-0C00-000002000000}"/>
            </a:ext>
          </a:extLst>
        </xdr:cNvPr>
        <xdr:cNvSpPr>
          <a:spLocks noChangeAspect="1" noChangeArrowheads="1"/>
        </xdr:cNvSpPr>
      </xdr:nvSpPr>
      <xdr:spPr bwMode="auto">
        <a:xfrm>
          <a:off x="1304925" y="46958250"/>
          <a:ext cx="12954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145</xdr:row>
      <xdr:rowOff>0</xdr:rowOff>
    </xdr:from>
    <xdr:to>
      <xdr:col>3</xdr:col>
      <xdr:colOff>1295400</xdr:colOff>
      <xdr:row>146</xdr:row>
      <xdr:rowOff>95250</xdr:rowOff>
    </xdr:to>
    <xdr:sp macro="" textlink="">
      <xdr:nvSpPr>
        <xdr:cNvPr id="73734" name="AutoShape 1030" descr="Previous">
          <a:hlinkClick xmlns:r="http://schemas.openxmlformats.org/officeDocument/2006/relationships" r:id="rId4" tgtFrame="_blank"/>
          <a:extLst>
            <a:ext uri="{FF2B5EF4-FFF2-40B4-BE49-F238E27FC236}">
              <a16:creationId xmlns:a16="http://schemas.microsoft.com/office/drawing/2014/main" id="{00000000-0008-0000-0C00-000006200100}"/>
            </a:ext>
          </a:extLst>
        </xdr:cNvPr>
        <xdr:cNvSpPr>
          <a:spLocks noChangeAspect="1" noChangeArrowheads="1"/>
        </xdr:cNvSpPr>
      </xdr:nvSpPr>
      <xdr:spPr bwMode="auto">
        <a:xfrm>
          <a:off x="8467725" y="47424975"/>
          <a:ext cx="12954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145</xdr:row>
      <xdr:rowOff>0</xdr:rowOff>
    </xdr:from>
    <xdr:to>
      <xdr:col>3</xdr:col>
      <xdr:colOff>304800</xdr:colOff>
      <xdr:row>146</xdr:row>
      <xdr:rowOff>104775</xdr:rowOff>
    </xdr:to>
    <xdr:sp macro="" textlink="">
      <xdr:nvSpPr>
        <xdr:cNvPr id="73735" name="AutoShape 1031">
          <a:extLst>
            <a:ext uri="{FF2B5EF4-FFF2-40B4-BE49-F238E27FC236}">
              <a16:creationId xmlns:a16="http://schemas.microsoft.com/office/drawing/2014/main" id="{00000000-0008-0000-0C00-000007200100}"/>
            </a:ext>
          </a:extLst>
        </xdr:cNvPr>
        <xdr:cNvSpPr>
          <a:spLocks noChangeAspect="1" noChangeArrowheads="1"/>
        </xdr:cNvSpPr>
      </xdr:nvSpPr>
      <xdr:spPr bwMode="auto">
        <a:xfrm>
          <a:off x="8467725" y="476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1274118</xdr:colOff>
      <xdr:row>726</xdr:row>
      <xdr:rowOff>76200</xdr:rowOff>
    </xdr:from>
    <xdr:to>
      <xdr:col>2</xdr:col>
      <xdr:colOff>304956</xdr:colOff>
      <xdr:row>739</xdr:row>
      <xdr:rowOff>180974</xdr:rowOff>
    </xdr:to>
    <xdr:pic>
      <xdr:nvPicPr>
        <xdr:cNvPr id="15" name="Picture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4118" y="224123250"/>
          <a:ext cx="6908013" cy="270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236220</xdr:colOff>
      <xdr:row>112</xdr:row>
      <xdr:rowOff>161925</xdr:rowOff>
    </xdr:from>
    <xdr:to>
      <xdr:col>1</xdr:col>
      <xdr:colOff>781050</xdr:colOff>
      <xdr:row>113</xdr:row>
      <xdr:rowOff>285750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srcRect t="30304" b="-1"/>
        <a:stretch/>
      </xdr:blipFill>
      <xdr:spPr>
        <a:xfrm>
          <a:off x="236220" y="34651950"/>
          <a:ext cx="2183130" cy="542925"/>
        </a:xfrm>
        <a:prstGeom prst="rect">
          <a:avLst/>
        </a:prstGeom>
      </xdr:spPr>
    </xdr:pic>
    <xdr:clientData/>
  </xdr:twoCellAnchor>
  <xdr:twoCellAnchor editAs="oneCell">
    <xdr:from>
      <xdr:col>0</xdr:col>
      <xdr:colOff>1226820</xdr:colOff>
      <xdr:row>30</xdr:row>
      <xdr:rowOff>99060</xdr:rowOff>
    </xdr:from>
    <xdr:to>
      <xdr:col>1</xdr:col>
      <xdr:colOff>2028825</xdr:colOff>
      <xdr:row>30</xdr:row>
      <xdr:rowOff>376844</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1"/>
        <a:srcRect t="30304" b="-1"/>
        <a:stretch/>
      </xdr:blipFill>
      <xdr:spPr>
        <a:xfrm>
          <a:off x="1226820" y="8839200"/>
          <a:ext cx="2501265" cy="277784"/>
        </a:xfrm>
        <a:prstGeom prst="rect">
          <a:avLst/>
        </a:prstGeom>
      </xdr:spPr>
    </xdr:pic>
    <xdr:clientData/>
  </xdr:twoCellAnchor>
  <xdr:oneCellAnchor>
    <xdr:from>
      <xdr:col>0</xdr:col>
      <xdr:colOff>472440</xdr:colOff>
      <xdr:row>207</xdr:row>
      <xdr:rowOff>60960</xdr:rowOff>
    </xdr:from>
    <xdr:ext cx="2171700" cy="388620"/>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rotWithShape="1">
        <a:blip xmlns:r="http://schemas.openxmlformats.org/officeDocument/2006/relationships" r:embed="rId1"/>
        <a:srcRect t="30304" b="-1"/>
        <a:stretch/>
      </xdr:blipFill>
      <xdr:spPr>
        <a:xfrm>
          <a:off x="472440" y="66987420"/>
          <a:ext cx="2171700" cy="38862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sbjo/Downloads/ClientFiles/OH23H%20Bradley%20v3@w57/OH23H%20Bradley%20v3%20DOCS%20@w57/OH23H%20Bradley%20v3-01-INF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wner\Downloads\OH25%20BROOKS%2060-SCOPE-YNGTWN.xlsx" TargetMode="External"/><Relationship Id="rId1" Type="http://schemas.openxmlformats.org/officeDocument/2006/relationships/externalLinkPath" Target="file:///C:\Users\Owner\Downloads\OH25%20BROOKS%2060-SCOPE-YNGTW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11a3f773ac1d9a35/Documents/01-current-ins-estimates/GA24A%20BROWN%20@MORROW/Templates%20GA24A%20BROWN%20@MORROW/30-MASTER-Insurer-GA24A%20BROWN.xlsx" TargetMode="External"/><Relationship Id="rId1" Type="http://schemas.openxmlformats.org/officeDocument/2006/relationships/externalLinkPath" Target="/11a3f773ac1d9a35/Documents/01-current-ins-estimates/GA24A%20BROWN%20@MORROW/Templates%20GA24A%20BROWN%20@MORROW/30-MASTER-Insurer-GA24A%20BROW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11A3F773AC1D9A35/Documents/01-INFO-OH24%20V2.xlsx" TargetMode="External"/><Relationship Id="rId1" Type="http://schemas.openxmlformats.org/officeDocument/2006/relationships/externalLinkPath" Target="/11A3F773AC1D9A35/Documents/01-INFO-OH24%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FLOW"/>
      <sheetName val="job info"/>
      <sheetName val="docs"/>
      <sheetName val="quick chklst"/>
      <sheetName val="New Files"/>
      <sheetName val="XACTIMATE"/>
      <sheetName val="XACT ENC MICA"/>
      <sheetName val="MICA"/>
      <sheetName val="jobinfo(2)"/>
      <sheetName val="ho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C1" t="str">
            <v>Bradley, Curtis L</v>
          </cell>
        </row>
        <row r="51">
          <cell r="C51" t="str">
            <v>OH23H Bradley v3</v>
          </cell>
        </row>
        <row r="52">
          <cell r="C52" t="str">
            <v>Bradley, Curtis L</v>
          </cell>
        </row>
        <row r="53">
          <cell r="C53" t="str">
            <v>GUEST CLOSET</v>
          </cell>
        </row>
        <row r="54">
          <cell r="C54" t="str">
            <v>Living Room</v>
          </cell>
        </row>
        <row r="55">
          <cell r="C55" t="str">
            <v>Dining Room</v>
          </cell>
        </row>
        <row r="56">
          <cell r="C56" t="str">
            <v>Kitchen</v>
          </cell>
        </row>
        <row r="57">
          <cell r="C57" t="str">
            <v>Nook</v>
          </cell>
        </row>
        <row r="58">
          <cell r="C58" t="str">
            <v>Back Foyer</v>
          </cell>
        </row>
        <row r="59">
          <cell r="C59" t="str">
            <v>Stairs Up</v>
          </cell>
        </row>
        <row r="60">
          <cell r="C60" t="str">
            <v>Up Hallway</v>
          </cell>
        </row>
        <row r="61">
          <cell r="C61" t="str">
            <v>LINEN CLOSET 1</v>
          </cell>
        </row>
        <row r="62">
          <cell r="C62" t="str">
            <v>Bathroom</v>
          </cell>
        </row>
        <row r="63">
          <cell r="C63" t="str">
            <v>Linen Closet 2</v>
          </cell>
        </row>
        <row r="64">
          <cell r="C64" t="str">
            <v>BR PRIMARY</v>
          </cell>
        </row>
        <row r="65">
          <cell r="C65" t="str">
            <v>CLOSET BR MASTER</v>
          </cell>
        </row>
        <row r="66">
          <cell r="C66" t="str">
            <v xml:space="preserve">Bedroom Up 3 </v>
          </cell>
        </row>
        <row r="67">
          <cell r="C67" t="str">
            <v>BR3 CLOSET</v>
          </cell>
        </row>
        <row r="68">
          <cell r="C68" t="str">
            <v>BR 2</v>
          </cell>
        </row>
        <row r="69">
          <cell r="C69" t="str">
            <v>BR2 CLOSET</v>
          </cell>
        </row>
        <row r="70">
          <cell r="C70" t="str">
            <v>Basement Stairs</v>
          </cell>
        </row>
        <row r="71">
          <cell r="C71" t="str">
            <v>LL Bathroom</v>
          </cell>
        </row>
        <row r="72">
          <cell r="C72" t="str">
            <v>Laundry Room</v>
          </cell>
        </row>
        <row r="73">
          <cell r="C73" t="str">
            <v>Basement Rec Room</v>
          </cell>
        </row>
        <row r="74">
          <cell r="C74" t="str">
            <v>Utility Room</v>
          </cell>
        </row>
        <row r="75">
          <cell r="C75" t="str">
            <v>Basement Rec Room</v>
          </cell>
        </row>
        <row r="76">
          <cell r="C76" t="str">
            <v>Utility Room</v>
          </cell>
        </row>
        <row r="77">
          <cell r="C77" t="str">
            <v>TBD</v>
          </cell>
        </row>
        <row r="78">
          <cell r="C78" t="str">
            <v>TBD</v>
          </cell>
        </row>
        <row r="79">
          <cell r="C79" t="str">
            <v>TBD</v>
          </cell>
        </row>
        <row r="80">
          <cell r="C80" t="str">
            <v>TBD</v>
          </cell>
        </row>
        <row r="81">
          <cell r="C81" t="str">
            <v>TBD</v>
          </cell>
        </row>
        <row r="82">
          <cell r="C82" t="str">
            <v>TBD</v>
          </cell>
        </row>
        <row r="83">
          <cell r="C83" t="str">
            <v>TBD</v>
          </cell>
        </row>
        <row r="84">
          <cell r="C84" t="str">
            <v>TBD</v>
          </cell>
        </row>
        <row r="85">
          <cell r="C85" t="str">
            <v>TBD</v>
          </cell>
        </row>
        <row r="86">
          <cell r="C86" t="str">
            <v>TBD</v>
          </cell>
        </row>
        <row r="87">
          <cell r="C87" t="str">
            <v>TBD</v>
          </cell>
        </row>
        <row r="88">
          <cell r="C88" t="str">
            <v>TBD</v>
          </cell>
        </row>
        <row r="89">
          <cell r="C89" t="str">
            <v>TBD</v>
          </cell>
        </row>
        <row r="90">
          <cell r="C90" t="str">
            <v>TBD</v>
          </cell>
        </row>
        <row r="91">
          <cell r="C91" t="str">
            <v>TBD</v>
          </cell>
        </row>
        <row r="92">
          <cell r="C92" t="str">
            <v>TBD</v>
          </cell>
        </row>
        <row r="93">
          <cell r="C93" t="str">
            <v>TBD</v>
          </cell>
        </row>
        <row r="94">
          <cell r="C94" t="str">
            <v>TBD</v>
          </cell>
        </row>
        <row r="95">
          <cell r="C95" t="str">
            <v>TBD</v>
          </cell>
        </row>
        <row r="96">
          <cell r="C96" t="str">
            <v>TBD</v>
          </cell>
        </row>
        <row r="97">
          <cell r="C97" t="str">
            <v>TBD</v>
          </cell>
        </row>
        <row r="98">
          <cell r="C98" t="str">
            <v>TBD</v>
          </cell>
        </row>
        <row r="100">
          <cell r="C100" t="str">
            <v>All Phase Consulting, LLC</v>
          </cell>
        </row>
        <row r="101">
          <cell r="C101" t="str">
            <v>WWW.MYAPCLLC.COM</v>
          </cell>
        </row>
        <row r="103">
          <cell r="C103" t="str">
            <v>375 Rockbridge Road, Suite 172-343</v>
          </cell>
        </row>
        <row r="104">
          <cell r="C104" t="str">
            <v>Lilburn, GA, 30047</v>
          </cell>
        </row>
        <row r="105">
          <cell r="C105" t="str">
            <v>ECI 531 FIFTH AVE,</v>
          </cell>
        </row>
        <row r="106">
          <cell r="C106" t="str">
            <v>PELHAM, NY 10803</v>
          </cell>
        </row>
        <row r="109">
          <cell r="C109" t="str">
            <v>Providing Cost Estimating &amp; Project Management Services</v>
          </cell>
        </row>
        <row r="110">
          <cell r="C110" t="str">
            <v>Five Generations of Great Work</v>
          </cell>
        </row>
        <row r="111">
          <cell r="C111" t="str">
            <v>Five Generations of Pride &amp; Skills</v>
          </cell>
        </row>
        <row r="112">
          <cell r="C112" t="str">
            <v>Joe Jones, PM  216.450.7228</v>
          </cell>
        </row>
        <row r="113">
          <cell r="C113" t="str">
            <v>wsbjoe9@gmail.com</v>
          </cell>
        </row>
        <row r="114">
          <cell r="C114" t="str">
            <v>404-446-9060</v>
          </cell>
        </row>
        <row r="115">
          <cell r="C115" t="str">
            <v>info@myapcllc.com</v>
          </cell>
        </row>
        <row r="116">
          <cell r="C116" t="str">
            <v>TIN 83-226 0563</v>
          </cell>
        </row>
        <row r="117">
          <cell r="C117" t="str">
            <v xml:space="preserve">  FEDEX    # 9836-2151-1</v>
          </cell>
        </row>
      </sheetData>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11a3f773ac1d9a35" itemId="11a3f773ac1d9a35!197765">
      <xxl21:absoluteUrl r:id="rId2"/>
    </xxl21:alternateUrls>
    <sheetNames>
      <sheetName val="ScopeCHLST"/>
      <sheetName val="kit bath"/>
      <sheetName val="jobinfo(2)"/>
      <sheetName val="quicklist"/>
      <sheetName val="chklst"/>
      <sheetName val="pics"/>
      <sheetName val="brief"/>
      <sheetName val="HMR"/>
      <sheetName val="mnt EXT"/>
      <sheetName val="ROOM LABEL10X"/>
      <sheetName val="forms"/>
      <sheetName val="ScopeINT"/>
      <sheetName val="INT QUICK"/>
      <sheetName val="RFG LABELS"/>
      <sheetName val="Sheet1"/>
    </sheetNames>
    <sheetDataSet>
      <sheetData sheetId="0"/>
      <sheetData sheetId="1"/>
      <sheetData sheetId="2"/>
      <sheetData sheetId="3">
        <row r="1">
          <cell r="A1" t="str">
            <v>BASIC SUMMARY OF RESTORATION PROCESS; (Quick version).</v>
          </cell>
        </row>
        <row r="2">
          <cell r="C2" t="str">
            <v xml:space="preserve">BROOKS, DANIEL;JANAE POA </v>
          </cell>
        </row>
        <row r="3">
          <cell r="B3" t="str">
            <v>Introduction, Analysis &amp; Verification</v>
          </cell>
        </row>
        <row r="4">
          <cell r="C4" t="str">
            <v xml:space="preserve">Who is the Insurance Company ?!? </v>
          </cell>
        </row>
        <row r="5">
          <cell r="C5" t="str">
            <v>Does customer Comprehend Our Role in the process?</v>
          </cell>
        </row>
        <row r="6">
          <cell r="C6" t="str">
            <v>Is this an LEGITIMATE COVERED INSURANCE Claim? Or Self Pay ?</v>
          </cell>
        </row>
        <row r="7">
          <cell r="C7" t="str">
            <v>IS THE DAMAGE $ MORE THAN THE DEDUCTIBLE?</v>
          </cell>
        </row>
        <row r="8">
          <cell r="C8" t="str">
            <v>Do they have coverage; for AOB?   Proof of Insurance, POI</v>
          </cell>
        </row>
        <row r="9">
          <cell r="B9" t="str">
            <v>Contracts &amp; Documentation</v>
          </cell>
        </row>
        <row r="10">
          <cell r="C10" t="str">
            <v>Has Customer had a full Consultation to Our Terms &amp; Conditions?</v>
          </cell>
        </row>
        <row r="11">
          <cell r="C11" t="str">
            <v>Does Customer FULLY Agree to Our Terms &amp; Conditions? Initials?</v>
          </cell>
        </row>
        <row r="12">
          <cell r="C12" t="str">
            <v>Notary Page explained/ Fast track</v>
          </cell>
        </row>
        <row r="13">
          <cell r="C13" t="str">
            <v>Company investment (dollars, time ,materials)into their Project?</v>
          </cell>
        </row>
        <row r="14">
          <cell r="C14" t="str">
            <v>Claim Reporting;DOES THE CUSTOMER HAVE THE REQUIRED INFO?</v>
          </cell>
        </row>
        <row r="15">
          <cell r="C15" t="str">
            <v>Insurer Mitigation/DMO/CPS             Approval Info Sheet NOTES</v>
          </cell>
        </row>
        <row r="16">
          <cell r="B16" t="str">
            <v>Mitigation &amp; Demolition</v>
          </cell>
        </row>
        <row r="17">
          <cell r="C17" t="str">
            <v>Roof &amp; EXT Mitigation  TEMPORARY &amp; EMERGENCY REPAIRS</v>
          </cell>
        </row>
        <row r="18">
          <cell r="C18" t="str">
            <v>Contents_ item list_; storage details; security explained?</v>
          </cell>
        </row>
        <row r="19">
          <cell r="C19" t="str">
            <v>HMR / Secondary Damages; Equipment &amp; Electricity $</v>
          </cell>
        </row>
        <row r="20">
          <cell r="C20" t="str">
            <v>Interior Mitigation; household disruption explained?</v>
          </cell>
        </row>
        <row r="21">
          <cell r="B21" t="str">
            <v xml:space="preserve"> Estimates</v>
          </cell>
        </row>
        <row r="22">
          <cell r="C22" t="str">
            <v>Interior Inspection/Scope Form</v>
          </cell>
        </row>
        <row r="23">
          <cell r="C23" t="str">
            <v xml:space="preserve"> SKETCH = ENCIRCLE FLOOR PLAN</v>
          </cell>
        </row>
        <row r="24">
          <cell r="C24" t="str">
            <v>PICTURES; In Encircle APP</v>
          </cell>
        </row>
        <row r="25">
          <cell r="C25" t="str">
            <v xml:space="preserve"> Create Estimates…                Rebuild……       …......  CPS</v>
          </cell>
        </row>
        <row r="26">
          <cell r="C26" t="str">
            <v xml:space="preserve">               EXTERIOR &amp; INTERIOR Mitigation &amp; Demolition</v>
          </cell>
        </row>
        <row r="27">
          <cell r="C27" t="str">
            <v>Insurance Company Meetings ( be present for adjuster visit).</v>
          </cell>
        </row>
        <row r="28">
          <cell r="C28" t="str">
            <v>Prepare docs for adjuster meeting;FLOORPLAN Print &amp; bind docs</v>
          </cell>
        </row>
        <row r="29">
          <cell r="C29" t="str">
            <v>ENCIRCLE REPORTS FOR INVOICING INSURANCE COMPANY</v>
          </cell>
        </row>
        <row r="30">
          <cell r="B30" t="str">
            <v>Cashflow</v>
          </cell>
        </row>
        <row r="31">
          <cell r="C31" t="str">
            <v>General Contractor / Subcontracts</v>
          </cell>
        </row>
        <row r="32">
          <cell r="C32" t="str">
            <v>EXTERIOR &amp; INTERIOR Mitigation &amp; Demolition</v>
          </cell>
        </row>
        <row r="33">
          <cell r="C33" t="str">
            <v>REBUILD</v>
          </cell>
        </row>
        <row r="34">
          <cell r="C34" t="str">
            <v xml:space="preserve">CONTENTS      CPS </v>
          </cell>
        </row>
        <row r="35">
          <cell r="C35" t="str">
            <v>Closeout</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sheetName val="REBLD"/>
      <sheetName val="jobinfo(2)"/>
      <sheetName val="MIT (2)"/>
      <sheetName val="MIT"/>
      <sheetName val="CPS"/>
      <sheetName val="PPR"/>
      <sheetName val="INS"/>
      <sheetName val="CST"/>
      <sheetName val="SUBS LTR"/>
      <sheetName val="demand"/>
      <sheetName val="invoice"/>
      <sheetName val="mtge"/>
      <sheetName val="ALL (2)"/>
    </sheetNames>
    <sheetDataSet>
      <sheetData sheetId="0" refreshError="1"/>
      <sheetData sheetId="1"/>
      <sheetData sheetId="2">
        <row r="33">
          <cell r="C33" t="str">
            <v>claims@claims.allstate.com</v>
          </cell>
        </row>
        <row r="36">
          <cell r="C36" t="str">
            <v>TBD</v>
          </cell>
        </row>
        <row r="42">
          <cell r="C42" t="str">
            <v>TBD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11a3f773ac1d9a35" itemId="11a3f773ac1d9a35!197758">
      <xxl21:absoluteUrl r:id="rId2"/>
    </xxl21:alternateUrls>
    <sheetNames>
      <sheetName val="quick chklst"/>
      <sheetName val="OFS INITIAL DOC CKLST"/>
      <sheetName val="codes"/>
      <sheetName val="jobinfo(3)"/>
      <sheetName val="jobinfo(2)"/>
      <sheetName val="docs"/>
      <sheetName val="New Files"/>
      <sheetName val="XACTIMATE"/>
      <sheetName val="ENC"/>
      <sheetName val="how2"/>
    </sheetNames>
    <sheetDataSet>
      <sheetData sheetId="0"/>
      <sheetData sheetId="1"/>
      <sheetData sheetId="2"/>
      <sheetData sheetId="3"/>
      <sheetData sheetId="4">
        <row r="2">
          <cell r="C2" t="str">
            <v>4737 East 90th Str.</v>
          </cell>
        </row>
      </sheetData>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m zer" refreshedDate="45781.010356481478" createdVersion="8" refreshedVersion="8" minRefreshableVersion="3" recordCount="26" xr:uid="{1C01AB97-9BEE-4423-B70B-F8EFC69E4E30}">
  <cacheSource type="worksheet">
    <worksheetSource ref="B44:D70" sheet="dashb"/>
  </cacheSource>
  <cacheFields count="3">
    <cacheField name="Claims" numFmtId="0">
      <sharedItems count="26">
        <s v="No data in A1"/>
        <s v="HICKS, JASON"/>
        <s v="Property-Owner Name"/>
        <s v="Sheet Map"/>
        <s v="Bradley, Curtis L"/>
        <s v="KOSWATTA, ERIKA"/>
        <s v="Williams, Bridgett"/>
        <s v="Battle, Larry Jr"/>
        <s v="Brown, Charles"/>
        <s v="ANDERSON, PETE"/>
        <s v="WYNN, NICK"/>
        <s v="FERGUSON, ROBERT &amp; MRS"/>
        <s v="RANDOLPH, JOHNNIE"/>
        <s v="RUSH, TIFFANY RFG"/>
        <s v="RUSH, TIFFANY WTR"/>
        <s v="TORRES, ANGEL"/>
        <s v="Harvey, CORA"/>
        <s v="ROBINSON, NiKKole"/>
        <s v="Franklin Annette"/>
        <s v="LEETH, RONNIE"/>
        <s v="LANEY, Anthony"/>
        <s v="Lozano, Marcos"/>
        <s v="No data in W1"/>
        <s v="JOHNSON,MIKE WTR"/>
        <s v="JOHNSON,MIKE RFG"/>
        <s v="LAWRENCE, GENEATHA"/>
      </sharedItems>
    </cacheField>
    <cacheField name="P" numFmtId="0">
      <sharedItems/>
    </cacheField>
    <cacheField name="Percentages" numFmtId="0">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s v="0.00%"/>
    <n v="0"/>
  </r>
  <r>
    <x v="1"/>
    <s v="100.00%"/>
    <n v="1"/>
  </r>
  <r>
    <x v="2"/>
    <s v="100.00%"/>
    <n v="1"/>
  </r>
  <r>
    <x v="3"/>
    <s v="100.00%"/>
    <n v="1"/>
  </r>
  <r>
    <x v="4"/>
    <s v="60.44%"/>
    <n v="0.60439999999999994"/>
  </r>
  <r>
    <x v="5"/>
    <s v="63.86%"/>
    <n v="0.63859999999999995"/>
  </r>
  <r>
    <x v="6"/>
    <s v="59.26%"/>
    <n v="0.59260000000000002"/>
  </r>
  <r>
    <x v="7"/>
    <s v="37.04%"/>
    <n v="0.37040000000000001"/>
  </r>
  <r>
    <x v="8"/>
    <s v="50.88%"/>
    <n v="0.50880000000000003"/>
  </r>
  <r>
    <x v="9"/>
    <s v="88.35%"/>
    <n v="0.88349999999999995"/>
  </r>
  <r>
    <x v="10"/>
    <s v="88.79%"/>
    <n v="0.88790000000000002"/>
  </r>
  <r>
    <x v="11"/>
    <s v="85.96%"/>
    <n v="0.85959999999999992"/>
  </r>
  <r>
    <x v="12"/>
    <s v="82.67%"/>
    <n v="0.82669999999999999"/>
  </r>
  <r>
    <x v="13"/>
    <s v="47.42%"/>
    <n v="0.47420000000000001"/>
  </r>
  <r>
    <x v="14"/>
    <s v="53.61%"/>
    <n v="0.53610000000000002"/>
  </r>
  <r>
    <x v="15"/>
    <s v="86.14%"/>
    <n v="0.86140000000000005"/>
  </r>
  <r>
    <x v="16"/>
    <s v="47.86%"/>
    <n v="0.47859999999999997"/>
  </r>
  <r>
    <x v="17"/>
    <s v="80.41%"/>
    <n v="0.80409999999999993"/>
  </r>
  <r>
    <x v="18"/>
    <s v="58.12%"/>
    <n v="0.58119999999999994"/>
  </r>
  <r>
    <x v="19"/>
    <s v="65.38%"/>
    <n v="0.65379999999999994"/>
  </r>
  <r>
    <x v="20"/>
    <s v="63.86%"/>
    <n v="0.63859999999999995"/>
  </r>
  <r>
    <x v="21"/>
    <s v="68.18%"/>
    <n v="0.68180000000000007"/>
  </r>
  <r>
    <x v="22"/>
    <s v="0.00%"/>
    <n v="0"/>
  </r>
  <r>
    <x v="23"/>
    <s v="53.73%"/>
    <n v="0.5373"/>
  </r>
  <r>
    <x v="24"/>
    <s v="50.53%"/>
    <n v="0.50529999999999997"/>
  </r>
  <r>
    <x v="25"/>
    <s v="71.75%"/>
    <n v="0.7175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2CB43-EE31-4F7C-85EA-690D779F9729}" name="PivotTable10"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C7:D34" firstHeaderRow="1" firstDataRow="1" firstDataCol="1"/>
  <pivotFields count="3">
    <pivotField axis="axisRow" showAll="0">
      <items count="27">
        <item x="9"/>
        <item x="7"/>
        <item x="4"/>
        <item x="8"/>
        <item x="11"/>
        <item x="18"/>
        <item x="16"/>
        <item x="1"/>
        <item x="24"/>
        <item x="23"/>
        <item x="5"/>
        <item x="20"/>
        <item x="25"/>
        <item x="19"/>
        <item x="21"/>
        <item x="0"/>
        <item x="22"/>
        <item x="2"/>
        <item x="12"/>
        <item x="17"/>
        <item x="13"/>
        <item x="14"/>
        <item x="3"/>
        <item x="15"/>
        <item x="6"/>
        <item x="10"/>
        <item t="default"/>
      </items>
    </pivotField>
    <pivotField showAll="0"/>
    <pivotField dataField="1"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Max of Percentages" fld="2" subtotal="max" baseField="0" baseItem="0"/>
  </dataFields>
  <formats count="1">
    <format dxfId="0">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4" Type="http://schemas.openxmlformats.org/officeDocument/2006/relationships/image" Target="../media/image4.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1">
    <v>3</v>
    <v>5</v>
    <v>spacer</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info@myapcllc.com" TargetMode="External"/><Relationship Id="rId21" Type="http://schemas.openxmlformats.org/officeDocument/2006/relationships/hyperlink" Target="https://encircleapp.com/app/property-claims/claim/2376765/items-grid" TargetMode="External"/><Relationship Id="rId42" Type="http://schemas.openxmlformats.org/officeDocument/2006/relationships/hyperlink" Target="mailto:WSBJOE9@GMAIL.COM" TargetMode="External"/><Relationship Id="rId63"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84"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38" Type="http://schemas.openxmlformats.org/officeDocument/2006/relationships/hyperlink" Target="mailto:IMAGING@LIBERTYMUTUAL.COM" TargetMode="External"/><Relationship Id="rId159" Type="http://schemas.openxmlformats.org/officeDocument/2006/relationships/hyperlink" Target="mailto:claims@claims.allstate.com" TargetMode="External"/><Relationship Id="rId107" Type="http://schemas.openxmlformats.org/officeDocument/2006/relationships/hyperlink" Target="mailto:claims@claims.allstate.com" TargetMode="External"/><Relationship Id="rId11" Type="http://schemas.openxmlformats.org/officeDocument/2006/relationships/hyperlink" Target="mailto:info@myapcllc.com" TargetMode="External"/><Relationship Id="rId32" Type="http://schemas.openxmlformats.org/officeDocument/2006/relationships/hyperlink" Target="tel:+16788971688" TargetMode="External"/><Relationship Id="rId53" Type="http://schemas.openxmlformats.org/officeDocument/2006/relationships/hyperlink" Target="http://grangeinsurance.com/" TargetMode="External"/><Relationship Id="rId74"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28" Type="http://schemas.openxmlformats.org/officeDocument/2006/relationships/hyperlink" Target="mailto:info@myapcllc.com" TargetMode="External"/><Relationship Id="rId149" Type="http://schemas.openxmlformats.org/officeDocument/2006/relationships/hyperlink" Target="mailto:MYCLAIMINFO@ASSURANT.COM" TargetMode="External"/><Relationship Id="rId5" Type="http://schemas.openxmlformats.org/officeDocument/2006/relationships/hyperlink" Target="mailto:OH23P-FERGUSON@HILLCROFT" TargetMode="External"/><Relationship Id="rId95"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60" Type="http://schemas.openxmlformats.org/officeDocument/2006/relationships/hyperlink" Target="mailto:claims@claims.allstate.com" TargetMode="External"/><Relationship Id="rId22" Type="http://schemas.openxmlformats.org/officeDocument/2006/relationships/hyperlink" Target="https://encircleapp.com/app/property-claims/claim/2376765/boxes" TargetMode="External"/><Relationship Id="rId43" Type="http://schemas.openxmlformats.org/officeDocument/2006/relationships/hyperlink" Target="mailto:info@myapcllc.com" TargetMode="External"/><Relationship Id="rId64"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18" Type="http://schemas.openxmlformats.org/officeDocument/2006/relationships/hyperlink" Target="mailto:info@myapcllc.com" TargetMode="External"/><Relationship Id="rId139" Type="http://schemas.openxmlformats.org/officeDocument/2006/relationships/hyperlink" Target="mailto:Preston.Cone@libertymutual.com" TargetMode="External"/><Relationship Id="rId85" Type="http://schemas.openxmlformats.org/officeDocument/2006/relationships/hyperlink" Target="mailto:MICHAEL.OZELLO.VAFCRL@STATEFARM.COM" TargetMode="External"/><Relationship Id="rId150" Type="http://schemas.openxmlformats.org/officeDocument/2006/relationships/hyperlink" Target="mailto:claims@claims.allstate.com" TargetMode="External"/><Relationship Id="rId12" Type="http://schemas.openxmlformats.org/officeDocument/2006/relationships/hyperlink" Target="mailto:wsbjoe9@gmail.com" TargetMode="External"/><Relationship Id="rId17" Type="http://schemas.openxmlformats.org/officeDocument/2006/relationships/hyperlink" Target="https://encircleapp.com/app/property-claims/claim/2376765/general-notes" TargetMode="External"/><Relationship Id="rId33" Type="http://schemas.openxmlformats.org/officeDocument/2006/relationships/hyperlink" Target="mailto:dwalker6@travelers.com" TargetMode="External"/><Relationship Id="rId38" Type="http://schemas.openxmlformats.org/officeDocument/2006/relationships/hyperlink" Target="mailto:info@myapcllc.com" TargetMode="External"/><Relationship Id="rId59" Type="http://schemas.openxmlformats.org/officeDocument/2006/relationships/hyperlink" Target="mailto:info@myapcllc.com" TargetMode="External"/><Relationship Id="rId103" Type="http://schemas.openxmlformats.org/officeDocument/2006/relationships/hyperlink" Target="mailto:Oh25CARTER@Georgetown" TargetMode="External"/><Relationship Id="rId108"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24" Type="http://schemas.openxmlformats.org/officeDocument/2006/relationships/hyperlink" Target="mailto:info@myapcllc.com" TargetMode="External"/><Relationship Id="rId129" Type="http://schemas.openxmlformats.org/officeDocument/2006/relationships/hyperlink" Target="https://www.google.com/maps/search/?api=1&amp;query=3247+East+55th+Street%2C+Cleveland%2C+OH+44127" TargetMode="External"/><Relationship Id="rId54" Type="http://schemas.openxmlformats.org/officeDocument/2006/relationships/hyperlink" Target="http://grangeinsurance.com/" TargetMode="External"/><Relationship Id="rId70" Type="http://schemas.openxmlformats.org/officeDocument/2006/relationships/hyperlink" Target="mailto:info@myapcllc.com" TargetMode="External"/><Relationship Id="rId75" Type="http://schemas.openxmlformats.org/officeDocument/2006/relationships/hyperlink" Target="mailto:MEKOLLC@gmail.com" TargetMode="External"/><Relationship Id="rId91" Type="http://schemas.openxmlformats.org/officeDocument/2006/relationships/hyperlink" Target="mailto:CLAIMMAIL@US.QBE.COM" TargetMode="External"/><Relationship Id="rId96" Type="http://schemas.openxmlformats.org/officeDocument/2006/relationships/hyperlink" Target="mailto:info@myapcllc.com" TargetMode="External"/><Relationship Id="rId140" Type="http://schemas.openxmlformats.org/officeDocument/2006/relationships/hyperlink" Target="https://www.google.com/maps/search/?api=1&amp;query=3034+Ashwood+Road%2C+Cleveland%2C+OH%2C+USA" TargetMode="External"/><Relationship Id="rId145" Type="http://schemas.openxmlformats.org/officeDocument/2006/relationships/hyperlink" Target="mailto:KIDD.STANDARD.ADJUSTING@GMAIL.COM" TargetMode="External"/><Relationship Id="rId161" Type="http://schemas.openxmlformats.org/officeDocument/2006/relationships/printerSettings" Target="../printerSettings/printerSettings1.bin"/><Relationship Id="rId1" Type="http://schemas.openxmlformats.org/officeDocument/2006/relationships/hyperlink" Target="mailto:wsbjoe9@gmail.com" TargetMode="External"/><Relationship Id="rId6" Type="http://schemas.openxmlformats.org/officeDocument/2006/relationships/hyperlink" Target="mailto:info@myapcllc.com" TargetMode="External"/><Relationship Id="rId23" Type="http://schemas.openxmlformats.org/officeDocument/2006/relationships/hyperlink" Target="https://encircleapp.com/app/property-claims/claim/2376765/locations" TargetMode="External"/><Relationship Id="rId28" Type="http://schemas.openxmlformats.org/officeDocument/2006/relationships/hyperlink" Target="mailto:0H23P-FERGUSON@HILLCROFT11" TargetMode="External"/><Relationship Id="rId49" Type="http://schemas.openxmlformats.org/officeDocument/2006/relationships/hyperlink" Target="mailto:kharja.murdock@Assurant.com" TargetMode="External"/><Relationship Id="rId114"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19" Type="http://schemas.openxmlformats.org/officeDocument/2006/relationships/hyperlink" Target="mailto:info@myapcllc.com" TargetMode="External"/><Relationship Id="rId44" Type="http://schemas.openxmlformats.org/officeDocument/2006/relationships/hyperlink" Target="mailto:kharja.murdock@Assurant.com" TargetMode="External"/><Relationship Id="rId60" Type="http://schemas.openxmlformats.org/officeDocument/2006/relationships/hyperlink" Target="mailto:MEKOLLC@gmail.com" TargetMode="External"/><Relationship Id="rId65"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81" Type="http://schemas.openxmlformats.org/officeDocument/2006/relationships/hyperlink" Target="mailto:HERMANRAGLAND8268@YAHOO.COM" TargetMode="External"/><Relationship Id="rId86" Type="http://schemas.openxmlformats.org/officeDocument/2006/relationships/hyperlink" Target="mailto:JWHK7@ALLSTATE.COM" TargetMode="External"/><Relationship Id="rId130" Type="http://schemas.openxmlformats.org/officeDocument/2006/relationships/hyperlink" Target="https://www.google.com/maps/search/?api=1&amp;query=3247+East+55th+Street%2C+Cleveland%2C+OH+44127" TargetMode="External"/><Relationship Id="rId135" Type="http://schemas.openxmlformats.org/officeDocument/2006/relationships/hyperlink" Target="mailto:GMHOMERENO@GMAIL.COM" TargetMode="External"/><Relationship Id="rId151" Type="http://schemas.openxmlformats.org/officeDocument/2006/relationships/hyperlink" Target="mailto:KHAIAKEN@SBCGLOBAL.NET" TargetMode="External"/><Relationship Id="rId156" Type="http://schemas.openxmlformats.org/officeDocument/2006/relationships/hyperlink" Target="mailto:RMANCE@INSRESCON.COM" TargetMode="External"/><Relationship Id="rId13" Type="http://schemas.openxmlformats.org/officeDocument/2006/relationships/hyperlink" Target="mailto:INFO@MYAPCLLC.COM" TargetMode="External"/><Relationship Id="rId18" Type="http://schemas.openxmlformats.org/officeDocument/2006/relationships/hyperlink" Target="https://encircleapp.com/app/property-claims/claim/2376765/status-history" TargetMode="External"/><Relationship Id="rId39" Type="http://schemas.openxmlformats.org/officeDocument/2006/relationships/hyperlink" Target="mailto:432v85zlpxmb@claims.usaa.com" TargetMode="External"/><Relationship Id="rId109" Type="http://schemas.openxmlformats.org/officeDocument/2006/relationships/hyperlink" Target="mailto:claims@claims.allstate.com" TargetMode="External"/><Relationship Id="rId34" Type="http://schemas.openxmlformats.org/officeDocument/2006/relationships/hyperlink" Target="mailto:consumeraffairs@travelers.com" TargetMode="External"/><Relationship Id="rId50" Type="http://schemas.openxmlformats.org/officeDocument/2006/relationships/hyperlink" Target="mailto:WSBJOE9@GMAIL.COM" TargetMode="External"/><Relationship Id="rId55" Type="http://schemas.openxmlformats.org/officeDocument/2006/relationships/hyperlink" Target="http://grangeinsurance.com/" TargetMode="External"/><Relationship Id="rId76"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97" Type="http://schemas.openxmlformats.org/officeDocument/2006/relationships/hyperlink" Target="mailto:MEKOLLC@gmail.com" TargetMode="External"/><Relationship Id="rId104" Type="http://schemas.openxmlformats.org/officeDocument/2006/relationships/hyperlink" Target="mailto:HEATHER.CASOLA6@FARMERSINSURANCE.COM" TargetMode="External"/><Relationship Id="rId120" Type="http://schemas.openxmlformats.org/officeDocument/2006/relationships/hyperlink" Target="mailto:info@myapcllc.com" TargetMode="External"/><Relationship Id="rId125" Type="http://schemas.openxmlformats.org/officeDocument/2006/relationships/hyperlink" Target="mailto:info@myapcllc.com" TargetMode="External"/><Relationship Id="rId141" Type="http://schemas.openxmlformats.org/officeDocument/2006/relationships/hyperlink" Target="mailto:info@myapcllc.com" TargetMode="External"/><Relationship Id="rId146" Type="http://schemas.openxmlformats.org/officeDocument/2006/relationships/hyperlink" Target="mailto:josh@joshminore.com" TargetMode="External"/><Relationship Id="rId7" Type="http://schemas.openxmlformats.org/officeDocument/2006/relationships/hyperlink" Target="mailto:wsbjoe9@gmail.com" TargetMode="External"/><Relationship Id="rId71"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92" Type="http://schemas.openxmlformats.org/officeDocument/2006/relationships/hyperlink" Target="mailto:CLAIMMAIL@US.QBE.COM" TargetMode="External"/><Relationship Id="rId162" Type="http://schemas.openxmlformats.org/officeDocument/2006/relationships/drawing" Target="../drawings/drawing1.xml"/><Relationship Id="rId2" Type="http://schemas.openxmlformats.org/officeDocument/2006/relationships/hyperlink" Target="mailto:ddevonJohnson@gmail.com" TargetMode="External"/><Relationship Id="rId29" Type="http://schemas.openxmlformats.org/officeDocument/2006/relationships/hyperlink" Target="mailto:WSBJOE9@GMAIL.COM" TargetMode="External"/><Relationship Id="rId24" Type="http://schemas.openxmlformats.org/officeDocument/2006/relationships/hyperlink" Target="https://encircleapp.com/app/property-claims/claim/2376765/hydro" TargetMode="External"/><Relationship Id="rId40" Type="http://schemas.openxmlformats.org/officeDocument/2006/relationships/hyperlink" Target="mailto:wsbjoe@gmail.com" TargetMode="External"/><Relationship Id="rId45" Type="http://schemas.openxmlformats.org/officeDocument/2006/relationships/hyperlink" Target="mailto:eakoswatta@aol.com" TargetMode="External"/><Relationship Id="rId66" Type="http://schemas.openxmlformats.org/officeDocument/2006/relationships/hyperlink" Target="mailto:Myclaim@calcas.com" TargetMode="External"/><Relationship Id="rId87" Type="http://schemas.openxmlformats.org/officeDocument/2006/relationships/hyperlink" Target="mailto:CLAIMS@CLAIMS.ALLSTATE.COM" TargetMode="External"/><Relationship Id="rId110"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15"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31" Type="http://schemas.openxmlformats.org/officeDocument/2006/relationships/hyperlink" Target="mailto:NICK@ALLCATCLAIMS.COM" TargetMode="External"/><Relationship Id="rId136" Type="http://schemas.openxmlformats.org/officeDocument/2006/relationships/hyperlink" Target="mailto:contents.claims@genpact.com" TargetMode="External"/><Relationship Id="rId157"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61"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82" Type="http://schemas.openxmlformats.org/officeDocument/2006/relationships/hyperlink" Target="mailto:CLIMDOCUMENTS@AFICS.COM" TargetMode="External"/><Relationship Id="rId152" Type="http://schemas.openxmlformats.org/officeDocument/2006/relationships/hyperlink" Target="mailto:BSCHEUER@PROCTORLP.COM" TargetMode="External"/><Relationship Id="rId19" Type="http://schemas.openxmlformats.org/officeDocument/2006/relationships/hyperlink" Target="https://encircleapp.com/app/property-claims/claim/2376765/structures-and-rooms" TargetMode="External"/><Relationship Id="rId14" Type="http://schemas.openxmlformats.org/officeDocument/2006/relationships/hyperlink" Target="https://encircleapp.com/app/property-claims" TargetMode="External"/><Relationship Id="rId30" Type="http://schemas.openxmlformats.org/officeDocument/2006/relationships/hyperlink" Target="mailto:INFO@MYAPCLLC.COM" TargetMode="External"/><Relationship Id="rId35" Type="http://schemas.openxmlformats.org/officeDocument/2006/relationships/hyperlink" Target="mailto:Alhoust523@gmail.com" TargetMode="External"/><Relationship Id="rId56" Type="http://schemas.openxmlformats.org/officeDocument/2006/relationships/hyperlink" Target="http://grangeinsurance.com/" TargetMode="External"/><Relationship Id="rId77"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00"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105" Type="http://schemas.openxmlformats.org/officeDocument/2006/relationships/hyperlink" Target="mailto:HEATHER.CASOLA6@FARMERSINSURANCE.COM" TargetMode="External"/><Relationship Id="rId126" Type="http://schemas.openxmlformats.org/officeDocument/2006/relationships/hyperlink" Target="https://www.google.com/maps/search/?api=1&amp;query=13601+5th+Avenue%2C+East+Cleveland%2C+OH%2C+USA" TargetMode="External"/><Relationship Id="rId147" Type="http://schemas.openxmlformats.org/officeDocument/2006/relationships/hyperlink" Target="mailto:MYCLAIMINFO@ASSURANT.COM" TargetMode="External"/><Relationship Id="rId8" Type="http://schemas.openxmlformats.org/officeDocument/2006/relationships/hyperlink" Target="mailto:ddevonJohnson@gmail.com" TargetMode="External"/><Relationship Id="rId51" Type="http://schemas.openxmlformats.org/officeDocument/2006/relationships/hyperlink" Target="mailto:info@myapcllc.com" TargetMode="External"/><Relationship Id="rId72" Type="http://schemas.openxmlformats.org/officeDocument/2006/relationships/hyperlink" Target="mailto:MEKOLLC@gmail.com" TargetMode="External"/><Relationship Id="rId93" Type="http://schemas.openxmlformats.org/officeDocument/2006/relationships/hyperlink" Target="mailto:wsbjoe9@gmail.com" TargetMode="External"/><Relationship Id="rId98" Type="http://schemas.openxmlformats.org/officeDocument/2006/relationships/hyperlink" Target="mailto:ASTCP@ALLSTATE.COM" TargetMode="External"/><Relationship Id="rId121" Type="http://schemas.openxmlformats.org/officeDocument/2006/relationships/hyperlink" Target="mailto:info@myapcllc.com" TargetMode="External"/><Relationship Id="rId142" Type="http://schemas.openxmlformats.org/officeDocument/2006/relationships/hyperlink" Target="https://www.google.com/maps/search/?api=1&amp;query=3247+East+55th+Street%2C+Cleveland%2C+OH+44127" TargetMode="External"/><Relationship Id="rId163" Type="http://schemas.openxmlformats.org/officeDocument/2006/relationships/vmlDrawing" Target="../drawings/vmlDrawing1.vml"/><Relationship Id="rId3" Type="http://schemas.openxmlformats.org/officeDocument/2006/relationships/hyperlink" Target="mailto:claims@claims.allstate.com" TargetMode="External"/><Relationship Id="rId25" Type="http://schemas.openxmlformats.org/officeDocument/2006/relationships/hyperlink" Target="mailto:ml_aps@yahoo.com" TargetMode="External"/><Relationship Id="rId46" Type="http://schemas.openxmlformats.org/officeDocument/2006/relationships/hyperlink" Target="mailto:OH23T@10912%20Elmwood%20Ave" TargetMode="External"/><Relationship Id="rId67" Type="http://schemas.openxmlformats.org/officeDocument/2006/relationships/hyperlink" Target="mailto:Myclaim@calcas.com" TargetMode="External"/><Relationship Id="rId116" Type="http://schemas.openxmlformats.org/officeDocument/2006/relationships/hyperlink" Target="mailto:info@myapcllc.com" TargetMode="External"/><Relationship Id="rId137" Type="http://schemas.openxmlformats.org/officeDocument/2006/relationships/hyperlink" Target="mailto:NICOLE.FITZGERALD@LIBERTYMUTUAL.COM" TargetMode="External"/><Relationship Id="rId158" Type="http://schemas.openxmlformats.org/officeDocument/2006/relationships/hyperlink" Target="mailto:claims@claims.allstate.com" TargetMode="External"/><Relationship Id="rId20" Type="http://schemas.openxmlformats.org/officeDocument/2006/relationships/hyperlink" Target="https://encircleapp.com/app/property-claims/claim/2376765/spreadsheet" TargetMode="External"/><Relationship Id="rId41" Type="http://schemas.openxmlformats.org/officeDocument/2006/relationships/hyperlink" Target="mailto:info@myapcllc.com" TargetMode="External"/><Relationship Id="rId62" Type="http://schemas.openxmlformats.org/officeDocument/2006/relationships/hyperlink" Target="mailto:candacebrown@alacritysolutions.com" TargetMode="External"/><Relationship Id="rId83"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88" Type="http://schemas.openxmlformats.org/officeDocument/2006/relationships/hyperlink" Target="mailto:benjamin.bybee@allstate.COM" TargetMode="External"/><Relationship Id="rId111" Type="http://schemas.openxmlformats.org/officeDocument/2006/relationships/hyperlink" Target="mailto:andyd@sikegroupllc.com" TargetMode="External"/><Relationship Id="rId132" Type="http://schemas.openxmlformats.org/officeDocument/2006/relationships/hyperlink" Target="mailto:info@myapcllc.com" TargetMode="External"/><Relationship Id="rId153" Type="http://schemas.openxmlformats.org/officeDocument/2006/relationships/hyperlink" Target="mailto:BSCHEUER@PROCTORLP.COM" TargetMode="External"/><Relationship Id="rId15" Type="http://schemas.openxmlformats.org/officeDocument/2006/relationships/hyperlink" Target="https://encircleapp.com/app/property-claims/claim/2376765/overview" TargetMode="External"/><Relationship Id="rId36" Type="http://schemas.openxmlformats.org/officeDocument/2006/relationships/hyperlink" Target="mailto:Alhoust523@gmail.com" TargetMode="External"/><Relationship Id="rId57" Type="http://schemas.openxmlformats.org/officeDocument/2006/relationships/hyperlink" Target="mailto:MSI.SUPPORT@ALACRITYSOLUTIONS.COM" TargetMode="External"/><Relationship Id="rId106" Type="http://schemas.openxmlformats.org/officeDocument/2006/relationships/hyperlink" Target="mailto:claims@claims.allstate.com" TargetMode="External"/><Relationship Id="rId127" Type="http://schemas.openxmlformats.org/officeDocument/2006/relationships/hyperlink" Target="mailto:info@myapcllc.com" TargetMode="External"/><Relationship Id="rId10" Type="http://schemas.openxmlformats.org/officeDocument/2006/relationships/hyperlink" Target="http://www.burnsandwilcox.com/" TargetMode="External"/><Relationship Id="rId31" Type="http://schemas.openxmlformats.org/officeDocument/2006/relationships/hyperlink" Target="mailto:mptaylor@travelers.com" TargetMode="External"/><Relationship Id="rId52" Type="http://schemas.openxmlformats.org/officeDocument/2006/relationships/hyperlink" Target="http://grangeinsurance.com/" TargetMode="External"/><Relationship Id="rId73"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78" Type="http://schemas.openxmlformats.org/officeDocument/2006/relationships/hyperlink" Target="mailto:MEKOLLC@gmail.com" TargetMode="External"/><Relationship Id="rId94" Type="http://schemas.openxmlformats.org/officeDocument/2006/relationships/hyperlink" Target="mailto:ddevonJohnson@gmail.com" TargetMode="External"/><Relationship Id="rId99" Type="http://schemas.openxmlformats.org/officeDocument/2006/relationships/hyperlink" Target="mailto:SCOTT@AFICS.COM" TargetMode="External"/><Relationship Id="rId101" Type="http://schemas.openxmlformats.org/officeDocument/2006/relationships/hyperlink" Target="mailto:KAREN.CARTER5214@GMAIL.COM" TargetMode="External"/><Relationship Id="rId122" Type="http://schemas.openxmlformats.org/officeDocument/2006/relationships/hyperlink" Target="mailto:info@myapcllc.com" TargetMode="External"/><Relationship Id="rId143" Type="http://schemas.openxmlformats.org/officeDocument/2006/relationships/hyperlink" Target="https://www.google.com/maps/search/?api=1&amp;query=3247+East+55th+Street%2C+Cleveland%2C+OH+44127" TargetMode="External"/><Relationship Id="rId148" Type="http://schemas.openxmlformats.org/officeDocument/2006/relationships/hyperlink" Target="mailto:MYCLAIMINFO@ASSURANT.COM" TargetMode="External"/><Relationship Id="rId164" Type="http://schemas.openxmlformats.org/officeDocument/2006/relationships/comments" Target="../comments1.xml"/><Relationship Id="rId4" Type="http://schemas.openxmlformats.org/officeDocument/2006/relationships/hyperlink" Target="mailto:STATEFARMFIRECLAIMS@STATEFARM.COM" TargetMode="External"/><Relationship Id="rId9" Type="http://schemas.openxmlformats.org/officeDocument/2006/relationships/hyperlink" Target="mailto:0H23P-FERGUSON@HILLCROFT11" TargetMode="External"/><Relationship Id="rId26" Type="http://schemas.openxmlformats.org/officeDocument/2006/relationships/hyperlink" Target="mailto:Patrick.Kud@ryzeclaims.com" TargetMode="External"/><Relationship Id="rId47" Type="http://schemas.openxmlformats.org/officeDocument/2006/relationships/hyperlink" Target="http://www.akbuilds.com/" TargetMode="External"/><Relationship Id="rId68" Type="http://schemas.openxmlformats.org/officeDocument/2006/relationships/hyperlink" Target="mailto:statefarmfireclaims@statefarm.com" TargetMode="External"/><Relationship Id="rId89" Type="http://schemas.openxmlformats.org/officeDocument/2006/relationships/hyperlink" Target="mailto:info@myapcllc.com" TargetMode="External"/><Relationship Id="rId112" Type="http://schemas.openxmlformats.org/officeDocument/2006/relationships/hyperlink" Target="mailto:KDOWL@ALLSTATE.COM" TargetMode="External"/><Relationship Id="rId133" Type="http://schemas.openxmlformats.org/officeDocument/2006/relationships/hyperlink" Target="mailto:Top4118@aol.com" TargetMode="External"/><Relationship Id="rId154" Type="http://schemas.openxmlformats.org/officeDocument/2006/relationships/hyperlink" Target="mailto:KATHERINE@KGVINCENT.COM" TargetMode="External"/><Relationship Id="rId16" Type="http://schemas.openxmlformats.org/officeDocument/2006/relationships/hyperlink" Target="https://encircleapp.com/app/property-claims/claim/2376765/activity" TargetMode="External"/><Relationship Id="rId37" Type="http://schemas.openxmlformats.org/officeDocument/2006/relationships/hyperlink" Target="mailto:WSBJOE9@GMAIL.COM" TargetMode="External"/><Relationship Id="rId58" Type="http://schemas.openxmlformats.org/officeDocument/2006/relationships/hyperlink" Target="mailto:WSBJOE9@GMAIL.COM" TargetMode="External"/><Relationship Id="rId79" Type="http://schemas.openxmlformats.org/officeDocument/2006/relationships/hyperlink" Target="mailto:MEKOLLC@gmail.com" TargetMode="External"/><Relationship Id="rId102" Type="http://schemas.openxmlformats.org/officeDocument/2006/relationships/hyperlink" Target="mailto:HEATHER.CASOLA6@FARMERSINSURANCE.COM" TargetMode="External"/><Relationship Id="rId123" Type="http://schemas.openxmlformats.org/officeDocument/2006/relationships/hyperlink" Target="mailto:info@myapcllc.com" TargetMode="External"/><Relationship Id="rId144" Type="http://schemas.openxmlformats.org/officeDocument/2006/relationships/hyperlink" Target="mailto:info@myapcllc.com" TargetMode="External"/><Relationship Id="rId90" Type="http://schemas.openxmlformats.org/officeDocument/2006/relationships/hyperlink" Target="mailto:CraigRINGO@GMAIL.COM" TargetMode="External"/><Relationship Id="rId27" Type="http://schemas.openxmlformats.org/officeDocument/2006/relationships/hyperlink" Target="mailto:bjstrong@alacritysolutions.com" TargetMode="External"/><Relationship Id="rId48" Type="http://schemas.openxmlformats.org/officeDocument/2006/relationships/hyperlink" Target="mailto:wsbjoe9@gmail.com" TargetMode="External"/><Relationship Id="rId69" Type="http://schemas.openxmlformats.org/officeDocument/2006/relationships/hyperlink" Target="mailto:WSBJOE9@GMAIL.COM" TargetMode="External"/><Relationship Id="rId113" Type="http://schemas.openxmlformats.org/officeDocument/2006/relationships/hyperlink" Target="mailto:info%2Beml39d20004afe2@claims.hippo.com" TargetMode="External"/><Relationship Id="rId134" Type="http://schemas.openxmlformats.org/officeDocument/2006/relationships/hyperlink" Target="mailto:FLOCROW48@AOL.COM" TargetMode="External"/><Relationship Id="rId80" Type="http://schemas.openxmlformats.org/officeDocument/2006/relationships/hyperlink" Target="mailto:CATRERAWILLIS2003@YAHOO.COM" TargetMode="External"/><Relationship Id="rId155" Type="http://schemas.openxmlformats.org/officeDocument/2006/relationships/hyperlink" Target="mailto:MCHEM@ALLSTATE.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Trenddamnish@yahoo.com" TargetMode="External"/><Relationship Id="rId1" Type="http://schemas.openxmlformats.org/officeDocument/2006/relationships/hyperlink" Target="mailto:bch3oh10@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ogle.com/maps/search/?api=1&amp;query=13601+5th+Avenue%2C+East+Cleveland%2C+OH%2C+USA" TargetMode="External"/><Relationship Id="rId3" Type="http://schemas.openxmlformats.org/officeDocument/2006/relationships/hyperlink" Target="mailto:MATTHEW.GIESEY.VAF5GP@STATEFARM.COM" TargetMode="External"/><Relationship Id="rId7" Type="http://schemas.openxmlformats.org/officeDocument/2006/relationships/hyperlink" Target="mailto:info@myapcllc.com" TargetMode="External"/><Relationship Id="rId12" Type="http://schemas.openxmlformats.org/officeDocument/2006/relationships/drawing" Target="../drawings/drawing4.xml"/><Relationship Id="rId2" Type="http://schemas.openxmlformats.org/officeDocument/2006/relationships/hyperlink" Target="mailto:hettinger1@comcast.net" TargetMode="External"/><Relationship Id="rId1" Type="http://schemas.openxmlformats.org/officeDocument/2006/relationships/hyperlink" Target="mailto:CLAUDECarson@yahoo.com" TargetMode="External"/><Relationship Id="rId6" Type="http://schemas.openxmlformats.org/officeDocument/2006/relationships/hyperlink" Target="mailto:info@myapcllc.com" TargetMode="External"/><Relationship Id="rId11" Type="http://schemas.openxmlformats.org/officeDocument/2006/relationships/printerSettings" Target="../printerSettings/printerSettings4.bin"/><Relationship Id="rId5" Type="http://schemas.openxmlformats.org/officeDocument/2006/relationships/hyperlink" Target="mailto:info@myapcllc.com" TargetMode="External"/><Relationship Id="rId10" Type="http://schemas.openxmlformats.org/officeDocument/2006/relationships/hyperlink" Target="mailto:KATHERINE@KGVINCENT.COM" TargetMode="External"/><Relationship Id="rId4"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9" Type="http://schemas.openxmlformats.org/officeDocument/2006/relationships/hyperlink" Target="mailto:FLOCROW48@AO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nam02.safelinks.protection.outlook.com/?url=https%3A%2F%2Fcodes.ohio.gov%2Fohio-revised-code%2Fsection-119.03&amp;data=05%7C02%7Cclaims%40claims.allstate.com%7C580f3614a44448323d4308dd92deeeb1%7C88b431e7cf2a43a9bd0081441f5c2d3c%7C0%7C0%7C638828208420829963%7CUnknown%7CTWFpbGZsb3d8eyJFbXB0eU1hcGkiOnRydWUsIlYiOiIwLjAuMDAwMCIsIlAiOiJXaW4zMiIsIkFOIjoiTWFpbCIsIldUIjoyfQ%3D%3D%7C0%7C%7C%7C&amp;sdata=gQ5KrxLhX1X78yJsfyTFHzZtegfY%2B0YQwXnTNUvc47I%3D&amp;reserved=0" TargetMode="External"/><Relationship Id="rId3" Type="http://schemas.openxmlformats.org/officeDocument/2006/relationships/hyperlink" Target="mailto:info@myapcllc.com" TargetMode="External"/><Relationship Id="rId7" Type="http://schemas.openxmlformats.org/officeDocument/2006/relationships/hyperlink" Target="https://nam02.safelinks.protection.outlook.com/?url=https%3A%2F%2Fcodes.ohio.gov%2Fohio-administrative-code%2Fchapter-3901-1&amp;data=05%7C02%7Cclaims%40claims.allstate.com%7C580f3614a44448323d4308dd92deeeb1%7C88b431e7cf2a43a9bd0081441f5c2d3c%7C0%7C0%7C638828208420794260%7CUnknown%7CTWFpbGZsb3d8eyJFbXB0eU1hcGkiOnRydWUsIlYiOiIwLjAuMDAwMCIsIlAiOiJXaW4zMiIsIkFOIjoiTWFpbCIsIldUIjoyfQ%3D%3D%7C0%7C%7C%7C&amp;sdata=FoYhMIEkAE2d6Bk8g7KAkVaiDmgt5mX9ToQAJG%2FKA1A%3D&amp;reserved=0" TargetMode="External"/><Relationship Id="rId2" Type="http://schemas.openxmlformats.org/officeDocument/2006/relationships/hyperlink" Target="mailto:ddevonJohnson@gmail.com" TargetMode="External"/><Relationship Id="rId1" Type="http://schemas.openxmlformats.org/officeDocument/2006/relationships/hyperlink" Target="mailto:wsbjoe9@gmail.com" TargetMode="External"/><Relationship Id="rId6" Type="http://schemas.openxmlformats.org/officeDocument/2006/relationships/hyperlink" Target="https://nam02.safelinks.protection.outlook.com/?url=https%3A%2F%2Fcodes.ohio.gov%2Fohio-administrative-code%2F3901&amp;data=05%7C02%7Cclaims%40claims.allstate.com%7C580f3614a44448323d4308dd92deeeb1%7C88b431e7cf2a43a9bd0081441f5c2d3c%7C0%7C0%7C638828208420777886%7CUnknown%7CTWFpbGZsb3d8eyJFbXB0eU1hcGkiOnRydWUsIlYiOiIwLjAuMDAwMCIsIlAiOiJXaW4zMiIsIkFOIjoiTWFpbCIsIldUIjoyfQ%3D%3D%7C0%7C%7C%7C&amp;sdata=Zenaov9Ps4dm%2Bl5H0eufHNO0u%2B06wULQnbeghFMrKgQ%3D&amp;reserved=0" TargetMode="External"/><Relationship Id="rId5" Type="http://schemas.openxmlformats.org/officeDocument/2006/relationships/hyperlink" Target="https://nam02.safelinks.protection.outlook.com/?url=https%3A%2F%2Fcodes.ohio.gov%2Fohio-administrative-code&amp;data=05%7C02%7Cclaims%40claims.allstate.com%7C580f3614a44448323d4308dd92deeeb1%7C88b431e7cf2a43a9bd0081441f5c2d3c%7C0%7C0%7C638828208420758630%7CUnknown%7CTWFpbGZsb3d8eyJFbXB0eU1hcGkiOnRydWUsIlYiOiIwLjAuMDAwMCIsIlAiOiJXaW4zMiIsIkFOIjoiTWFpbCIsIldUIjoyfQ%3D%3D%7C0%7C%7C%7C&amp;sdata=iK1sCbbWYJezx0gk64cEKpr0ObvEvHhLQx1crOJT55Y%3D&amp;reserved=0" TargetMode="External"/><Relationship Id="rId10" Type="http://schemas.openxmlformats.org/officeDocument/2006/relationships/drawing" Target="../drawings/drawing6.xml"/><Relationship Id="rId4" Type="http://schemas.openxmlformats.org/officeDocument/2006/relationships/hyperlink" Target="mailto:manage.apc@gmail.com" TargetMode="External"/><Relationship Id="rId9"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manage.apc@gmail.com" TargetMode="External"/><Relationship Id="rId1" Type="http://schemas.openxmlformats.org/officeDocument/2006/relationships/hyperlink" Target="https://www.sherwin-williams.com/homeowners/how-to/JustforStarters/sw-video-jfs-prep-walls"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hyperlink" Target="mailto:info@myapcllc.com" TargetMode="External"/><Relationship Id="rId2" Type="http://schemas.openxmlformats.org/officeDocument/2006/relationships/hyperlink" Target="mailto:ddevonJohnson@gmail.com" TargetMode="External"/><Relationship Id="rId1" Type="http://schemas.openxmlformats.org/officeDocument/2006/relationships/hyperlink" Target="mailto:wsbjoe9@gmail.com" TargetMode="External"/><Relationship Id="rId6" Type="http://schemas.openxmlformats.org/officeDocument/2006/relationships/drawing" Target="../drawings/drawing8.xml"/><Relationship Id="rId5" Type="http://schemas.openxmlformats.org/officeDocument/2006/relationships/printerSettings" Target="../printerSettings/printerSettings7.bin"/><Relationship Id="rId4" Type="http://schemas.openxmlformats.org/officeDocument/2006/relationships/hyperlink" Target="mailto:manage.apc@gmail.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ddevonJohnson@gmail.com" TargetMode="External"/><Relationship Id="rId2" Type="http://schemas.openxmlformats.org/officeDocument/2006/relationships/hyperlink" Target="mailto:wsbjoe9@gmail.com" TargetMode="External"/><Relationship Id="rId1" Type="http://schemas.openxmlformats.org/officeDocument/2006/relationships/hyperlink" Target="mailto:manage.apc@gmail.com" TargetMode="External"/><Relationship Id="rId6" Type="http://schemas.openxmlformats.org/officeDocument/2006/relationships/drawing" Target="../drawings/drawing9.xml"/><Relationship Id="rId5" Type="http://schemas.openxmlformats.org/officeDocument/2006/relationships/printerSettings" Target="../printerSettings/printerSettings8.bin"/><Relationship Id="rId4" Type="http://schemas.openxmlformats.org/officeDocument/2006/relationships/hyperlink" Target="mailto:info@myapcllc.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ddevonJohnson@gmail.com" TargetMode="External"/><Relationship Id="rId3" Type="http://schemas.openxmlformats.org/officeDocument/2006/relationships/hyperlink" Target="mailto:tonyjonesteam365@gmail.com" TargetMode="External"/><Relationship Id="rId7" Type="http://schemas.openxmlformats.org/officeDocument/2006/relationships/hyperlink" Target="mailto:wsbjoe9@gmail.com" TargetMode="External"/><Relationship Id="rId2" Type="http://schemas.openxmlformats.org/officeDocument/2006/relationships/hyperlink" Target="mailto:tonyjonesteam365@gmail.com" TargetMode="External"/><Relationship Id="rId1" Type="http://schemas.openxmlformats.org/officeDocument/2006/relationships/hyperlink" Target="mailto:tonyjonesteam365@gmail.com" TargetMode="External"/><Relationship Id="rId6" Type="http://schemas.openxmlformats.org/officeDocument/2006/relationships/hyperlink" Target="mailto:info@myapcllc.com" TargetMode="External"/><Relationship Id="rId11" Type="http://schemas.openxmlformats.org/officeDocument/2006/relationships/drawing" Target="../drawings/drawing10.xml"/><Relationship Id="rId5" Type="http://schemas.openxmlformats.org/officeDocument/2006/relationships/hyperlink" Target="mailto:ddevonJohnson@gmail.com" TargetMode="External"/><Relationship Id="rId10" Type="http://schemas.openxmlformats.org/officeDocument/2006/relationships/printerSettings" Target="../printerSettings/printerSettings9.bin"/><Relationship Id="rId4" Type="http://schemas.openxmlformats.org/officeDocument/2006/relationships/hyperlink" Target="mailto:wsbjoe9@gmail.com" TargetMode="External"/><Relationship Id="rId9" Type="http://schemas.openxmlformats.org/officeDocument/2006/relationships/hyperlink" Target="mailto:info@myapcllc.com"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hyperlink" Target="mailto:wsbjoe9@gmail.com" TargetMode="External"/><Relationship Id="rId13" Type="http://schemas.openxmlformats.org/officeDocument/2006/relationships/hyperlink" Target="mailto:PM@M2PBLLC.COM" TargetMode="External"/><Relationship Id="rId18" Type="http://schemas.openxmlformats.org/officeDocument/2006/relationships/hyperlink" Target="mailto:ADENSPERFECTION59@gmail.com" TargetMode="External"/><Relationship Id="rId3" Type="http://schemas.openxmlformats.org/officeDocument/2006/relationships/hyperlink" Target="mailto:GSMASTERRENOVATIONS77@GMAIL.COM" TargetMode="External"/><Relationship Id="rId21" Type="http://schemas.openxmlformats.org/officeDocument/2006/relationships/drawing" Target="../drawings/drawing12.xml"/><Relationship Id="rId7" Type="http://schemas.openxmlformats.org/officeDocument/2006/relationships/hyperlink" Target="mailto:wsbjoe9@gmail.com" TargetMode="External"/><Relationship Id="rId12" Type="http://schemas.openxmlformats.org/officeDocument/2006/relationships/hyperlink" Target="mailto:GSMASTERRENOVATIONS77@GMAIL.COM" TargetMode="External"/><Relationship Id="rId17" Type="http://schemas.openxmlformats.org/officeDocument/2006/relationships/hyperlink" Target="https://need7.godaddysites.com/" TargetMode="External"/><Relationship Id="rId2" Type="http://schemas.openxmlformats.org/officeDocument/2006/relationships/hyperlink" Target="mailto:info@myapcllc.com" TargetMode="External"/><Relationship Id="rId16" Type="http://schemas.openxmlformats.org/officeDocument/2006/relationships/hyperlink" Target="mailto:jthomascontracting@gmail.com" TargetMode="External"/><Relationship Id="rId20" Type="http://schemas.openxmlformats.org/officeDocument/2006/relationships/printerSettings" Target="../printerSettings/printerSettings11.bin"/><Relationship Id="rId1" Type="http://schemas.openxmlformats.org/officeDocument/2006/relationships/hyperlink" Target="mailto:tonyjonesteam365@gmail.com" TargetMode="External"/><Relationship Id="rId6" Type="http://schemas.openxmlformats.org/officeDocument/2006/relationships/hyperlink" Target="mailto:wsbjoe9@gmail.com" TargetMode="External"/><Relationship Id="rId11" Type="http://schemas.openxmlformats.org/officeDocument/2006/relationships/hyperlink" Target="mailto:GSMASTERRENOVATIONS77@GMAIL.COM" TargetMode="External"/><Relationship Id="rId5" Type="http://schemas.openxmlformats.org/officeDocument/2006/relationships/hyperlink" Target="mailto:FREDYNEWYORK@HOTMAIL.COM" TargetMode="External"/><Relationship Id="rId15" Type="http://schemas.openxmlformats.org/officeDocument/2006/relationships/hyperlink" Target="mailto:laniacci@gmail.com" TargetMode="External"/><Relationship Id="rId23" Type="http://schemas.openxmlformats.org/officeDocument/2006/relationships/comments" Target="../comments2.xml"/><Relationship Id="rId10" Type="http://schemas.openxmlformats.org/officeDocument/2006/relationships/hyperlink" Target="http://www.gsmasterrenovations.com/" TargetMode="External"/><Relationship Id="rId19" Type="http://schemas.openxmlformats.org/officeDocument/2006/relationships/hyperlink" Target="mailto:FREDYNEWYORK@HOTMAIL.COM" TargetMode="External"/><Relationship Id="rId4" Type="http://schemas.openxmlformats.org/officeDocument/2006/relationships/hyperlink" Target="mailto:PM@M2PBLLC.COM" TargetMode="External"/><Relationship Id="rId9" Type="http://schemas.openxmlformats.org/officeDocument/2006/relationships/hyperlink" Target="mailto:FREDYNEWYORK@HOTMAIL.COM" TargetMode="External"/><Relationship Id="rId14" Type="http://schemas.openxmlformats.org/officeDocument/2006/relationships/hyperlink" Target="mailto:FREDYNEWYORK@HOTMAIL.COM" TargetMode="External"/><Relationship Id="rId22"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propertyinsurancecoveragelaw.com/about/" TargetMode="External"/><Relationship Id="rId18" Type="http://schemas.openxmlformats.org/officeDocument/2006/relationships/hyperlink" Target="https://www.propertyinsurancecoveragelaw.com/blog/category/industry-professionals/" TargetMode="External"/><Relationship Id="rId26" Type="http://schemas.openxmlformats.org/officeDocument/2006/relationships/hyperlink" Target="https://www.merlinlawgroup.com/contact-us/?__hstc=174962621.38f95d65e1a10cacdd305c599d605a3a.1764457617589.1766195939557.1766200317562.6&amp;__hssc=174962621.1.1766200317562&amp;__hsfp=1532857360" TargetMode="External"/><Relationship Id="rId3" Type="http://schemas.openxmlformats.org/officeDocument/2006/relationships/hyperlink" Target="https://www.amazon.com/dp/1692554883/ref=sr_1_6?keywords=zalma+on+insurance+claims&amp;qid=1568291969&amp;s=gateway&amp;sr=8-6" TargetMode="External"/><Relationship Id="rId21" Type="http://schemas.openxmlformats.org/officeDocument/2006/relationships/hyperlink" Target="https://up.codes/viewer/florida/fl-building-code-2023/chapter/15/roof-assemblies-and-rooftop-structures" TargetMode="External"/><Relationship Id="rId34" Type="http://schemas.openxmlformats.org/officeDocument/2006/relationships/image" Target="../media/image12.emf"/><Relationship Id="rId7" Type="http://schemas.openxmlformats.org/officeDocument/2006/relationships/hyperlink" Target="https://www.oci.ga.gov/consumerservice/complaintprocess.aspx" TargetMode="External"/><Relationship Id="rId12" Type="http://schemas.openxmlformats.org/officeDocument/2006/relationships/hyperlink" Target="https://www.propertyinsurancecoveragelaw.com/services/" TargetMode="External"/><Relationship Id="rId17" Type="http://schemas.openxmlformats.org/officeDocument/2006/relationships/hyperlink" Target="https://www.propertyinsurancecoveragelaw.com/blog/author/cmerlin/" TargetMode="External"/><Relationship Id="rId25" Type="http://schemas.openxmlformats.org/officeDocument/2006/relationships/hyperlink" Target="https://up.codes/viewer/florida/fl-residential-code-2023/chapter/9/roof-assemblies" TargetMode="External"/><Relationship Id="rId33" Type="http://schemas.openxmlformats.org/officeDocument/2006/relationships/control" Target="../activeX/activeX2.xml"/><Relationship Id="rId2" Type="http://schemas.openxmlformats.org/officeDocument/2006/relationships/hyperlink" Target="https://www.facebook.com/groups/1022990584433464/user/1549059969/?__cft__%5b0%5d=AZUFesxBp4qzVGhs7IOHVI9ZhkRTUlh2nshIVzV5PGbBMcEleCSEGHX1-qTgvGCBdSHsLzcYR2PYCt1Qua37RKgEnadz7K4eSsk7HivETsqL3g46eOCeNPwblFNCtPogJdTkyyUlidS5eyFcpzuAnVA1&amp;__tn__=R%5d-R" TargetMode="External"/><Relationship Id="rId16" Type="http://schemas.openxmlformats.org/officeDocument/2006/relationships/hyperlink" Target="https://www.propertyinsurancecoveragelaw.com/blog/the-clark-opinion/" TargetMode="External"/><Relationship Id="rId20" Type="http://schemas.openxmlformats.org/officeDocument/2006/relationships/hyperlink" Target="https://up.codes/viewer/florida/fl-building-code-2023/chapter/15/roof-assemblies-and-rooftop-structures" TargetMode="External"/><Relationship Id="rId29" Type="http://schemas.openxmlformats.org/officeDocument/2006/relationships/drawing" Target="../drawings/drawing13.xml"/><Relationship Id="rId1" Type="http://schemas.openxmlformats.org/officeDocument/2006/relationships/hyperlink" Target="http://www.propertycasualty360.com/author/diana-b-reitz-cpcu" TargetMode="External"/><Relationship Id="rId6" Type="http://schemas.openxmlformats.org/officeDocument/2006/relationships/hyperlink" Target="http://zalma.com/blog/evaluating-first-party-property-claims/" TargetMode="External"/><Relationship Id="rId11" Type="http://schemas.openxmlformats.org/officeDocument/2006/relationships/hyperlink" Target="https://codes.ohio.gov/ohio-revised-code/section-119.03" TargetMode="External"/><Relationship Id="rId24" Type="http://schemas.openxmlformats.org/officeDocument/2006/relationships/hyperlink" Target="https://up.codes/viewer/florida/fl-existing-building-code-2020/chapter/7/alterations-level-1" TargetMode="External"/><Relationship Id="rId32" Type="http://schemas.openxmlformats.org/officeDocument/2006/relationships/image" Target="../media/image11.emf"/><Relationship Id="rId5" Type="http://schemas.openxmlformats.org/officeDocument/2006/relationships/hyperlink" Target="http://zalma.com/blog/?author=2" TargetMode="External"/><Relationship Id="rId15" Type="http://schemas.openxmlformats.org/officeDocument/2006/relationships/hyperlink" Target="https://www.propertyinsurancecoveragelaw.com/blog/" TargetMode="External"/><Relationship Id="rId23" Type="http://schemas.openxmlformats.org/officeDocument/2006/relationships/hyperlink" Target="https://up.codes/viewer/florida/fl-existing-building-code-2023/chapter/7/alterations-level-1" TargetMode="External"/><Relationship Id="rId28" Type="http://schemas.openxmlformats.org/officeDocument/2006/relationships/printerSettings" Target="../printerSettings/printerSettings12.bin"/><Relationship Id="rId10" Type="http://schemas.openxmlformats.org/officeDocument/2006/relationships/hyperlink" Target="https://codes.ohio.gov/ohio-administrative-code" TargetMode="External"/><Relationship Id="rId19" Type="http://schemas.openxmlformats.org/officeDocument/2006/relationships/hyperlink" Target="https://propertyinsurancecoveragelawfullservice.lexblogplatformtwo.com/2009/09/14/cosmetic-damage-is-physical-damage-and-recoverable-under-a-property-insurance-policy/" TargetMode="External"/><Relationship Id="rId31" Type="http://schemas.openxmlformats.org/officeDocument/2006/relationships/control" Target="../activeX/activeX1.xml"/><Relationship Id="rId4" Type="http://schemas.openxmlformats.org/officeDocument/2006/relationships/hyperlink" Target="https://www.amazon.com/dp/1692554883/ref=sr_1_6?keywords=zalma+on+insurance+claims&amp;qid=1568291969&amp;s=gateway&amp;sr=8-6" TargetMode="External"/><Relationship Id="rId9" Type="http://schemas.openxmlformats.org/officeDocument/2006/relationships/hyperlink" Target="https://nam02.safelinks.protection.outlook.com/?url=https%3A%2F%2Fcodes.ohio.gov%2Fohio-administrative-code&amp;data=05%7C02%7Cclaims%40claims.allstate.com%7C580f3614a44448323d4308dd92deeeb1%7C88b431e7cf2a43a9bd0081441f5c2d3c%7C0%7C0%7C638828208420758630%7CUnknown%7CTWFpbGZsb3d8eyJFbXB0eU1hcGkiOnRydWUsIlYiOiIwLjAuMDAwMCIsIlAiOiJXaW4zMiIsIkFOIjoiTWFpbCIsIldUIjoyfQ%3D%3D%7C0%7C%7C%7C&amp;sdata=iK1sCbbWYJezx0gk64cEKpr0ObvEvHhLQx1crOJT55Y%3D&amp;reserved=0" TargetMode="External"/><Relationship Id="rId14" Type="http://schemas.openxmlformats.org/officeDocument/2006/relationships/hyperlink" Target="https://www.propertyinsurancecoveragelaw.com/contact/" TargetMode="External"/><Relationship Id="rId22" Type="http://schemas.openxmlformats.org/officeDocument/2006/relationships/hyperlink" Target="https://up.codes/viewer/florida/fl-building-code-2020/chapter/15/roof-assemblies-and-rooftop-structures" TargetMode="External"/><Relationship Id="rId27" Type="http://schemas.openxmlformats.org/officeDocument/2006/relationships/hyperlink" Target="https://www.propertyinsurancecoveragelaw.com/blog/contractor-proprietary-information-insurance-claims/?utm_campaign=Blog%20Subscription%20-%20Daily%20Roundup&amp;utm_medium=email&amp;_hsenc=p2ANqtz-_rlPVrribBzzBZmy8emMIV0Bd6kYEXJsCLghA9PtbzdT4yPDp7YLuTobxt_vzcN1oEQFFTei4mB50e8SCW82CqRrFIxw&amp;_hsmi=374910444&amp;utm_content=374908391&amp;utm_source=hs_email" TargetMode="External"/><Relationship Id="rId30" Type="http://schemas.openxmlformats.org/officeDocument/2006/relationships/vmlDrawing" Target="../drawings/vmlDrawing3.vml"/><Relationship Id="rId8" Type="http://schemas.openxmlformats.org/officeDocument/2006/relationships/hyperlink" Target="http://blainfirm.com/2016/02/05/how-to-negotiate-with-an-insurance-adjuster/"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info@myapcllc.com" TargetMode="External"/><Relationship Id="rId7" Type="http://schemas.openxmlformats.org/officeDocument/2006/relationships/printerSettings" Target="../printerSettings/printerSettings13.bin"/><Relationship Id="rId2" Type="http://schemas.openxmlformats.org/officeDocument/2006/relationships/hyperlink" Target="mailto:ddevonJohnson@gmail.com" TargetMode="External"/><Relationship Id="rId1" Type="http://schemas.openxmlformats.org/officeDocument/2006/relationships/hyperlink" Target="mailto:wsbjoe9@gmail.com" TargetMode="External"/><Relationship Id="rId6" Type="http://schemas.openxmlformats.org/officeDocument/2006/relationships/hyperlink" Target="mailto:info@myapcllc.com" TargetMode="External"/><Relationship Id="rId5" Type="http://schemas.openxmlformats.org/officeDocument/2006/relationships/hyperlink" Target="mailto:ddevonJohnson@gmail.com" TargetMode="External"/><Relationship Id="rId4" Type="http://schemas.openxmlformats.org/officeDocument/2006/relationships/hyperlink" Target="mailto:wsbjoe9@gmail.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answers@hud.gov" TargetMode="External"/><Relationship Id="rId7" Type="http://schemas.openxmlformats.org/officeDocument/2006/relationships/comments" Target="../comments3.xml"/><Relationship Id="rId2" Type="http://schemas.openxmlformats.org/officeDocument/2006/relationships/hyperlink" Target="mailto:tonyjonesteam365@gmail.com" TargetMode="External"/><Relationship Id="rId1" Type="http://schemas.openxmlformats.org/officeDocument/2006/relationships/hyperlink" Target="mailto:tonyjonesteam365@gmail.com" TargetMode="External"/><Relationship Id="rId6" Type="http://schemas.openxmlformats.org/officeDocument/2006/relationships/vmlDrawing" Target="../drawings/vmlDrawing4.vml"/><Relationship Id="rId5" Type="http://schemas.openxmlformats.org/officeDocument/2006/relationships/drawing" Target="../drawings/drawing14.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1A67-516F-40A0-926A-E7984CE309E7}">
  <sheetPr codeName="Sheet9"/>
  <dimension ref="A1:CG408"/>
  <sheetViews>
    <sheetView tabSelected="1" zoomScaleNormal="100" workbookViewId="0">
      <pane xSplit="4" ySplit="1" topLeftCell="BN29" activePane="bottomRight" state="frozen"/>
      <selection pane="bottomRight" activeCell="BV7" sqref="BV7"/>
      <selection pane="bottomLeft" activeCell="A2" sqref="A2"/>
      <selection pane="topRight" activeCell="B1" sqref="B1"/>
    </sheetView>
  </sheetViews>
  <sheetFormatPr defaultRowHeight="25.9" customHeight="1"/>
  <cols>
    <col min="1" max="1" width="3.28515625" customWidth="1"/>
    <col min="2" max="2" width="20.140625" customWidth="1"/>
    <col min="3" max="3" width="22" customWidth="1"/>
    <col min="4" max="4" width="24.28515625" style="1" customWidth="1"/>
    <col min="5" max="5" width="13.42578125" style="1" customWidth="1"/>
    <col min="6" max="6" width="29.140625" style="1" customWidth="1"/>
    <col min="7" max="7" width="29.42578125" style="453" customWidth="1"/>
    <col min="8" max="8" width="29.7109375" style="453" customWidth="1"/>
    <col min="9" max="9" width="23.42578125" style="1" customWidth="1"/>
    <col min="10" max="10" width="28.28515625" style="453" customWidth="1"/>
    <col min="11" max="11" width="21.42578125" style="453" customWidth="1"/>
    <col min="12" max="12" width="27.7109375" customWidth="1"/>
    <col min="13" max="13" width="24.28515625" style="453" customWidth="1"/>
    <col min="14" max="14" width="22" customWidth="1"/>
    <col min="15" max="15" width="22.5703125" customWidth="1"/>
    <col min="16" max="16" width="32.28515625" customWidth="1"/>
    <col min="17" max="17" width="30.28515625" customWidth="1"/>
    <col min="18" max="18" width="34.85546875" customWidth="1"/>
    <col min="19" max="19" width="30.42578125" style="453" customWidth="1"/>
    <col min="20" max="20" width="22" customWidth="1"/>
    <col min="21" max="21" width="24" customWidth="1"/>
    <col min="22" max="22" width="25.7109375" customWidth="1"/>
    <col min="23" max="23" width="25.5703125" customWidth="1"/>
    <col min="24" max="24" width="25.85546875" customWidth="1"/>
    <col min="25" max="25" width="34.42578125" customWidth="1"/>
    <col min="26" max="26" width="30.5703125" customWidth="1"/>
    <col min="27" max="27" width="28.140625" customWidth="1"/>
    <col min="28" max="28" width="24.5703125" customWidth="1"/>
    <col min="29" max="29" width="20.85546875" customWidth="1"/>
    <col min="30" max="30" width="28.7109375" bestFit="1" customWidth="1"/>
    <col min="31" max="31" width="25.5703125" customWidth="1"/>
    <col min="32" max="32" width="27.7109375" customWidth="1"/>
    <col min="33" max="33" width="33.28515625" bestFit="1" customWidth="1"/>
    <col min="34" max="34" width="27" customWidth="1"/>
    <col min="35" max="35" width="25.7109375" customWidth="1"/>
    <col min="36" max="36" width="29.7109375" customWidth="1"/>
    <col min="37" max="37" width="25" customWidth="1"/>
    <col min="38" max="38" width="24" customWidth="1"/>
    <col min="39" max="39" width="28.42578125" customWidth="1"/>
    <col min="40" max="40" width="29.7109375" customWidth="1"/>
    <col min="41" max="41" width="28" customWidth="1"/>
    <col min="42" max="42" width="26.28515625" customWidth="1"/>
    <col min="43" max="43" width="28.7109375" customWidth="1"/>
    <col min="44" max="44" width="29.7109375" customWidth="1"/>
    <col min="45" max="45" width="36" customWidth="1"/>
    <col min="46" max="46" width="27.7109375" customWidth="1"/>
    <col min="47" max="47" width="32.28515625" customWidth="1"/>
    <col min="48" max="48" width="28.28515625" customWidth="1"/>
    <col min="49" max="49" width="30.28515625" customWidth="1"/>
    <col min="50" max="50" width="18.42578125" customWidth="1"/>
    <col min="51" max="51" width="11.28515625" customWidth="1"/>
    <col min="52" max="52" width="24.140625" customWidth="1"/>
    <col min="53" max="63" width="36" customWidth="1"/>
    <col min="64" max="64" width="25.5703125" customWidth="1"/>
    <col min="65" max="65" width="10.7109375" style="1276" customWidth="1"/>
    <col min="66" max="66" width="18" customWidth="1"/>
    <col min="67" max="67" width="25" customWidth="1"/>
    <col min="68" max="68" width="21.7109375" customWidth="1"/>
    <col min="69" max="69" width="24.28515625" customWidth="1"/>
    <col min="70" max="70" width="25" customWidth="1"/>
    <col min="71" max="71" width="25.28515625" customWidth="1"/>
    <col min="72" max="72" width="23.42578125" customWidth="1"/>
    <col min="73" max="73" width="24.7109375" style="453" customWidth="1"/>
    <col min="74" max="74" width="33.42578125" customWidth="1"/>
    <col min="75" max="75" width="29.140625" bestFit="1" customWidth="1"/>
    <col min="76" max="76" width="31.85546875" customWidth="1"/>
    <col min="77" max="77" width="24.42578125" style="453" customWidth="1"/>
    <col min="78" max="78" width="36" customWidth="1"/>
    <col min="79" max="79" width="25" customWidth="1"/>
    <col min="80" max="80" width="24.42578125" customWidth="1"/>
    <col min="81" max="81" width="19.42578125" customWidth="1"/>
    <col min="82" max="82" width="30.42578125" style="453" customWidth="1"/>
    <col min="83" max="83" width="25" customWidth="1"/>
    <col min="84" max="84" width="20.85546875" style="453" customWidth="1"/>
    <col min="85" max="85" width="36" customWidth="1"/>
  </cols>
  <sheetData>
    <row r="1" spans="1:85" s="1894" customFormat="1" ht="25.9" customHeight="1">
      <c r="A1" s="15"/>
      <c r="B1" s="15" t="s">
        <v>0</v>
      </c>
      <c r="C1" s="1965" t="s">
        <v>1</v>
      </c>
      <c r="D1" s="1439" t="s">
        <v>2</v>
      </c>
      <c r="E1" s="1244" t="s">
        <v>3</v>
      </c>
      <c r="F1" s="1889" t="s">
        <v>4</v>
      </c>
      <c r="G1" s="1890" t="s">
        <v>5</v>
      </c>
      <c r="H1" s="1889" t="s">
        <v>6</v>
      </c>
      <c r="I1" s="1890" t="s">
        <v>7</v>
      </c>
      <c r="J1" s="1892" t="s">
        <v>8</v>
      </c>
      <c r="K1" s="1892" t="s">
        <v>9</v>
      </c>
      <c r="L1" s="1893" t="s">
        <v>10</v>
      </c>
      <c r="M1" s="1005" t="s">
        <v>11</v>
      </c>
      <c r="N1" s="1889" t="s">
        <v>12</v>
      </c>
      <c r="O1" s="1890" t="s">
        <v>13</v>
      </c>
      <c r="P1" s="1894" t="s">
        <v>14</v>
      </c>
      <c r="Q1" s="1890" t="s">
        <v>15</v>
      </c>
      <c r="R1" s="1890" t="s">
        <v>16</v>
      </c>
      <c r="S1" s="1895" t="s">
        <v>17</v>
      </c>
      <c r="T1" s="1894" t="s">
        <v>18</v>
      </c>
      <c r="U1" s="1889" t="s">
        <v>19</v>
      </c>
      <c r="V1" s="1891" t="s">
        <v>20</v>
      </c>
      <c r="W1" s="1005" t="s">
        <v>21</v>
      </c>
      <c r="X1" s="1005" t="s">
        <v>22</v>
      </c>
      <c r="Y1" s="1005" t="s">
        <v>23</v>
      </c>
      <c r="Z1" s="1005" t="s">
        <v>24</v>
      </c>
      <c r="AA1" s="1005" t="s">
        <v>25</v>
      </c>
      <c r="AB1" s="1889" t="s">
        <v>26</v>
      </c>
      <c r="AC1" s="1005" t="s">
        <v>27</v>
      </c>
      <c r="AD1" s="1896" t="s">
        <v>28</v>
      </c>
      <c r="AE1" s="1005" t="s">
        <v>29</v>
      </c>
      <c r="AF1" s="1897" t="s">
        <v>30</v>
      </c>
      <c r="AG1" s="1005" t="s">
        <v>31</v>
      </c>
      <c r="AH1" s="1005" t="s">
        <v>32</v>
      </c>
      <c r="AI1" s="1005" t="s">
        <v>33</v>
      </c>
      <c r="AJ1" s="1005" t="s">
        <v>34</v>
      </c>
      <c r="AK1" s="1898" t="s">
        <v>35</v>
      </c>
      <c r="AL1" s="1889" t="s">
        <v>19</v>
      </c>
      <c r="AM1" s="1005" t="s">
        <v>36</v>
      </c>
      <c r="AN1" s="1899" t="s">
        <v>37</v>
      </c>
      <c r="AO1" s="957" t="s">
        <v>38</v>
      </c>
      <c r="AP1" s="7" t="s">
        <v>39</v>
      </c>
      <c r="AQ1" s="7" t="s">
        <v>40</v>
      </c>
      <c r="AR1" s="1900" t="s">
        <v>41</v>
      </c>
      <c r="AS1" s="1901" t="s">
        <v>42</v>
      </c>
      <c r="AT1" s="1902" t="s">
        <v>43</v>
      </c>
      <c r="AU1" s="1902" t="s">
        <v>44</v>
      </c>
      <c r="AV1" s="1902" t="s">
        <v>45</v>
      </c>
      <c r="AW1" s="1903" t="s">
        <v>46</v>
      </c>
      <c r="AX1" s="1902" t="s">
        <v>47</v>
      </c>
      <c r="AY1" s="1904" t="s">
        <v>48</v>
      </c>
      <c r="AZ1" s="7" t="s">
        <v>49</v>
      </c>
      <c r="BA1" s="1903"/>
      <c r="BB1" s="1903" t="s">
        <v>50</v>
      </c>
      <c r="BC1" s="1903" t="s">
        <v>51</v>
      </c>
      <c r="BD1" s="1903"/>
      <c r="BE1" s="1903"/>
      <c r="BF1" s="1903"/>
      <c r="BG1" s="1903"/>
      <c r="BH1" s="1903"/>
      <c r="BI1" s="1903"/>
      <c r="BJ1" s="1903"/>
      <c r="BK1" s="1903"/>
      <c r="BL1" s="175" t="s">
        <v>52</v>
      </c>
      <c r="BM1" s="1905"/>
      <c r="BN1" s="1894" t="s">
        <v>0</v>
      </c>
      <c r="BO1" s="1005" t="s">
        <v>53</v>
      </c>
      <c r="BP1" s="1889" t="s">
        <v>54</v>
      </c>
      <c r="BQ1" s="1890" t="s">
        <v>55</v>
      </c>
      <c r="BR1" s="1889" t="s">
        <v>56</v>
      </c>
      <c r="BS1" s="1890" t="s">
        <v>57</v>
      </c>
      <c r="BT1" s="1894" t="s">
        <v>58</v>
      </c>
      <c r="BU1" s="1891" t="s">
        <v>59</v>
      </c>
      <c r="BV1" s="1891" t="s">
        <v>60</v>
      </c>
      <c r="BW1" s="1889" t="s">
        <v>61</v>
      </c>
      <c r="BX1" s="1899" t="s">
        <v>62</v>
      </c>
      <c r="BY1" s="1889" t="s">
        <v>63</v>
      </c>
      <c r="BZ1" s="1284" t="s">
        <v>64</v>
      </c>
      <c r="CA1" s="873" t="s">
        <v>65</v>
      </c>
      <c r="CB1" s="1894" t="s">
        <v>66</v>
      </c>
      <c r="CC1" s="1895" t="s">
        <v>67</v>
      </c>
      <c r="CD1" s="1895" t="s">
        <v>68</v>
      </c>
      <c r="CE1" s="1894" t="s">
        <v>69</v>
      </c>
      <c r="CF1" s="1005" t="s">
        <v>70</v>
      </c>
      <c r="CG1" s="7" t="s">
        <v>71</v>
      </c>
    </row>
    <row r="2" spans="1:85" ht="25.9" customHeight="1">
      <c r="A2" s="1906" t="s">
        <v>72</v>
      </c>
      <c r="B2" s="61" t="str">
        <f>E1</f>
        <v>Sheet Map</v>
      </c>
      <c r="C2" s="61" t="str">
        <f>$F$1</f>
        <v>Bradley, Curtis L</v>
      </c>
      <c r="D2" s="144" t="s">
        <v>73</v>
      </c>
      <c r="E2" s="32"/>
      <c r="F2" s="32"/>
      <c r="G2" s="32" t="s">
        <v>74</v>
      </c>
      <c r="H2" s="7" t="s">
        <v>75</v>
      </c>
      <c r="I2" s="396" t="s">
        <v>74</v>
      </c>
      <c r="J2" s="481">
        <v>0</v>
      </c>
      <c r="K2" s="481" t="s">
        <v>76</v>
      </c>
      <c r="L2" s="1007"/>
      <c r="M2" s="923" t="s">
        <v>77</v>
      </c>
      <c r="N2" s="923" t="s">
        <v>77</v>
      </c>
      <c r="O2" s="396" t="s">
        <v>78</v>
      </c>
      <c r="P2" t="s">
        <v>74</v>
      </c>
      <c r="Q2" s="396" t="s">
        <v>74</v>
      </c>
      <c r="R2" s="396" t="s">
        <v>74</v>
      </c>
      <c r="S2" s="273"/>
      <c r="T2" t="s">
        <v>79</v>
      </c>
      <c r="U2" s="491" t="s">
        <v>80</v>
      </c>
      <c r="V2" s="928" t="s">
        <v>81</v>
      </c>
      <c r="W2" s="491" t="s">
        <v>82</v>
      </c>
      <c r="X2" s="929" t="s">
        <v>83</v>
      </c>
      <c r="Y2" s="929" t="s">
        <v>83</v>
      </c>
      <c r="Z2" s="929" t="s">
        <v>83</v>
      </c>
      <c r="AA2" s="7" t="s">
        <v>84</v>
      </c>
      <c r="AB2" s="7" t="s">
        <v>84</v>
      </c>
      <c r="AC2" s="491" t="s">
        <v>85</v>
      </c>
      <c r="AD2" s="930" t="s">
        <v>86</v>
      </c>
      <c r="AE2" s="491" t="s">
        <v>87</v>
      </c>
      <c r="AF2" s="925" t="s">
        <v>88</v>
      </c>
      <c r="AG2" s="491" t="s">
        <v>89</v>
      </c>
      <c r="AH2" s="491" t="s">
        <v>90</v>
      </c>
      <c r="AI2" s="491" t="s">
        <v>91</v>
      </c>
      <c r="AJ2" s="491" t="s">
        <v>92</v>
      </c>
      <c r="AK2" s="492" t="s">
        <v>93</v>
      </c>
      <c r="AL2" s="491" t="s">
        <v>94</v>
      </c>
      <c r="AM2" s="491" t="s">
        <v>95</v>
      </c>
      <c r="AN2" s="1255" t="s">
        <v>96</v>
      </c>
      <c r="AO2" s="406" t="s">
        <v>97</v>
      </c>
      <c r="AP2" s="1263" t="s">
        <v>98</v>
      </c>
      <c r="AQ2" s="1263" t="s">
        <v>99</v>
      </c>
      <c r="AR2" s="1255" t="s">
        <v>100</v>
      </c>
      <c r="AS2" s="1255" t="s">
        <v>101</v>
      </c>
      <c r="AT2" s="257" t="s">
        <v>102</v>
      </c>
      <c r="AU2" s="257" t="s">
        <v>103</v>
      </c>
      <c r="AV2" s="257" t="s">
        <v>104</v>
      </c>
      <c r="AW2" s="257" t="s">
        <v>105</v>
      </c>
      <c r="AX2" s="257" t="s">
        <v>106</v>
      </c>
      <c r="AY2" s="257" t="s">
        <v>107</v>
      </c>
      <c r="AZ2" s="1154" t="s">
        <v>108</v>
      </c>
      <c r="BA2" s="257"/>
      <c r="BB2" s="257" t="s">
        <v>109</v>
      </c>
      <c r="BC2" s="257" t="s">
        <v>110</v>
      </c>
      <c r="BD2" s="257"/>
      <c r="BE2" s="257"/>
      <c r="BF2" s="257"/>
      <c r="BG2" s="257"/>
      <c r="BH2" s="257"/>
      <c r="BI2" s="257"/>
      <c r="BJ2" s="257"/>
      <c r="BK2" s="257"/>
      <c r="BL2" s="222" t="s">
        <v>111</v>
      </c>
      <c r="BM2" s="1990" t="s">
        <v>112</v>
      </c>
      <c r="BN2" t="str">
        <f>BO1</f>
        <v>BROWN,Courtney</v>
      </c>
      <c r="BO2" s="491" t="s">
        <v>113</v>
      </c>
      <c r="BP2" s="921" t="s">
        <v>114</v>
      </c>
      <c r="BQ2" s="491" t="s">
        <v>115</v>
      </c>
      <c r="BR2" s="7" t="s">
        <v>116</v>
      </c>
      <c r="BS2" s="396" t="s">
        <v>117</v>
      </c>
      <c r="BT2" s="927" t="s">
        <v>118</v>
      </c>
      <c r="BU2" s="7" t="s">
        <v>74</v>
      </c>
      <c r="BV2" s="514" t="s">
        <v>119</v>
      </c>
      <c r="BW2" s="926" t="s">
        <v>120</v>
      </c>
      <c r="BX2" s="1255" t="s">
        <v>121</v>
      </c>
      <c r="BY2" s="999" t="s">
        <v>122</v>
      </c>
      <c r="BZ2" s="1284" t="s">
        <v>123</v>
      </c>
      <c r="CA2" s="491" t="s">
        <v>124</v>
      </c>
      <c r="CB2" s="491" t="s">
        <v>91</v>
      </c>
      <c r="CC2" t="s">
        <v>125</v>
      </c>
      <c r="CD2" s="925" t="s">
        <v>126</v>
      </c>
      <c r="CE2" s="491" t="s">
        <v>127</v>
      </c>
      <c r="CF2" s="491" t="s">
        <v>128</v>
      </c>
      <c r="CG2" s="1263" t="s">
        <v>129</v>
      </c>
    </row>
    <row r="3" spans="1:85" ht="25.9" customHeight="1">
      <c r="A3" s="15" t="s">
        <v>130</v>
      </c>
      <c r="B3" s="61" t="str">
        <f>$X$1</f>
        <v>Akala, Ayo SMOKE FIRE</v>
      </c>
      <c r="C3" s="61" t="str">
        <f>$G$1</f>
        <v>KOSWATTA, ERIKA</v>
      </c>
      <c r="D3" s="1440" t="s">
        <v>131</v>
      </c>
      <c r="E3" s="1002"/>
      <c r="F3" s="273" t="str">
        <f>'[1]jobinfo(2)'!$C$53</f>
        <v>GUEST CLOSET</v>
      </c>
      <c r="G3" s="1002" t="s">
        <v>132</v>
      </c>
      <c r="H3" s="7" t="s">
        <v>133</v>
      </c>
      <c r="I3" s="396" t="s">
        <v>134</v>
      </c>
      <c r="J3" s="481" t="s">
        <v>135</v>
      </c>
      <c r="K3" s="481" t="s">
        <v>135</v>
      </c>
      <c r="L3" s="61" t="s">
        <v>136</v>
      </c>
      <c r="M3" s="15" t="s">
        <v>137</v>
      </c>
      <c r="N3" s="15" t="s">
        <v>137</v>
      </c>
      <c r="O3" s="1003" t="s">
        <v>138</v>
      </c>
      <c r="P3" t="s">
        <v>139</v>
      </c>
      <c r="Q3" s="1003" t="s">
        <v>134</v>
      </c>
      <c r="R3" s="396" t="s">
        <v>140</v>
      </c>
      <c r="S3" s="273" t="s">
        <v>141</v>
      </c>
      <c r="T3" t="s">
        <v>142</v>
      </c>
      <c r="U3" s="7" t="s">
        <v>143</v>
      </c>
      <c r="V3" s="928" t="s">
        <v>144</v>
      </c>
      <c r="W3" s="491" t="s">
        <v>145</v>
      </c>
      <c r="X3" s="929" t="s">
        <v>146</v>
      </c>
      <c r="Y3" s="929" t="s">
        <v>146</v>
      </c>
      <c r="Z3" s="929" t="s">
        <v>146</v>
      </c>
      <c r="AA3" s="491" t="s">
        <v>147</v>
      </c>
      <c r="AB3" s="7" t="s">
        <v>147</v>
      </c>
      <c r="AC3" s="491" t="s">
        <v>148</v>
      </c>
      <c r="AD3" t="s">
        <v>149</v>
      </c>
      <c r="AE3" s="491" t="s">
        <v>150</v>
      </c>
      <c r="AF3" s="925" t="s">
        <v>151</v>
      </c>
      <c r="AG3" s="491" t="s">
        <v>152</v>
      </c>
      <c r="AH3" s="491" t="s">
        <v>153</v>
      </c>
      <c r="AI3" s="491" t="s">
        <v>154</v>
      </c>
      <c r="AJ3" s="491" t="s">
        <v>155</v>
      </c>
      <c r="AK3" s="492" t="s">
        <v>156</v>
      </c>
      <c r="AL3" s="7" t="s">
        <v>143</v>
      </c>
      <c r="AM3" s="491" t="s">
        <v>157</v>
      </c>
      <c r="AN3" s="1255" t="s">
        <v>158</v>
      </c>
      <c r="AO3" s="406" t="s">
        <v>159</v>
      </c>
      <c r="AP3" s="1263" t="s">
        <v>160</v>
      </c>
      <c r="AQ3" s="1263" t="s">
        <v>160</v>
      </c>
      <c r="AR3" s="491" t="s">
        <v>161</v>
      </c>
      <c r="AS3" s="1255" t="s">
        <v>162</v>
      </c>
      <c r="AT3" s="7" t="s">
        <v>163</v>
      </c>
      <c r="AU3" s="7" t="s">
        <v>164</v>
      </c>
      <c r="AV3" s="7" t="s">
        <v>165</v>
      </c>
      <c r="AW3" s="257" t="s">
        <v>166</v>
      </c>
      <c r="AX3" s="7" t="s">
        <v>167</v>
      </c>
      <c r="AY3" s="257" t="s">
        <v>168</v>
      </c>
      <c r="AZ3" s="7" t="s">
        <v>169</v>
      </c>
      <c r="BA3" s="257"/>
      <c r="BB3" s="257" t="s">
        <v>170</v>
      </c>
      <c r="BC3" s="257" t="s">
        <v>171</v>
      </c>
      <c r="BD3" s="257"/>
      <c r="BE3" s="257"/>
      <c r="BF3" s="257"/>
      <c r="BG3" s="257"/>
      <c r="BH3" s="257"/>
      <c r="BI3" s="257"/>
      <c r="BJ3" s="257"/>
      <c r="BK3" s="257"/>
      <c r="BL3" s="222" t="s">
        <v>165</v>
      </c>
      <c r="BM3" s="1990"/>
      <c r="BN3" t="e">
        <f>#REF!</f>
        <v>#REF!</v>
      </c>
      <c r="BO3" s="491" t="s">
        <v>172</v>
      </c>
      <c r="BP3" s="7" t="s">
        <v>173</v>
      </c>
      <c r="BQ3" s="491" t="s">
        <v>173</v>
      </c>
      <c r="BR3" s="7" t="s">
        <v>174</v>
      </c>
      <c r="BS3" s="396" t="s">
        <v>175</v>
      </c>
      <c r="BT3" t="s">
        <v>176</v>
      </c>
      <c r="BU3" s="7" t="s">
        <v>74</v>
      </c>
      <c r="BV3" s="1004" t="s">
        <v>177</v>
      </c>
      <c r="BW3" s="514" t="s">
        <v>178</v>
      </c>
      <c r="BX3" s="1255" t="s">
        <v>179</v>
      </c>
      <c r="BY3" t="s">
        <v>180</v>
      </c>
      <c r="BZ3" s="1284" t="s">
        <v>157</v>
      </c>
      <c r="CA3" s="491" t="s">
        <v>142</v>
      </c>
      <c r="CB3" s="491" t="s">
        <v>154</v>
      </c>
      <c r="CC3" t="s">
        <v>181</v>
      </c>
      <c r="CD3" s="925" t="s">
        <v>182</v>
      </c>
      <c r="CE3" s="491" t="s">
        <v>183</v>
      </c>
      <c r="CF3" s="491" t="s">
        <v>184</v>
      </c>
      <c r="CG3" s="1263" t="s">
        <v>185</v>
      </c>
    </row>
    <row r="4" spans="1:85" ht="25.9" customHeight="1">
      <c r="A4" s="15" t="s">
        <v>186</v>
      </c>
      <c r="B4" s="61" t="str">
        <f>$Z$1</f>
        <v>Akala, Ayo TREE</v>
      </c>
      <c r="C4" s="61" t="str">
        <f>$H$1</f>
        <v>Williams, Bridgett</v>
      </c>
      <c r="D4" s="144" t="s">
        <v>187</v>
      </c>
      <c r="E4" s="32"/>
      <c r="F4" s="32"/>
      <c r="G4" s="32" t="s">
        <v>74</v>
      </c>
      <c r="H4" s="7" t="s">
        <v>188</v>
      </c>
      <c r="I4" s="396" t="s">
        <v>74</v>
      </c>
      <c r="J4" s="481">
        <v>0</v>
      </c>
      <c r="K4" s="481" t="s">
        <v>189</v>
      </c>
      <c r="L4" s="498"/>
      <c r="M4" s="923" t="s">
        <v>190</v>
      </c>
      <c r="N4" s="923" t="s">
        <v>190</v>
      </c>
      <c r="O4" s="396" t="s">
        <v>191</v>
      </c>
      <c r="P4" t="s">
        <v>74</v>
      </c>
      <c r="Q4" s="396">
        <v>0</v>
      </c>
      <c r="R4" s="396" t="s">
        <v>74</v>
      </c>
      <c r="S4" s="273"/>
      <c r="T4" t="s">
        <v>192</v>
      </c>
      <c r="U4" s="491" t="s">
        <v>193</v>
      </c>
      <c r="V4" s="521" t="s">
        <v>194</v>
      </c>
      <c r="W4" s="491" t="s">
        <v>195</v>
      </c>
      <c r="X4" s="929" t="s">
        <v>196</v>
      </c>
      <c r="Y4" s="929" t="s">
        <v>196</v>
      </c>
      <c r="Z4" s="929" t="s">
        <v>196</v>
      </c>
      <c r="AA4" s="491" t="s">
        <v>197</v>
      </c>
      <c r="AB4" s="7" t="s">
        <v>197</v>
      </c>
      <c r="AC4" s="521" t="s">
        <v>198</v>
      </c>
      <c r="AD4" s="919" t="s">
        <v>199</v>
      </c>
      <c r="AE4" s="521" t="s">
        <v>200</v>
      </c>
      <c r="AF4" s="925" t="s">
        <v>201</v>
      </c>
      <c r="AG4" s="491" t="s">
        <v>202</v>
      </c>
      <c r="AH4" s="491" t="s">
        <v>203</v>
      </c>
      <c r="AI4" s="1208" t="s">
        <v>204</v>
      </c>
      <c r="AJ4" s="491" t="s">
        <v>205</v>
      </c>
      <c r="AK4" s="257" t="s">
        <v>206</v>
      </c>
      <c r="AL4" s="491" t="s">
        <v>193</v>
      </c>
      <c r="AM4" s="491" t="s">
        <v>207</v>
      </c>
      <c r="AN4" s="1255" t="s">
        <v>208</v>
      </c>
      <c r="AO4" s="406" t="s">
        <v>209</v>
      </c>
      <c r="AP4" s="1263" t="s">
        <v>210</v>
      </c>
      <c r="AQ4" s="1154" t="s">
        <v>211</v>
      </c>
      <c r="AR4" s="1255" t="s">
        <v>212</v>
      </c>
      <c r="AS4" s="1255" t="s">
        <v>213</v>
      </c>
      <c r="AT4" s="1401" t="s">
        <v>214</v>
      </c>
      <c r="AU4" s="1401" t="s">
        <v>215</v>
      </c>
      <c r="AV4" s="1401" t="s">
        <v>216</v>
      </c>
      <c r="AW4" s="1874" t="s">
        <v>217</v>
      </c>
      <c r="AX4" s="1401" t="s">
        <v>218</v>
      </c>
      <c r="AY4" s="1410" t="s">
        <v>219</v>
      </c>
      <c r="AZ4" s="1300" t="s">
        <v>220</v>
      </c>
      <c r="BA4" s="257"/>
      <c r="BB4" s="257" t="s">
        <v>221</v>
      </c>
      <c r="BC4" s="257"/>
      <c r="BD4" s="257"/>
      <c r="BE4" s="257"/>
      <c r="BF4" s="257"/>
      <c r="BG4" s="257"/>
      <c r="BH4" s="257"/>
      <c r="BI4" s="257"/>
      <c r="BJ4" s="257"/>
      <c r="BK4" s="257"/>
      <c r="BL4" s="222" t="s">
        <v>222</v>
      </c>
      <c r="BM4" s="1990"/>
      <c r="BN4" t="str">
        <f>BP1</f>
        <v>JOHNSON,MIKE WTR</v>
      </c>
      <c r="BO4" s="491" t="s">
        <v>223</v>
      </c>
      <c r="BP4" s="7" t="s">
        <v>224</v>
      </c>
      <c r="BQ4" s="491" t="s">
        <v>224</v>
      </c>
      <c r="BR4" s="7" t="s">
        <v>225</v>
      </c>
      <c r="BS4" s="396" t="s">
        <v>226</v>
      </c>
      <c r="BT4" s="934" t="s">
        <v>227</v>
      </c>
      <c r="BU4" s="950" t="s">
        <v>228</v>
      </c>
      <c r="BV4" s="975"/>
      <c r="BW4" s="514" t="s">
        <v>229</v>
      </c>
      <c r="BX4" s="1255" t="s">
        <v>230</v>
      </c>
      <c r="BY4" s="999"/>
      <c r="BZ4" s="1285" t="s">
        <v>231</v>
      </c>
      <c r="CA4" s="491" t="s">
        <v>232</v>
      </c>
      <c r="CB4" s="257" t="s">
        <v>233</v>
      </c>
      <c r="CC4" t="s">
        <v>234</v>
      </c>
      <c r="CD4" s="925" t="s">
        <v>235</v>
      </c>
      <c r="CE4" s="257" t="s">
        <v>236</v>
      </c>
      <c r="CF4" s="491" t="s">
        <v>237</v>
      </c>
      <c r="CG4" s="1154" t="s">
        <v>238</v>
      </c>
    </row>
    <row r="5" spans="1:85" s="563" customFormat="1" ht="25.9" customHeight="1">
      <c r="A5" s="979" t="s">
        <v>239</v>
      </c>
      <c r="B5" s="61" t="str">
        <f>$Y$1</f>
        <v>Akala, Ayo VND</v>
      </c>
      <c r="C5" s="61" t="str">
        <f>$I$1</f>
        <v>Battle, Larry Jr</v>
      </c>
      <c r="D5" s="1848" t="s">
        <v>240</v>
      </c>
      <c r="E5" s="1379"/>
      <c r="F5" s="980" t="str">
        <f>'[1]jobinfo(2)'!$C$67</f>
        <v>BR3 CLOSET</v>
      </c>
      <c r="G5" s="1209" t="s">
        <v>241</v>
      </c>
      <c r="H5" s="1381" t="s">
        <v>242</v>
      </c>
      <c r="I5" s="937" t="s">
        <v>74</v>
      </c>
      <c r="J5" s="939">
        <v>0</v>
      </c>
      <c r="K5" s="939" t="s">
        <v>243</v>
      </c>
      <c r="L5" s="1209"/>
      <c r="M5" s="979">
        <v>2163168365</v>
      </c>
      <c r="N5" s="1383" t="s">
        <v>244</v>
      </c>
      <c r="O5" s="937" t="s">
        <v>245</v>
      </c>
      <c r="P5" s="563" t="s">
        <v>74</v>
      </c>
      <c r="Q5" s="1383" t="s">
        <v>246</v>
      </c>
      <c r="R5" s="937" t="s">
        <v>247</v>
      </c>
      <c r="S5" s="980" t="s">
        <v>248</v>
      </c>
      <c r="T5" s="563" t="s">
        <v>249</v>
      </c>
      <c r="U5" s="936" t="s">
        <v>250</v>
      </c>
      <c r="V5" s="941" t="s">
        <v>251</v>
      </c>
      <c r="W5" s="941" t="s">
        <v>252</v>
      </c>
      <c r="X5" s="945" t="s">
        <v>253</v>
      </c>
      <c r="Y5" s="945" t="s">
        <v>253</v>
      </c>
      <c r="Z5" s="945" t="s">
        <v>253</v>
      </c>
      <c r="AA5" s="941" t="s">
        <v>254</v>
      </c>
      <c r="AB5" s="936" t="s">
        <v>254</v>
      </c>
      <c r="AC5" s="941" t="s">
        <v>255</v>
      </c>
      <c r="AD5" s="946" t="s">
        <v>256</v>
      </c>
      <c r="AE5" s="941" t="s">
        <v>257</v>
      </c>
      <c r="AF5" s="944" t="s">
        <v>258</v>
      </c>
      <c r="AG5" s="941" t="s">
        <v>259</v>
      </c>
      <c r="AH5" s="941" t="s">
        <v>260</v>
      </c>
      <c r="AI5" s="941" t="s">
        <v>261</v>
      </c>
      <c r="AJ5" s="941">
        <v>2162403945</v>
      </c>
      <c r="AK5" s="938" t="s">
        <v>262</v>
      </c>
      <c r="AL5" s="936" t="s">
        <v>250</v>
      </c>
      <c r="AM5" s="941" t="s">
        <v>263</v>
      </c>
      <c r="AN5" s="1262" t="s">
        <v>264</v>
      </c>
      <c r="AO5" s="941" t="s">
        <v>265</v>
      </c>
      <c r="AP5" s="1280" t="s">
        <v>266</v>
      </c>
      <c r="AQ5" s="1262">
        <v>2165267685</v>
      </c>
      <c r="AR5" s="1262" t="s">
        <v>267</v>
      </c>
      <c r="AS5" s="1262" t="s">
        <v>268</v>
      </c>
      <c r="AT5" s="936" t="s">
        <v>269</v>
      </c>
      <c r="AU5" s="936" t="s">
        <v>270</v>
      </c>
      <c r="AV5" s="936" t="s">
        <v>271</v>
      </c>
      <c r="AW5" s="1671" t="s">
        <v>272</v>
      </c>
      <c r="AX5" s="936" t="s">
        <v>273</v>
      </c>
      <c r="AY5" s="1671" t="s">
        <v>274</v>
      </c>
      <c r="AZ5" s="1850" t="s">
        <v>275</v>
      </c>
      <c r="BA5" s="1671"/>
      <c r="BB5" s="1671">
        <v>2163241337</v>
      </c>
      <c r="BC5" s="1671" t="s">
        <v>276</v>
      </c>
      <c r="BD5" s="1671"/>
      <c r="BE5" s="1671"/>
      <c r="BF5" s="1671"/>
      <c r="BG5" s="1671"/>
      <c r="BH5" s="1671"/>
      <c r="BI5" s="1671"/>
      <c r="BJ5" s="1671"/>
      <c r="BK5" s="1671"/>
      <c r="BL5" s="941" t="s">
        <v>271</v>
      </c>
      <c r="BM5" s="1990"/>
      <c r="BN5" s="563" t="str">
        <f>BQ1</f>
        <v>JOHNSON,MIKE RFG</v>
      </c>
      <c r="BO5" s="941" t="s">
        <v>277</v>
      </c>
      <c r="BP5" s="936" t="s">
        <v>278</v>
      </c>
      <c r="BQ5" s="941" t="s">
        <v>278</v>
      </c>
      <c r="BR5" s="936" t="s">
        <v>279</v>
      </c>
      <c r="BS5" s="937" t="s">
        <v>280</v>
      </c>
      <c r="BT5" s="563" t="s">
        <v>281</v>
      </c>
      <c r="BU5" s="936" t="s">
        <v>74</v>
      </c>
      <c r="BV5" s="1384"/>
      <c r="BW5" s="943" t="s">
        <v>282</v>
      </c>
      <c r="BX5" s="1262" t="s">
        <v>283</v>
      </c>
      <c r="BY5" s="563" t="s">
        <v>74</v>
      </c>
      <c r="BZ5" s="1849" t="s">
        <v>284</v>
      </c>
      <c r="CA5" s="941" t="s">
        <v>285</v>
      </c>
      <c r="CB5" s="563">
        <v>2169708478</v>
      </c>
      <c r="CC5" s="563" t="s">
        <v>286</v>
      </c>
      <c r="CD5" s="944" t="s">
        <v>287</v>
      </c>
      <c r="CE5" s="563">
        <v>2162000903</v>
      </c>
      <c r="CF5" s="941" t="s">
        <v>288</v>
      </c>
      <c r="CG5" s="1262" t="s">
        <v>289</v>
      </c>
    </row>
    <row r="6" spans="1:85" ht="25.9" customHeight="1">
      <c r="A6" s="15" t="s">
        <v>290</v>
      </c>
      <c r="B6" s="61" t="str">
        <f>$J$1</f>
        <v>ANDERSON, PETE</v>
      </c>
      <c r="C6" s="61" t="str">
        <f>$J$1</f>
        <v>ANDERSON, PETE</v>
      </c>
      <c r="D6" s="1441" t="s">
        <v>291</v>
      </c>
      <c r="E6" s="986"/>
      <c r="F6" s="986"/>
      <c r="G6" s="1196" t="s">
        <v>74</v>
      </c>
      <c r="H6" s="563" t="s">
        <v>292</v>
      </c>
      <c r="I6" s="937" t="s">
        <v>74</v>
      </c>
      <c r="J6" s="993" t="s">
        <v>293</v>
      </c>
      <c r="K6" s="939" t="s">
        <v>294</v>
      </c>
      <c r="L6" s="994"/>
      <c r="M6" s="979" t="s">
        <v>295</v>
      </c>
      <c r="N6" s="936" t="s">
        <v>295</v>
      </c>
      <c r="O6" s="995"/>
      <c r="P6" s="563" t="s">
        <v>74</v>
      </c>
      <c r="Q6" s="937" t="s">
        <v>74</v>
      </c>
      <c r="R6" s="937" t="s">
        <v>74</v>
      </c>
      <c r="S6" s="980"/>
      <c r="T6" t="s">
        <v>74</v>
      </c>
      <c r="U6" s="7" t="s">
        <v>296</v>
      </c>
      <c r="V6" s="514" t="s">
        <v>74</v>
      </c>
      <c r="W6" s="7" t="s">
        <v>74</v>
      </c>
      <c r="AA6" s="491" t="s">
        <v>295</v>
      </c>
      <c r="AB6" s="7" t="s">
        <v>295</v>
      </c>
      <c r="AC6" s="7" t="s">
        <v>74</v>
      </c>
      <c r="AD6" s="7" t="s">
        <v>295</v>
      </c>
      <c r="AE6" s="7" t="s">
        <v>295</v>
      </c>
      <c r="AF6" s="7" t="s">
        <v>74</v>
      </c>
      <c r="AG6" s="7" t="s">
        <v>297</v>
      </c>
      <c r="AH6" s="7" t="s">
        <v>295</v>
      </c>
      <c r="AI6" s="873" t="s">
        <v>298</v>
      </c>
      <c r="AJ6" s="873" t="s">
        <v>74</v>
      </c>
      <c r="AK6" s="1175"/>
      <c r="AL6" s="7" t="s">
        <v>299</v>
      </c>
      <c r="AM6" s="7" t="s">
        <v>74</v>
      </c>
      <c r="AN6" s="1255"/>
      <c r="AO6" s="7" t="s">
        <v>74</v>
      </c>
      <c r="AP6" s="1255"/>
      <c r="AQ6" s="1255"/>
      <c r="AR6" s="1255" t="s">
        <v>74</v>
      </c>
      <c r="AS6" s="1255"/>
      <c r="AT6" s="7" t="s">
        <v>74</v>
      </c>
      <c r="AU6" s="7" t="s">
        <v>74</v>
      </c>
      <c r="AV6" s="7" t="s">
        <v>300</v>
      </c>
      <c r="AW6" s="7"/>
      <c r="AX6" s="7" t="s">
        <v>74</v>
      </c>
      <c r="AY6" s="7" t="s">
        <v>301</v>
      </c>
      <c r="AZ6" s="7"/>
      <c r="BA6" s="7"/>
      <c r="BB6" s="7" t="s">
        <v>295</v>
      </c>
      <c r="BC6" s="7" t="s">
        <v>74</v>
      </c>
      <c r="BD6" s="7"/>
      <c r="BE6" s="7"/>
      <c r="BF6" s="7"/>
      <c r="BG6" s="7"/>
      <c r="BH6" s="7"/>
      <c r="BI6" s="7"/>
      <c r="BJ6" s="7"/>
      <c r="BK6" s="7"/>
      <c r="BL6" s="7" t="s">
        <v>300</v>
      </c>
      <c r="BM6" s="1990"/>
      <c r="BN6" t="str">
        <f>BR1</f>
        <v>Burns, ERIC</v>
      </c>
      <c r="BO6" s="7"/>
      <c r="BP6" s="921" t="s">
        <v>74</v>
      </c>
      <c r="BQ6" s="7" t="s">
        <v>74</v>
      </c>
      <c r="BR6" s="7" t="s">
        <v>302</v>
      </c>
      <c r="BS6" s="396">
        <v>0</v>
      </c>
      <c r="BT6" t="s">
        <v>295</v>
      </c>
      <c r="BU6" s="936" t="s">
        <v>74</v>
      </c>
      <c r="BV6" s="943" t="s">
        <v>74</v>
      </c>
      <c r="BW6" s="926" t="s">
        <v>303</v>
      </c>
      <c r="BX6" s="1255"/>
      <c r="BY6" s="563" t="s">
        <v>74</v>
      </c>
      <c r="BZ6" s="1255"/>
      <c r="CA6" s="873" t="s">
        <v>304</v>
      </c>
      <c r="CB6" s="7" t="s">
        <v>295</v>
      </c>
      <c r="CC6" t="s">
        <v>74</v>
      </c>
      <c r="CD6" s="273" t="s">
        <v>74</v>
      </c>
      <c r="CE6" s="7" t="s">
        <v>305</v>
      </c>
      <c r="CF6" s="453" t="s">
        <v>306</v>
      </c>
      <c r="CG6" s="1255"/>
    </row>
    <row r="7" spans="1:85" s="563" customFormat="1" ht="25.9" customHeight="1">
      <c r="A7" s="15" t="s">
        <v>307</v>
      </c>
      <c r="B7" s="61" t="str">
        <f>$I$1</f>
        <v>Battle, Larry Jr</v>
      </c>
      <c r="C7" s="61" t="str">
        <f>$K$1</f>
        <v>WYNN, NICK</v>
      </c>
      <c r="D7" s="1442" t="s">
        <v>308</v>
      </c>
      <c r="E7" s="1002"/>
      <c r="F7" s="273" t="str">
        <f>'[1]jobinfo(2)'!$C$69</f>
        <v>BR2 CLOSET</v>
      </c>
      <c r="G7" s="1312" t="s">
        <v>309</v>
      </c>
      <c r="H7" s="1014" t="s">
        <v>310</v>
      </c>
      <c r="I7" s="562" t="s">
        <v>74</v>
      </c>
      <c r="J7" s="1008">
        <v>0</v>
      </c>
      <c r="K7" s="1008" t="s">
        <v>311</v>
      </c>
      <c r="L7" s="61"/>
      <c r="M7" s="979" t="s">
        <v>295</v>
      </c>
      <c r="N7" s="1003" t="s">
        <v>312</v>
      </c>
      <c r="O7" s="562">
        <v>17</v>
      </c>
      <c r="P7" t="s">
        <v>74</v>
      </c>
      <c r="Q7" s="1003" t="s">
        <v>313</v>
      </c>
      <c r="R7" s="562" t="s">
        <v>247</v>
      </c>
      <c r="S7" s="273"/>
      <c r="T7" s="563" t="s">
        <v>74</v>
      </c>
      <c r="U7" s="936">
        <v>2163185051</v>
      </c>
      <c r="V7" s="943" t="s">
        <v>74</v>
      </c>
      <c r="W7" s="936">
        <v>2163185051</v>
      </c>
      <c r="AA7" s="941" t="s">
        <v>314</v>
      </c>
      <c r="AB7" s="941" t="s">
        <v>314</v>
      </c>
      <c r="AC7" s="936" t="s">
        <v>74</v>
      </c>
      <c r="AD7" s="936" t="s">
        <v>315</v>
      </c>
      <c r="AE7" s="936"/>
      <c r="AF7" s="936" t="s">
        <v>74</v>
      </c>
      <c r="AG7" s="936" t="s">
        <v>297</v>
      </c>
      <c r="AH7" s="936" t="s">
        <v>295</v>
      </c>
      <c r="AJ7" s="563" t="s">
        <v>74</v>
      </c>
      <c r="AK7" s="1199"/>
      <c r="AL7" s="936"/>
      <c r="AM7" s="936" t="s">
        <v>74</v>
      </c>
      <c r="AO7" s="936" t="s">
        <v>316</v>
      </c>
      <c r="AP7" s="936"/>
      <c r="AR7" s="936" t="s">
        <v>74</v>
      </c>
      <c r="AT7" s="7" t="s">
        <v>74</v>
      </c>
      <c r="AU7" s="7" t="s">
        <v>74</v>
      </c>
      <c r="AV7" s="7"/>
      <c r="AW7" s="7"/>
      <c r="AX7" s="7" t="s">
        <v>74</v>
      </c>
      <c r="AY7" s="7"/>
      <c r="AZ7" s="7"/>
      <c r="BA7" s="7"/>
      <c r="BB7" s="7" t="s">
        <v>295</v>
      </c>
      <c r="BC7" s="7" t="s">
        <v>74</v>
      </c>
      <c r="BD7" s="7"/>
      <c r="BE7" s="7"/>
      <c r="BF7" s="7"/>
      <c r="BG7" s="7"/>
      <c r="BH7" s="7"/>
      <c r="BI7" s="7"/>
      <c r="BJ7" s="7"/>
      <c r="BK7" s="7"/>
      <c r="BL7" s="936" t="s">
        <v>74</v>
      </c>
      <c r="BM7" s="1990"/>
      <c r="BN7" t="str">
        <f>BS1</f>
        <v>Tamplin, Adalene</v>
      </c>
      <c r="BO7" s="1197"/>
      <c r="BP7" s="936" t="s">
        <v>74</v>
      </c>
      <c r="BQ7" s="936" t="s">
        <v>74</v>
      </c>
      <c r="BR7" s="936" t="s">
        <v>302</v>
      </c>
      <c r="BS7" s="937">
        <v>0</v>
      </c>
      <c r="BT7" s="563" t="s">
        <v>286</v>
      </c>
      <c r="BU7" s="7" t="s">
        <v>74</v>
      </c>
      <c r="BV7" s="1004"/>
      <c r="BW7" s="943" t="s">
        <v>278</v>
      </c>
      <c r="BY7" t="s">
        <v>74</v>
      </c>
      <c r="CA7" s="563" t="s">
        <v>317</v>
      </c>
      <c r="CB7" s="936" t="s">
        <v>295</v>
      </c>
      <c r="CC7" s="563" t="s">
        <v>74</v>
      </c>
      <c r="CD7" s="980" t="s">
        <v>74</v>
      </c>
      <c r="CF7" s="996"/>
      <c r="CG7" s="563" t="s">
        <v>318</v>
      </c>
    </row>
    <row r="8" spans="1:85" ht="25.9" customHeight="1">
      <c r="A8" s="61" t="s">
        <v>319</v>
      </c>
      <c r="B8" s="61" t="str">
        <f>$F$1</f>
        <v>Bradley, Curtis L</v>
      </c>
      <c r="C8" s="61" t="str">
        <f>$L$1</f>
        <v>FERGUSON, ROBERT &amp; MRS</v>
      </c>
      <c r="D8" s="224" t="s">
        <v>320</v>
      </c>
      <c r="E8" s="1002"/>
      <c r="F8" s="273" t="str">
        <f>'[1]jobinfo(2)'!$C$56</f>
        <v>Kitchen</v>
      </c>
      <c r="G8" s="61" t="s">
        <v>321</v>
      </c>
      <c r="H8" s="7" t="s">
        <v>322</v>
      </c>
      <c r="I8" s="396" t="s">
        <v>323</v>
      </c>
      <c r="J8" s="481" t="s">
        <v>322</v>
      </c>
      <c r="K8" s="481" t="s">
        <v>324</v>
      </c>
      <c r="L8" s="441" t="s">
        <v>325</v>
      </c>
      <c r="M8" s="979" t="s">
        <v>295</v>
      </c>
      <c r="N8" s="1003" t="s">
        <v>326</v>
      </c>
      <c r="O8" s="1003" t="s">
        <v>327</v>
      </c>
      <c r="P8" t="s">
        <v>322</v>
      </c>
      <c r="Q8" s="1003" t="s">
        <v>328</v>
      </c>
      <c r="R8" s="396" t="s">
        <v>329</v>
      </c>
      <c r="S8" s="61" t="s">
        <v>330</v>
      </c>
      <c r="T8" t="s">
        <v>74</v>
      </c>
      <c r="U8" s="7" t="s">
        <v>74</v>
      </c>
      <c r="V8" s="514" t="s">
        <v>74</v>
      </c>
      <c r="W8" s="7" t="s">
        <v>74</v>
      </c>
      <c r="AA8" s="491" t="s">
        <v>295</v>
      </c>
      <c r="AB8" s="7" t="s">
        <v>295</v>
      </c>
      <c r="AC8" s="7" t="s">
        <v>74</v>
      </c>
      <c r="AD8" s="7" t="s">
        <v>295</v>
      </c>
      <c r="AE8" s="7"/>
      <c r="AF8" s="7" t="s">
        <v>74</v>
      </c>
      <c r="AG8" s="7" t="s">
        <v>297</v>
      </c>
      <c r="AH8" s="7" t="s">
        <v>295</v>
      </c>
      <c r="AI8" s="491" t="s">
        <v>331</v>
      </c>
      <c r="AJ8" s="491" t="s">
        <v>74</v>
      </c>
      <c r="AK8" s="406"/>
      <c r="AL8" s="7" t="s">
        <v>74</v>
      </c>
      <c r="AM8" s="7" t="s">
        <v>74</v>
      </c>
      <c r="AO8" s="7" t="s">
        <v>74</v>
      </c>
      <c r="AP8" s="7"/>
      <c r="AR8" s="7" t="s">
        <v>74</v>
      </c>
      <c r="AT8" s="7" t="s">
        <v>74</v>
      </c>
      <c r="AU8" s="7" t="s">
        <v>74</v>
      </c>
      <c r="AV8" s="7"/>
      <c r="AW8" s="7"/>
      <c r="AX8" s="7" t="s">
        <v>74</v>
      </c>
      <c r="AY8" s="7"/>
      <c r="AZ8" s="7"/>
      <c r="BA8" s="7"/>
      <c r="BB8" s="7" t="s">
        <v>295</v>
      </c>
      <c r="BC8" s="7" t="s">
        <v>74</v>
      </c>
      <c r="BD8" s="7"/>
      <c r="BE8" s="7"/>
      <c r="BF8" s="7"/>
      <c r="BG8" s="7"/>
      <c r="BH8" s="7"/>
      <c r="BI8" s="7"/>
      <c r="BJ8" s="7"/>
      <c r="BK8" s="7"/>
      <c r="BL8" s="7" t="s">
        <v>74</v>
      </c>
      <c r="BM8" s="1990"/>
      <c r="BN8" t="str">
        <f>BT1</f>
        <v>George Greenawalt</v>
      </c>
      <c r="BO8" s="491"/>
      <c r="BP8" s="7" t="s">
        <v>74</v>
      </c>
      <c r="BQ8" s="7" t="s">
        <v>74</v>
      </c>
      <c r="BR8" s="7" t="s">
        <v>302</v>
      </c>
      <c r="BS8" s="396">
        <v>0</v>
      </c>
      <c r="BT8" t="s">
        <v>295</v>
      </c>
      <c r="BU8" s="7" t="s">
        <v>74</v>
      </c>
      <c r="BV8" s="61" t="s">
        <v>332</v>
      </c>
      <c r="BW8" s="514" t="s">
        <v>120</v>
      </c>
      <c r="BY8" t="s">
        <v>133</v>
      </c>
      <c r="CB8" s="7" t="s">
        <v>295</v>
      </c>
      <c r="CC8" t="s">
        <v>74</v>
      </c>
      <c r="CD8" s="273" t="s">
        <v>74</v>
      </c>
    </row>
    <row r="9" spans="1:85" ht="25.9" customHeight="1">
      <c r="A9" s="61"/>
      <c r="B9" s="61" t="str">
        <f>$AU$1</f>
        <v xml:space="preserve">BROOKS, DANIEL;JANAE POA </v>
      </c>
      <c r="C9" s="61" t="str">
        <f>$M$1</f>
        <v>RUSH, TIFFANY LOAN # 0579206154</v>
      </c>
      <c r="D9" s="281" t="s">
        <v>333</v>
      </c>
      <c r="E9" s="1002"/>
      <c r="F9" s="1010" t="str">
        <f>'[1]jobinfo(2)'!$C$76</f>
        <v>Utility Room</v>
      </c>
      <c r="G9" s="61" t="s">
        <v>334</v>
      </c>
      <c r="H9" s="1014" t="s">
        <v>74</v>
      </c>
      <c r="I9" s="562" t="s">
        <v>74</v>
      </c>
      <c r="J9" s="1008">
        <v>0</v>
      </c>
      <c r="K9" s="1008" t="s">
        <v>335</v>
      </c>
      <c r="L9" s="61"/>
      <c r="M9" s="979" t="s">
        <v>295</v>
      </c>
      <c r="N9" s="7" t="s">
        <v>74</v>
      </c>
      <c r="O9" s="562" t="s">
        <v>245</v>
      </c>
      <c r="P9" t="s">
        <v>74</v>
      </c>
      <c r="Q9" s="1003" t="s">
        <v>336</v>
      </c>
      <c r="R9" s="562" t="s">
        <v>247</v>
      </c>
      <c r="S9" s="273"/>
      <c r="T9" t="s">
        <v>74</v>
      </c>
      <c r="U9" s="7" t="s">
        <v>74</v>
      </c>
      <c r="V9" s="514" t="s">
        <v>74</v>
      </c>
      <c r="W9" s="7" t="s">
        <v>74</v>
      </c>
      <c r="AA9" s="491" t="s">
        <v>295</v>
      </c>
      <c r="AB9" s="7" t="s">
        <v>295</v>
      </c>
      <c r="AC9" s="7" t="s">
        <v>74</v>
      </c>
      <c r="AD9" s="7" t="s">
        <v>295</v>
      </c>
      <c r="AE9" s="7"/>
      <c r="AF9" s="7" t="s">
        <v>74</v>
      </c>
      <c r="AG9" s="7" t="s">
        <v>297</v>
      </c>
      <c r="AH9" s="7" t="s">
        <v>295</v>
      </c>
      <c r="AI9" s="491" t="s">
        <v>337</v>
      </c>
      <c r="AJ9" s="491" t="s">
        <v>74</v>
      </c>
      <c r="AK9" s="492"/>
      <c r="AL9" s="7" t="s">
        <v>74</v>
      </c>
      <c r="AM9" s="7" t="s">
        <v>74</v>
      </c>
      <c r="AO9" s="7" t="s">
        <v>74</v>
      </c>
      <c r="AP9" s="7"/>
      <c r="AR9" s="7" t="s">
        <v>74</v>
      </c>
      <c r="AT9" s="7" t="s">
        <v>74</v>
      </c>
      <c r="AU9" s="7" t="s">
        <v>74</v>
      </c>
      <c r="AV9" s="7"/>
      <c r="AW9" s="7"/>
      <c r="AX9" s="7" t="s">
        <v>74</v>
      </c>
      <c r="AY9" s="7"/>
      <c r="AZ9" s="7"/>
      <c r="BA9" s="7"/>
      <c r="BB9" s="7" t="s">
        <v>295</v>
      </c>
      <c r="BC9" s="7" t="s">
        <v>74</v>
      </c>
      <c r="BD9" s="7"/>
      <c r="BE9" s="7"/>
      <c r="BF9" s="7"/>
      <c r="BG9" s="7"/>
      <c r="BH9" s="7"/>
      <c r="BI9" s="7"/>
      <c r="BJ9" s="7"/>
      <c r="BK9" s="7"/>
      <c r="BL9" s="7" t="s">
        <v>74</v>
      </c>
      <c r="BM9" s="1990"/>
      <c r="BN9" t="str">
        <f>BU1</f>
        <v>Brown, Charles</v>
      </c>
      <c r="BO9" s="491"/>
      <c r="BP9" s="7" t="s">
        <v>74</v>
      </c>
      <c r="BQ9" s="7" t="s">
        <v>74</v>
      </c>
      <c r="BR9" s="7" t="s">
        <v>302</v>
      </c>
      <c r="BS9" s="396">
        <v>0</v>
      </c>
      <c r="BT9" t="s">
        <v>295</v>
      </c>
      <c r="BU9" s="7" t="s">
        <v>74</v>
      </c>
      <c r="BV9" s="1004"/>
      <c r="BW9" s="514" t="s">
        <v>178</v>
      </c>
      <c r="BY9" t="s">
        <v>74</v>
      </c>
      <c r="CB9" s="7" t="s">
        <v>295</v>
      </c>
      <c r="CC9" t="s">
        <v>74</v>
      </c>
      <c r="CD9" s="273" t="s">
        <v>74</v>
      </c>
      <c r="CF9" s="224"/>
    </row>
    <row r="10" spans="1:85" ht="25.9" customHeight="1">
      <c r="A10" s="61"/>
      <c r="B10" s="61" t="str">
        <f>$AM$1</f>
        <v>Brown, Cassandra</v>
      </c>
      <c r="C10" s="61" t="str">
        <f>$N$1</f>
        <v>RUSH, TIFFANY WTR</v>
      </c>
      <c r="D10" s="224" t="s">
        <v>338</v>
      </c>
      <c r="E10" s="32"/>
      <c r="F10" s="32"/>
      <c r="G10" s="32" t="s">
        <v>339</v>
      </c>
      <c r="H10" s="7" t="s">
        <v>340</v>
      </c>
      <c r="I10" s="396" t="s">
        <v>74</v>
      </c>
      <c r="J10" s="481">
        <v>0</v>
      </c>
      <c r="K10" s="481" t="e">
        <v>#REF!</v>
      </c>
      <c r="L10" s="14"/>
      <c r="M10" s="15" t="s">
        <v>295</v>
      </c>
      <c r="N10" s="7" t="s">
        <v>74</v>
      </c>
      <c r="O10" s="396" t="s">
        <v>191</v>
      </c>
      <c r="P10" t="s">
        <v>74</v>
      </c>
      <c r="Q10" s="396" t="s">
        <v>74</v>
      </c>
      <c r="R10" s="396" t="s">
        <v>74</v>
      </c>
      <c r="S10" s="273"/>
      <c r="T10" t="s">
        <v>74</v>
      </c>
      <c r="U10" s="7" t="s">
        <v>74</v>
      </c>
      <c r="V10" s="514" t="s">
        <v>74</v>
      </c>
      <c r="W10" s="7" t="s">
        <v>74</v>
      </c>
      <c r="AA10" s="949" t="s">
        <v>341</v>
      </c>
      <c r="AB10" s="949" t="s">
        <v>341</v>
      </c>
      <c r="AC10" s="7" t="s">
        <v>74</v>
      </c>
      <c r="AD10" s="7" t="s">
        <v>295</v>
      </c>
      <c r="AE10" s="7"/>
      <c r="AF10" s="7" t="s">
        <v>74</v>
      </c>
      <c r="AG10" s="7" t="s">
        <v>297</v>
      </c>
      <c r="AH10" s="7" t="s">
        <v>295</v>
      </c>
      <c r="AJ10" t="s">
        <v>74</v>
      </c>
      <c r="AK10" s="498"/>
      <c r="AL10" s="7" t="s">
        <v>74</v>
      </c>
      <c r="AM10" s="7" t="s">
        <v>74</v>
      </c>
      <c r="AO10" s="7" t="s">
        <v>74</v>
      </c>
      <c r="AP10" s="7"/>
      <c r="AR10" s="7" t="s">
        <v>74</v>
      </c>
      <c r="AT10" s="7" t="s">
        <v>74</v>
      </c>
      <c r="AU10" s="7" t="s">
        <v>74</v>
      </c>
      <c r="AV10" s="7" t="s">
        <v>342</v>
      </c>
      <c r="AW10" s="7"/>
      <c r="AX10" s="7" t="s">
        <v>74</v>
      </c>
      <c r="AY10" s="7"/>
      <c r="AZ10" s="7"/>
      <c r="BA10" s="7"/>
      <c r="BB10" s="7" t="s">
        <v>295</v>
      </c>
      <c r="BC10" s="7" t="s">
        <v>74</v>
      </c>
      <c r="BD10" s="7"/>
      <c r="BE10" s="7"/>
      <c r="BF10" s="7"/>
      <c r="BG10" s="7"/>
      <c r="BH10" s="7"/>
      <c r="BI10" s="7"/>
      <c r="BJ10" s="7"/>
      <c r="BK10" s="7"/>
      <c r="BL10" s="7" t="s">
        <v>74</v>
      </c>
      <c r="BM10" s="1990"/>
      <c r="BN10" t="str">
        <f>BV1</f>
        <v>Lozano, Marcos</v>
      </c>
      <c r="BP10" s="7" t="s">
        <v>74</v>
      </c>
      <c r="BQ10" s="7" t="s">
        <v>74</v>
      </c>
      <c r="BR10" s="7" t="s">
        <v>302</v>
      </c>
      <c r="BS10" s="396">
        <v>0</v>
      </c>
      <c r="BT10" t="s">
        <v>295</v>
      </c>
      <c r="BU10" s="7" t="s">
        <v>74</v>
      </c>
      <c r="BV10" s="514" t="s">
        <v>343</v>
      </c>
      <c r="BW10" s="514" t="s">
        <v>224</v>
      </c>
      <c r="BY10" s="999" t="s">
        <v>344</v>
      </c>
      <c r="CB10" s="7" t="s">
        <v>295</v>
      </c>
      <c r="CC10" t="s">
        <v>74</v>
      </c>
      <c r="CD10" s="273" t="s">
        <v>74</v>
      </c>
      <c r="CF10" s="873"/>
    </row>
    <row r="11" spans="1:85" ht="25.9" customHeight="1">
      <c r="A11" s="15"/>
      <c r="B11" s="61" t="str">
        <f>$BB$1</f>
        <v>BROWNLEE, KEN</v>
      </c>
      <c r="C11" s="61" t="str">
        <f>$O$1</f>
        <v>TORRES, ANGEL</v>
      </c>
      <c r="D11" s="1443" t="s">
        <v>345</v>
      </c>
      <c r="E11" s="224"/>
      <c r="F11" s="224" t="s">
        <v>346</v>
      </c>
      <c r="G11" s="1304" t="s">
        <v>346</v>
      </c>
      <c r="H11" s="7" t="s">
        <v>346</v>
      </c>
      <c r="I11" s="396" t="s">
        <v>346</v>
      </c>
      <c r="J11" s="481" t="s">
        <v>347</v>
      </c>
      <c r="K11" s="481" t="s">
        <v>347</v>
      </c>
      <c r="L11" s="61" t="s">
        <v>347</v>
      </c>
      <c r="M11" s="15" t="s">
        <v>348</v>
      </c>
      <c r="N11" s="7" t="s">
        <v>346</v>
      </c>
      <c r="O11" s="396" t="s">
        <v>347</v>
      </c>
      <c r="P11" t="s">
        <v>346</v>
      </c>
      <c r="Q11" s="396" t="s">
        <v>74</v>
      </c>
      <c r="R11" s="524" t="s">
        <v>346</v>
      </c>
      <c r="S11" s="273" t="s">
        <v>295</v>
      </c>
      <c r="T11" t="s">
        <v>349</v>
      </c>
      <c r="U11" s="226" t="s">
        <v>350</v>
      </c>
      <c r="V11" s="226" t="s">
        <v>351</v>
      </c>
      <c r="W11" s="226" t="s">
        <v>350</v>
      </c>
      <c r="X11" t="s">
        <v>352</v>
      </c>
      <c r="Y11" t="s">
        <v>353</v>
      </c>
      <c r="Z11" t="s">
        <v>354</v>
      </c>
      <c r="AA11" t="s">
        <v>355</v>
      </c>
      <c r="AB11" s="226" t="s">
        <v>356</v>
      </c>
      <c r="AC11" s="226" t="s">
        <v>350</v>
      </c>
      <c r="AD11" s="226" t="s">
        <v>357</v>
      </c>
      <c r="AE11" s="226" t="s">
        <v>350</v>
      </c>
      <c r="AF11" s="7" t="s">
        <v>358</v>
      </c>
      <c r="AG11" s="226" t="s">
        <v>359</v>
      </c>
      <c r="AH11" s="226" t="s">
        <v>360</v>
      </c>
      <c r="AI11" s="226" t="s">
        <v>350</v>
      </c>
      <c r="AJ11" s="226" t="s">
        <v>361</v>
      </c>
      <c r="AK11" s="1176" t="s">
        <v>362</v>
      </c>
      <c r="AL11" s="226" t="s">
        <v>350</v>
      </c>
      <c r="AM11" s="1226" t="s">
        <v>363</v>
      </c>
      <c r="AN11" s="226" t="s">
        <v>352</v>
      </c>
      <c r="AO11" s="7" t="s">
        <v>350</v>
      </c>
      <c r="AP11" s="226" t="s">
        <v>350</v>
      </c>
      <c r="AQ11" s="226" t="s">
        <v>350</v>
      </c>
      <c r="AR11" s="226" t="s">
        <v>352</v>
      </c>
      <c r="AS11" s="226" t="s">
        <v>350</v>
      </c>
      <c r="AT11" s="7" t="s">
        <v>364</v>
      </c>
      <c r="AU11" s="7" t="s">
        <v>365</v>
      </c>
      <c r="AV11" s="7" t="s">
        <v>366</v>
      </c>
      <c r="AW11" s="226" t="s">
        <v>367</v>
      </c>
      <c r="AX11" s="7" t="s">
        <v>364</v>
      </c>
      <c r="AY11" s="7" t="s">
        <v>359</v>
      </c>
      <c r="AZ11" s="7" t="s">
        <v>368</v>
      </c>
      <c r="BA11" s="226"/>
      <c r="BB11" s="226" t="s">
        <v>350</v>
      </c>
      <c r="BC11" s="226" t="s">
        <v>369</v>
      </c>
      <c r="BD11" s="226"/>
      <c r="BE11" s="226"/>
      <c r="BF11" s="226"/>
      <c r="BG11" s="226"/>
      <c r="BH11" s="226"/>
      <c r="BI11" s="226"/>
      <c r="BJ11" s="226"/>
      <c r="BK11" s="226"/>
      <c r="BL11" s="7" t="s">
        <v>366</v>
      </c>
      <c r="BM11" s="1990"/>
      <c r="BN11" t="str">
        <f>BW1</f>
        <v xml:space="preserve">Johnson, Margaret </v>
      </c>
      <c r="BO11" s="226" t="s">
        <v>359</v>
      </c>
      <c r="BP11" s="7" t="s">
        <v>350</v>
      </c>
      <c r="BQ11" s="7" t="s">
        <v>363</v>
      </c>
      <c r="BR11" s="226" t="s">
        <v>370</v>
      </c>
      <c r="BS11" s="396" t="s">
        <v>371</v>
      </c>
      <c r="BT11" s="7" t="s">
        <v>372</v>
      </c>
      <c r="BU11" s="7" t="s">
        <v>74</v>
      </c>
      <c r="BV11" s="514" t="s">
        <v>74</v>
      </c>
      <c r="BW11" s="514" t="s">
        <v>348</v>
      </c>
      <c r="BX11" s="226" t="s">
        <v>352</v>
      </c>
      <c r="BY11" s="514" t="s">
        <v>373</v>
      </c>
      <c r="BZ11" s="226" t="s">
        <v>374</v>
      </c>
      <c r="CA11" s="226" t="s">
        <v>359</v>
      </c>
      <c r="CB11" s="226" t="s">
        <v>350</v>
      </c>
      <c r="CC11" t="s">
        <v>375</v>
      </c>
      <c r="CD11" s="273" t="s">
        <v>359</v>
      </c>
      <c r="CE11" s="226" t="s">
        <v>375</v>
      </c>
      <c r="CF11" s="224" t="s">
        <v>376</v>
      </c>
      <c r="CG11" s="226" t="s">
        <v>375</v>
      </c>
    </row>
    <row r="12" spans="1:85" ht="25.9" customHeight="1">
      <c r="A12" s="876"/>
      <c r="B12" s="61" t="str">
        <f>$AJ$1</f>
        <v>Brownlee. LAVERNE</v>
      </c>
      <c r="C12" s="61" t="str">
        <f>$P$1</f>
        <v>Harvey, CORA</v>
      </c>
      <c r="D12" s="1444" t="s">
        <v>377</v>
      </c>
      <c r="E12" s="24"/>
      <c r="F12" s="24" t="s">
        <v>346</v>
      </c>
      <c r="G12" s="1303" t="s">
        <v>346</v>
      </c>
      <c r="H12" s="7" t="s">
        <v>346</v>
      </c>
      <c r="I12" s="396" t="s">
        <v>346</v>
      </c>
      <c r="J12" s="481" t="s">
        <v>297</v>
      </c>
      <c r="K12" s="481" t="s">
        <v>297</v>
      </c>
      <c r="L12" s="1319" t="s">
        <v>347</v>
      </c>
      <c r="M12" s="877">
        <v>45331</v>
      </c>
      <c r="N12" s="7" t="s">
        <v>346</v>
      </c>
      <c r="O12" s="396" t="s">
        <v>297</v>
      </c>
      <c r="P12" t="s">
        <v>346</v>
      </c>
      <c r="Q12" s="396" t="s">
        <v>74</v>
      </c>
      <c r="R12" s="396" t="s">
        <v>346</v>
      </c>
      <c r="S12" s="273" t="s">
        <v>74</v>
      </c>
      <c r="T12" s="953">
        <v>45163</v>
      </c>
      <c r="U12" s="7" t="s">
        <v>74</v>
      </c>
      <c r="V12" s="954">
        <v>45390</v>
      </c>
      <c r="W12" s="921">
        <v>45483</v>
      </c>
      <c r="X12" s="953">
        <v>45476</v>
      </c>
      <c r="Y12" s="953">
        <v>45476</v>
      </c>
      <c r="Z12" s="953">
        <v>45526</v>
      </c>
      <c r="AA12" s="953">
        <v>45511</v>
      </c>
      <c r="AB12" s="921">
        <v>45510</v>
      </c>
      <c r="AC12" s="953">
        <v>45402</v>
      </c>
      <c r="AD12" s="953">
        <v>45524</v>
      </c>
      <c r="AE12" s="921">
        <v>45568</v>
      </c>
      <c r="AF12" s="955">
        <v>45330</v>
      </c>
      <c r="AG12" s="163">
        <v>45335</v>
      </c>
      <c r="AH12" s="163">
        <v>45510</v>
      </c>
      <c r="AI12" s="953">
        <v>45563</v>
      </c>
      <c r="AJ12" s="953">
        <v>45618</v>
      </c>
      <c r="AK12" s="952">
        <v>44858</v>
      </c>
      <c r="AL12" s="951">
        <v>45628</v>
      </c>
      <c r="AM12" s="921">
        <v>45686</v>
      </c>
      <c r="AN12" s="1393" t="s">
        <v>378</v>
      </c>
      <c r="AO12" s="1186">
        <v>45735</v>
      </c>
      <c r="AP12" s="1186" t="s">
        <v>379</v>
      </c>
      <c r="AQ12" s="1186">
        <v>45735</v>
      </c>
      <c r="AR12" s="1186" t="s">
        <v>380</v>
      </c>
      <c r="AS12" s="1186">
        <v>45751</v>
      </c>
      <c r="AT12" s="921">
        <v>45765</v>
      </c>
      <c r="AU12" s="921" t="s">
        <v>378</v>
      </c>
      <c r="AV12" s="921" t="s">
        <v>381</v>
      </c>
      <c r="AW12" s="1186" t="s">
        <v>382</v>
      </c>
      <c r="AX12" s="1186">
        <v>45824</v>
      </c>
      <c r="AY12" s="1186">
        <v>45827</v>
      </c>
      <c r="AZ12" s="1186" t="s">
        <v>383</v>
      </c>
      <c r="BA12" s="1186"/>
      <c r="BB12" s="1186">
        <v>45986</v>
      </c>
      <c r="BC12" s="1186">
        <v>46062</v>
      </c>
      <c r="BD12" s="1186"/>
      <c r="BE12" s="1186"/>
      <c r="BF12" s="1186"/>
      <c r="BG12" s="1186"/>
      <c r="BH12" s="1186"/>
      <c r="BI12" s="1186"/>
      <c r="BJ12" s="1186"/>
      <c r="BK12" s="1186"/>
      <c r="BL12" s="1186" t="s">
        <v>381</v>
      </c>
      <c r="BM12" s="1990"/>
      <c r="BN12" t="str">
        <f>BX1</f>
        <v>Carib Investment ,LLC</v>
      </c>
      <c r="BO12" s="163">
        <v>45570</v>
      </c>
      <c r="BP12" s="921">
        <v>45330</v>
      </c>
      <c r="BQ12" s="921">
        <v>45330</v>
      </c>
      <c r="BR12" s="921">
        <v>45618</v>
      </c>
      <c r="BS12" s="524">
        <v>44312</v>
      </c>
      <c r="BT12" s="163">
        <v>44638</v>
      </c>
      <c r="BU12" s="7" t="s">
        <v>74</v>
      </c>
      <c r="BV12" s="514" t="s">
        <v>74</v>
      </c>
      <c r="BW12" s="926">
        <v>45329</v>
      </c>
      <c r="BX12" s="1186">
        <v>45739</v>
      </c>
      <c r="BY12" s="514" t="s">
        <v>373</v>
      </c>
      <c r="BZ12" s="1186">
        <v>45721</v>
      </c>
      <c r="CA12" s="163">
        <v>45521</v>
      </c>
      <c r="CB12" s="953">
        <v>45563</v>
      </c>
      <c r="CC12" s="163">
        <v>45163</v>
      </c>
      <c r="CD12" s="948">
        <v>45163</v>
      </c>
      <c r="CE12" s="163">
        <v>45510</v>
      </c>
      <c r="CF12" s="1107">
        <v>45510</v>
      </c>
      <c r="CG12" s="1186">
        <v>45529</v>
      </c>
    </row>
    <row r="13" spans="1:85" ht="25.9" customHeight="1">
      <c r="A13" s="61"/>
      <c r="B13" s="61" t="str">
        <f>$AP$1</f>
        <v xml:space="preserve">Burns2, RUBY  </v>
      </c>
      <c r="C13" s="61" t="str">
        <f>$Q$1</f>
        <v>ROBINSON, NiKKole</v>
      </c>
      <c r="D13" s="1445" t="s">
        <v>384</v>
      </c>
      <c r="E13" s="24"/>
      <c r="F13" s="24" t="s">
        <v>346</v>
      </c>
      <c r="G13" s="1303" t="s">
        <v>346</v>
      </c>
      <c r="H13" s="7" t="s">
        <v>346</v>
      </c>
      <c r="I13" s="396" t="s">
        <v>346</v>
      </c>
      <c r="J13" s="481" t="s">
        <v>347</v>
      </c>
      <c r="K13" s="481" t="s">
        <v>347</v>
      </c>
      <c r="L13" s="1319" t="s">
        <v>347</v>
      </c>
      <c r="M13" s="15" t="s">
        <v>385</v>
      </c>
      <c r="N13" s="7" t="s">
        <v>346</v>
      </c>
      <c r="O13" s="396" t="s">
        <v>74</v>
      </c>
      <c r="P13" t="s">
        <v>346</v>
      </c>
      <c r="Q13" s="396" t="s">
        <v>74</v>
      </c>
      <c r="R13" s="396" t="s">
        <v>346</v>
      </c>
      <c r="S13" s="273" t="s">
        <v>74</v>
      </c>
      <c r="T13" t="s">
        <v>386</v>
      </c>
      <c r="U13" s="396" t="s">
        <v>387</v>
      </c>
      <c r="V13" s="7" t="s">
        <v>388</v>
      </c>
      <c r="W13" s="396" t="s">
        <v>389</v>
      </c>
      <c r="Z13" s="219" t="s">
        <v>390</v>
      </c>
      <c r="AA13" s="396" t="s">
        <v>389</v>
      </c>
      <c r="AB13" s="396" t="s">
        <v>391</v>
      </c>
      <c r="AC13" s="396" t="s">
        <v>392</v>
      </c>
      <c r="AD13" s="396" t="s">
        <v>389</v>
      </c>
      <c r="AE13" s="396" t="s">
        <v>389</v>
      </c>
      <c r="AF13" s="220" t="s">
        <v>393</v>
      </c>
      <c r="AG13" s="396" t="s">
        <v>394</v>
      </c>
      <c r="AH13" s="276" t="s">
        <v>395</v>
      </c>
      <c r="AI13" s="220" t="s">
        <v>393</v>
      </c>
      <c r="AJ13" s="220" t="s">
        <v>394</v>
      </c>
      <c r="AK13" s="220" t="s">
        <v>393</v>
      </c>
      <c r="AL13" s="276" t="s">
        <v>389</v>
      </c>
      <c r="AM13" s="276" t="s">
        <v>396</v>
      </c>
      <c r="AN13" s="396" t="s">
        <v>393</v>
      </c>
      <c r="AO13" s="276" t="s">
        <v>396</v>
      </c>
      <c r="AP13" s="396" t="s">
        <v>389</v>
      </c>
      <c r="AQ13" s="396" t="s">
        <v>389</v>
      </c>
      <c r="AR13" s="396" t="s">
        <v>397</v>
      </c>
      <c r="AS13" s="396" t="s">
        <v>389</v>
      </c>
      <c r="AT13" s="276" t="s">
        <v>398</v>
      </c>
      <c r="AU13" s="276" t="s">
        <v>393</v>
      </c>
      <c r="AV13" s="276" t="s">
        <v>393</v>
      </c>
      <c r="AW13" s="276" t="s">
        <v>399</v>
      </c>
      <c r="AX13" s="276" t="s">
        <v>398</v>
      </c>
      <c r="AY13" s="276" t="s">
        <v>386</v>
      </c>
      <c r="AZ13" s="276" t="s">
        <v>399</v>
      </c>
      <c r="BA13" s="276"/>
      <c r="BB13" s="276" t="s">
        <v>399</v>
      </c>
      <c r="BC13" s="276" t="s">
        <v>399</v>
      </c>
      <c r="BD13" s="276"/>
      <c r="BE13" s="276"/>
      <c r="BF13" s="276"/>
      <c r="BG13" s="276"/>
      <c r="BH13" s="276"/>
      <c r="BI13" s="276"/>
      <c r="BJ13" s="276"/>
      <c r="BK13" s="276"/>
      <c r="BL13" s="276" t="s">
        <v>393</v>
      </c>
      <c r="BM13" s="1990"/>
      <c r="BN13" t="str">
        <f>BY1</f>
        <v>Franklin Annette</v>
      </c>
      <c r="BO13" t="s">
        <v>400</v>
      </c>
      <c r="BP13" s="7" t="s">
        <v>393</v>
      </c>
      <c r="BQ13" s="396" t="s">
        <v>401</v>
      </c>
      <c r="BR13" s="276" t="s">
        <v>402</v>
      </c>
      <c r="BS13" s="396" t="s">
        <v>390</v>
      </c>
      <c r="BT13" s="220" t="s">
        <v>403</v>
      </c>
      <c r="BU13" s="7" t="s">
        <v>74</v>
      </c>
      <c r="BV13" s="514" t="s">
        <v>74</v>
      </c>
      <c r="BW13" s="514" t="s">
        <v>390</v>
      </c>
      <c r="BX13" s="396" t="s">
        <v>393</v>
      </c>
      <c r="BY13" s="514" t="s">
        <v>373</v>
      </c>
      <c r="BZ13" s="396" t="s">
        <v>404</v>
      </c>
      <c r="CA13" t="s">
        <v>405</v>
      </c>
      <c r="CB13" s="396" t="s">
        <v>390</v>
      </c>
      <c r="CC13" t="s">
        <v>386</v>
      </c>
      <c r="CD13" s="396" t="s">
        <v>390</v>
      </c>
      <c r="CF13" s="27" t="s">
        <v>406</v>
      </c>
      <c r="CG13" s="396" t="s">
        <v>407</v>
      </c>
    </row>
    <row r="14" spans="1:85" ht="25.9" customHeight="1">
      <c r="A14" s="61"/>
      <c r="B14" s="61" t="str">
        <f>$AQ$1</f>
        <v xml:space="preserve">CARTER, KAREN </v>
      </c>
      <c r="C14" s="61" t="str">
        <f>$R$1</f>
        <v>LEETH, RONNIE</v>
      </c>
      <c r="D14" s="1444" t="s">
        <v>408</v>
      </c>
      <c r="E14" s="32"/>
      <c r="F14" s="930" t="s">
        <v>409</v>
      </c>
      <c r="G14" s="27" t="s">
        <v>74</v>
      </c>
      <c r="H14" s="7" t="s">
        <v>410</v>
      </c>
      <c r="I14" s="521" t="s">
        <v>74</v>
      </c>
      <c r="J14" s="481">
        <v>0</v>
      </c>
      <c r="K14" s="481" t="e">
        <v>#REF!</v>
      </c>
      <c r="L14" s="1329"/>
      <c r="M14" s="521" t="s">
        <v>411</v>
      </c>
      <c r="N14" s="7" t="s">
        <v>412</v>
      </c>
      <c r="O14" s="990"/>
      <c r="P14" t="s">
        <v>74</v>
      </c>
      <c r="Q14" s="396" t="s">
        <v>74</v>
      </c>
      <c r="R14" s="521" t="s">
        <v>74</v>
      </c>
      <c r="S14" s="273"/>
      <c r="T14" t="s">
        <v>413</v>
      </c>
      <c r="U14" s="396"/>
      <c r="V14" s="7" t="s">
        <v>393</v>
      </c>
      <c r="W14" s="396" t="s">
        <v>404</v>
      </c>
      <c r="Z14" s="220" t="s">
        <v>403</v>
      </c>
      <c r="AA14" s="396" t="s">
        <v>404</v>
      </c>
      <c r="AB14" s="396" t="s">
        <v>414</v>
      </c>
      <c r="AC14" s="396"/>
      <c r="AD14" s="396" t="s">
        <v>404</v>
      </c>
      <c r="AE14" s="396" t="s">
        <v>404</v>
      </c>
      <c r="AF14" s="220" t="s">
        <v>393</v>
      </c>
      <c r="AG14" s="396" t="s">
        <v>415</v>
      </c>
      <c r="AH14" s="958" t="s">
        <v>416</v>
      </c>
      <c r="AI14" s="220" t="s">
        <v>393</v>
      </c>
      <c r="AJ14" t="s">
        <v>389</v>
      </c>
      <c r="AK14" s="220" t="s">
        <v>295</v>
      </c>
      <c r="AL14" s="276" t="s">
        <v>404</v>
      </c>
      <c r="AM14" s="276" t="s">
        <v>74</v>
      </c>
      <c r="AN14" s="276" t="s">
        <v>417</v>
      </c>
      <c r="AO14" s="276" t="s">
        <v>74</v>
      </c>
      <c r="AP14" s="276"/>
      <c r="AQ14" s="276"/>
      <c r="AR14" s="276" t="s">
        <v>418</v>
      </c>
      <c r="AS14" s="396" t="s">
        <v>404</v>
      </c>
      <c r="AT14" s="276" t="s">
        <v>399</v>
      </c>
      <c r="AU14" s="276" t="s">
        <v>393</v>
      </c>
      <c r="AV14" s="276" t="s">
        <v>393</v>
      </c>
      <c r="AW14" s="276" t="s">
        <v>398</v>
      </c>
      <c r="AX14" s="276" t="s">
        <v>399</v>
      </c>
      <c r="AY14" s="276" t="s">
        <v>398</v>
      </c>
      <c r="AZ14" s="276" t="s">
        <v>398</v>
      </c>
      <c r="BA14" s="276"/>
      <c r="BB14" s="276" t="s">
        <v>398</v>
      </c>
      <c r="BC14" s="276" t="s">
        <v>419</v>
      </c>
      <c r="BD14" s="276"/>
      <c r="BE14" s="276"/>
      <c r="BF14" s="276"/>
      <c r="BG14" s="276"/>
      <c r="BH14" s="276"/>
      <c r="BI14" s="276"/>
      <c r="BJ14" s="276"/>
      <c r="BK14" s="276"/>
      <c r="BL14" s="276" t="s">
        <v>393</v>
      </c>
      <c r="BM14" s="1990"/>
      <c r="BN14" t="str">
        <f>BZ1</f>
        <v>Lanier, Shari</v>
      </c>
      <c r="BO14" s="396" t="s">
        <v>396</v>
      </c>
      <c r="BP14" s="956" t="s">
        <v>393</v>
      </c>
      <c r="BQ14" s="396" t="s">
        <v>393</v>
      </c>
      <c r="BR14" s="276" t="s">
        <v>391</v>
      </c>
      <c r="BS14" s="396" t="s">
        <v>393</v>
      </c>
      <c r="BT14" s="220" t="s">
        <v>403</v>
      </c>
      <c r="BU14" s="7" t="s">
        <v>74</v>
      </c>
      <c r="BV14" s="998" t="s">
        <v>420</v>
      </c>
      <c r="BW14" s="957" t="s">
        <v>393</v>
      </c>
      <c r="BX14" s="276"/>
      <c r="BY14" t="s">
        <v>74</v>
      </c>
      <c r="BZ14" s="276" t="s">
        <v>413</v>
      </c>
      <c r="CA14" s="1210" t="s">
        <v>396</v>
      </c>
      <c r="CB14" s="396"/>
      <c r="CC14" t="s">
        <v>421</v>
      </c>
      <c r="CD14" s="396" t="s">
        <v>393</v>
      </c>
      <c r="CE14" s="396" t="s">
        <v>404</v>
      </c>
      <c r="CF14" s="27" t="s">
        <v>422</v>
      </c>
      <c r="CG14" s="276" t="s">
        <v>423</v>
      </c>
    </row>
    <row r="15" spans="1:85" ht="25.9" customHeight="1">
      <c r="A15" s="61"/>
      <c r="B15" s="61" t="str">
        <f>$AR$1</f>
        <v>CHERRY, LAUREN         LB8997</v>
      </c>
      <c r="C15" s="61" t="str">
        <f>$S$1</f>
        <v>LANEY, Anthony</v>
      </c>
      <c r="D15" s="1445" t="s">
        <v>424</v>
      </c>
      <c r="E15" s="277"/>
      <c r="F15" s="930"/>
      <c r="G15" s="1305" t="s">
        <v>74</v>
      </c>
      <c r="H15" s="927" t="s">
        <v>425</v>
      </c>
      <c r="I15" s="396" t="s">
        <v>74</v>
      </c>
      <c r="J15" s="481" t="s">
        <v>426</v>
      </c>
      <c r="K15" s="481" t="e">
        <v>#REF!</v>
      </c>
      <c r="L15" s="1319" t="s">
        <v>427</v>
      </c>
      <c r="M15" s="15" t="s">
        <v>428</v>
      </c>
      <c r="N15" s="7" t="s">
        <v>429</v>
      </c>
      <c r="O15" s="985" t="s">
        <v>430</v>
      </c>
      <c r="P15" t="s">
        <v>74</v>
      </c>
      <c r="Q15" s="396">
        <v>0</v>
      </c>
      <c r="R15" s="396" t="s">
        <v>431</v>
      </c>
      <c r="T15" t="s">
        <v>421</v>
      </c>
      <c r="U15" s="396"/>
      <c r="V15" s="7" t="s">
        <v>74</v>
      </c>
      <c r="W15" s="7" t="s">
        <v>74</v>
      </c>
      <c r="AA15" s="396" t="s">
        <v>432</v>
      </c>
      <c r="AB15" s="396" t="s">
        <v>74</v>
      </c>
      <c r="AC15" s="396"/>
      <c r="AD15" s="396" t="s">
        <v>433</v>
      </c>
      <c r="AE15" s="396" t="s">
        <v>432</v>
      </c>
      <c r="AF15" s="220" t="s">
        <v>74</v>
      </c>
      <c r="AG15" s="396" t="s">
        <v>387</v>
      </c>
      <c r="AH15" s="958" t="s">
        <v>413</v>
      </c>
      <c r="AJ15" t="s">
        <v>434</v>
      </c>
      <c r="AK15" s="220" t="s">
        <v>295</v>
      </c>
      <c r="AL15" s="276" t="s">
        <v>414</v>
      </c>
      <c r="AM15" s="276" t="s">
        <v>74</v>
      </c>
      <c r="AN15" s="276" t="s">
        <v>415</v>
      </c>
      <c r="AO15" s="276" t="s">
        <v>74</v>
      </c>
      <c r="AP15" s="276"/>
      <c r="AQ15" s="276"/>
      <c r="AR15" s="276" t="s">
        <v>435</v>
      </c>
      <c r="AS15" s="276"/>
      <c r="AT15" s="276" t="s">
        <v>419</v>
      </c>
      <c r="AU15" s="276" t="s">
        <v>74</v>
      </c>
      <c r="AV15" s="276" t="s">
        <v>74</v>
      </c>
      <c r="AW15" s="276"/>
      <c r="AX15" s="276" t="s">
        <v>419</v>
      </c>
      <c r="AY15" s="276" t="s">
        <v>399</v>
      </c>
      <c r="AZ15" s="276" t="s">
        <v>436</v>
      </c>
      <c r="BA15" s="276"/>
      <c r="BB15" s="276"/>
      <c r="BC15" s="276"/>
      <c r="BD15" s="276"/>
      <c r="BE15" s="276"/>
      <c r="BF15" s="276"/>
      <c r="BG15" s="276"/>
      <c r="BH15" s="276"/>
      <c r="BI15" s="276"/>
      <c r="BJ15" s="276"/>
      <c r="BK15" s="276"/>
      <c r="BL15" s="276" t="s">
        <v>74</v>
      </c>
      <c r="BM15" s="1990"/>
      <c r="BN15" t="str">
        <f>CA1</f>
        <v>Corbin, Wanda</v>
      </c>
      <c r="BO15" t="s">
        <v>437</v>
      </c>
      <c r="BP15" s="956" t="s">
        <v>74</v>
      </c>
      <c r="BQ15" s="7" t="s">
        <v>74</v>
      </c>
      <c r="BR15" s="276" t="s">
        <v>438</v>
      </c>
      <c r="BS15" s="396" t="s">
        <v>403</v>
      </c>
      <c r="BT15" s="220" t="s">
        <v>403</v>
      </c>
      <c r="BU15" s="7"/>
      <c r="BW15" s="957" t="s">
        <v>403</v>
      </c>
      <c r="BX15" s="276"/>
      <c r="BY15" t="s">
        <v>439</v>
      </c>
      <c r="BZ15" s="276" t="s">
        <v>386</v>
      </c>
      <c r="CA15" s="7" t="s">
        <v>440</v>
      </c>
      <c r="CB15" s="273" t="s">
        <v>74</v>
      </c>
      <c r="CC15" t="s">
        <v>421</v>
      </c>
      <c r="CD15" s="273" t="s">
        <v>74</v>
      </c>
      <c r="CF15" s="27" t="s">
        <v>441</v>
      </c>
      <c r="CG15" s="396" t="s">
        <v>414</v>
      </c>
    </row>
    <row r="16" spans="1:85" ht="25.9" customHeight="1">
      <c r="A16" s="61"/>
      <c r="B16" s="61" t="str">
        <f>$AD$1</f>
        <v>Collins, Darlene</v>
      </c>
      <c r="C16" s="61" t="str">
        <f>$T$1</f>
        <v>LAWRENCE, GENEATHA</v>
      </c>
      <c r="D16" s="1446" t="s">
        <v>442</v>
      </c>
      <c r="E16" s="32"/>
      <c r="F16" s="930" t="s">
        <v>409</v>
      </c>
      <c r="G16" s="228" t="s">
        <v>443</v>
      </c>
      <c r="H16" s="7" t="s">
        <v>410</v>
      </c>
      <c r="I16" s="396" t="s">
        <v>297</v>
      </c>
      <c r="J16" s="481" t="s">
        <v>410</v>
      </c>
      <c r="K16" s="481" t="s">
        <v>444</v>
      </c>
      <c r="L16" s="7" t="s">
        <v>445</v>
      </c>
      <c r="M16" s="15" t="s">
        <v>74</v>
      </c>
      <c r="N16" s="7" t="s">
        <v>74</v>
      </c>
      <c r="O16" s="521" t="s">
        <v>446</v>
      </c>
      <c r="P16" t="s">
        <v>447</v>
      </c>
      <c r="Q16" s="396" t="s">
        <v>448</v>
      </c>
      <c r="R16" s="521" t="s">
        <v>449</v>
      </c>
      <c r="S16" s="257" t="s">
        <v>450</v>
      </c>
      <c r="T16" t="s">
        <v>346</v>
      </c>
      <c r="U16" s="7" t="s">
        <v>346</v>
      </c>
      <c r="V16" s="514" t="s">
        <v>346</v>
      </c>
      <c r="W16" s="7" t="s">
        <v>346</v>
      </c>
      <c r="AA16" s="7" t="s">
        <v>346</v>
      </c>
      <c r="AB16" s="7" t="s">
        <v>346</v>
      </c>
      <c r="AC16" s="7" t="s">
        <v>373</v>
      </c>
      <c r="AD16" s="7" t="s">
        <v>346</v>
      </c>
      <c r="AE16" s="7" t="s">
        <v>346</v>
      </c>
      <c r="AF16" s="7" t="s">
        <v>346</v>
      </c>
      <c r="AG16" s="7" t="s">
        <v>346</v>
      </c>
      <c r="AH16" s="7" t="s">
        <v>451</v>
      </c>
      <c r="AI16" s="7" t="s">
        <v>346</v>
      </c>
      <c r="AJ16" s="7" t="s">
        <v>346</v>
      </c>
      <c r="AK16" s="61" t="s">
        <v>347</v>
      </c>
      <c r="AL16" s="7" t="s">
        <v>346</v>
      </c>
      <c r="AM16" s="7" t="s">
        <v>346</v>
      </c>
      <c r="AN16" s="7" t="s">
        <v>346</v>
      </c>
      <c r="AO16" s="7" t="s">
        <v>346</v>
      </c>
      <c r="AP16" s="7" t="s">
        <v>346</v>
      </c>
      <c r="AQ16" s="7" t="s">
        <v>346</v>
      </c>
      <c r="AR16" s="7" t="s">
        <v>346</v>
      </c>
      <c r="AS16" s="7" t="s">
        <v>346</v>
      </c>
      <c r="AT16" s="7" t="s">
        <v>346</v>
      </c>
      <c r="AU16" s="7" t="s">
        <v>346</v>
      </c>
      <c r="AV16" s="7" t="s">
        <v>346</v>
      </c>
      <c r="AW16" s="7" t="s">
        <v>346</v>
      </c>
      <c r="AX16" s="7" t="s">
        <v>346</v>
      </c>
      <c r="AY16" s="7" t="s">
        <v>346</v>
      </c>
      <c r="AZ16" s="7" t="s">
        <v>346</v>
      </c>
      <c r="BA16" s="7"/>
      <c r="BB16" s="7" t="s">
        <v>346</v>
      </c>
      <c r="BC16" s="7" t="s">
        <v>346</v>
      </c>
      <c r="BD16" s="7"/>
      <c r="BE16" s="7"/>
      <c r="BF16" s="7"/>
      <c r="BG16" s="7"/>
      <c r="BH16" s="7"/>
      <c r="BI16" s="7"/>
      <c r="BJ16" s="7"/>
      <c r="BK16" s="7"/>
      <c r="BL16" s="7" t="s">
        <v>346</v>
      </c>
      <c r="BM16" s="1990"/>
      <c r="BN16" t="str">
        <f>CB1</f>
        <v>WILLIS, CATRERA</v>
      </c>
      <c r="BO16" s="7" t="s">
        <v>346</v>
      </c>
      <c r="BP16" s="7" t="s">
        <v>346</v>
      </c>
      <c r="BQ16" s="7" t="s">
        <v>346</v>
      </c>
      <c r="BR16" s="7" t="s">
        <v>347</v>
      </c>
      <c r="BS16" s="396" t="s">
        <v>346</v>
      </c>
      <c r="BT16" s="219" t="s">
        <v>346</v>
      </c>
      <c r="BU16" s="7"/>
      <c r="BV16" s="521" t="s">
        <v>452</v>
      </c>
      <c r="BW16" s="514" t="s">
        <v>346</v>
      </c>
      <c r="BX16" s="7"/>
      <c r="BY16" t="s">
        <v>445</v>
      </c>
      <c r="BZ16" s="7"/>
      <c r="CA16" s="7" t="s">
        <v>346</v>
      </c>
      <c r="CB16" s="7" t="s">
        <v>346</v>
      </c>
      <c r="CC16" t="s">
        <v>346</v>
      </c>
      <c r="CD16" s="273" t="s">
        <v>74</v>
      </c>
      <c r="CE16" s="7" t="s">
        <v>346</v>
      </c>
      <c r="CF16" s="228" t="s">
        <v>346</v>
      </c>
      <c r="CG16" s="7"/>
    </row>
    <row r="17" spans="1:85" ht="25.9" customHeight="1">
      <c r="A17" s="61"/>
      <c r="B17" s="61" t="str">
        <f>$AB$1</f>
        <v>Cousette, JOHN ROOF</v>
      </c>
      <c r="C17" s="61" t="str">
        <f>$U$1</f>
        <v>SMITH, JANET</v>
      </c>
      <c r="D17" s="1447" t="s">
        <v>453</v>
      </c>
      <c r="E17" s="32"/>
      <c r="F17" s="32"/>
      <c r="G17" s="228" t="s">
        <v>74</v>
      </c>
      <c r="H17" s="7" t="s">
        <v>74</v>
      </c>
      <c r="I17" s="396" t="s">
        <v>74</v>
      </c>
      <c r="J17" s="481">
        <v>0</v>
      </c>
      <c r="K17" s="481" t="e">
        <v>#REF!</v>
      </c>
      <c r="L17" s="498"/>
      <c r="M17" s="15" t="s">
        <v>74</v>
      </c>
      <c r="N17" s="7" t="s">
        <v>74</v>
      </c>
      <c r="O17" s="396">
        <v>0</v>
      </c>
      <c r="P17" t="s">
        <v>74</v>
      </c>
      <c r="Q17" s="396" t="s">
        <v>74</v>
      </c>
      <c r="R17" s="396" t="s">
        <v>74</v>
      </c>
      <c r="S17" s="273"/>
      <c r="T17" t="s">
        <v>346</v>
      </c>
      <c r="U17" s="7" t="s">
        <v>346</v>
      </c>
      <c r="V17" s="514" t="s">
        <v>346</v>
      </c>
      <c r="W17" s="7" t="s">
        <v>346</v>
      </c>
      <c r="AA17" s="7" t="s">
        <v>346</v>
      </c>
      <c r="AB17" s="7" t="s">
        <v>346</v>
      </c>
      <c r="AC17" s="7" t="s">
        <v>373</v>
      </c>
      <c r="AD17" s="7" t="s">
        <v>346</v>
      </c>
      <c r="AE17" s="7" t="s">
        <v>346</v>
      </c>
      <c r="AF17" s="7" t="s">
        <v>346</v>
      </c>
      <c r="AG17" s="7" t="s">
        <v>346</v>
      </c>
      <c r="AH17" s="7" t="s">
        <v>346</v>
      </c>
      <c r="AI17" s="7" t="s">
        <v>346</v>
      </c>
      <c r="AJ17" s="7" t="s">
        <v>346</v>
      </c>
      <c r="AK17" s="61" t="s">
        <v>347</v>
      </c>
      <c r="AL17" s="7" t="s">
        <v>346</v>
      </c>
      <c r="AM17" s="7" t="s">
        <v>346</v>
      </c>
      <c r="AN17" s="7" t="s">
        <v>346</v>
      </c>
      <c r="AO17" s="7" t="s">
        <v>346</v>
      </c>
      <c r="AP17" s="7" t="s">
        <v>346</v>
      </c>
      <c r="AQ17" s="7" t="s">
        <v>346</v>
      </c>
      <c r="AR17" s="7" t="s">
        <v>346</v>
      </c>
      <c r="AS17" s="7" t="s">
        <v>346</v>
      </c>
      <c r="AT17" s="7" t="s">
        <v>346</v>
      </c>
      <c r="AU17" s="7" t="s">
        <v>346</v>
      </c>
      <c r="AV17" s="7" t="s">
        <v>346</v>
      </c>
      <c r="AW17" s="7" t="s">
        <v>346</v>
      </c>
      <c r="AX17" s="7" t="s">
        <v>346</v>
      </c>
      <c r="AY17" s="7" t="s">
        <v>346</v>
      </c>
      <c r="AZ17" s="7" t="s">
        <v>346</v>
      </c>
      <c r="BA17" s="7"/>
      <c r="BB17" s="7" t="s">
        <v>346</v>
      </c>
      <c r="BC17" s="7" t="s">
        <v>346</v>
      </c>
      <c r="BD17" s="7"/>
      <c r="BE17" s="7"/>
      <c r="BF17" s="7"/>
      <c r="BG17" s="7"/>
      <c r="BH17" s="7"/>
      <c r="BI17" s="7"/>
      <c r="BJ17" s="7"/>
      <c r="BK17" s="7"/>
      <c r="BL17" s="7" t="s">
        <v>346</v>
      </c>
      <c r="BM17" s="1990"/>
      <c r="BN17" t="str">
        <f>CC1</f>
        <v>Greenawalt, Mike</v>
      </c>
      <c r="BO17" s="7" t="s">
        <v>346</v>
      </c>
      <c r="BP17" s="7" t="s">
        <v>346</v>
      </c>
      <c r="BQ17" s="7" t="s">
        <v>346</v>
      </c>
      <c r="BR17" s="7" t="s">
        <v>347</v>
      </c>
      <c r="BS17" s="396" t="s">
        <v>346</v>
      </c>
      <c r="BT17" s="219" t="s">
        <v>295</v>
      </c>
      <c r="BU17" s="7" t="s">
        <v>74</v>
      </c>
      <c r="BW17" s="514" t="s">
        <v>346</v>
      </c>
      <c r="BX17" s="7"/>
      <c r="BY17" t="s">
        <v>74</v>
      </c>
      <c r="BZ17" s="7"/>
      <c r="CA17" s="7" t="s">
        <v>346</v>
      </c>
      <c r="CB17" s="7" t="s">
        <v>346</v>
      </c>
      <c r="CC17" t="s">
        <v>346</v>
      </c>
      <c r="CD17" s="273" t="s">
        <v>74</v>
      </c>
      <c r="CE17" s="7" t="s">
        <v>346</v>
      </c>
      <c r="CF17" s="228" t="s">
        <v>346</v>
      </c>
      <c r="CG17" s="7"/>
    </row>
    <row r="18" spans="1:85" ht="25.9" customHeight="1">
      <c r="A18" s="61"/>
      <c r="B18" s="61" t="str">
        <f>$AA$1</f>
        <v>Cousette, JOHN Vandalism</v>
      </c>
      <c r="C18" s="61" t="str">
        <f>$V$1</f>
        <v>Wimbish, Tawana</v>
      </c>
      <c r="D18" s="1448" t="s">
        <v>454</v>
      </c>
      <c r="E18" s="986"/>
      <c r="F18" s="977" t="s">
        <v>455</v>
      </c>
      <c r="G18" s="1196" t="s">
        <v>456</v>
      </c>
      <c r="H18" s="936">
        <v>8886568005</v>
      </c>
      <c r="I18" s="937" t="s">
        <v>457</v>
      </c>
      <c r="J18" s="939" t="s">
        <v>458</v>
      </c>
      <c r="K18" s="939" t="s">
        <v>459</v>
      </c>
      <c r="L18" s="1199"/>
      <c r="M18" s="979" t="s">
        <v>295</v>
      </c>
      <c r="N18" s="936" t="s">
        <v>74</v>
      </c>
      <c r="O18" s="1231" t="s">
        <v>460</v>
      </c>
      <c r="P18" s="563" t="s">
        <v>461</v>
      </c>
      <c r="Q18" s="937" t="s">
        <v>462</v>
      </c>
      <c r="R18" s="937">
        <v>44453</v>
      </c>
      <c r="S18" s="938" t="s">
        <v>463</v>
      </c>
      <c r="T18" t="s">
        <v>74</v>
      </c>
      <c r="U18" s="7" t="s">
        <v>295</v>
      </c>
      <c r="V18" s="514" t="s">
        <v>295</v>
      </c>
      <c r="W18" s="7" t="s">
        <v>295</v>
      </c>
      <c r="AA18" s="7" t="s">
        <v>295</v>
      </c>
      <c r="AB18" s="7" t="s">
        <v>295</v>
      </c>
      <c r="AC18" s="396" t="s">
        <v>373</v>
      </c>
      <c r="AD18" s="7" t="s">
        <v>295</v>
      </c>
      <c r="AE18" s="7" t="s">
        <v>295</v>
      </c>
      <c r="AF18" s="7" t="s">
        <v>295</v>
      </c>
      <c r="AG18" s="7" t="s">
        <v>74</v>
      </c>
      <c r="AH18" s="7" t="s">
        <v>74</v>
      </c>
      <c r="AI18" s="7" t="s">
        <v>346</v>
      </c>
      <c r="AJ18" s="7" t="s">
        <v>295</v>
      </c>
      <c r="AK18" s="61" t="s">
        <v>302</v>
      </c>
      <c r="AL18" s="7" t="s">
        <v>295</v>
      </c>
      <c r="AM18" s="7" t="s">
        <v>346</v>
      </c>
      <c r="AN18" s="7" t="s">
        <v>295</v>
      </c>
      <c r="AO18" s="7" t="s">
        <v>295</v>
      </c>
      <c r="AP18" s="7" t="s">
        <v>373</v>
      </c>
      <c r="AQ18" s="7" t="s">
        <v>373</v>
      </c>
      <c r="AR18" s="7" t="s">
        <v>295</v>
      </c>
      <c r="AS18" s="7" t="s">
        <v>373</v>
      </c>
      <c r="AT18" s="7" t="s">
        <v>295</v>
      </c>
      <c r="AU18" s="7" t="s">
        <v>295</v>
      </c>
      <c r="AV18" s="7" t="s">
        <v>295</v>
      </c>
      <c r="AW18" s="7" t="s">
        <v>295</v>
      </c>
      <c r="AX18" s="7" t="s">
        <v>295</v>
      </c>
      <c r="AY18" s="7" t="s">
        <v>295</v>
      </c>
      <c r="AZ18" s="7" t="s">
        <v>295</v>
      </c>
      <c r="BA18" s="7"/>
      <c r="BB18" s="7" t="s">
        <v>295</v>
      </c>
      <c r="BC18" s="7" t="s">
        <v>295</v>
      </c>
      <c r="BD18" s="7"/>
      <c r="BE18" s="7"/>
      <c r="BF18" s="7"/>
      <c r="BG18" s="7"/>
      <c r="BH18" s="7"/>
      <c r="BI18" s="7"/>
      <c r="BJ18" s="7"/>
      <c r="BK18" s="7"/>
      <c r="BL18" s="7" t="s">
        <v>295</v>
      </c>
      <c r="BM18" s="1990"/>
      <c r="BN18" t="str">
        <f>CD1</f>
        <v>THOMAS, LISA</v>
      </c>
      <c r="BO18" s="7" t="s">
        <v>346</v>
      </c>
      <c r="BP18" s="7" t="s">
        <v>295</v>
      </c>
      <c r="BQ18" s="7" t="s">
        <v>295</v>
      </c>
      <c r="BR18" s="7" t="s">
        <v>464</v>
      </c>
      <c r="BS18" s="396" t="s">
        <v>74</v>
      </c>
      <c r="BT18" s="219" t="s">
        <v>346</v>
      </c>
      <c r="BU18" s="936"/>
      <c r="BV18" s="1232" t="s">
        <v>465</v>
      </c>
      <c r="BW18" s="514" t="s">
        <v>295</v>
      </c>
      <c r="BX18" s="7"/>
      <c r="BY18" s="563" t="s">
        <v>457</v>
      </c>
      <c r="BZ18" s="7"/>
      <c r="CA18" s="7" t="s">
        <v>464</v>
      </c>
      <c r="CB18" s="7" t="s">
        <v>295</v>
      </c>
      <c r="CC18" t="s">
        <v>74</v>
      </c>
      <c r="CD18" s="273" t="s">
        <v>74</v>
      </c>
      <c r="CE18" s="7" t="s">
        <v>346</v>
      </c>
      <c r="CF18" s="283" t="s">
        <v>346</v>
      </c>
      <c r="CG18" s="7"/>
    </row>
    <row r="19" spans="1:85" ht="25.9" customHeight="1">
      <c r="A19" s="61"/>
      <c r="B19" s="61" t="str">
        <f>$AK$1</f>
        <v>Craig Ringo</v>
      </c>
      <c r="C19" s="61" t="str">
        <f>$W$1</f>
        <v>HICKS, JASON</v>
      </c>
      <c r="D19" s="1449" t="s">
        <v>466</v>
      </c>
      <c r="E19" s="1002"/>
      <c r="F19" s="273" t="str">
        <f>'[1]jobinfo(2)'!$C$58</f>
        <v>Back Foyer</v>
      </c>
      <c r="G19" s="973" t="s">
        <v>467</v>
      </c>
      <c r="H19" s="7" t="s">
        <v>468</v>
      </c>
      <c r="I19" s="396" t="s">
        <v>325</v>
      </c>
      <c r="J19" s="481" t="s">
        <v>469</v>
      </c>
      <c r="K19" s="481" t="s">
        <v>322</v>
      </c>
      <c r="L19" s="441" t="s">
        <v>470</v>
      </c>
      <c r="M19" s="15" t="s">
        <v>295</v>
      </c>
      <c r="N19" s="1003" t="s">
        <v>471</v>
      </c>
      <c r="O19" s="1003" t="s">
        <v>472</v>
      </c>
      <c r="P19" t="s">
        <v>473</v>
      </c>
      <c r="Q19" s="1003" t="s">
        <v>474</v>
      </c>
      <c r="R19" s="396" t="s">
        <v>475</v>
      </c>
      <c r="S19" s="61" t="s">
        <v>476</v>
      </c>
      <c r="T19" t="s">
        <v>346</v>
      </c>
      <c r="U19" s="7" t="s">
        <v>346</v>
      </c>
      <c r="V19" s="514" t="s">
        <v>346</v>
      </c>
      <c r="W19" s="7" t="s">
        <v>346</v>
      </c>
      <c r="AA19" s="7" t="s">
        <v>346</v>
      </c>
      <c r="AB19" s="7" t="s">
        <v>346</v>
      </c>
      <c r="AC19" s="396" t="s">
        <v>346</v>
      </c>
      <c r="AD19" s="7" t="s">
        <v>346</v>
      </c>
      <c r="AE19" s="7" t="s">
        <v>346</v>
      </c>
      <c r="AF19" s="7" t="s">
        <v>346</v>
      </c>
      <c r="AG19" s="7" t="s">
        <v>346</v>
      </c>
      <c r="AH19" s="7" t="s">
        <v>346</v>
      </c>
      <c r="AI19" s="7" t="s">
        <v>346</v>
      </c>
      <c r="AJ19" s="7" t="s">
        <v>346</v>
      </c>
      <c r="AK19" s="61" t="s">
        <v>347</v>
      </c>
      <c r="AL19" s="7" t="s">
        <v>346</v>
      </c>
      <c r="AM19" s="7" t="s">
        <v>346</v>
      </c>
      <c r="AN19" s="7" t="s">
        <v>346</v>
      </c>
      <c r="AO19" s="7" t="s">
        <v>346</v>
      </c>
      <c r="AP19" s="7" t="s">
        <v>346</v>
      </c>
      <c r="AQ19" s="7" t="s">
        <v>346</v>
      </c>
      <c r="AR19" s="7" t="s">
        <v>346</v>
      </c>
      <c r="AS19" s="7" t="s">
        <v>346</v>
      </c>
      <c r="AT19" s="7" t="s">
        <v>346</v>
      </c>
      <c r="AU19" s="7" t="s">
        <v>346</v>
      </c>
      <c r="AV19" s="7" t="s">
        <v>346</v>
      </c>
      <c r="AW19" s="7" t="s">
        <v>346</v>
      </c>
      <c r="AX19" s="7" t="s">
        <v>346</v>
      </c>
      <c r="AY19" s="7" t="s">
        <v>346</v>
      </c>
      <c r="AZ19" s="7" t="s">
        <v>346</v>
      </c>
      <c r="BA19" s="7"/>
      <c r="BB19" s="7" t="s">
        <v>346</v>
      </c>
      <c r="BC19" s="7" t="s">
        <v>346</v>
      </c>
      <c r="BD19" s="7"/>
      <c r="BE19" s="7"/>
      <c r="BF19" s="7"/>
      <c r="BG19" s="7"/>
      <c r="BH19" s="7"/>
      <c r="BI19" s="7"/>
      <c r="BJ19" s="7"/>
      <c r="BK19" s="7"/>
      <c r="BL19" s="7" t="s">
        <v>346</v>
      </c>
      <c r="BM19" s="1990"/>
      <c r="BN19" t="str">
        <f>CE1</f>
        <v>Ragland</v>
      </c>
      <c r="BO19" s="7" t="s">
        <v>346</v>
      </c>
      <c r="BP19" s="7" t="s">
        <v>346</v>
      </c>
      <c r="BQ19" s="7" t="s">
        <v>346</v>
      </c>
      <c r="BR19" s="7" t="s">
        <v>347</v>
      </c>
      <c r="BS19" s="396" t="s">
        <v>346</v>
      </c>
      <c r="BT19" s="219" t="s">
        <v>346</v>
      </c>
      <c r="BU19" s="7" t="s">
        <v>74</v>
      </c>
      <c r="BV19" s="61" t="s">
        <v>322</v>
      </c>
      <c r="BW19" s="514" t="s">
        <v>346</v>
      </c>
      <c r="BX19" s="7"/>
      <c r="BY19" t="s">
        <v>477</v>
      </c>
      <c r="BZ19" s="7"/>
      <c r="CA19" s="7" t="s">
        <v>346</v>
      </c>
      <c r="CB19" s="7" t="s">
        <v>346</v>
      </c>
      <c r="CC19" t="s">
        <v>346</v>
      </c>
      <c r="CD19" s="273" t="s">
        <v>74</v>
      </c>
      <c r="CE19" s="7" t="s">
        <v>346</v>
      </c>
      <c r="CF19" s="959" t="s">
        <v>346</v>
      </c>
      <c r="CG19" s="7"/>
    </row>
    <row r="20" spans="1:85" ht="25.9" customHeight="1">
      <c r="A20" s="15"/>
      <c r="B20" s="61" t="str">
        <f>$AO$1</f>
        <v>Dejarnette Mattie</v>
      </c>
      <c r="C20" s="61" t="str">
        <f>$X$1</f>
        <v>Akala, Ayo SMOKE FIRE</v>
      </c>
      <c r="D20" s="1450" t="s">
        <v>478</v>
      </c>
      <c r="E20" s="1002"/>
      <c r="F20" s="273" t="str">
        <f>'[1]jobinfo(2)'!$C$59</f>
        <v>Stairs Up</v>
      </c>
      <c r="G20" s="1307" t="s">
        <v>479</v>
      </c>
      <c r="H20" s="7" t="s">
        <v>480</v>
      </c>
      <c r="I20" s="396" t="s">
        <v>481</v>
      </c>
      <c r="J20" s="481" t="s">
        <v>482</v>
      </c>
      <c r="K20" s="481" t="s">
        <v>483</v>
      </c>
      <c r="L20" s="1007" t="s">
        <v>484</v>
      </c>
      <c r="M20" s="15" t="s">
        <v>295</v>
      </c>
      <c r="N20" s="1003" t="s">
        <v>324</v>
      </c>
      <c r="O20" s="1003" t="s">
        <v>485</v>
      </c>
      <c r="P20" t="s">
        <v>243</v>
      </c>
      <c r="Q20" s="1003" t="s">
        <v>486</v>
      </c>
      <c r="R20" s="396" t="s">
        <v>481</v>
      </c>
      <c r="S20" s="1332" t="s">
        <v>487</v>
      </c>
      <c r="T20" t="s">
        <v>346</v>
      </c>
      <c r="U20" s="7" t="s">
        <v>346</v>
      </c>
      <c r="V20" s="514" t="s">
        <v>346</v>
      </c>
      <c r="W20" s="7" t="s">
        <v>346</v>
      </c>
      <c r="AA20" s="7" t="s">
        <v>295</v>
      </c>
      <c r="AB20" s="7" t="s">
        <v>295</v>
      </c>
      <c r="AC20" s="396" t="s">
        <v>346</v>
      </c>
      <c r="AD20" s="7" t="s">
        <v>295</v>
      </c>
      <c r="AE20" s="7" t="s">
        <v>346</v>
      </c>
      <c r="AF20" s="7" t="s">
        <v>346</v>
      </c>
      <c r="AG20" s="7" t="s">
        <v>346</v>
      </c>
      <c r="AH20" s="7" t="s">
        <v>346</v>
      </c>
      <c r="AI20" s="7" t="s">
        <v>346</v>
      </c>
      <c r="AJ20" s="7" t="s">
        <v>346</v>
      </c>
      <c r="AK20" s="61" t="s">
        <v>347</v>
      </c>
      <c r="AL20" s="7" t="s">
        <v>346</v>
      </c>
      <c r="AM20" s="7" t="s">
        <v>346</v>
      </c>
      <c r="AN20" s="7" t="s">
        <v>346</v>
      </c>
      <c r="AO20" s="7" t="s">
        <v>346</v>
      </c>
      <c r="AP20" s="7" t="s">
        <v>346</v>
      </c>
      <c r="AQ20" s="7" t="s">
        <v>346</v>
      </c>
      <c r="AR20" s="7" t="s">
        <v>74</v>
      </c>
      <c r="AS20" s="7" t="s">
        <v>346</v>
      </c>
      <c r="AT20" s="7" t="s">
        <v>346</v>
      </c>
      <c r="AU20" s="7" t="s">
        <v>346</v>
      </c>
      <c r="AV20" s="7" t="s">
        <v>346</v>
      </c>
      <c r="AW20" s="7" t="s">
        <v>346</v>
      </c>
      <c r="AX20" s="7" t="s">
        <v>346</v>
      </c>
      <c r="AY20" s="7" t="s">
        <v>295</v>
      </c>
      <c r="AZ20" s="7" t="s">
        <v>295</v>
      </c>
      <c r="BA20" s="7"/>
      <c r="BB20" s="7" t="s">
        <v>346</v>
      </c>
      <c r="BC20" s="7" t="s">
        <v>346</v>
      </c>
      <c r="BD20" s="7"/>
      <c r="BE20" s="7"/>
      <c r="BF20" s="7"/>
      <c r="BG20" s="7"/>
      <c r="BH20" s="7"/>
      <c r="BI20" s="7"/>
      <c r="BJ20" s="7"/>
      <c r="BK20" s="7"/>
      <c r="BL20" s="7" t="s">
        <v>346</v>
      </c>
      <c r="BM20" s="1990"/>
      <c r="BN20" t="str">
        <f>CF1</f>
        <v>Webb, Terika</v>
      </c>
      <c r="BO20" s="7" t="s">
        <v>346</v>
      </c>
      <c r="BP20" s="7" t="s">
        <v>346</v>
      </c>
      <c r="BQ20" s="7" t="s">
        <v>346</v>
      </c>
      <c r="BR20" s="7" t="s">
        <v>347</v>
      </c>
      <c r="BS20" s="396" t="s">
        <v>346</v>
      </c>
      <c r="BT20" s="219" t="s">
        <v>346</v>
      </c>
      <c r="BU20" s="7" t="s">
        <v>74</v>
      </c>
      <c r="BV20" s="61" t="s">
        <v>488</v>
      </c>
      <c r="BW20" s="514" t="s">
        <v>346</v>
      </c>
      <c r="BX20" s="7"/>
      <c r="BY20" t="s">
        <v>489</v>
      </c>
      <c r="BZ20" s="7"/>
      <c r="CA20" s="7" t="s">
        <v>346</v>
      </c>
      <c r="CB20" s="7" t="s">
        <v>346</v>
      </c>
      <c r="CC20" t="s">
        <v>346</v>
      </c>
      <c r="CD20" s="273" t="s">
        <v>74</v>
      </c>
      <c r="CE20" s="7" t="s">
        <v>346</v>
      </c>
      <c r="CF20" s="229" t="s">
        <v>346</v>
      </c>
      <c r="CG20" s="7"/>
    </row>
    <row r="21" spans="1:85" ht="25.9" customHeight="1">
      <c r="A21" s="15"/>
      <c r="B21" s="61" t="str">
        <f>$L$1</f>
        <v>FERGUSON, ROBERT &amp; MRS</v>
      </c>
      <c r="C21" s="61" t="str">
        <f>$Y$1</f>
        <v>Akala, Ayo VND</v>
      </c>
      <c r="D21" s="434" t="s">
        <v>490</v>
      </c>
      <c r="E21" s="935"/>
      <c r="F21" s="1234" t="s">
        <v>491</v>
      </c>
      <c r="G21" s="935" t="s">
        <v>74</v>
      </c>
      <c r="H21" s="936" t="s">
        <v>410</v>
      </c>
      <c r="I21" s="937" t="s">
        <v>74</v>
      </c>
      <c r="J21" s="939">
        <v>0</v>
      </c>
      <c r="K21" s="939">
        <v>0</v>
      </c>
      <c r="L21" s="1209"/>
      <c r="M21" s="979" t="s">
        <v>492</v>
      </c>
      <c r="N21" s="936" t="s">
        <v>74</v>
      </c>
      <c r="O21" s="937">
        <v>0</v>
      </c>
      <c r="P21" s="563" t="s">
        <v>74</v>
      </c>
      <c r="Q21" s="937">
        <v>0</v>
      </c>
      <c r="R21" s="937" t="s">
        <v>74</v>
      </c>
      <c r="S21" s="938" t="s">
        <v>493</v>
      </c>
      <c r="T21" t="s">
        <v>494</v>
      </c>
      <c r="U21" s="7" t="s">
        <v>492</v>
      </c>
      <c r="V21" s="7" t="s">
        <v>74</v>
      </c>
      <c r="W21" s="7" t="s">
        <v>492</v>
      </c>
      <c r="AA21" s="7" t="s">
        <v>492</v>
      </c>
      <c r="AB21" s="7" t="s">
        <v>492</v>
      </c>
      <c r="AC21" s="396" t="s">
        <v>495</v>
      </c>
      <c r="AD21" s="7" t="s">
        <v>492</v>
      </c>
      <c r="AE21" s="7" t="s">
        <v>495</v>
      </c>
      <c r="AF21" s="7" t="s">
        <v>74</v>
      </c>
      <c r="AG21" s="7" t="s">
        <v>74</v>
      </c>
      <c r="AH21" s="7" t="s">
        <v>492</v>
      </c>
      <c r="AI21" s="7" t="s">
        <v>495</v>
      </c>
      <c r="AJ21" s="7" t="s">
        <v>492</v>
      </c>
      <c r="AK21" s="61">
        <v>2016</v>
      </c>
      <c r="AL21" s="7" t="s">
        <v>492</v>
      </c>
      <c r="AM21" s="7" t="s">
        <v>492</v>
      </c>
      <c r="AN21" s="7" t="s">
        <v>495</v>
      </c>
      <c r="AO21" s="7" t="s">
        <v>492</v>
      </c>
      <c r="AP21" s="7" t="s">
        <v>495</v>
      </c>
      <c r="AQ21" s="7" t="s">
        <v>495</v>
      </c>
      <c r="AR21" s="7" t="s">
        <v>492</v>
      </c>
      <c r="AS21" s="7" t="s">
        <v>495</v>
      </c>
      <c r="AT21" s="7" t="s">
        <v>492</v>
      </c>
      <c r="AU21" s="7" t="s">
        <v>495</v>
      </c>
      <c r="AV21" s="7" t="s">
        <v>495</v>
      </c>
      <c r="AW21" s="7">
        <v>1920</v>
      </c>
      <c r="AX21" s="7" t="s">
        <v>492</v>
      </c>
      <c r="AY21" s="7">
        <v>1920</v>
      </c>
      <c r="AZ21" s="7" t="s">
        <v>495</v>
      </c>
      <c r="BA21" s="7"/>
      <c r="BB21" s="7">
        <v>1956</v>
      </c>
      <c r="BC21" s="7" t="s">
        <v>495</v>
      </c>
      <c r="BD21" s="7"/>
      <c r="BE21" s="7"/>
      <c r="BF21" s="7"/>
      <c r="BG21" s="7"/>
      <c r="BH21" s="7"/>
      <c r="BI21" s="7"/>
      <c r="BJ21" s="7"/>
      <c r="BK21" s="7"/>
      <c r="BL21" s="7" t="s">
        <v>495</v>
      </c>
      <c r="BM21" s="1990"/>
      <c r="BN21" t="str">
        <f>CG1</f>
        <v>Red Ink CLE LLC Amir</v>
      </c>
      <c r="BO21" s="7" t="s">
        <v>495</v>
      </c>
      <c r="BP21" s="7" t="s">
        <v>74</v>
      </c>
      <c r="BQ21" s="7" t="s">
        <v>74</v>
      </c>
      <c r="BR21" s="7" t="s">
        <v>495</v>
      </c>
      <c r="BS21" s="396" t="s">
        <v>496</v>
      </c>
      <c r="BT21" s="219" t="s">
        <v>492</v>
      </c>
      <c r="BU21" s="1235" t="s">
        <v>497</v>
      </c>
      <c r="BV21" s="563"/>
      <c r="BW21" s="514" t="s">
        <v>498</v>
      </c>
      <c r="BX21" s="7"/>
      <c r="BY21" s="1236"/>
      <c r="BZ21" s="7"/>
      <c r="CA21" s="7" t="s">
        <v>495</v>
      </c>
      <c r="CB21" s="7" t="s">
        <v>495</v>
      </c>
      <c r="CC21" t="s">
        <v>494</v>
      </c>
      <c r="CD21" s="273" t="s">
        <v>74</v>
      </c>
      <c r="CE21" s="7" t="s">
        <v>492</v>
      </c>
      <c r="CF21" s="24">
        <v>1991</v>
      </c>
      <c r="CG21" s="7"/>
    </row>
    <row r="22" spans="1:85" ht="25.9" customHeight="1">
      <c r="A22" s="15"/>
      <c r="B22" s="61" t="str">
        <f>$AI$1</f>
        <v>Goshen, Aaron &amp; Shania </v>
      </c>
      <c r="C22" s="61" t="str">
        <f>$Z$1</f>
        <v>Akala, Ayo TREE</v>
      </c>
      <c r="D22" s="284" t="s">
        <v>499</v>
      </c>
      <c r="E22" s="32"/>
      <c r="F22" s="32"/>
      <c r="G22" s="32" t="s">
        <v>500</v>
      </c>
      <c r="H22" s="7" t="s">
        <v>501</v>
      </c>
      <c r="I22" s="396" t="s">
        <v>74</v>
      </c>
      <c r="J22" s="481">
        <v>0</v>
      </c>
      <c r="K22" s="481" t="s">
        <v>502</v>
      </c>
      <c r="L22" s="14"/>
      <c r="M22" s="15"/>
      <c r="N22" s="7" t="s">
        <v>74</v>
      </c>
      <c r="O22" s="396" t="s">
        <v>503</v>
      </c>
      <c r="P22" t="s">
        <v>74</v>
      </c>
      <c r="Q22" s="396" t="s">
        <v>74</v>
      </c>
      <c r="R22" s="396" t="s">
        <v>74</v>
      </c>
      <c r="S22" s="273"/>
      <c r="T22" s="953">
        <v>45165</v>
      </c>
      <c r="U22" s="7" t="s">
        <v>74</v>
      </c>
      <c r="V22" s="954">
        <v>45371</v>
      </c>
      <c r="W22" s="921">
        <v>45483</v>
      </c>
      <c r="AA22" s="953">
        <v>45511</v>
      </c>
      <c r="AB22" s="921">
        <v>45511</v>
      </c>
      <c r="AC22" s="953">
        <v>45405</v>
      </c>
      <c r="AD22" s="953">
        <v>45525</v>
      </c>
      <c r="AE22" s="921">
        <f>AE12</f>
        <v>45568</v>
      </c>
      <c r="AF22" s="921">
        <v>45330</v>
      </c>
      <c r="AG22" s="163"/>
      <c r="AH22" s="163">
        <v>45545</v>
      </c>
      <c r="AI22" s="163">
        <v>45564</v>
      </c>
      <c r="AJ22" s="163">
        <v>45618</v>
      </c>
      <c r="AK22" s="178">
        <v>44858</v>
      </c>
      <c r="AL22" s="951">
        <f>AL12</f>
        <v>45628</v>
      </c>
      <c r="AM22" s="921">
        <v>45693</v>
      </c>
      <c r="AN22" s="1393">
        <v>45727</v>
      </c>
      <c r="AO22" s="921">
        <v>45737</v>
      </c>
      <c r="AP22" s="1186" t="s">
        <v>504</v>
      </c>
      <c r="AQ22" s="1186">
        <v>45742</v>
      </c>
      <c r="AR22" s="1186" t="s">
        <v>505</v>
      </c>
      <c r="AS22" s="1186">
        <v>45751</v>
      </c>
      <c r="AT22" s="921">
        <v>45822</v>
      </c>
      <c r="AU22" s="921">
        <v>45721</v>
      </c>
      <c r="AV22" s="921">
        <v>45727</v>
      </c>
      <c r="AW22" s="921">
        <v>45836</v>
      </c>
      <c r="AX22" s="921">
        <v>45826</v>
      </c>
      <c r="AY22" s="921">
        <v>45836</v>
      </c>
      <c r="AZ22" s="921">
        <v>45896</v>
      </c>
      <c r="BA22" s="921"/>
      <c r="BB22" s="921">
        <f>BB12+1</f>
        <v>45987</v>
      </c>
      <c r="BC22" s="921"/>
      <c r="BD22" s="921"/>
      <c r="BE22" s="921"/>
      <c r="BF22" s="921"/>
      <c r="BG22" s="921"/>
      <c r="BH22" s="921"/>
      <c r="BI22" s="921"/>
      <c r="BJ22" s="921"/>
      <c r="BK22" s="921"/>
      <c r="BL22" s="921">
        <v>45727</v>
      </c>
      <c r="BM22" s="1990"/>
      <c r="BN22">
        <f>CH1</f>
        <v>0</v>
      </c>
      <c r="BO22" s="163">
        <v>45571</v>
      </c>
      <c r="BP22" s="951">
        <v>45330</v>
      </c>
      <c r="BQ22" s="921">
        <v>45330</v>
      </c>
      <c r="BR22" s="921">
        <v>45620</v>
      </c>
      <c r="BS22" s="524">
        <v>44316</v>
      </c>
      <c r="BT22" s="163">
        <v>45353</v>
      </c>
      <c r="BU22" s="7" t="s">
        <v>74</v>
      </c>
      <c r="BV22" s="521" t="s">
        <v>506</v>
      </c>
      <c r="BW22" s="954">
        <v>45332</v>
      </c>
      <c r="BX22" s="1186"/>
      <c r="BY22" s="999" t="s">
        <v>507</v>
      </c>
      <c r="BZ22" s="1186"/>
      <c r="CA22" s="163">
        <v>45571</v>
      </c>
      <c r="CB22" s="163">
        <v>45569</v>
      </c>
      <c r="CC22" s="163">
        <v>45165</v>
      </c>
      <c r="CD22" s="948">
        <v>45189</v>
      </c>
      <c r="CE22" s="163">
        <v>45569</v>
      </c>
      <c r="CF22" s="961">
        <v>45511</v>
      </c>
      <c r="CG22" s="1186"/>
    </row>
    <row r="23" spans="1:85" ht="25.9" customHeight="1">
      <c r="A23" s="15"/>
      <c r="B23" s="61" t="str">
        <f>$P$1</f>
        <v>Harvey, CORA</v>
      </c>
      <c r="C23" s="61" t="str">
        <f>$AA$1</f>
        <v>Cousette, JOHN Vandalism</v>
      </c>
      <c r="D23" s="224" t="s">
        <v>508</v>
      </c>
      <c r="E23" s="1172" t="s">
        <v>509</v>
      </c>
      <c r="F23" s="920" t="s">
        <v>510</v>
      </c>
      <c r="G23" s="277" t="s">
        <v>511</v>
      </c>
      <c r="H23" s="921" t="s">
        <v>512</v>
      </c>
      <c r="I23" s="396" t="s">
        <v>513</v>
      </c>
      <c r="J23" s="481" t="s">
        <v>514</v>
      </c>
      <c r="K23" s="481" t="s">
        <v>515</v>
      </c>
      <c r="L23" s="922" t="s">
        <v>516</v>
      </c>
      <c r="N23" s="7" t="s">
        <v>77</v>
      </c>
      <c r="O23" s="396" t="s">
        <v>517</v>
      </c>
      <c r="P23" t="s">
        <v>518</v>
      </c>
      <c r="Q23" s="396" t="s">
        <v>519</v>
      </c>
      <c r="R23" s="396" t="s">
        <v>520</v>
      </c>
      <c r="S23" s="925" t="s">
        <v>521</v>
      </c>
      <c r="T23" t="s">
        <v>346</v>
      </c>
      <c r="U23" s="7" t="s">
        <v>295</v>
      </c>
      <c r="V23" s="514" t="s">
        <v>346</v>
      </c>
      <c r="W23" s="7" t="s">
        <v>74</v>
      </c>
      <c r="AA23" s="7" t="s">
        <v>346</v>
      </c>
      <c r="AB23" s="7" t="s">
        <v>346</v>
      </c>
      <c r="AC23" s="396" t="s">
        <v>346</v>
      </c>
      <c r="AD23" s="7" t="s">
        <v>346</v>
      </c>
      <c r="AE23" s="7" t="s">
        <v>74</v>
      </c>
      <c r="AF23" s="7" t="s">
        <v>346</v>
      </c>
      <c r="AG23" s="7" t="s">
        <v>295</v>
      </c>
      <c r="AH23" s="7" t="s">
        <v>346</v>
      </c>
      <c r="AI23" s="7" t="s">
        <v>346</v>
      </c>
      <c r="AJ23" s="7" t="s">
        <v>295</v>
      </c>
      <c r="AK23" s="61" t="s">
        <v>347</v>
      </c>
      <c r="AL23" s="7" t="s">
        <v>74</v>
      </c>
      <c r="AM23" s="7" t="s">
        <v>346</v>
      </c>
      <c r="AN23" s="7" t="s">
        <v>346</v>
      </c>
      <c r="AO23" s="7" t="s">
        <v>74</v>
      </c>
      <c r="AP23" s="7" t="s">
        <v>74</v>
      </c>
      <c r="AQ23" s="7" t="s">
        <v>74</v>
      </c>
      <c r="AR23" s="7" t="s">
        <v>74</v>
      </c>
      <c r="AS23" s="7" t="s">
        <v>346</v>
      </c>
      <c r="AT23" s="7" t="s">
        <v>346</v>
      </c>
      <c r="AU23" s="7" t="s">
        <v>346</v>
      </c>
      <c r="AV23" s="7" t="s">
        <v>346</v>
      </c>
      <c r="AW23" s="7" t="s">
        <v>74</v>
      </c>
      <c r="AX23" s="7" t="s">
        <v>346</v>
      </c>
      <c r="AY23" s="7" t="s">
        <v>74</v>
      </c>
      <c r="AZ23" s="7" t="s">
        <v>74</v>
      </c>
      <c r="BA23" s="7"/>
      <c r="BB23" s="7" t="s">
        <v>346</v>
      </c>
      <c r="BC23" s="7" t="s">
        <v>295</v>
      </c>
      <c r="BD23" s="7"/>
      <c r="BE23" s="7"/>
      <c r="BF23" s="7"/>
      <c r="BG23" s="7"/>
      <c r="BH23" s="7"/>
      <c r="BI23" s="7"/>
      <c r="BJ23" s="7"/>
      <c r="BK23" s="7"/>
      <c r="BL23" s="7" t="s">
        <v>346</v>
      </c>
      <c r="BM23" s="1990"/>
      <c r="BO23" s="7" t="s">
        <v>295</v>
      </c>
      <c r="BP23" s="7" t="s">
        <v>346</v>
      </c>
      <c r="BQ23" s="7" t="s">
        <v>346</v>
      </c>
      <c r="BR23" s="7" t="s">
        <v>347</v>
      </c>
      <c r="BS23" s="396" t="s">
        <v>522</v>
      </c>
      <c r="BT23" s="219" t="s">
        <v>346</v>
      </c>
      <c r="BU23" s="492" t="s">
        <v>523</v>
      </c>
      <c r="BV23" s="492" t="s">
        <v>524</v>
      </c>
      <c r="BW23" s="514" t="s">
        <v>346</v>
      </c>
      <c r="BX23" s="7"/>
      <c r="BY23" s="924" t="s">
        <v>525</v>
      </c>
      <c r="BZ23" s="7"/>
      <c r="CA23" s="7" t="s">
        <v>295</v>
      </c>
      <c r="CB23" s="7" t="s">
        <v>346</v>
      </c>
      <c r="CC23" t="s">
        <v>346</v>
      </c>
      <c r="CD23" s="273" t="s">
        <v>74</v>
      </c>
      <c r="CE23" s="7" t="s">
        <v>295</v>
      </c>
      <c r="CF23" s="224" t="s">
        <v>295</v>
      </c>
      <c r="CG23" s="7"/>
    </row>
    <row r="24" spans="1:85" ht="25.9" customHeight="1">
      <c r="A24" s="15"/>
      <c r="B24" s="61" t="str">
        <f>$AX$1</f>
        <v>Hatten, Nedra</v>
      </c>
      <c r="C24" s="61" t="str">
        <f>$AB$1</f>
        <v>Cousette, JOHN ROOF</v>
      </c>
      <c r="D24" s="434" t="s">
        <v>526</v>
      </c>
      <c r="E24" s="1" t="str">
        <f>D22</f>
        <v>Contract Date</v>
      </c>
      <c r="F24" s="498" t="s">
        <v>147</v>
      </c>
      <c r="G24" s="931" t="s">
        <v>527</v>
      </c>
      <c r="H24" s="7" t="s">
        <v>528</v>
      </c>
      <c r="I24" s="396" t="s">
        <v>529</v>
      </c>
      <c r="J24" s="481" t="s">
        <v>174</v>
      </c>
      <c r="K24" s="481" t="s">
        <v>530</v>
      </c>
      <c r="L24" s="922" t="s">
        <v>531</v>
      </c>
      <c r="N24" s="7" t="s">
        <v>137</v>
      </c>
      <c r="O24" s="396" t="s">
        <v>532</v>
      </c>
      <c r="P24" t="s">
        <v>533</v>
      </c>
      <c r="Q24" s="396" t="s">
        <v>534</v>
      </c>
      <c r="R24" s="396" t="s">
        <v>535</v>
      </c>
      <c r="S24" s="925" t="s">
        <v>147</v>
      </c>
      <c r="T24" t="s">
        <v>346</v>
      </c>
      <c r="U24" s="7" t="s">
        <v>74</v>
      </c>
      <c r="V24" s="514" t="s">
        <v>346</v>
      </c>
      <c r="W24" s="7" t="s">
        <v>74</v>
      </c>
      <c r="AA24" s="7" t="s">
        <v>74</v>
      </c>
      <c r="AB24" s="7" t="s">
        <v>74</v>
      </c>
      <c r="AC24" s="396" t="s">
        <v>346</v>
      </c>
      <c r="AD24" s="7" t="s">
        <v>346</v>
      </c>
      <c r="AE24" s="7" t="s">
        <v>346</v>
      </c>
      <c r="AF24" s="7" t="s">
        <v>346</v>
      </c>
      <c r="AG24" s="7" t="s">
        <v>74</v>
      </c>
      <c r="AH24" s="7" t="s">
        <v>74</v>
      </c>
      <c r="AI24" s="7" t="s">
        <v>346</v>
      </c>
      <c r="AJ24" s="7" t="s">
        <v>74</v>
      </c>
      <c r="AK24" s="61" t="s">
        <v>74</v>
      </c>
      <c r="AL24" s="7" t="s">
        <v>74</v>
      </c>
      <c r="AM24" s="7" t="s">
        <v>74</v>
      </c>
      <c r="AN24" s="7" t="s">
        <v>74</v>
      </c>
      <c r="AO24" s="7" t="s">
        <v>74</v>
      </c>
      <c r="AP24" s="7" t="s">
        <v>74</v>
      </c>
      <c r="AQ24" s="7" t="s">
        <v>74</v>
      </c>
      <c r="AR24" s="7" t="s">
        <v>74</v>
      </c>
      <c r="AS24" s="7" t="s">
        <v>74</v>
      </c>
      <c r="AT24" s="7" t="s">
        <v>74</v>
      </c>
      <c r="AU24" s="7" t="s">
        <v>74</v>
      </c>
      <c r="AV24" s="7" t="s">
        <v>74</v>
      </c>
      <c r="AW24" s="7" t="s">
        <v>74</v>
      </c>
      <c r="AX24" s="7" t="s">
        <v>74</v>
      </c>
      <c r="AY24" s="7" t="s">
        <v>74</v>
      </c>
      <c r="AZ24" s="7" t="s">
        <v>74</v>
      </c>
      <c r="BA24" s="7"/>
      <c r="BB24" s="7" t="s">
        <v>74</v>
      </c>
      <c r="BC24" s="7" t="s">
        <v>74</v>
      </c>
      <c r="BD24" s="7"/>
      <c r="BE24" s="7"/>
      <c r="BF24" s="7"/>
      <c r="BG24" s="7"/>
      <c r="BH24" s="7"/>
      <c r="BI24" s="7"/>
      <c r="BJ24" s="7"/>
      <c r="BK24" s="7"/>
      <c r="BL24" s="7" t="s">
        <v>74</v>
      </c>
      <c r="BM24" s="1990"/>
      <c r="BO24" s="7" t="s">
        <v>74</v>
      </c>
      <c r="BP24" s="7" t="s">
        <v>346</v>
      </c>
      <c r="BQ24" s="7" t="s">
        <v>346</v>
      </c>
      <c r="BR24" s="7" t="s">
        <v>74</v>
      </c>
      <c r="BS24" s="396" t="s">
        <v>536</v>
      </c>
      <c r="BT24" s="219" t="s">
        <v>74</v>
      </c>
      <c r="BU24" s="492" t="s">
        <v>537</v>
      </c>
      <c r="BV24" s="932" t="s">
        <v>538</v>
      </c>
      <c r="BW24" s="514" t="s">
        <v>297</v>
      </c>
      <c r="BX24" s="7"/>
      <c r="BY24" s="924" t="s">
        <v>539</v>
      </c>
      <c r="BZ24" s="7"/>
      <c r="CA24" s="7" t="s">
        <v>74</v>
      </c>
      <c r="CB24" s="7" t="s">
        <v>346</v>
      </c>
      <c r="CC24" t="s">
        <v>346</v>
      </c>
      <c r="CD24" s="273" t="s">
        <v>74</v>
      </c>
      <c r="CE24" s="7" t="s">
        <v>346</v>
      </c>
      <c r="CF24" s="24" t="s">
        <v>295</v>
      </c>
      <c r="CG24" s="7"/>
    </row>
    <row r="25" spans="1:85" ht="25.9" customHeight="1">
      <c r="A25" s="15"/>
      <c r="B25" s="61" t="str">
        <f>$W$1</f>
        <v>HICKS, JASON</v>
      </c>
      <c r="C25" s="61" t="str">
        <f>$AC$1</f>
        <v>JONES, BREANNA </v>
      </c>
      <c r="D25" s="434" t="s">
        <v>540</v>
      </c>
      <c r="E25" s="1" t="s">
        <v>541</v>
      </c>
      <c r="F25" s="920" t="s">
        <v>542</v>
      </c>
      <c r="G25" s="277" t="s">
        <v>543</v>
      </c>
      <c r="H25" s="7" t="s">
        <v>544</v>
      </c>
      <c r="I25" s="396" t="s">
        <v>545</v>
      </c>
      <c r="J25" s="481" t="s">
        <v>546</v>
      </c>
      <c r="K25" s="481" t="s">
        <v>547</v>
      </c>
      <c r="L25" s="498" t="s">
        <v>548</v>
      </c>
      <c r="N25" s="7" t="s">
        <v>190</v>
      </c>
      <c r="O25" s="396" t="s">
        <v>549</v>
      </c>
      <c r="P25" t="s">
        <v>550</v>
      </c>
      <c r="Q25" s="396" t="s">
        <v>551</v>
      </c>
      <c r="R25" s="396" t="s">
        <v>552</v>
      </c>
      <c r="S25" s="925" t="s">
        <v>553</v>
      </c>
      <c r="T25" t="s">
        <v>346</v>
      </c>
      <c r="U25" s="7" t="s">
        <v>74</v>
      </c>
      <c r="V25" s="514" t="s">
        <v>346</v>
      </c>
      <c r="W25" s="7" t="s">
        <v>74</v>
      </c>
      <c r="AA25" s="7" t="s">
        <v>346</v>
      </c>
      <c r="AB25" s="7" t="s">
        <v>346</v>
      </c>
      <c r="AC25" s="396" t="s">
        <v>74</v>
      </c>
      <c r="AD25" s="7" t="s">
        <v>346</v>
      </c>
      <c r="AE25" s="7" t="s">
        <v>74</v>
      </c>
      <c r="AF25" s="7" t="s">
        <v>346</v>
      </c>
      <c r="AG25" s="7"/>
      <c r="AH25" s="7" t="s">
        <v>74</v>
      </c>
      <c r="AI25" s="7" t="s">
        <v>74</v>
      </c>
      <c r="AJ25" s="7" t="s">
        <v>74</v>
      </c>
      <c r="AK25" s="61" t="s">
        <v>74</v>
      </c>
      <c r="AL25" s="7" t="s">
        <v>74</v>
      </c>
      <c r="AM25" s="7" t="s">
        <v>74</v>
      </c>
      <c r="AN25" s="7" t="s">
        <v>74</v>
      </c>
      <c r="AO25" s="7" t="s">
        <v>74</v>
      </c>
      <c r="AP25" s="7" t="s">
        <v>74</v>
      </c>
      <c r="AQ25" s="7" t="s">
        <v>74</v>
      </c>
      <c r="AR25" s="7" t="s">
        <v>74</v>
      </c>
      <c r="AS25" s="7" t="s">
        <v>74</v>
      </c>
      <c r="AT25" s="7" t="s">
        <v>74</v>
      </c>
      <c r="AU25" s="7" t="s">
        <v>74</v>
      </c>
      <c r="AV25" s="7" t="s">
        <v>74</v>
      </c>
      <c r="AW25" s="7" t="s">
        <v>74</v>
      </c>
      <c r="AX25" s="7" t="s">
        <v>74</v>
      </c>
      <c r="AY25" s="7" t="s">
        <v>74</v>
      </c>
      <c r="AZ25" s="7" t="s">
        <v>74</v>
      </c>
      <c r="BA25" s="7"/>
      <c r="BB25" s="7" t="s">
        <v>74</v>
      </c>
      <c r="BC25" s="7" t="s">
        <v>74</v>
      </c>
      <c r="BD25" s="7"/>
      <c r="BE25" s="7"/>
      <c r="BF25" s="7"/>
      <c r="BG25" s="7"/>
      <c r="BH25" s="7"/>
      <c r="BI25" s="7"/>
      <c r="BJ25" s="7"/>
      <c r="BK25" s="7"/>
      <c r="BL25" s="7" t="s">
        <v>74</v>
      </c>
      <c r="BM25" s="1990"/>
      <c r="BO25" s="7" t="s">
        <v>74</v>
      </c>
      <c r="BP25" s="7" t="s">
        <v>346</v>
      </c>
      <c r="BQ25" s="7" t="s">
        <v>346</v>
      </c>
      <c r="BR25" s="7" t="s">
        <v>74</v>
      </c>
      <c r="BS25" s="396" t="s">
        <v>554</v>
      </c>
      <c r="BT25" s="219" t="s">
        <v>74</v>
      </c>
      <c r="BU25" s="658" t="s">
        <v>555</v>
      </c>
      <c r="BV25" s="521" t="s">
        <v>556</v>
      </c>
      <c r="BW25" s="514" t="s">
        <v>346</v>
      </c>
      <c r="BX25" s="7"/>
      <c r="BY25" s="491" t="s">
        <v>557</v>
      </c>
      <c r="BZ25" s="7"/>
      <c r="CA25" s="7" t="s">
        <v>74</v>
      </c>
      <c r="CB25" s="7" t="s">
        <v>74</v>
      </c>
      <c r="CC25" t="s">
        <v>346</v>
      </c>
      <c r="CD25" s="273" t="s">
        <v>74</v>
      </c>
      <c r="CE25" s="7" t="s">
        <v>74</v>
      </c>
      <c r="CF25" s="24" t="s">
        <v>74</v>
      </c>
      <c r="CG25" s="7"/>
    </row>
    <row r="26" spans="1:85" ht="25.9" customHeight="1">
      <c r="A26" s="15"/>
      <c r="B26" s="61" t="str">
        <f>$AY$1</f>
        <v>HOWARD, MATTHEW</v>
      </c>
      <c r="C26" s="61" t="str">
        <f>$AD$1</f>
        <v>Collins, Darlene</v>
      </c>
      <c r="D26" s="1451" t="s">
        <v>558</v>
      </c>
      <c r="E26" s="1237">
        <f>D157</f>
        <v>0</v>
      </c>
      <c r="F26" s="936" t="s">
        <v>559</v>
      </c>
      <c r="G26" s="935" t="s">
        <v>560</v>
      </c>
      <c r="H26" s="936" t="s">
        <v>561</v>
      </c>
      <c r="I26" s="937" t="s">
        <v>562</v>
      </c>
      <c r="J26" s="939" t="s">
        <v>563</v>
      </c>
      <c r="K26" s="939" t="s">
        <v>564</v>
      </c>
      <c r="L26" s="940" t="s">
        <v>565</v>
      </c>
      <c r="M26" s="942" t="s">
        <v>566</v>
      </c>
      <c r="N26" s="936">
        <v>2163168265</v>
      </c>
      <c r="O26" s="937" t="s">
        <v>567</v>
      </c>
      <c r="P26" s="563" t="s">
        <v>568</v>
      </c>
      <c r="Q26" s="937" t="s">
        <v>569</v>
      </c>
      <c r="R26" s="937" t="s">
        <v>570</v>
      </c>
      <c r="S26" s="944" t="s">
        <v>571</v>
      </c>
      <c r="T26" t="s">
        <v>572</v>
      </c>
      <c r="U26" s="7" t="s">
        <v>74</v>
      </c>
      <c r="V26" s="514" t="s">
        <v>573</v>
      </c>
      <c r="W26" s="7" t="s">
        <v>574</v>
      </c>
      <c r="X26" s="273" t="s">
        <v>575</v>
      </c>
      <c r="Y26" s="273" t="s">
        <v>575</v>
      </c>
      <c r="Z26" s="273" t="s">
        <v>575</v>
      </c>
      <c r="AA26" s="7" t="s">
        <v>575</v>
      </c>
      <c r="AB26" s="7" t="s">
        <v>575</v>
      </c>
      <c r="AC26" t="s">
        <v>576</v>
      </c>
      <c r="AD26" s="7" t="s">
        <v>575</v>
      </c>
      <c r="AE26" s="7" t="s">
        <v>577</v>
      </c>
      <c r="AF26" s="964" t="s">
        <v>578</v>
      </c>
      <c r="AG26" s="7" t="s">
        <v>579</v>
      </c>
      <c r="AH26" s="7" t="s">
        <v>572</v>
      </c>
      <c r="AI26" s="7" t="s">
        <v>575</v>
      </c>
      <c r="AJ26" s="7" t="s">
        <v>572</v>
      </c>
      <c r="AK26" s="22" t="s">
        <v>580</v>
      </c>
      <c r="AL26" s="7" t="s">
        <v>581</v>
      </c>
      <c r="AM26" s="7" t="s">
        <v>582</v>
      </c>
      <c r="AN26" s="7" t="s">
        <v>582</v>
      </c>
      <c r="AO26" s="7" t="s">
        <v>582</v>
      </c>
      <c r="AP26" s="7" t="s">
        <v>575</v>
      </c>
      <c r="AQ26" s="7" t="s">
        <v>583</v>
      </c>
      <c r="AR26" s="7" t="s">
        <v>584</v>
      </c>
      <c r="AS26" s="1285" t="s">
        <v>585</v>
      </c>
      <c r="AT26" s="7" t="s">
        <v>586</v>
      </c>
      <c r="AU26" s="7" t="s">
        <v>582</v>
      </c>
      <c r="AV26" s="7" t="s">
        <v>587</v>
      </c>
      <c r="AW26" s="7" t="s">
        <v>588</v>
      </c>
      <c r="AX26" s="7" t="s">
        <v>589</v>
      </c>
      <c r="AY26" s="7" t="s">
        <v>590</v>
      </c>
      <c r="AZ26" s="1655" t="s">
        <v>591</v>
      </c>
      <c r="BA26" s="7"/>
      <c r="BB26" s="7" t="s">
        <v>588</v>
      </c>
      <c r="BC26" s="7" t="s">
        <v>592</v>
      </c>
      <c r="BD26" s="7"/>
      <c r="BE26" s="7"/>
      <c r="BF26" s="7"/>
      <c r="BG26" s="7"/>
      <c r="BH26" s="7"/>
      <c r="BI26" s="7"/>
      <c r="BJ26" s="7"/>
      <c r="BK26" s="7"/>
      <c r="BL26" s="7" t="s">
        <v>587</v>
      </c>
      <c r="BM26" s="1990"/>
      <c r="BO26" s="7" t="s">
        <v>593</v>
      </c>
      <c r="BP26" s="7" t="s">
        <v>573</v>
      </c>
      <c r="BQ26" s="7" t="s">
        <v>573</v>
      </c>
      <c r="BR26" s="7" t="s">
        <v>594</v>
      </c>
      <c r="BS26" s="396" t="s">
        <v>595</v>
      </c>
      <c r="BT26" s="965" t="s">
        <v>596</v>
      </c>
      <c r="BU26" s="938" t="s">
        <v>597</v>
      </c>
      <c r="BV26" s="938" t="s">
        <v>598</v>
      </c>
      <c r="BW26" s="514" t="s">
        <v>599</v>
      </c>
      <c r="BX26" s="7" t="s">
        <v>575</v>
      </c>
      <c r="BY26" s="943" t="s">
        <v>600</v>
      </c>
      <c r="BZ26" s="1285" t="s">
        <v>585</v>
      </c>
      <c r="CA26" s="1256" t="s">
        <v>405</v>
      </c>
      <c r="CB26" t="s">
        <v>601</v>
      </c>
      <c r="CC26" t="s">
        <v>74</v>
      </c>
      <c r="CD26" s="273" t="s">
        <v>575</v>
      </c>
      <c r="CE26" s="7" t="s">
        <v>602</v>
      </c>
      <c r="CF26" s="919" t="s">
        <v>575</v>
      </c>
      <c r="CG26" t="s">
        <v>603</v>
      </c>
    </row>
    <row r="27" spans="1:85" ht="25.9" customHeight="1">
      <c r="A27" s="15"/>
      <c r="B27" s="61" t="str">
        <f>$AN$1</f>
        <v>Hurt, Chaunte</v>
      </c>
      <c r="C27" s="61" t="str">
        <f>$AE$1</f>
        <v>NEWMAN, NICOLE</v>
      </c>
      <c r="D27" s="1253" t="s">
        <v>604</v>
      </c>
      <c r="E27" s="563" t="s">
        <v>605</v>
      </c>
      <c r="F27" s="7" t="s">
        <v>74</v>
      </c>
      <c r="G27" s="947" t="s">
        <v>74</v>
      </c>
      <c r="H27" s="921" t="s">
        <v>74</v>
      </c>
      <c r="I27" s="396" t="s">
        <v>297</v>
      </c>
      <c r="J27" s="481" t="s">
        <v>606</v>
      </c>
      <c r="K27" s="481" t="e">
        <v>#REF!</v>
      </c>
      <c r="L27" s="492" t="s">
        <v>300</v>
      </c>
      <c r="M27" s="877" t="s">
        <v>607</v>
      </c>
      <c r="N27" s="7" t="s">
        <v>608</v>
      </c>
      <c r="O27" s="396" t="s">
        <v>302</v>
      </c>
      <c r="P27" t="s">
        <v>74</v>
      </c>
      <c r="Q27" s="396" t="s">
        <v>74</v>
      </c>
      <c r="R27" s="396" t="s">
        <v>297</v>
      </c>
      <c r="S27" s="273" t="s">
        <v>74</v>
      </c>
      <c r="T27" t="s">
        <v>609</v>
      </c>
      <c r="U27" s="7" t="s">
        <v>610</v>
      </c>
      <c r="V27" s="514" t="s">
        <v>611</v>
      </c>
      <c r="W27" s="548" t="s">
        <v>612</v>
      </c>
      <c r="Y27" t="s">
        <v>613</v>
      </c>
      <c r="Z27" t="s">
        <v>614</v>
      </c>
      <c r="AA27" t="s">
        <v>615</v>
      </c>
      <c r="AB27" s="7" t="s">
        <v>616</v>
      </c>
      <c r="AC27" t="s">
        <v>617</v>
      </c>
      <c r="AD27" t="s">
        <v>618</v>
      </c>
      <c r="AE27" s="7" t="s">
        <v>619</v>
      </c>
      <c r="AF27" s="968" t="s">
        <v>620</v>
      </c>
      <c r="AG27" t="s">
        <v>621</v>
      </c>
      <c r="AH27" t="s">
        <v>622</v>
      </c>
      <c r="AI27" t="s">
        <v>623</v>
      </c>
      <c r="AJ27" t="s">
        <v>624</v>
      </c>
      <c r="AK27" s="1177" t="s">
        <v>625</v>
      </c>
      <c r="AL27" s="7" t="s">
        <v>626</v>
      </c>
      <c r="AM27" s="548" t="s">
        <v>627</v>
      </c>
      <c r="AN27" s="213" t="s">
        <v>628</v>
      </c>
      <c r="AO27" s="548" t="s">
        <v>629</v>
      </c>
      <c r="AP27" s="7" t="s">
        <v>630</v>
      </c>
      <c r="AQ27" s="1268" t="s">
        <v>631</v>
      </c>
      <c r="AR27" s="548" t="s">
        <v>632</v>
      </c>
      <c r="AS27" s="1292" t="s">
        <v>633</v>
      </c>
      <c r="AT27" s="7" t="s">
        <v>634</v>
      </c>
      <c r="AU27" s="7" t="s">
        <v>635</v>
      </c>
      <c r="AV27" s="22" t="s">
        <v>636</v>
      </c>
      <c r="AW27" s="1693" t="s">
        <v>637</v>
      </c>
      <c r="AX27" s="1253" t="s">
        <v>638</v>
      </c>
      <c r="AY27" s="1535" t="s">
        <v>639</v>
      </c>
      <c r="AZ27" s="1686" t="s">
        <v>640</v>
      </c>
      <c r="BA27" s="1693"/>
      <c r="BB27" s="1693" t="s">
        <v>641</v>
      </c>
      <c r="BC27" s="1535" t="s">
        <v>74</v>
      </c>
      <c r="BD27" s="1535"/>
      <c r="BE27" s="1535"/>
      <c r="BF27" s="1535"/>
      <c r="BG27" s="1535"/>
      <c r="BH27" s="1535"/>
      <c r="BI27" s="1535"/>
      <c r="BJ27" s="1535"/>
      <c r="BK27" s="1535"/>
      <c r="BL27" s="548">
        <v>250254318</v>
      </c>
      <c r="BO27" s="7" t="s">
        <v>642</v>
      </c>
      <c r="BP27" s="7" t="s">
        <v>643</v>
      </c>
      <c r="BQ27" s="7" t="s">
        <v>644</v>
      </c>
      <c r="BR27" s="1194" t="s">
        <v>645</v>
      </c>
      <c r="BS27" s="969" t="s">
        <v>646</v>
      </c>
      <c r="BT27" s="965" t="s">
        <v>596</v>
      </c>
      <c r="BU27" s="7" t="s">
        <v>74</v>
      </c>
      <c r="BV27" s="514" t="s">
        <v>74</v>
      </c>
      <c r="BW27" s="514" t="s">
        <v>647</v>
      </c>
      <c r="BX27" t="s">
        <v>648</v>
      </c>
      <c r="BY27" s="514" t="s">
        <v>74</v>
      </c>
      <c r="BZ27" s="1286" t="s">
        <v>649</v>
      </c>
      <c r="CA27" s="1093">
        <v>1007995316</v>
      </c>
      <c r="CC27" t="s">
        <v>74</v>
      </c>
      <c r="CD27" s="273">
        <v>35</v>
      </c>
      <c r="CE27" s="7" t="s">
        <v>650</v>
      </c>
      <c r="CF27" s="223" t="s">
        <v>651</v>
      </c>
      <c r="CG27" t="s">
        <v>652</v>
      </c>
    </row>
    <row r="28" spans="1:85" ht="25.9" customHeight="1">
      <c r="A28" s="979"/>
      <c r="B28" s="61" t="str">
        <f>$BC$1</f>
        <v>HUTCHINSON</v>
      </c>
      <c r="C28" s="61" t="str">
        <f>$AF$1</f>
        <v>Peggy Henderson</v>
      </c>
      <c r="D28" s="1452" t="s">
        <v>653</v>
      </c>
      <c r="E28" s="1198" t="str">
        <f>FINAL_INVOICES_STATEMENT</f>
        <v>DA Ph. Ext. #</v>
      </c>
      <c r="F28" s="936" t="s">
        <v>74</v>
      </c>
      <c r="G28" s="986" t="s">
        <v>74</v>
      </c>
      <c r="H28" s="936" t="s">
        <v>74</v>
      </c>
      <c r="I28" s="937" t="s">
        <v>74</v>
      </c>
      <c r="J28" s="939">
        <v>0</v>
      </c>
      <c r="K28" s="939" t="e">
        <v>#REF!</v>
      </c>
      <c r="L28" s="936"/>
      <c r="M28" s="1852" t="s">
        <v>654</v>
      </c>
      <c r="N28" s="936" t="s">
        <v>282</v>
      </c>
      <c r="O28" s="937" t="s">
        <v>302</v>
      </c>
      <c r="P28" s="563" t="s">
        <v>74</v>
      </c>
      <c r="Q28" s="937" t="s">
        <v>74</v>
      </c>
      <c r="R28" s="937" t="s">
        <v>74</v>
      </c>
      <c r="S28" s="980" t="s">
        <v>74</v>
      </c>
      <c r="T28" t="s">
        <v>655</v>
      </c>
      <c r="U28" s="7" t="s">
        <v>655</v>
      </c>
      <c r="V28" s="498" t="s">
        <v>656</v>
      </c>
      <c r="W28" s="7" t="s">
        <v>657</v>
      </c>
      <c r="X28" t="s">
        <v>658</v>
      </c>
      <c r="Y28" t="s">
        <v>658</v>
      </c>
      <c r="Z28" t="s">
        <v>658</v>
      </c>
      <c r="AA28" s="7" t="s">
        <v>659</v>
      </c>
      <c r="AB28" s="7" t="s">
        <v>659</v>
      </c>
      <c r="AC28">
        <v>83915278</v>
      </c>
      <c r="AD28" s="7" t="s">
        <v>660</v>
      </c>
      <c r="AE28" s="7" t="s">
        <v>661</v>
      </c>
      <c r="AF28" s="968" t="s">
        <v>74</v>
      </c>
      <c r="AG28" s="970" t="s">
        <v>662</v>
      </c>
      <c r="AH28" s="970" t="s">
        <v>663</v>
      </c>
      <c r="AI28" t="s">
        <v>664</v>
      </c>
      <c r="AJ28" t="s">
        <v>665</v>
      </c>
      <c r="AK28" s="492" t="s">
        <v>666</v>
      </c>
      <c r="AL28" s="22">
        <v>38748576</v>
      </c>
      <c r="AM28" s="7" t="s">
        <v>667</v>
      </c>
      <c r="AN28" s="7" t="s">
        <v>668</v>
      </c>
      <c r="AO28" s="7" t="s">
        <v>669</v>
      </c>
      <c r="AP28" s="7" t="s">
        <v>655</v>
      </c>
      <c r="AQ28" s="548" t="s">
        <v>670</v>
      </c>
      <c r="AR28" s="548" t="s">
        <v>671</v>
      </c>
      <c r="AS28" s="1292">
        <v>826763419</v>
      </c>
      <c r="AT28" s="7" t="s">
        <v>672</v>
      </c>
      <c r="AU28" s="7" t="s">
        <v>673</v>
      </c>
      <c r="AV28" s="7" t="s">
        <v>674</v>
      </c>
      <c r="AW28" s="7" t="s">
        <v>675</v>
      </c>
      <c r="AX28" s="7" t="s">
        <v>676</v>
      </c>
      <c r="AY28" s="7" t="s">
        <v>677</v>
      </c>
      <c r="AZ28" s="7" t="s">
        <v>678</v>
      </c>
      <c r="BA28" s="7"/>
      <c r="BB28" s="7" t="s">
        <v>679</v>
      </c>
      <c r="BC28" s="7" t="s">
        <v>680</v>
      </c>
      <c r="BD28" s="7"/>
      <c r="BE28" s="7"/>
      <c r="BF28" s="7"/>
      <c r="BG28" s="7"/>
      <c r="BH28" s="7"/>
      <c r="BI28" s="7"/>
      <c r="BJ28" s="7"/>
      <c r="BK28" s="7"/>
      <c r="BL28" s="7" t="s">
        <v>670</v>
      </c>
      <c r="BO28">
        <v>885015525</v>
      </c>
      <c r="BP28" s="7" t="s">
        <v>74</v>
      </c>
      <c r="BQ28" s="7" t="s">
        <v>74</v>
      </c>
      <c r="BR28" s="7" t="s">
        <v>74</v>
      </c>
      <c r="BS28" s="396" t="s">
        <v>681</v>
      </c>
      <c r="BT28" s="219" t="s">
        <v>74</v>
      </c>
      <c r="BU28" s="936" t="s">
        <v>74</v>
      </c>
      <c r="BV28" s="943" t="s">
        <v>74</v>
      </c>
      <c r="BW28" s="514" t="s">
        <v>682</v>
      </c>
      <c r="BX28" s="7" t="s">
        <v>683</v>
      </c>
      <c r="BY28" s="943" t="s">
        <v>74</v>
      </c>
      <c r="BZ28" s="1287" t="s">
        <v>684</v>
      </c>
      <c r="CA28" s="1256">
        <v>39209494</v>
      </c>
      <c r="CB28" t="s">
        <v>685</v>
      </c>
      <c r="CC28" t="s">
        <v>74</v>
      </c>
      <c r="CD28" s="273" t="s">
        <v>74</v>
      </c>
      <c r="CE28">
        <v>38353012</v>
      </c>
      <c r="CF28" s="286" t="s">
        <v>686</v>
      </c>
      <c r="CG28" t="s">
        <v>687</v>
      </c>
    </row>
    <row r="29" spans="1:85" ht="25.9" customHeight="1">
      <c r="A29" s="15"/>
      <c r="B29" s="61" t="str">
        <f>$AS$1</f>
        <v>Johnson, Paul &amp; Tamra</v>
      </c>
      <c r="C29" s="61" t="str">
        <f>$AG$1</f>
        <v>Romero Beverly</v>
      </c>
      <c r="D29" s="15" t="s">
        <v>688</v>
      </c>
      <c r="E29" s="1167" t="s">
        <v>689</v>
      </c>
      <c r="F29" s="7" t="s">
        <v>74</v>
      </c>
      <c r="G29" s="224" t="s">
        <v>74</v>
      </c>
      <c r="H29" s="7" t="s">
        <v>74</v>
      </c>
      <c r="I29" s="396" t="s">
        <v>74</v>
      </c>
      <c r="J29" s="481" t="s">
        <v>302</v>
      </c>
      <c r="K29" s="481" t="s">
        <v>302</v>
      </c>
      <c r="L29" s="1321"/>
      <c r="M29" s="257" t="s">
        <v>690</v>
      </c>
      <c r="N29" s="7" t="s">
        <v>74</v>
      </c>
      <c r="O29" s="396" t="s">
        <v>302</v>
      </c>
      <c r="P29" t="s">
        <v>74</v>
      </c>
      <c r="Q29" s="396" t="s">
        <v>74</v>
      </c>
      <c r="R29" s="396" t="s">
        <v>74</v>
      </c>
      <c r="S29" s="273" t="s">
        <v>74</v>
      </c>
      <c r="T29" t="s">
        <v>445</v>
      </c>
      <c r="U29" s="7" t="s">
        <v>74</v>
      </c>
      <c r="V29" s="498" t="s">
        <v>573</v>
      </c>
      <c r="W29" s="7" t="s">
        <v>74</v>
      </c>
      <c r="Y29" t="s">
        <v>445</v>
      </c>
      <c r="AA29" t="s">
        <v>445</v>
      </c>
      <c r="AB29" s="7" t="s">
        <v>445</v>
      </c>
      <c r="AD29" t="s">
        <v>445</v>
      </c>
      <c r="AE29" s="257" t="s">
        <v>691</v>
      </c>
      <c r="AF29" s="930" t="s">
        <v>74</v>
      </c>
      <c r="AG29" t="s">
        <v>445</v>
      </c>
      <c r="AH29" t="s">
        <v>445</v>
      </c>
      <c r="AJ29" s="7" t="s">
        <v>445</v>
      </c>
      <c r="AK29" s="257" t="s">
        <v>692</v>
      </c>
      <c r="AL29" s="7" t="s">
        <v>693</v>
      </c>
      <c r="AM29" s="7" t="s">
        <v>410</v>
      </c>
      <c r="AN29" t="s">
        <v>410</v>
      </c>
      <c r="AO29" s="7" t="s">
        <v>410</v>
      </c>
      <c r="AP29" s="7" t="s">
        <v>445</v>
      </c>
      <c r="AQ29" s="1991" t="s">
        <v>694</v>
      </c>
      <c r="AR29" s="1281" t="s">
        <v>695</v>
      </c>
      <c r="AS29" s="257" t="s">
        <v>410</v>
      </c>
      <c r="AT29" s="7" t="s">
        <v>696</v>
      </c>
      <c r="AU29" s="7" t="s">
        <v>410</v>
      </c>
      <c r="AV29" s="7" t="s">
        <v>697</v>
      </c>
      <c r="AW29" s="257" t="s">
        <v>410</v>
      </c>
      <c r="AX29" s="257" t="s">
        <v>698</v>
      </c>
      <c r="AY29" s="7"/>
      <c r="AZ29" s="257" t="s">
        <v>699</v>
      </c>
      <c r="BA29" s="257"/>
      <c r="BB29" s="257" t="s">
        <v>410</v>
      </c>
      <c r="BC29" s="257"/>
      <c r="BD29" s="257"/>
      <c r="BE29" s="257"/>
      <c r="BF29" s="257"/>
      <c r="BG29" s="257"/>
      <c r="BH29" s="257"/>
      <c r="BI29" s="257"/>
      <c r="BJ29" s="257"/>
      <c r="BK29" s="257"/>
      <c r="BL29" s="7" t="s">
        <v>74</v>
      </c>
      <c r="BO29" s="257" t="s">
        <v>410</v>
      </c>
      <c r="BP29" t="s">
        <v>445</v>
      </c>
      <c r="BQ29" t="s">
        <v>445</v>
      </c>
      <c r="BR29" s="32" t="s">
        <v>443</v>
      </c>
      <c r="BS29" s="396" t="s">
        <v>700</v>
      </c>
      <c r="BU29" s="7" t="s">
        <v>74</v>
      </c>
      <c r="BV29" s="514" t="s">
        <v>74</v>
      </c>
      <c r="BW29" s="514" t="s">
        <v>701</v>
      </c>
      <c r="BX29" t="s">
        <v>445</v>
      </c>
      <c r="BY29" s="514" t="s">
        <v>74</v>
      </c>
      <c r="BZ29" s="257" t="s">
        <v>410</v>
      </c>
      <c r="CA29" s="1256"/>
      <c r="CC29" t="s">
        <v>74</v>
      </c>
      <c r="CD29" s="273" t="s">
        <v>74</v>
      </c>
      <c r="CE29" s="257" t="s">
        <v>702</v>
      </c>
      <c r="CF29" s="7" t="s">
        <v>445</v>
      </c>
    </row>
    <row r="30" spans="1:85" ht="25.9" customHeight="1">
      <c r="A30" s="15"/>
      <c r="B30" s="61" t="str">
        <f>$AC$1</f>
        <v>JONES, BREANNA </v>
      </c>
      <c r="C30" s="224" t="str">
        <f>$AH$1</f>
        <v>TAYLOR DAVIDSON, WARREN</v>
      </c>
      <c r="D30" s="1453" t="s">
        <v>703</v>
      </c>
      <c r="E30" s="24"/>
      <c r="F30" s="7" t="s">
        <v>74</v>
      </c>
      <c r="G30" s="24" t="s">
        <v>495</v>
      </c>
      <c r="H30" s="7" t="s">
        <v>74</v>
      </c>
      <c r="I30" s="396" t="s">
        <v>494</v>
      </c>
      <c r="J30" s="481" t="s">
        <v>704</v>
      </c>
      <c r="K30" s="481" t="s">
        <v>704</v>
      </c>
      <c r="L30" s="973" t="s">
        <v>705</v>
      </c>
      <c r="M30" s="15" t="s">
        <v>706</v>
      </c>
      <c r="N30" s="7" t="s">
        <v>74</v>
      </c>
      <c r="O30" s="396" t="s">
        <v>707</v>
      </c>
      <c r="P30" t="s">
        <v>494</v>
      </c>
      <c r="Q30" s="396" t="s">
        <v>708</v>
      </c>
      <c r="R30" s="396" t="s">
        <v>494</v>
      </c>
      <c r="S30" s="273" t="s">
        <v>492</v>
      </c>
      <c r="T30" t="s">
        <v>709</v>
      </c>
      <c r="U30" s="7" t="s">
        <v>74</v>
      </c>
      <c r="V30" s="976" t="s">
        <v>74</v>
      </c>
      <c r="W30" s="7" t="s">
        <v>74</v>
      </c>
      <c r="Y30" s="7" t="s">
        <v>710</v>
      </c>
      <c r="Z30" t="s">
        <v>711</v>
      </c>
      <c r="AA30" s="7" t="s">
        <v>710</v>
      </c>
      <c r="AB30" s="7" t="s">
        <v>712</v>
      </c>
      <c r="AC30" s="7" t="s">
        <v>713</v>
      </c>
      <c r="AD30" s="7" t="s">
        <v>710</v>
      </c>
      <c r="AE30" s="7"/>
      <c r="AF30" s="964" t="s">
        <v>74</v>
      </c>
      <c r="AG30" s="964" t="s">
        <v>714</v>
      </c>
      <c r="AH30" s="257" t="s">
        <v>715</v>
      </c>
      <c r="AI30" s="265" t="s">
        <v>716</v>
      </c>
      <c r="AJ30" s="498" t="s">
        <v>715</v>
      </c>
      <c r="AK30" t="s">
        <v>717</v>
      </c>
      <c r="AL30" s="936" t="s">
        <v>718</v>
      </c>
      <c r="AM30" s="7" t="s">
        <v>719</v>
      </c>
      <c r="AN30" s="7" t="s">
        <v>719</v>
      </c>
      <c r="AO30" s="7">
        <v>0</v>
      </c>
      <c r="AP30" s="7"/>
      <c r="AQ30" s="1991"/>
      <c r="AR30" s="211" t="s">
        <v>720</v>
      </c>
      <c r="AS30" t="s">
        <v>721</v>
      </c>
      <c r="AT30" s="7" t="s">
        <v>722</v>
      </c>
      <c r="AU30" s="7" t="s">
        <v>723</v>
      </c>
      <c r="AV30" s="7" t="s">
        <v>724</v>
      </c>
      <c r="AW30" s="991" t="s">
        <v>725</v>
      </c>
      <c r="AX30" s="7" t="s">
        <v>726</v>
      </c>
      <c r="AY30" s="62" t="s">
        <v>727</v>
      </c>
      <c r="AZ30" s="62" t="s">
        <v>728</v>
      </c>
      <c r="BA30" s="991"/>
      <c r="BB30" s="62" t="s">
        <v>729</v>
      </c>
      <c r="BC30" s="62"/>
      <c r="BD30" s="62"/>
      <c r="BE30" s="62"/>
      <c r="BF30" s="62"/>
      <c r="BG30" s="62"/>
      <c r="BH30" s="62"/>
      <c r="BI30" s="62"/>
      <c r="BJ30" s="62"/>
      <c r="BK30" s="62"/>
      <c r="BL30" s="7" t="s">
        <v>730</v>
      </c>
      <c r="BO30" s="7" t="s">
        <v>731</v>
      </c>
      <c r="BP30" s="1878" t="s">
        <v>732</v>
      </c>
      <c r="BQ30" s="7" t="s">
        <v>733</v>
      </c>
      <c r="BR30" s="277" t="s">
        <v>734</v>
      </c>
      <c r="BS30" s="396" t="s">
        <v>735</v>
      </c>
      <c r="BU30" s="7" t="s">
        <v>736</v>
      </c>
      <c r="BV30" s="514" t="s">
        <v>495</v>
      </c>
      <c r="BW30" s="514" t="s">
        <v>737</v>
      </c>
      <c r="BX30" s="7" t="s">
        <v>710</v>
      </c>
      <c r="BY30" t="s">
        <v>494</v>
      </c>
      <c r="BZ30" s="1288" t="s">
        <v>738</v>
      </c>
      <c r="CA30" s="1256" t="s">
        <v>739</v>
      </c>
      <c r="CC30" t="s">
        <v>74</v>
      </c>
      <c r="CD30" s="273" t="s">
        <v>74</v>
      </c>
      <c r="CF30" s="277" t="s">
        <v>740</v>
      </c>
    </row>
    <row r="31" spans="1:85" s="563" customFormat="1" ht="25.9" customHeight="1">
      <c r="A31" s="979"/>
      <c r="B31" s="61" t="str">
        <f>$G$1</f>
        <v>KOSWATTA, ERIKA</v>
      </c>
      <c r="C31" s="61" t="str">
        <f>$AI$1</f>
        <v>Goshen, Aaron &amp; Shania </v>
      </c>
      <c r="D31" s="1455" t="s">
        <v>741</v>
      </c>
      <c r="E31" s="986"/>
      <c r="F31" s="987" t="s">
        <v>409</v>
      </c>
      <c r="G31" s="986" t="s">
        <v>443</v>
      </c>
      <c r="H31" s="936" t="s">
        <v>410</v>
      </c>
      <c r="I31" s="937" t="s">
        <v>297</v>
      </c>
      <c r="J31" s="939" t="s">
        <v>410</v>
      </c>
      <c r="K31" s="939" t="e">
        <v>#REF!</v>
      </c>
      <c r="L31" s="1588" t="s">
        <v>742</v>
      </c>
      <c r="M31" s="1854" t="s">
        <v>743</v>
      </c>
      <c r="N31" s="936" t="s">
        <v>74</v>
      </c>
      <c r="O31" s="1589" t="s">
        <v>744</v>
      </c>
      <c r="P31" s="563" t="s">
        <v>447</v>
      </c>
      <c r="Q31" s="937" t="s">
        <v>448</v>
      </c>
      <c r="R31" s="937" t="s">
        <v>297</v>
      </c>
      <c r="S31" s="1297" t="s">
        <v>410</v>
      </c>
      <c r="T31" s="563" t="s">
        <v>745</v>
      </c>
      <c r="U31" s="936" t="s">
        <v>74</v>
      </c>
      <c r="V31" s="983" t="s">
        <v>74</v>
      </c>
      <c r="W31" s="936" t="s">
        <v>74</v>
      </c>
      <c r="Y31" s="563" t="s">
        <v>745</v>
      </c>
      <c r="AA31" s="563" t="s">
        <v>745</v>
      </c>
      <c r="AB31" s="936" t="s">
        <v>746</v>
      </c>
      <c r="AC31" s="936" t="s">
        <v>747</v>
      </c>
      <c r="AD31" s="563" t="s">
        <v>745</v>
      </c>
      <c r="AE31" s="936"/>
      <c r="AF31" s="981" t="s">
        <v>74</v>
      </c>
      <c r="AG31" s="981" t="s">
        <v>748</v>
      </c>
      <c r="AI31" s="1229"/>
      <c r="AJ31" s="936"/>
      <c r="AK31" s="1230" t="s">
        <v>749</v>
      </c>
      <c r="AL31" s="936" t="s">
        <v>750</v>
      </c>
      <c r="AM31" s="936" t="s">
        <v>751</v>
      </c>
      <c r="AN31" s="563" t="s">
        <v>752</v>
      </c>
      <c r="AO31" s="936" t="s">
        <v>751</v>
      </c>
      <c r="AP31" s="936"/>
      <c r="AQ31" s="1297" t="s">
        <v>753</v>
      </c>
      <c r="AR31" s="936" t="s">
        <v>754</v>
      </c>
      <c r="AS31" s="1298" t="s">
        <v>751</v>
      </c>
      <c r="AT31" s="1871" t="s">
        <v>755</v>
      </c>
      <c r="AU31" s="936" t="s">
        <v>751</v>
      </c>
      <c r="AV31" s="936" t="s">
        <v>756</v>
      </c>
      <c r="AW31" s="991" t="s">
        <v>757</v>
      </c>
      <c r="AX31" s="936">
        <v>8002252467</v>
      </c>
      <c r="AY31" s="1470" t="s">
        <v>758</v>
      </c>
      <c r="AZ31" s="7" t="s">
        <v>759</v>
      </c>
      <c r="BA31" s="991"/>
      <c r="BB31" s="1470">
        <v>8007296400</v>
      </c>
      <c r="BC31" s="1470"/>
      <c r="BD31" s="1470"/>
      <c r="BE31" s="1470"/>
      <c r="BF31" s="1470"/>
      <c r="BG31" s="1470"/>
      <c r="BH31" s="1470"/>
      <c r="BI31" s="1470"/>
      <c r="BJ31" s="1470"/>
      <c r="BK31" s="1470"/>
      <c r="BL31" s="936" t="s">
        <v>756</v>
      </c>
      <c r="BM31" s="1277"/>
      <c r="BP31" s="982">
        <v>8444584300</v>
      </c>
      <c r="BQ31" s="936" t="s">
        <v>74</v>
      </c>
      <c r="BR31" s="935" t="s">
        <v>456</v>
      </c>
      <c r="BS31" s="937" t="s">
        <v>760</v>
      </c>
      <c r="BU31" s="1587"/>
      <c r="BV31" s="1430" t="s">
        <v>761</v>
      </c>
      <c r="BW31" s="943" t="s">
        <v>762</v>
      </c>
      <c r="BX31" s="563" t="s">
        <v>745</v>
      </c>
      <c r="BY31" s="563" t="s">
        <v>445</v>
      </c>
      <c r="BZ31" s="982" t="s">
        <v>763</v>
      </c>
      <c r="CA31" s="1257" t="s">
        <v>764</v>
      </c>
      <c r="CC31" s="563" t="s">
        <v>74</v>
      </c>
      <c r="CD31" s="980" t="s">
        <v>74</v>
      </c>
      <c r="CF31" s="978" t="s">
        <v>765</v>
      </c>
      <c r="CG31" s="1992" t="e" vm="1">
        <v>#VALUE!</v>
      </c>
    </row>
    <row r="32" spans="1:85" s="563" customFormat="1" ht="33" customHeight="1">
      <c r="A32" s="61" t="s">
        <v>766</v>
      </c>
      <c r="B32" s="61" t="str">
        <f>$AT$1</f>
        <v>LACEY, EUNICE</v>
      </c>
      <c r="C32" s="61" t="str">
        <f>$AJ$1</f>
        <v>Brownlee. LAVERNE</v>
      </c>
      <c r="D32" s="1468" t="s">
        <v>767</v>
      </c>
      <c r="E32" s="935"/>
      <c r="F32" s="977" t="s">
        <v>768</v>
      </c>
      <c r="G32" s="935" t="s">
        <v>456</v>
      </c>
      <c r="H32" s="936">
        <v>8886568005</v>
      </c>
      <c r="I32" s="937" t="s">
        <v>297</v>
      </c>
      <c r="J32" s="939" t="s">
        <v>769</v>
      </c>
      <c r="K32" s="939" t="s">
        <v>770</v>
      </c>
      <c r="L32" s="978" t="s">
        <v>765</v>
      </c>
      <c r="M32" s="979">
        <v>8005216800</v>
      </c>
      <c r="N32" s="936" t="s">
        <v>74</v>
      </c>
      <c r="O32" s="937" t="s">
        <v>771</v>
      </c>
      <c r="P32" s="563" t="s">
        <v>461</v>
      </c>
      <c r="Q32" s="937" t="s">
        <v>462</v>
      </c>
      <c r="R32" s="937" t="s">
        <v>772</v>
      </c>
      <c r="S32" s="938" t="s">
        <v>493</v>
      </c>
      <c r="T32" s="563" t="s">
        <v>457</v>
      </c>
      <c r="U32" s="936" t="s">
        <v>74</v>
      </c>
      <c r="V32" s="1233" t="s">
        <v>74</v>
      </c>
      <c r="W32" s="936" t="s">
        <v>74</v>
      </c>
      <c r="Y32" s="563">
        <v>3097632550</v>
      </c>
      <c r="AA32" s="563">
        <v>3097632550</v>
      </c>
      <c r="AB32" s="936" t="s">
        <v>773</v>
      </c>
      <c r="AC32" s="936" t="s">
        <v>774</v>
      </c>
      <c r="AD32" s="563">
        <v>3097632550</v>
      </c>
      <c r="AE32" s="936"/>
      <c r="AF32" s="981" t="s">
        <v>74</v>
      </c>
      <c r="AG32" s="981" t="s">
        <v>748</v>
      </c>
      <c r="AI32" s="1229" t="s">
        <v>775</v>
      </c>
      <c r="AJ32" s="936"/>
      <c r="AK32" s="1230" t="s">
        <v>776</v>
      </c>
      <c r="AL32" s="936" t="s">
        <v>693</v>
      </c>
      <c r="AM32" s="936" t="s">
        <v>777</v>
      </c>
      <c r="AN32" s="563" t="s">
        <v>778</v>
      </c>
      <c r="AO32" s="936">
        <v>0</v>
      </c>
      <c r="AP32" s="936"/>
      <c r="AQ32" s="936">
        <v>4044656346</v>
      </c>
      <c r="AR32" s="1469" t="s">
        <v>779</v>
      </c>
      <c r="AS32" s="1298">
        <v>8008173220</v>
      </c>
      <c r="AT32" s="1872" t="s">
        <v>755</v>
      </c>
      <c r="AU32" s="936">
        <v>9892774564</v>
      </c>
      <c r="AV32" s="936" t="s">
        <v>780</v>
      </c>
      <c r="AW32" s="991" t="s">
        <v>757</v>
      </c>
      <c r="AX32" s="936">
        <v>4692427672</v>
      </c>
      <c r="AY32" s="1470" t="s">
        <v>758</v>
      </c>
      <c r="AZ32" s="1297" t="s">
        <v>781</v>
      </c>
      <c r="BA32" s="991"/>
      <c r="BB32" s="1470">
        <v>2164908092</v>
      </c>
      <c r="BC32" s="1470"/>
      <c r="BD32" s="1470"/>
      <c r="BE32" s="1470"/>
      <c r="BF32" s="1470"/>
      <c r="BG32" s="1470"/>
      <c r="BH32" s="1470"/>
      <c r="BI32" s="1470"/>
      <c r="BJ32" s="1470"/>
      <c r="BK32" s="1470"/>
      <c r="BL32" s="936" t="s">
        <v>780</v>
      </c>
      <c r="BM32" s="1277"/>
      <c r="BO32" s="563">
        <v>8472269228</v>
      </c>
      <c r="BP32" s="982">
        <v>3099941316</v>
      </c>
      <c r="BQ32" s="936" t="s">
        <v>782</v>
      </c>
      <c r="BR32" s="986" t="s">
        <v>456</v>
      </c>
      <c r="BS32" s="937" t="s">
        <v>783</v>
      </c>
      <c r="BU32" s="936"/>
      <c r="BV32" s="943" t="s">
        <v>784</v>
      </c>
      <c r="BW32" s="943" t="s">
        <v>785</v>
      </c>
      <c r="BX32" s="563">
        <v>3097632550</v>
      </c>
      <c r="BY32" s="563" t="s">
        <v>745</v>
      </c>
      <c r="BZ32" s="982" t="s">
        <v>763</v>
      </c>
      <c r="CC32" s="563" t="s">
        <v>74</v>
      </c>
      <c r="CD32" s="980" t="s">
        <v>74</v>
      </c>
      <c r="CF32" s="936" t="s">
        <v>445</v>
      </c>
      <c r="CG32" s="1992"/>
    </row>
    <row r="33" spans="1:85" ht="33" customHeight="1">
      <c r="A33" s="61" t="s">
        <v>786</v>
      </c>
      <c r="B33" s="61" t="str">
        <f>$S$1</f>
        <v>LANEY, Anthony</v>
      </c>
      <c r="C33" s="61" t="str">
        <f>$AK$1</f>
        <v>Craig Ringo</v>
      </c>
      <c r="D33" s="1454" t="s">
        <v>787</v>
      </c>
      <c r="E33" s="15"/>
      <c r="F33" s="1001" t="str">
        <f>'[1]jobinfo(2)'!$C$51</f>
        <v>OH23H Bradley v3</v>
      </c>
      <c r="G33" s="15" t="s">
        <v>788</v>
      </c>
      <c r="H33" s="7" t="s">
        <v>789</v>
      </c>
      <c r="I33" s="396" t="s">
        <v>790</v>
      </c>
      <c r="J33" s="481" t="s">
        <v>791</v>
      </c>
      <c r="K33" s="481" t="s">
        <v>792</v>
      </c>
      <c r="L33" s="521" t="s">
        <v>793</v>
      </c>
      <c r="M33" s="257" t="s">
        <v>690</v>
      </c>
      <c r="N33" s="7" t="s">
        <v>794</v>
      </c>
      <c r="O33" s="396" t="s">
        <v>795</v>
      </c>
      <c r="P33" s="519"/>
      <c r="Q33" s="396" t="s">
        <v>796</v>
      </c>
      <c r="R33" s="396" t="s">
        <v>797</v>
      </c>
      <c r="S33" s="273" t="s">
        <v>798</v>
      </c>
      <c r="T33" t="s">
        <v>445</v>
      </c>
      <c r="U33" s="7" t="s">
        <v>74</v>
      </c>
      <c r="V33" s="498" t="s">
        <v>74</v>
      </c>
      <c r="W33" s="7" t="s">
        <v>74</v>
      </c>
      <c r="Y33" s="521" t="s">
        <v>799</v>
      </c>
      <c r="AA33" s="521" t="s">
        <v>799</v>
      </c>
      <c r="AB33" s="7" t="s">
        <v>445</v>
      </c>
      <c r="AC33" s="7" t="s">
        <v>800</v>
      </c>
      <c r="AD33" s="521" t="s">
        <v>799</v>
      </c>
      <c r="AE33" s="7"/>
      <c r="AF33" s="521" t="s">
        <v>801</v>
      </c>
      <c r="AG33" s="7" t="s">
        <v>445</v>
      </c>
      <c r="AH33" s="7" t="s">
        <v>445</v>
      </c>
      <c r="AJ33" s="7" t="s">
        <v>802</v>
      </c>
      <c r="AK33" s="257" t="s">
        <v>692</v>
      </c>
      <c r="AL33" s="7" t="s">
        <v>74</v>
      </c>
      <c r="AM33" s="7" t="s">
        <v>803</v>
      </c>
      <c r="AN33" s="521" t="s">
        <v>803</v>
      </c>
      <c r="AO33" s="7" t="s">
        <v>410</v>
      </c>
      <c r="AP33" s="7"/>
      <c r="AQ33" s="257" t="s">
        <v>804</v>
      </c>
      <c r="AR33" s="659" t="s">
        <v>805</v>
      </c>
      <c r="AS33" s="257" t="s">
        <v>806</v>
      </c>
      <c r="AT33" s="7" t="s">
        <v>696</v>
      </c>
      <c r="AU33" s="1847" t="s">
        <v>807</v>
      </c>
      <c r="AV33" s="7" t="s">
        <v>697</v>
      </c>
      <c r="AW33" s="257" t="s">
        <v>410</v>
      </c>
      <c r="AX33" s="257" t="s">
        <v>808</v>
      </c>
      <c r="AY33" s="1536" t="s">
        <v>809</v>
      </c>
      <c r="AZ33" s="1297" t="s">
        <v>699</v>
      </c>
      <c r="BA33" s="257"/>
      <c r="BB33" s="1536" t="str">
        <f>BB29</f>
        <v>claims@claims.allstate.com</v>
      </c>
      <c r="BC33" s="1536"/>
      <c r="BD33" s="1536"/>
      <c r="BE33" s="1536"/>
      <c r="BF33" s="1536"/>
      <c r="BG33" s="1536"/>
      <c r="BH33" s="1536"/>
      <c r="BI33" s="1536"/>
      <c r="BJ33" s="1536"/>
      <c r="BK33" s="1536"/>
      <c r="BL33" s="7" t="s">
        <v>697</v>
      </c>
      <c r="BO33" t="s">
        <v>410</v>
      </c>
      <c r="BP33" s="22" t="s">
        <v>810</v>
      </c>
      <c r="BQ33" s="7" t="s">
        <v>445</v>
      </c>
      <c r="BR33" s="32" t="s">
        <v>443</v>
      </c>
      <c r="BS33" s="521" t="s">
        <v>811</v>
      </c>
      <c r="BU33" s="950" t="s">
        <v>812</v>
      </c>
      <c r="BV33" s="521" t="s">
        <v>813</v>
      </c>
      <c r="BW33" s="514" t="s">
        <v>814</v>
      </c>
      <c r="BX33" s="521" t="s">
        <v>799</v>
      </c>
      <c r="BY33" s="514" t="s">
        <v>815</v>
      </c>
      <c r="BZ33" s="257" t="s">
        <v>410</v>
      </c>
      <c r="CA33" s="1258" t="s">
        <v>816</v>
      </c>
      <c r="CC33" t="s">
        <v>74</v>
      </c>
      <c r="CD33" s="7" t="s">
        <v>445</v>
      </c>
      <c r="CF33" s="7" t="s">
        <v>445</v>
      </c>
      <c r="CG33" s="1992"/>
    </row>
    <row r="34" spans="1:85" ht="25.9" customHeight="1">
      <c r="A34" s="61" t="s">
        <v>817</v>
      </c>
      <c r="B34" s="61" t="str">
        <f>$T$1</f>
        <v>LAWRENCE, GENEATHA</v>
      </c>
      <c r="C34" s="61" t="str">
        <f>$AL$1</f>
        <v>SMITH, JANET</v>
      </c>
      <c r="D34" s="144" t="s">
        <v>818</v>
      </c>
      <c r="E34" s="1002"/>
      <c r="F34" s="273" t="str">
        <f>'[1]jobinfo(2)'!$C$68</f>
        <v>BR 2</v>
      </c>
      <c r="G34" s="61" t="s">
        <v>328</v>
      </c>
      <c r="H34" s="1011" t="s">
        <v>819</v>
      </c>
      <c r="I34" s="562" t="s">
        <v>74</v>
      </c>
      <c r="J34" s="1008">
        <v>0</v>
      </c>
      <c r="K34" s="1008" t="s">
        <v>820</v>
      </c>
      <c r="L34" s="973"/>
      <c r="M34" s="1012" t="s">
        <v>74</v>
      </c>
      <c r="N34" s="1003" t="s">
        <v>821</v>
      </c>
      <c r="O34" s="562">
        <v>16</v>
      </c>
      <c r="P34" t="s">
        <v>74</v>
      </c>
      <c r="Q34" s="1003" t="s">
        <v>822</v>
      </c>
      <c r="R34" s="562" t="s">
        <v>247</v>
      </c>
      <c r="S34" s="273" t="s">
        <v>413</v>
      </c>
      <c r="T34" t="s">
        <v>74</v>
      </c>
      <c r="U34" s="7" t="s">
        <v>74</v>
      </c>
      <c r="V34" s="514" t="s">
        <v>74</v>
      </c>
      <c r="W34" s="7" t="s">
        <v>74</v>
      </c>
      <c r="Y34" s="7" t="s">
        <v>710</v>
      </c>
      <c r="Z34" t="s">
        <v>823</v>
      </c>
      <c r="AA34" s="7" t="s">
        <v>710</v>
      </c>
      <c r="AB34" s="7" t="s">
        <v>824</v>
      </c>
      <c r="AC34" s="7" t="s">
        <v>825</v>
      </c>
      <c r="AD34" s="7" t="s">
        <v>826</v>
      </c>
      <c r="AE34" s="7" t="s">
        <v>827</v>
      </c>
      <c r="AF34" s="964" t="s">
        <v>74</v>
      </c>
      <c r="AG34" s="964"/>
      <c r="AH34" s="257" t="s">
        <v>715</v>
      </c>
      <c r="AI34" t="s">
        <v>828</v>
      </c>
      <c r="AJ34" s="498" t="s">
        <v>715</v>
      </c>
      <c r="AK34" s="984" t="s">
        <v>829</v>
      </c>
      <c r="AL34" s="7" t="s">
        <v>74</v>
      </c>
      <c r="AM34" s="7" t="s">
        <v>830</v>
      </c>
      <c r="AN34" s="7" t="s">
        <v>831</v>
      </c>
      <c r="AO34" s="7" t="s">
        <v>74</v>
      </c>
      <c r="AP34" s="7"/>
      <c r="AQ34" s="257" t="s">
        <v>753</v>
      </c>
      <c r="AR34" s="7" t="s">
        <v>74</v>
      </c>
      <c r="AT34" s="7" t="s">
        <v>832</v>
      </c>
      <c r="AU34" s="7" t="s">
        <v>719</v>
      </c>
      <c r="AV34" s="7"/>
      <c r="AW34" s="62" t="s">
        <v>833</v>
      </c>
      <c r="AX34" s="7" t="s">
        <v>834</v>
      </c>
      <c r="AY34" s="62" t="s">
        <v>835</v>
      </c>
      <c r="AZ34" s="62" t="s">
        <v>836</v>
      </c>
      <c r="BA34" s="62"/>
      <c r="BB34" s="62" t="s">
        <v>729</v>
      </c>
      <c r="BC34" s="62" t="s">
        <v>834</v>
      </c>
      <c r="BD34" s="62"/>
      <c r="BE34" s="62"/>
      <c r="BF34" s="62"/>
      <c r="BG34" s="62"/>
      <c r="BH34" s="62"/>
      <c r="BI34" s="62"/>
      <c r="BJ34" s="62"/>
      <c r="BK34" s="62"/>
      <c r="BL34" s="7" t="s">
        <v>74</v>
      </c>
      <c r="BP34" s="7" t="s">
        <v>74</v>
      </c>
      <c r="BQ34" s="7" t="s">
        <v>74</v>
      </c>
      <c r="BR34" s="7" t="s">
        <v>74</v>
      </c>
      <c r="BS34" s="396" t="s">
        <v>837</v>
      </c>
      <c r="BU34" s="7" t="s">
        <v>74</v>
      </c>
      <c r="BV34" s="1004"/>
      <c r="BW34" s="514" t="s">
        <v>737</v>
      </c>
      <c r="BX34" s="7" t="s">
        <v>838</v>
      </c>
      <c r="BY34" t="s">
        <v>74</v>
      </c>
      <c r="BZ34" s="1877" t="s">
        <v>839</v>
      </c>
      <c r="CA34" s="1256" t="s">
        <v>840</v>
      </c>
      <c r="CC34" t="s">
        <v>74</v>
      </c>
      <c r="CD34" s="273" t="s">
        <v>74</v>
      </c>
      <c r="CF34" s="277" t="s">
        <v>740</v>
      </c>
      <c r="CG34" s="1992"/>
    </row>
    <row r="35" spans="1:85" s="563" customFormat="1" ht="33" customHeight="1">
      <c r="A35" s="61" t="s">
        <v>841</v>
      </c>
      <c r="B35" s="61" t="str">
        <f>$R$1</f>
        <v>LEETH, RONNIE</v>
      </c>
      <c r="C35" s="61" t="str">
        <f>$AM$1</f>
        <v>Brown, Cassandra</v>
      </c>
      <c r="D35" s="979" t="s">
        <v>842</v>
      </c>
      <c r="E35" s="1379"/>
      <c r="F35" s="1380" t="str">
        <f>'[1]jobinfo(2)'!$C$71</f>
        <v>LL Bathroom</v>
      </c>
      <c r="G35" s="1209" t="s">
        <v>328</v>
      </c>
      <c r="H35" s="1381" t="s">
        <v>843</v>
      </c>
      <c r="I35" s="937" t="s">
        <v>74</v>
      </c>
      <c r="J35" s="939">
        <v>0</v>
      </c>
      <c r="K35" s="939" t="s">
        <v>309</v>
      </c>
      <c r="L35" s="1382"/>
      <c r="M35" s="979" t="s">
        <v>74</v>
      </c>
      <c r="N35" s="1383" t="s">
        <v>844</v>
      </c>
      <c r="O35" s="937">
        <v>19</v>
      </c>
      <c r="P35" s="563" t="s">
        <v>74</v>
      </c>
      <c r="Q35" s="1383" t="s">
        <v>845</v>
      </c>
      <c r="R35" s="937" t="s">
        <v>247</v>
      </c>
      <c r="S35" s="980"/>
      <c r="T35" s="563" t="s">
        <v>74</v>
      </c>
      <c r="U35" s="936" t="s">
        <v>74</v>
      </c>
      <c r="V35" s="943" t="s">
        <v>74</v>
      </c>
      <c r="W35" s="936" t="s">
        <v>74</v>
      </c>
      <c r="Y35" s="563" t="s">
        <v>745</v>
      </c>
      <c r="Z35" s="563">
        <v>8553137311</v>
      </c>
      <c r="AA35" s="563" t="s">
        <v>745</v>
      </c>
      <c r="AB35" s="936" t="s">
        <v>846</v>
      </c>
      <c r="AD35" s="563">
        <v>3307228703</v>
      </c>
      <c r="AE35" s="936">
        <v>4632141136</v>
      </c>
      <c r="AF35" s="981" t="s">
        <v>74</v>
      </c>
      <c r="AG35" s="981"/>
      <c r="AI35" s="563">
        <v>3097632416</v>
      </c>
      <c r="AJ35" s="936"/>
      <c r="AK35" s="938" t="s">
        <v>847</v>
      </c>
      <c r="AL35" s="936" t="s">
        <v>74</v>
      </c>
      <c r="AM35" s="936">
        <v>5138238034</v>
      </c>
      <c r="AN35" s="563">
        <v>9892774564</v>
      </c>
      <c r="AO35" s="936" t="s">
        <v>74</v>
      </c>
      <c r="AP35" s="936"/>
      <c r="AQ35" s="936"/>
      <c r="AR35" s="936" t="s">
        <v>74</v>
      </c>
      <c r="AT35" s="936">
        <v>3306184299</v>
      </c>
      <c r="AU35" s="936" t="s">
        <v>777</v>
      </c>
      <c r="AV35" s="936"/>
      <c r="AW35" s="936">
        <v>4106271546</v>
      </c>
      <c r="AX35" s="936" t="s">
        <v>834</v>
      </c>
      <c r="AY35" s="936">
        <v>9363065323</v>
      </c>
      <c r="AZ35" s="936">
        <v>3304412955</v>
      </c>
      <c r="BA35" s="936"/>
      <c r="BB35" s="1470">
        <v>2164908092</v>
      </c>
      <c r="BC35" s="936" t="s">
        <v>834</v>
      </c>
      <c r="BD35" s="936"/>
      <c r="BE35" s="936"/>
      <c r="BF35" s="936"/>
      <c r="BG35" s="936"/>
      <c r="BH35" s="936"/>
      <c r="BI35" s="936"/>
      <c r="BJ35" s="936"/>
      <c r="BK35" s="936"/>
      <c r="BL35" s="936" t="s">
        <v>74</v>
      </c>
      <c r="BM35" s="1277"/>
      <c r="BP35" s="936" t="s">
        <v>74</v>
      </c>
      <c r="BQ35" s="936" t="s">
        <v>74</v>
      </c>
      <c r="BR35" s="936" t="s">
        <v>74</v>
      </c>
      <c r="BS35" s="937" t="s">
        <v>848</v>
      </c>
      <c r="BU35" s="936" t="s">
        <v>74</v>
      </c>
      <c r="BV35" s="1384"/>
      <c r="BW35" s="943" t="s">
        <v>785</v>
      </c>
      <c r="BX35" s="563">
        <v>4125237897</v>
      </c>
      <c r="BY35" s="563" t="s">
        <v>74</v>
      </c>
      <c r="BZ35" s="1385">
        <v>3307068014</v>
      </c>
      <c r="CA35" s="1257">
        <v>3303893040</v>
      </c>
      <c r="CC35" s="563" t="s">
        <v>74</v>
      </c>
      <c r="CD35" s="980" t="s">
        <v>74</v>
      </c>
      <c r="CF35" s="978" t="s">
        <v>765</v>
      </c>
    </row>
    <row r="36" spans="1:85" ht="25.9" customHeight="1">
      <c r="A36" s="61" t="s">
        <v>849</v>
      </c>
      <c r="B36" s="61" t="str">
        <f>$AZ$1</f>
        <v>MONTGOMERY, JAVIONNA</v>
      </c>
      <c r="C36" s="61" t="str">
        <f>$AN$1</f>
        <v>Hurt, Chaunte</v>
      </c>
      <c r="D36" s="15" t="s">
        <v>850</v>
      </c>
      <c r="E36" s="1002"/>
      <c r="F36" s="1013" t="str">
        <f>'[1]jobinfo(2)'!$C$75</f>
        <v>Basement Rec Room</v>
      </c>
      <c r="G36" s="61" t="s">
        <v>851</v>
      </c>
      <c r="H36" s="1014" t="s">
        <v>74</v>
      </c>
      <c r="I36" s="562" t="s">
        <v>74</v>
      </c>
      <c r="J36" s="1008">
        <v>0</v>
      </c>
      <c r="K36" s="1008" t="s">
        <v>852</v>
      </c>
      <c r="L36" s="973"/>
      <c r="M36" s="15" t="s">
        <v>74</v>
      </c>
      <c r="N36" s="7" t="s">
        <v>74</v>
      </c>
      <c r="O36" s="562" t="s">
        <v>245</v>
      </c>
      <c r="P36" t="s">
        <v>74</v>
      </c>
      <c r="Q36" s="1003" t="s">
        <v>853</v>
      </c>
      <c r="R36" s="562" t="s">
        <v>247</v>
      </c>
      <c r="S36" s="273"/>
      <c r="T36" t="s">
        <v>74</v>
      </c>
      <c r="U36" s="7" t="s">
        <v>74</v>
      </c>
      <c r="V36" s="492" t="s">
        <v>74</v>
      </c>
      <c r="W36" s="7" t="s">
        <v>74</v>
      </c>
      <c r="Y36" s="521" t="s">
        <v>799</v>
      </c>
      <c r="AA36" s="521" t="s">
        <v>799</v>
      </c>
      <c r="AB36" s="7" t="s">
        <v>445</v>
      </c>
      <c r="AC36" t="s">
        <v>854</v>
      </c>
      <c r="AD36" s="521" t="s">
        <v>855</v>
      </c>
      <c r="AE36" s="257" t="s">
        <v>856</v>
      </c>
      <c r="AF36" s="930" t="s">
        <v>74</v>
      </c>
      <c r="AG36" s="981"/>
      <c r="AI36" s="257" t="s">
        <v>857</v>
      </c>
      <c r="AJ36" s="7"/>
      <c r="AK36" s="984" t="s">
        <v>858</v>
      </c>
      <c r="AL36" s="7" t="s">
        <v>74</v>
      </c>
      <c r="AM36" s="257" t="s">
        <v>859</v>
      </c>
      <c r="AN36" s="521" t="s">
        <v>807</v>
      </c>
      <c r="AO36" s="7" t="s">
        <v>74</v>
      </c>
      <c r="AP36" s="7"/>
      <c r="AQ36" s="7"/>
      <c r="AR36" s="7" t="s">
        <v>860</v>
      </c>
      <c r="AT36" s="1297" t="s">
        <v>861</v>
      </c>
      <c r="AU36" s="7" t="s">
        <v>803</v>
      </c>
      <c r="AV36" s="7"/>
      <c r="AW36" t="s">
        <v>862</v>
      </c>
      <c r="AX36" s="7" t="s">
        <v>863</v>
      </c>
      <c r="AY36" s="257" t="s">
        <v>864</v>
      </c>
      <c r="AZ36" s="257" t="s">
        <v>865</v>
      </c>
      <c r="BB36" s="257" t="s">
        <v>866</v>
      </c>
      <c r="BC36" t="s">
        <v>863</v>
      </c>
      <c r="BL36" s="7" t="s">
        <v>74</v>
      </c>
      <c r="BP36" s="7" t="s">
        <v>74</v>
      </c>
      <c r="BQ36" s="7" t="s">
        <v>74</v>
      </c>
      <c r="BR36" s="7" t="s">
        <v>74</v>
      </c>
      <c r="BS36" s="396" t="s">
        <v>867</v>
      </c>
      <c r="BU36" s="7" t="s">
        <v>74</v>
      </c>
      <c r="BV36" s="1004"/>
      <c r="BW36" s="514" t="s">
        <v>814</v>
      </c>
      <c r="BX36" s="521" t="s">
        <v>868</v>
      </c>
      <c r="BY36" t="s">
        <v>74</v>
      </c>
      <c r="BZ36" s="659" t="s">
        <v>869</v>
      </c>
      <c r="CA36" s="1261" t="s">
        <v>870</v>
      </c>
      <c r="CC36" t="s">
        <v>74</v>
      </c>
      <c r="CD36" s="273" t="s">
        <v>74</v>
      </c>
      <c r="CF36" s="7" t="s">
        <v>445</v>
      </c>
    </row>
    <row r="37" spans="1:85" ht="25.9" customHeight="1">
      <c r="A37" s="61" t="s">
        <v>373</v>
      </c>
      <c r="B37" s="61" t="str">
        <f>$AE$1</f>
        <v>NEWMAN, NICOLE</v>
      </c>
      <c r="C37" s="61" t="str">
        <f>$AO$1</f>
        <v>Dejarnette Mattie</v>
      </c>
      <c r="D37" s="1454" t="s">
        <v>871</v>
      </c>
      <c r="E37" s="286"/>
      <c r="F37" s="286" t="s">
        <v>872</v>
      </c>
      <c r="G37" s="286" t="s">
        <v>873</v>
      </c>
      <c r="H37" s="7" t="s">
        <v>874</v>
      </c>
      <c r="I37" s="396" t="s">
        <v>655</v>
      </c>
      <c r="J37" s="481" t="s">
        <v>875</v>
      </c>
      <c r="K37" s="481" t="e">
        <v>#REF!</v>
      </c>
      <c r="L37" s="963" t="s">
        <v>876</v>
      </c>
      <c r="M37" s="15" t="s">
        <v>877</v>
      </c>
      <c r="N37" s="7" t="s">
        <v>877</v>
      </c>
      <c r="O37" s="396" t="s">
        <v>878</v>
      </c>
      <c r="P37" t="s">
        <v>879</v>
      </c>
      <c r="Q37" s="396" t="s">
        <v>880</v>
      </c>
      <c r="R37" s="396">
        <v>27853880</v>
      </c>
      <c r="S37" s="273" t="s">
        <v>881</v>
      </c>
      <c r="T37" t="s">
        <v>74</v>
      </c>
      <c r="U37" s="7" t="s">
        <v>74</v>
      </c>
      <c r="V37" s="514" t="s">
        <v>74</v>
      </c>
      <c r="W37" s="7" t="s">
        <v>74</v>
      </c>
      <c r="Y37" t="s">
        <v>882</v>
      </c>
      <c r="Z37" t="s">
        <v>882</v>
      </c>
      <c r="AA37" t="s">
        <v>882</v>
      </c>
      <c r="AB37" t="s">
        <v>882</v>
      </c>
      <c r="AC37" t="s">
        <v>713</v>
      </c>
      <c r="AD37" t="s">
        <v>883</v>
      </c>
      <c r="AE37" s="7" t="s">
        <v>884</v>
      </c>
      <c r="AF37" s="7" t="s">
        <v>74</v>
      </c>
      <c r="AH37" s="257" t="s">
        <v>715</v>
      </c>
      <c r="AJ37" s="498" t="s">
        <v>715</v>
      </c>
      <c r="AK37" t="s">
        <v>885</v>
      </c>
      <c r="AL37" s="7" t="s">
        <v>74</v>
      </c>
      <c r="AM37" s="7" t="s">
        <v>886</v>
      </c>
      <c r="AN37" t="s">
        <v>887</v>
      </c>
      <c r="AO37" s="991" t="s">
        <v>888</v>
      </c>
      <c r="AP37" s="7"/>
      <c r="AQ37" s="7"/>
      <c r="AR37" s="7" t="s">
        <v>889</v>
      </c>
      <c r="AT37" s="7" t="s">
        <v>890</v>
      </c>
      <c r="AU37" s="7" t="s">
        <v>891</v>
      </c>
      <c r="AV37" s="7"/>
      <c r="AW37" s="7"/>
      <c r="AX37" s="7" t="s">
        <v>74</v>
      </c>
      <c r="AY37" s="7" t="s">
        <v>892</v>
      </c>
      <c r="AZ37" s="7"/>
      <c r="BA37" s="7"/>
      <c r="BB37" s="991" t="s">
        <v>893</v>
      </c>
      <c r="BC37" s="7" t="s">
        <v>74</v>
      </c>
      <c r="BD37" s="7"/>
      <c r="BE37" s="7"/>
      <c r="BF37" s="7"/>
      <c r="BG37" s="7"/>
      <c r="BH37" s="7"/>
      <c r="BI37" s="7"/>
      <c r="BJ37" s="7"/>
      <c r="BK37" s="7"/>
      <c r="BL37" s="7" t="s">
        <v>74</v>
      </c>
      <c r="BP37" s="7" t="s">
        <v>74</v>
      </c>
      <c r="BQ37" s="7" t="s">
        <v>74</v>
      </c>
      <c r="BR37" s="7" t="s">
        <v>74</v>
      </c>
      <c r="BS37" s="396" t="s">
        <v>894</v>
      </c>
      <c r="BU37" s="7" t="s">
        <v>895</v>
      </c>
      <c r="BV37" s="514" t="s">
        <v>896</v>
      </c>
      <c r="BW37" s="514" t="s">
        <v>74</v>
      </c>
      <c r="BX37" t="s">
        <v>882</v>
      </c>
      <c r="BY37" t="s">
        <v>897</v>
      </c>
      <c r="BZ37" s="726" t="s">
        <v>898</v>
      </c>
      <c r="CA37" s="1256"/>
      <c r="CC37" t="s">
        <v>74</v>
      </c>
      <c r="CD37" s="273" t="s">
        <v>74</v>
      </c>
      <c r="CF37" s="277" t="s">
        <v>740</v>
      </c>
    </row>
    <row r="38" spans="1:85" s="563" customFormat="1" ht="25.9" customHeight="1">
      <c r="A38" s="61" t="s">
        <v>899</v>
      </c>
      <c r="B38" s="61" t="str">
        <f>$AF$1</f>
        <v>Peggy Henderson</v>
      </c>
      <c r="C38" s="61" t="str">
        <f>$AP$1</f>
        <v xml:space="preserve">Burns2, RUBY  </v>
      </c>
      <c r="D38" s="1454" t="s">
        <v>900</v>
      </c>
      <c r="E38" s="1002"/>
      <c r="F38" s="273" t="str">
        <f>'[1]jobinfo(2)'!$C$62</f>
        <v>Bathroom</v>
      </c>
      <c r="G38" s="1314" t="s">
        <v>901</v>
      </c>
      <c r="H38" s="7" t="s">
        <v>902</v>
      </c>
      <c r="I38" s="396" t="s">
        <v>74</v>
      </c>
      <c r="J38" s="481" t="s">
        <v>903</v>
      </c>
      <c r="K38" s="481" t="s">
        <v>904</v>
      </c>
      <c r="L38" s="61" t="s">
        <v>905</v>
      </c>
      <c r="M38" s="15"/>
      <c r="N38" s="1003" t="s">
        <v>480</v>
      </c>
      <c r="O38" s="1003" t="s">
        <v>906</v>
      </c>
      <c r="P38" t="s">
        <v>907</v>
      </c>
      <c r="Q38" s="1003" t="s">
        <v>908</v>
      </c>
      <c r="R38" s="396" t="s">
        <v>909</v>
      </c>
      <c r="S38" s="420" t="s">
        <v>475</v>
      </c>
      <c r="T38" s="563" t="s">
        <v>74</v>
      </c>
      <c r="U38" s="936" t="s">
        <v>74</v>
      </c>
      <c r="V38" s="943" t="s">
        <v>74</v>
      </c>
      <c r="W38" s="936" t="s">
        <v>74</v>
      </c>
      <c r="Y38" s="563">
        <v>3099940722</v>
      </c>
      <c r="Z38" s="563">
        <v>3099940722</v>
      </c>
      <c r="AA38" s="563">
        <v>3099940722</v>
      </c>
      <c r="AB38" s="563">
        <v>3099940722</v>
      </c>
      <c r="AC38" s="563" t="s">
        <v>747</v>
      </c>
      <c r="AD38" s="563" t="s">
        <v>745</v>
      </c>
      <c r="AE38" s="936">
        <v>4435657039</v>
      </c>
      <c r="AF38" s="981" t="s">
        <v>74</v>
      </c>
      <c r="AL38" s="936" t="s">
        <v>74</v>
      </c>
      <c r="AM38" s="936">
        <v>7327515219</v>
      </c>
      <c r="AN38" s="563">
        <v>4406450901</v>
      </c>
      <c r="AO38" s="991" t="s">
        <v>910</v>
      </c>
      <c r="AP38" s="7"/>
      <c r="AQ38" s="7"/>
      <c r="AR38" s="1654">
        <v>45896</v>
      </c>
      <c r="AS38"/>
      <c r="AT38" s="7" t="s">
        <v>74</v>
      </c>
      <c r="AU38" s="7" t="s">
        <v>911</v>
      </c>
      <c r="AV38" s="7"/>
      <c r="AW38" s="7"/>
      <c r="AX38" s="7" t="s">
        <v>74</v>
      </c>
      <c r="AY38" s="7" t="s">
        <v>912</v>
      </c>
      <c r="AZ38" s="7"/>
      <c r="BA38" s="7"/>
      <c r="BB38" s="991" t="s">
        <v>913</v>
      </c>
      <c r="BC38" s="7" t="s">
        <v>74</v>
      </c>
      <c r="BD38" s="7"/>
      <c r="BE38" s="7"/>
      <c r="BF38" s="7"/>
      <c r="BG38" s="7"/>
      <c r="BH38" s="7"/>
      <c r="BI38" s="7"/>
      <c r="BJ38" s="7"/>
      <c r="BK38" s="7"/>
      <c r="BL38" s="7" t="s">
        <v>74</v>
      </c>
      <c r="BM38" s="1277"/>
      <c r="BP38" s="936" t="s">
        <v>74</v>
      </c>
      <c r="BQ38" s="936" t="s">
        <v>74</v>
      </c>
      <c r="BR38" s="936" t="s">
        <v>74</v>
      </c>
      <c r="BS38" s="937" t="s">
        <v>914</v>
      </c>
      <c r="BU38" s="7" t="s">
        <v>74</v>
      </c>
      <c r="BV38" s="1340" t="s">
        <v>482</v>
      </c>
      <c r="BW38" s="943" t="s">
        <v>74</v>
      </c>
      <c r="BX38" s="563">
        <v>3099940722</v>
      </c>
      <c r="BY38" t="s">
        <v>915</v>
      </c>
      <c r="BZ38" s="659"/>
      <c r="CA38" s="1091"/>
      <c r="CC38" s="563" t="s">
        <v>74</v>
      </c>
      <c r="CD38" s="980" t="s">
        <v>74</v>
      </c>
      <c r="CF38" s="978" t="s">
        <v>765</v>
      </c>
      <c r="CG38"/>
    </row>
    <row r="39" spans="1:85" ht="25.9" customHeight="1">
      <c r="A39" s="61" t="s">
        <v>916</v>
      </c>
      <c r="B39" s="61" t="str">
        <f>$Q$1</f>
        <v>ROBINSON, NiKKole</v>
      </c>
      <c r="C39" s="61" t="str">
        <f>$AQ$1</f>
        <v xml:space="preserve">CARTER, KAREN </v>
      </c>
      <c r="D39" s="1454" t="s">
        <v>917</v>
      </c>
      <c r="E39" s="277"/>
      <c r="F39" s="972" t="s">
        <v>918</v>
      </c>
      <c r="G39" s="277" t="s">
        <v>734</v>
      </c>
      <c r="H39" s="7" t="s">
        <v>919</v>
      </c>
      <c r="I39" s="396" t="s">
        <v>709</v>
      </c>
      <c r="J39" s="481" t="s">
        <v>920</v>
      </c>
      <c r="K39" s="481" t="s">
        <v>921</v>
      </c>
      <c r="L39" s="61" t="s">
        <v>922</v>
      </c>
      <c r="M39" s="15"/>
      <c r="N39" s="7" t="s">
        <v>74</v>
      </c>
      <c r="O39" s="974" t="s">
        <v>923</v>
      </c>
      <c r="P39" t="s">
        <v>924</v>
      </c>
      <c r="Q39" s="396" t="s">
        <v>925</v>
      </c>
      <c r="R39" s="396" t="s">
        <v>926</v>
      </c>
      <c r="S39" s="492" t="s">
        <v>927</v>
      </c>
      <c r="T39" t="s">
        <v>74</v>
      </c>
      <c r="U39" s="7" t="s">
        <v>74</v>
      </c>
      <c r="V39" s="514" t="s">
        <v>74</v>
      </c>
      <c r="W39" s="7" t="s">
        <v>74</v>
      </c>
      <c r="Y39" t="s">
        <v>928</v>
      </c>
      <c r="Z39" t="s">
        <v>928</v>
      </c>
      <c r="AA39" t="s">
        <v>928</v>
      </c>
      <c r="AB39" t="s">
        <v>928</v>
      </c>
      <c r="AC39" t="s">
        <v>774</v>
      </c>
      <c r="AD39" s="1292" t="s">
        <v>929</v>
      </c>
      <c r="AE39" s="7" t="s">
        <v>410</v>
      </c>
      <c r="AF39" s="997" t="s">
        <v>74</v>
      </c>
      <c r="AL39" s="7" t="s">
        <v>74</v>
      </c>
      <c r="AM39" s="7" t="s">
        <v>410</v>
      </c>
      <c r="AN39" s="257" t="s">
        <v>930</v>
      </c>
      <c r="AO39" s="7" t="s">
        <v>74</v>
      </c>
      <c r="AP39" s="7"/>
      <c r="AQ39" s="7"/>
      <c r="AR39" s="659"/>
      <c r="AT39" s="7" t="s">
        <v>74</v>
      </c>
      <c r="AU39" s="7" t="s">
        <v>410</v>
      </c>
      <c r="AV39" s="7"/>
      <c r="AW39" s="498"/>
      <c r="AX39" s="257" t="s">
        <v>931</v>
      </c>
      <c r="AY39" s="257" t="s">
        <v>932</v>
      </c>
      <c r="AZ39" s="498"/>
      <c r="BA39" s="257"/>
      <c r="BB39" s="257" t="s">
        <v>410</v>
      </c>
      <c r="BC39" s="257" t="s">
        <v>74</v>
      </c>
      <c r="BD39" s="257"/>
      <c r="BE39" s="257"/>
      <c r="BF39" s="257"/>
      <c r="BG39" s="257"/>
      <c r="BH39" s="257"/>
      <c r="BI39" s="257"/>
      <c r="BJ39" s="257"/>
      <c r="BK39" s="257"/>
      <c r="BL39" s="7" t="s">
        <v>74</v>
      </c>
      <c r="BP39" s="7" t="s">
        <v>74</v>
      </c>
      <c r="BQ39" s="7" t="s">
        <v>74</v>
      </c>
      <c r="BR39" s="7" t="s">
        <v>74</v>
      </c>
      <c r="BS39" s="521" t="s">
        <v>811</v>
      </c>
      <c r="BU39" s="7"/>
      <c r="BV39" s="975" t="s">
        <v>933</v>
      </c>
      <c r="BW39" s="514" t="s">
        <v>74</v>
      </c>
      <c r="BX39" t="s">
        <v>928</v>
      </c>
      <c r="BY39" t="s">
        <v>439</v>
      </c>
      <c r="BZ39" s="726"/>
      <c r="CA39" s="1025"/>
      <c r="CC39" t="s">
        <v>74</v>
      </c>
      <c r="CD39" s="273" t="s">
        <v>74</v>
      </c>
      <c r="CF39" s="7" t="s">
        <v>445</v>
      </c>
    </row>
    <row r="40" spans="1:85" ht="25.9" customHeight="1">
      <c r="A40" s="61" t="s">
        <v>934</v>
      </c>
      <c r="B40" s="61" t="str">
        <f>$AG$1</f>
        <v>Romero Beverly</v>
      </c>
      <c r="C40" s="61" t="str">
        <f>$AR$1</f>
        <v>CHERRY, LAUREN         LB8997</v>
      </c>
      <c r="D40" s="15" t="s">
        <v>935</v>
      </c>
      <c r="E40" s="1002"/>
      <c r="F40" s="273" t="str">
        <f>'[1]jobinfo(2)'!$C$63</f>
        <v>Linen Closet 2</v>
      </c>
      <c r="G40" s="1938" t="s">
        <v>469</v>
      </c>
      <c r="H40" s="1011" t="s">
        <v>936</v>
      </c>
      <c r="I40" s="562" t="s">
        <v>74</v>
      </c>
      <c r="J40" s="1008" t="s">
        <v>937</v>
      </c>
      <c r="K40" s="1008" t="s">
        <v>938</v>
      </c>
      <c r="L40" s="61"/>
      <c r="M40" s="1012"/>
      <c r="N40" s="1003" t="s">
        <v>939</v>
      </c>
      <c r="O40" s="1003" t="s">
        <v>940</v>
      </c>
      <c r="P40" t="s">
        <v>941</v>
      </c>
      <c r="Q40" s="1003" t="s">
        <v>942</v>
      </c>
      <c r="R40" s="396" t="s">
        <v>943</v>
      </c>
      <c r="S40" s="273" t="s">
        <v>944</v>
      </c>
      <c r="T40" t="s">
        <v>74</v>
      </c>
      <c r="U40" s="7" t="s">
        <v>74</v>
      </c>
      <c r="V40" s="514" t="s">
        <v>74</v>
      </c>
      <c r="W40" s="7" t="s">
        <v>74</v>
      </c>
      <c r="AA40" s="7" t="s">
        <v>710</v>
      </c>
      <c r="AB40" s="7" t="s">
        <v>824</v>
      </c>
      <c r="AC40" t="s">
        <v>800</v>
      </c>
      <c r="AD40" s="7" t="s">
        <v>710</v>
      </c>
      <c r="AE40" s="7"/>
      <c r="AF40" s="7" t="s">
        <v>74</v>
      </c>
      <c r="AL40" s="7" t="s">
        <v>74</v>
      </c>
      <c r="AM40" s="7" t="s">
        <v>74</v>
      </c>
      <c r="AN40" s="7" t="s">
        <v>945</v>
      </c>
      <c r="AO40" s="7" t="s">
        <v>74</v>
      </c>
      <c r="AP40" s="7"/>
      <c r="AQ40" s="7"/>
      <c r="AR40" s="1299"/>
      <c r="AT40" s="7" t="s">
        <v>74</v>
      </c>
      <c r="AU40" s="7" t="s">
        <v>74</v>
      </c>
      <c r="AV40" s="7"/>
      <c r="AW40" s="7"/>
      <c r="AX40" s="1515" t="s">
        <v>946</v>
      </c>
      <c r="AY40" s="7"/>
      <c r="AZ40" s="7"/>
      <c r="BA40" s="7"/>
      <c r="BB40" s="991"/>
      <c r="BC40" s="7" t="s">
        <v>74</v>
      </c>
      <c r="BD40" s="7"/>
      <c r="BE40" s="7"/>
      <c r="BF40" s="7"/>
      <c r="BG40" s="7"/>
      <c r="BH40" s="7"/>
      <c r="BI40" s="7"/>
      <c r="BJ40" s="7"/>
      <c r="BK40" s="7"/>
      <c r="BL40" s="7" t="s">
        <v>74</v>
      </c>
      <c r="BP40" s="7" t="s">
        <v>74</v>
      </c>
      <c r="BQ40" s="7" t="s">
        <v>74</v>
      </c>
      <c r="BR40" s="7" t="s">
        <v>74</v>
      </c>
      <c r="BS40" s="396" t="s">
        <v>947</v>
      </c>
      <c r="BU40" s="7" t="s">
        <v>74</v>
      </c>
      <c r="BV40" s="15" t="s">
        <v>948</v>
      </c>
      <c r="BW40" s="514" t="s">
        <v>737</v>
      </c>
      <c r="BX40" s="7" t="s">
        <v>710</v>
      </c>
      <c r="BY40" t="s">
        <v>74</v>
      </c>
      <c r="BZ40" s="726"/>
      <c r="CA40" s="1096"/>
      <c r="CC40" t="s">
        <v>74</v>
      </c>
      <c r="CD40" s="273" t="s">
        <v>74</v>
      </c>
      <c r="CF40" s="277" t="s">
        <v>740</v>
      </c>
    </row>
    <row r="41" spans="1:85" s="563" customFormat="1" ht="25.9" customHeight="1" thickBot="1">
      <c r="A41" s="61" t="s">
        <v>949</v>
      </c>
      <c r="B41" s="61" t="str">
        <f>$M$1</f>
        <v>RUSH, TIFFANY LOAN # 0579206154</v>
      </c>
      <c r="C41" s="61" t="str">
        <f>$AS$1</f>
        <v>Johnson, Paul &amp; Tamra</v>
      </c>
      <c r="D41" s="15" t="s">
        <v>950</v>
      </c>
      <c r="E41" s="286"/>
      <c r="F41" s="286" t="s">
        <v>951</v>
      </c>
      <c r="G41" s="286" t="s">
        <v>952</v>
      </c>
      <c r="H41" t="s">
        <v>953</v>
      </c>
      <c r="I41" s="396" t="s">
        <v>954</v>
      </c>
      <c r="J41" s="481" t="s">
        <v>955</v>
      </c>
      <c r="K41" s="481" t="s">
        <v>956</v>
      </c>
      <c r="L41" s="963" t="s">
        <v>957</v>
      </c>
      <c r="M41" s="15"/>
      <c r="N41" s="966" t="s">
        <v>958</v>
      </c>
      <c r="O41" s="396" t="s">
        <v>959</v>
      </c>
      <c r="P41" t="s">
        <v>960</v>
      </c>
      <c r="Q41" s="396" t="s">
        <v>961</v>
      </c>
      <c r="R41" s="396" t="s">
        <v>962</v>
      </c>
      <c r="S41" s="969" t="s">
        <v>963</v>
      </c>
      <c r="T41" s="563" t="s">
        <v>74</v>
      </c>
      <c r="U41" s="936" t="s">
        <v>74</v>
      </c>
      <c r="V41" s="943" t="s">
        <v>74</v>
      </c>
      <c r="W41" s="936" t="s">
        <v>74</v>
      </c>
      <c r="AA41" s="563" t="s">
        <v>745</v>
      </c>
      <c r="AB41" s="936" t="s">
        <v>846</v>
      </c>
      <c r="AC41" s="563" t="s">
        <v>825</v>
      </c>
      <c r="AD41" s="563" t="s">
        <v>745</v>
      </c>
      <c r="AE41" s="936"/>
      <c r="AF41" s="936" t="s">
        <v>74</v>
      </c>
      <c r="AL41" s="936" t="s">
        <v>74</v>
      </c>
      <c r="AM41" s="936" t="s">
        <v>74</v>
      </c>
      <c r="AN41" s="563" t="s">
        <v>964</v>
      </c>
      <c r="AO41" s="7" t="s">
        <v>74</v>
      </c>
      <c r="AP41" s="7"/>
      <c r="AQ41" s="7"/>
      <c r="AR41" s="7" t="s">
        <v>74</v>
      </c>
      <c r="AS41"/>
      <c r="AT41" s="7" t="s">
        <v>74</v>
      </c>
      <c r="AU41" s="7" t="s">
        <v>74</v>
      </c>
      <c r="AV41" s="7"/>
      <c r="AW41" s="7"/>
      <c r="AX41" s="1516" t="s">
        <v>965</v>
      </c>
      <c r="AY41" s="7"/>
      <c r="AZ41" s="7"/>
      <c r="BA41" s="7"/>
      <c r="BB41" s="991"/>
      <c r="BC41" s="7" t="s">
        <v>74</v>
      </c>
      <c r="BD41" s="7"/>
      <c r="BE41" s="7"/>
      <c r="BF41" s="7"/>
      <c r="BG41" s="7"/>
      <c r="BH41" s="7"/>
      <c r="BI41" s="7"/>
      <c r="BJ41" s="7"/>
      <c r="BK41" s="7"/>
      <c r="BL41" s="7" t="s">
        <v>74</v>
      </c>
      <c r="BM41" s="1277"/>
      <c r="BP41" s="936" t="s">
        <v>74</v>
      </c>
      <c r="BQ41" s="936" t="s">
        <v>74</v>
      </c>
      <c r="BR41" s="936" t="s">
        <v>74</v>
      </c>
      <c r="BS41" s="937"/>
      <c r="BU41" s="7" t="s">
        <v>966</v>
      </c>
      <c r="BV41" s="967" t="s">
        <v>967</v>
      </c>
      <c r="BW41" s="943" t="s">
        <v>785</v>
      </c>
      <c r="BX41" s="563" t="s">
        <v>745</v>
      </c>
      <c r="BY41" s="514" t="s">
        <v>968</v>
      </c>
      <c r="BZ41" s="211"/>
      <c r="CA41" s="1099"/>
      <c r="CC41" s="563" t="s">
        <v>74</v>
      </c>
      <c r="CD41" s="980" t="s">
        <v>74</v>
      </c>
      <c r="CF41" s="978" t="s">
        <v>765</v>
      </c>
      <c r="CG41"/>
    </row>
    <row r="42" spans="1:85" ht="25.9" customHeight="1" thickTop="1">
      <c r="A42" s="1429" t="s">
        <v>969</v>
      </c>
      <c r="B42" s="61" t="str">
        <f>$N$1</f>
        <v>RUSH, TIFFANY WTR</v>
      </c>
      <c r="C42" s="61" t="str">
        <f>$AT$1</f>
        <v>LACEY, EUNICE</v>
      </c>
      <c r="D42" s="15" t="s">
        <v>970</v>
      </c>
      <c r="E42" s="1002"/>
      <c r="F42" s="1010" t="str">
        <f>'[1]jobinfo(2)'!$C$70</f>
        <v>Basement Stairs</v>
      </c>
      <c r="G42" s="61" t="s">
        <v>971</v>
      </c>
      <c r="H42" s="1014" t="s">
        <v>312</v>
      </c>
      <c r="I42" s="562" t="s">
        <v>74</v>
      </c>
      <c r="J42" s="1008">
        <v>0</v>
      </c>
      <c r="K42" s="1008" t="s">
        <v>972</v>
      </c>
      <c r="L42" s="61"/>
      <c r="M42" s="15"/>
      <c r="N42" s="1003" t="s">
        <v>973</v>
      </c>
      <c r="O42" s="562">
        <v>18</v>
      </c>
      <c r="P42" t="s">
        <v>74</v>
      </c>
      <c r="Q42" s="1003" t="s">
        <v>974</v>
      </c>
      <c r="R42" s="562" t="s">
        <v>247</v>
      </c>
      <c r="S42" s="273"/>
      <c r="T42" t="s">
        <v>74</v>
      </c>
      <c r="U42" s="7" t="s">
        <v>74</v>
      </c>
      <c r="V42" s="514" t="s">
        <v>74</v>
      </c>
      <c r="W42" s="7" t="s">
        <v>74</v>
      </c>
      <c r="AA42" s="521" t="s">
        <v>799</v>
      </c>
      <c r="AB42" s="7" t="s">
        <v>445</v>
      </c>
      <c r="AD42" s="521" t="s">
        <v>799</v>
      </c>
      <c r="AE42" s="7" t="s">
        <v>410</v>
      </c>
      <c r="AF42" s="521" t="s">
        <v>801</v>
      </c>
      <c r="AG42" t="s">
        <v>975</v>
      </c>
      <c r="AL42" s="7" t="s">
        <v>74</v>
      </c>
      <c r="AM42" s="7" t="s">
        <v>74</v>
      </c>
      <c r="AN42" s="521" t="s">
        <v>976</v>
      </c>
      <c r="AO42" s="7" t="s">
        <v>74</v>
      </c>
      <c r="AP42" s="7"/>
      <c r="AQ42" s="7"/>
      <c r="AR42" s="7" t="s">
        <v>74</v>
      </c>
      <c r="AT42" s="7" t="s">
        <v>74</v>
      </c>
      <c r="AU42" s="7" t="s">
        <v>74</v>
      </c>
      <c r="AV42" s="7"/>
      <c r="AW42" s="7"/>
      <c r="AX42" s="1518" t="s">
        <v>977</v>
      </c>
      <c r="AY42" s="7"/>
      <c r="AZ42" s="7"/>
      <c r="BA42" s="7"/>
      <c r="BB42" s="257"/>
      <c r="BC42" s="7" t="s">
        <v>74</v>
      </c>
      <c r="BD42" s="7"/>
      <c r="BE42" s="7"/>
      <c r="BF42" s="7"/>
      <c r="BG42" s="7"/>
      <c r="BH42" s="7"/>
      <c r="BI42" s="7"/>
      <c r="BJ42" s="7"/>
      <c r="BK42" s="7"/>
      <c r="BL42" s="7" t="s">
        <v>74</v>
      </c>
      <c r="BP42" s="7" t="s">
        <v>74</v>
      </c>
      <c r="BQ42" s="7" t="s">
        <v>74</v>
      </c>
      <c r="BR42" s="7" t="s">
        <v>74</v>
      </c>
      <c r="BS42" s="396" t="s">
        <v>978</v>
      </c>
      <c r="BU42" s="7" t="s">
        <v>74</v>
      </c>
      <c r="BV42" s="1004"/>
      <c r="BW42" s="514" t="s">
        <v>814</v>
      </c>
      <c r="BX42" s="521" t="s">
        <v>799</v>
      </c>
      <c r="BY42" t="s">
        <v>74</v>
      </c>
      <c r="BZ42" s="726"/>
      <c r="CA42" s="1096"/>
      <c r="CC42" t="s">
        <v>74</v>
      </c>
      <c r="CD42" s="273" t="s">
        <v>74</v>
      </c>
      <c r="CF42" s="7" t="s">
        <v>445</v>
      </c>
    </row>
    <row r="43" spans="1:85" ht="25.9" customHeight="1">
      <c r="A43" s="61" t="s">
        <v>979</v>
      </c>
      <c r="B43" s="61" t="str">
        <f>$AV$1</f>
        <v xml:space="preserve">Smith, Brian </v>
      </c>
      <c r="C43" s="61" t="str">
        <f>$AU$1</f>
        <v xml:space="preserve">BROOKS, DANIEL;JANAE POA </v>
      </c>
      <c r="D43" s="1454" t="s">
        <v>980</v>
      </c>
      <c r="E43" s="224"/>
      <c r="F43" s="951">
        <v>45314</v>
      </c>
      <c r="G43" s="961">
        <v>45189</v>
      </c>
      <c r="H43" s="951">
        <v>45316</v>
      </c>
      <c r="I43" s="524">
        <v>45165</v>
      </c>
      <c r="J43" s="520">
        <v>44920</v>
      </c>
      <c r="K43" s="520">
        <v>44922</v>
      </c>
      <c r="L43" s="178">
        <v>45092</v>
      </c>
      <c r="M43" s="877"/>
      <c r="N43" s="921">
        <v>45514</v>
      </c>
      <c r="O43" s="524">
        <v>44599</v>
      </c>
      <c r="P43" s="163">
        <v>45165</v>
      </c>
      <c r="Q43" s="524">
        <v>45190</v>
      </c>
      <c r="R43" s="524">
        <v>45165</v>
      </c>
      <c r="S43" s="948"/>
      <c r="T43" s="1000" t="s">
        <v>981</v>
      </c>
      <c r="U43" s="7" t="s">
        <v>74</v>
      </c>
      <c r="V43" s="1000" t="s">
        <v>981</v>
      </c>
      <c r="W43" s="1000" t="s">
        <v>981</v>
      </c>
      <c r="AA43" t="s">
        <v>295</v>
      </c>
      <c r="AB43" t="s">
        <v>295</v>
      </c>
      <c r="AD43" t="s">
        <v>982</v>
      </c>
      <c r="AE43" s="7"/>
      <c r="AF43" s="7" t="s">
        <v>74</v>
      </c>
      <c r="AG43" t="s">
        <v>983</v>
      </c>
      <c r="AL43" s="7" t="s">
        <v>74</v>
      </c>
      <c r="AM43" s="7" t="s">
        <v>74</v>
      </c>
      <c r="AN43" t="s">
        <v>984</v>
      </c>
      <c r="AO43" s="7" t="s">
        <v>74</v>
      </c>
      <c r="AP43" s="7"/>
      <c r="AQ43" s="7"/>
      <c r="AR43" s="7" t="s">
        <v>985</v>
      </c>
      <c r="AT43" s="7" t="s">
        <v>74</v>
      </c>
      <c r="AU43" s="7" t="s">
        <v>74</v>
      </c>
      <c r="AV43" s="7"/>
      <c r="AW43" s="957"/>
      <c r="AX43" s="1516" t="s">
        <v>986</v>
      </c>
      <c r="AY43" s="957" t="s">
        <v>987</v>
      </c>
      <c r="AZ43" s="957"/>
      <c r="BA43" s="957"/>
      <c r="BB43" s="62" t="s">
        <v>988</v>
      </c>
      <c r="BC43" s="957" t="s">
        <v>74</v>
      </c>
      <c r="BD43" s="957"/>
      <c r="BE43" s="957"/>
      <c r="BF43" s="957"/>
      <c r="BG43" s="957"/>
      <c r="BH43" s="957"/>
      <c r="BI43" s="957"/>
      <c r="BJ43" s="957"/>
      <c r="BK43" s="957"/>
      <c r="BL43" s="7" t="s">
        <v>74</v>
      </c>
      <c r="BP43" s="1000" t="s">
        <v>981</v>
      </c>
      <c r="BQ43" s="7" t="s">
        <v>74</v>
      </c>
      <c r="BR43" s="7" t="s">
        <v>74</v>
      </c>
      <c r="BS43" s="515" t="s">
        <v>989</v>
      </c>
      <c r="BU43" s="951">
        <v>45142</v>
      </c>
      <c r="BV43" s="954">
        <v>45142</v>
      </c>
      <c r="BW43" s="514" t="s">
        <v>74</v>
      </c>
      <c r="BX43" s="7"/>
      <c r="BY43" s="954">
        <v>45110</v>
      </c>
      <c r="BZ43" s="726"/>
      <c r="CA43" s="1096"/>
      <c r="CC43" t="s">
        <v>74</v>
      </c>
      <c r="CD43" s="273" t="s">
        <v>74</v>
      </c>
      <c r="CF43" s="32"/>
    </row>
    <row r="44" spans="1:85" ht="25.9" customHeight="1">
      <c r="A44" s="61" t="s">
        <v>990</v>
      </c>
      <c r="B44" s="61" t="str">
        <f>$U$1</f>
        <v>SMITH, JANET</v>
      </c>
      <c r="C44" s="61" t="str">
        <f>$AV$1</f>
        <v xml:space="preserve">Smith, Brian </v>
      </c>
      <c r="D44" s="1454" t="s">
        <v>991</v>
      </c>
      <c r="E44" s="1002"/>
      <c r="F44" s="1013" t="str">
        <f>'[1]jobinfo(2)'!$C$77</f>
        <v>TBD</v>
      </c>
      <c r="G44" s="958"/>
      <c r="H44" s="1014" t="s">
        <v>74</v>
      </c>
      <c r="I44" s="562" t="s">
        <v>74</v>
      </c>
      <c r="J44" s="1008">
        <v>0</v>
      </c>
      <c r="K44" s="1008" t="s">
        <v>992</v>
      </c>
      <c r="L44" s="61"/>
      <c r="M44" s="15"/>
      <c r="N44" s="7" t="s">
        <v>74</v>
      </c>
      <c r="O44" s="562" t="s">
        <v>245</v>
      </c>
      <c r="P44" t="s">
        <v>74</v>
      </c>
      <c r="Q44" s="1003" t="s">
        <v>993</v>
      </c>
      <c r="R44" s="562" t="s">
        <v>247</v>
      </c>
      <c r="S44" s="273"/>
      <c r="T44" s="7" t="s">
        <v>74</v>
      </c>
      <c r="U44" s="7" t="s">
        <v>74</v>
      </c>
      <c r="V44" s="7" t="s">
        <v>74</v>
      </c>
      <c r="W44" s="7" t="s">
        <v>74</v>
      </c>
      <c r="AA44" t="s">
        <v>295</v>
      </c>
      <c r="AB44" t="s">
        <v>295</v>
      </c>
      <c r="AD44" t="s">
        <v>994</v>
      </c>
      <c r="AE44" s="7"/>
      <c r="AF44" s="7" t="s">
        <v>74</v>
      </c>
      <c r="AG44" t="s">
        <v>995</v>
      </c>
      <c r="AK44" s="22"/>
      <c r="AL44" s="7" t="s">
        <v>74</v>
      </c>
      <c r="AM44" s="7" t="s">
        <v>74</v>
      </c>
      <c r="AN44" s="563" t="s">
        <v>996</v>
      </c>
      <c r="AO44" s="7" t="s">
        <v>74</v>
      </c>
      <c r="AP44" s="7"/>
      <c r="AQ44" s="211" t="s">
        <v>997</v>
      </c>
      <c r="AR44" s="7" t="s">
        <v>998</v>
      </c>
      <c r="AT44" s="7" t="s">
        <v>74</v>
      </c>
      <c r="AU44" s="7" t="s">
        <v>74</v>
      </c>
      <c r="AV44" s="7"/>
      <c r="AW44" s="7"/>
      <c r="AX44" s="1517" t="s">
        <v>999</v>
      </c>
      <c r="AY44" s="7"/>
      <c r="AZ44" s="7"/>
      <c r="BA44" s="7"/>
      <c r="BB44" s="1470" t="s">
        <v>1000</v>
      </c>
      <c r="BC44" s="7" t="s">
        <v>74</v>
      </c>
      <c r="BD44" s="7"/>
      <c r="BE44" s="7"/>
      <c r="BF44" s="7"/>
      <c r="BG44" s="7"/>
      <c r="BH44" s="7"/>
      <c r="BI44" s="7"/>
      <c r="BJ44" s="7"/>
      <c r="BK44" s="7"/>
      <c r="BL44" s="7" t="s">
        <v>74</v>
      </c>
      <c r="BP44" s="7" t="s">
        <v>74</v>
      </c>
      <c r="BQ44" s="7" t="s">
        <v>74</v>
      </c>
      <c r="BR44" s="7" t="s">
        <v>74</v>
      </c>
      <c r="BS44" s="515" t="s">
        <v>1001</v>
      </c>
      <c r="BU44" s="7" t="s">
        <v>74</v>
      </c>
      <c r="BV44" s="1004"/>
      <c r="BW44" s="514" t="s">
        <v>74</v>
      </c>
      <c r="BX44" s="7"/>
      <c r="BY44" t="s">
        <v>74</v>
      </c>
      <c r="BZ44" s="211"/>
      <c r="CA44" s="1091"/>
      <c r="CC44" t="s">
        <v>74</v>
      </c>
      <c r="CD44" s="273" t="s">
        <v>74</v>
      </c>
      <c r="CF44" s="32"/>
    </row>
    <row r="45" spans="1:85" ht="25.9" customHeight="1">
      <c r="A45" s="61" t="s">
        <v>1002</v>
      </c>
      <c r="B45" s="61" t="str">
        <f>$AL$1</f>
        <v>SMITH, JANET</v>
      </c>
      <c r="C45" s="61" t="str">
        <f>$AW$1</f>
        <v>THOMAS, ANITA</v>
      </c>
      <c r="D45" s="1454" t="s">
        <v>1003</v>
      </c>
      <c r="E45" s="32"/>
      <c r="F45" s="930" t="s">
        <v>409</v>
      </c>
      <c r="G45" s="32" t="s">
        <v>74</v>
      </c>
      <c r="H45" s="7" t="s">
        <v>410</v>
      </c>
      <c r="I45" s="971" t="s">
        <v>74</v>
      </c>
      <c r="J45" s="481" t="s">
        <v>1004</v>
      </c>
      <c r="K45" s="481" t="e">
        <v>#REF!</v>
      </c>
      <c r="L45" s="498"/>
      <c r="M45" s="521"/>
      <c r="N45" s="7" t="s">
        <v>412</v>
      </c>
      <c r="O45" s="930" t="s">
        <v>1005</v>
      </c>
      <c r="P45" t="s">
        <v>74</v>
      </c>
      <c r="Q45" s="396">
        <v>0</v>
      </c>
      <c r="R45" s="971" t="s">
        <v>431</v>
      </c>
      <c r="S45" s="273"/>
      <c r="T45" s="7" t="s">
        <v>74</v>
      </c>
      <c r="U45" s="7" t="s">
        <v>74</v>
      </c>
      <c r="V45" s="7" t="s">
        <v>74</v>
      </c>
      <c r="W45" s="7" t="s">
        <v>74</v>
      </c>
      <c r="AA45" t="s">
        <v>295</v>
      </c>
      <c r="AB45" t="s">
        <v>295</v>
      </c>
      <c r="AD45" t="s">
        <v>295</v>
      </c>
      <c r="AE45" s="7"/>
      <c r="AF45" s="7" t="s">
        <v>74</v>
      </c>
      <c r="AG45" t="s">
        <v>1006</v>
      </c>
      <c r="AK45" s="22"/>
      <c r="AL45" s="7" t="s">
        <v>74</v>
      </c>
      <c r="AM45" s="7" t="s">
        <v>74</v>
      </c>
      <c r="AN45" t="s">
        <v>1007</v>
      </c>
      <c r="AO45" s="7" t="s">
        <v>74</v>
      </c>
      <c r="AP45" s="7"/>
      <c r="AQ45" s="211" t="s">
        <v>1008</v>
      </c>
      <c r="AR45" s="7" t="s">
        <v>74</v>
      </c>
      <c r="AT45" s="7" t="s">
        <v>74</v>
      </c>
      <c r="AU45" s="7" t="s">
        <v>74</v>
      </c>
      <c r="AV45" s="7"/>
      <c r="AW45" s="7"/>
      <c r="AX45" s="1516" t="s">
        <v>1009</v>
      </c>
      <c r="AY45" s="7"/>
      <c r="AZ45" s="7"/>
      <c r="BA45" s="7"/>
      <c r="BB45" s="7"/>
      <c r="BC45" s="7" t="s">
        <v>74</v>
      </c>
      <c r="BD45" s="7"/>
      <c r="BE45" s="7"/>
      <c r="BF45" s="7"/>
      <c r="BG45" s="7"/>
      <c r="BH45" s="7"/>
      <c r="BI45" s="7"/>
      <c r="BJ45" s="7"/>
      <c r="BK45" s="7"/>
      <c r="BL45" s="7" t="s">
        <v>74</v>
      </c>
      <c r="BP45" s="7" t="s">
        <v>74</v>
      </c>
      <c r="BQ45" s="7" t="s">
        <v>74</v>
      </c>
      <c r="BR45" s="7" t="s">
        <v>74</v>
      </c>
      <c r="BS45" s="396" t="s">
        <v>1010</v>
      </c>
      <c r="BU45" s="492"/>
      <c r="BW45" s="514" t="s">
        <v>74</v>
      </c>
      <c r="BX45" s="7"/>
      <c r="BY45" t="s">
        <v>74</v>
      </c>
      <c r="BZ45" s="211"/>
      <c r="CA45" s="1025"/>
      <c r="CC45" t="s">
        <v>74</v>
      </c>
      <c r="CD45" s="273" t="s">
        <v>74</v>
      </c>
      <c r="CF45" s="32"/>
    </row>
    <row r="46" spans="1:85" s="563" customFormat="1" ht="25.9" customHeight="1">
      <c r="A46" s="61" t="s">
        <v>1011</v>
      </c>
      <c r="B46" s="224" t="str">
        <f>$AH$1</f>
        <v>TAYLOR DAVIDSON, WARREN</v>
      </c>
      <c r="C46" s="61" t="str">
        <f>$AX$1</f>
        <v>Hatten, Nedra</v>
      </c>
      <c r="D46" s="1455" t="s">
        <v>1012</v>
      </c>
      <c r="E46" s="986"/>
      <c r="F46" s="986"/>
      <c r="G46" s="986" t="s">
        <v>74</v>
      </c>
      <c r="H46" s="982" t="s">
        <v>1013</v>
      </c>
      <c r="I46" s="937" t="s">
        <v>74</v>
      </c>
      <c r="J46" s="1430"/>
      <c r="K46" s="939" t="e">
        <v>#REF!</v>
      </c>
      <c r="L46" s="1431"/>
      <c r="M46" s="979"/>
      <c r="N46" s="936" t="s">
        <v>429</v>
      </c>
      <c r="O46" s="989"/>
      <c r="P46" s="563" t="s">
        <v>74</v>
      </c>
      <c r="Q46" s="937" t="s">
        <v>74</v>
      </c>
      <c r="R46" s="937" t="s">
        <v>74</v>
      </c>
      <c r="S46" s="980"/>
      <c r="T46" s="936" t="s">
        <v>74</v>
      </c>
      <c r="U46" s="936" t="s">
        <v>74</v>
      </c>
      <c r="V46" s="936" t="s">
        <v>74</v>
      </c>
      <c r="W46" s="936" t="s">
        <v>74</v>
      </c>
      <c r="AA46" s="563" t="s">
        <v>295</v>
      </c>
      <c r="AB46" s="563" t="s">
        <v>295</v>
      </c>
      <c r="AD46" s="563" t="s">
        <v>882</v>
      </c>
      <c r="AE46" s="936"/>
      <c r="AF46" s="936" t="s">
        <v>74</v>
      </c>
      <c r="AG46" s="563" t="s">
        <v>1014</v>
      </c>
      <c r="AK46" s="1230" t="s">
        <v>749</v>
      </c>
      <c r="AL46" s="936" t="s">
        <v>74</v>
      </c>
      <c r="AM46" s="936" t="s">
        <v>751</v>
      </c>
      <c r="AN46" s="936" t="s">
        <v>74</v>
      </c>
      <c r="AO46" s="936" t="s">
        <v>74</v>
      </c>
      <c r="AP46" s="936"/>
      <c r="AQ46" s="1239" t="s">
        <v>1015</v>
      </c>
      <c r="AR46" s="936" t="s">
        <v>74</v>
      </c>
      <c r="AS46" s="563">
        <v>8002557828</v>
      </c>
      <c r="AT46" s="936" t="s">
        <v>74</v>
      </c>
      <c r="AU46" s="936" t="s">
        <v>74</v>
      </c>
      <c r="AV46" s="936"/>
      <c r="AW46" s="936"/>
      <c r="AX46" s="1516"/>
      <c r="AY46" s="936"/>
      <c r="AZ46" s="1656" t="s">
        <v>1016</v>
      </c>
      <c r="BA46" s="936"/>
      <c r="BB46" s="936">
        <v>3306461840</v>
      </c>
      <c r="BC46" s="936" t="s">
        <v>74</v>
      </c>
      <c r="BD46" s="936"/>
      <c r="BE46" s="936"/>
      <c r="BF46" s="936"/>
      <c r="BG46" s="936"/>
      <c r="BH46" s="936"/>
      <c r="BI46" s="936"/>
      <c r="BJ46" s="936"/>
      <c r="BK46" s="936"/>
      <c r="BL46" s="936" t="s">
        <v>74</v>
      </c>
      <c r="BM46" s="1277"/>
      <c r="BP46" s="936" t="s">
        <v>74</v>
      </c>
      <c r="BQ46" s="936" t="s">
        <v>74</v>
      </c>
      <c r="BR46" s="936" t="s">
        <v>74</v>
      </c>
      <c r="BS46" s="937" t="s">
        <v>1017</v>
      </c>
      <c r="BU46" s="936" t="s">
        <v>74</v>
      </c>
      <c r="BV46" s="943" t="s">
        <v>1018</v>
      </c>
      <c r="BW46" s="943" t="s">
        <v>74</v>
      </c>
      <c r="BX46" s="936"/>
      <c r="BY46" s="563" t="s">
        <v>74</v>
      </c>
      <c r="BZ46" s="1239"/>
      <c r="CA46" s="1293"/>
      <c r="CC46" s="563" t="s">
        <v>74</v>
      </c>
      <c r="CD46" s="980" t="s">
        <v>74</v>
      </c>
      <c r="CF46" s="935"/>
    </row>
    <row r="47" spans="1:85" ht="25.9" customHeight="1">
      <c r="A47" s="61" t="s">
        <v>1019</v>
      </c>
      <c r="B47" s="61" t="str">
        <f>$AW$1</f>
        <v>THOMAS, ANITA</v>
      </c>
      <c r="C47" s="61" t="str">
        <f>$AY$1</f>
        <v>HOWARD, MATTHEW</v>
      </c>
      <c r="D47" s="1454" t="s">
        <v>1020</v>
      </c>
      <c r="E47" s="1002"/>
      <c r="F47" s="273" t="str">
        <f>'[1]jobinfo(2)'!$C$57</f>
        <v>Nook</v>
      </c>
      <c r="G47" s="61" t="s">
        <v>324</v>
      </c>
      <c r="H47" s="7" t="s">
        <v>1021</v>
      </c>
      <c r="I47" s="396" t="s">
        <v>1022</v>
      </c>
      <c r="J47" s="481" t="s">
        <v>488</v>
      </c>
      <c r="K47" s="481" t="s">
        <v>1023</v>
      </c>
      <c r="L47" s="1320" t="s">
        <v>464</v>
      </c>
      <c r="M47" s="15"/>
      <c r="N47" s="1003" t="s">
        <v>1024</v>
      </c>
      <c r="O47" s="1003" t="s">
        <v>1025</v>
      </c>
      <c r="P47" t="s">
        <v>1026</v>
      </c>
      <c r="Q47" s="1003" t="s">
        <v>1027</v>
      </c>
      <c r="R47" s="396" t="s">
        <v>1028</v>
      </c>
      <c r="S47" s="61" t="s">
        <v>1029</v>
      </c>
      <c r="T47" s="1000" t="s">
        <v>981</v>
      </c>
      <c r="U47" s="7" t="s">
        <v>74</v>
      </c>
      <c r="V47" s="1000" t="s">
        <v>981</v>
      </c>
      <c r="W47" s="1000" t="s">
        <v>981</v>
      </c>
      <c r="AA47" t="s">
        <v>295</v>
      </c>
      <c r="AB47" t="s">
        <v>295</v>
      </c>
      <c r="AD47" s="563">
        <v>3099940722</v>
      </c>
      <c r="AE47" s="7"/>
      <c r="AF47" s="7" t="s">
        <v>74</v>
      </c>
      <c r="AG47" s="257" t="s">
        <v>1030</v>
      </c>
      <c r="AL47" s="7" t="s">
        <v>74</v>
      </c>
      <c r="AM47" s="7" t="s">
        <v>74</v>
      </c>
      <c r="AN47" s="7" t="s">
        <v>74</v>
      </c>
      <c r="AO47" s="7" t="s">
        <v>74</v>
      </c>
      <c r="AP47" s="7"/>
      <c r="AQ47" s="211" t="s">
        <v>1031</v>
      </c>
      <c r="AR47" s="7" t="s">
        <v>74</v>
      </c>
      <c r="AT47" s="7" t="s">
        <v>74</v>
      </c>
      <c r="AU47" s="7" t="s">
        <v>74</v>
      </c>
      <c r="AV47" s="7"/>
      <c r="AW47" s="7"/>
      <c r="AX47" s="1516"/>
      <c r="AY47" s="7"/>
      <c r="AZ47" s="7" t="s">
        <v>1032</v>
      </c>
      <c r="BA47" s="7"/>
      <c r="BB47" s="7" t="s">
        <v>1033</v>
      </c>
      <c r="BC47" s="7" t="s">
        <v>74</v>
      </c>
      <c r="BD47" s="7"/>
      <c r="BE47" s="7"/>
      <c r="BF47" s="7"/>
      <c r="BG47" s="7"/>
      <c r="BH47" s="7"/>
      <c r="BI47" s="7"/>
      <c r="BJ47" s="7"/>
      <c r="BK47" s="7"/>
      <c r="BL47" s="7" t="s">
        <v>74</v>
      </c>
      <c r="BP47" s="1000" t="s">
        <v>981</v>
      </c>
      <c r="BQ47" s="7" t="s">
        <v>74</v>
      </c>
      <c r="BR47" s="7" t="s">
        <v>74</v>
      </c>
      <c r="BS47" s="396" t="s">
        <v>735</v>
      </c>
      <c r="BU47" s="7" t="s">
        <v>74</v>
      </c>
      <c r="BV47" s="61" t="s">
        <v>326</v>
      </c>
      <c r="BW47" s="514" t="s">
        <v>74</v>
      </c>
      <c r="BX47" s="7"/>
      <c r="BY47" t="s">
        <v>476</v>
      </c>
      <c r="BZ47" s="211"/>
      <c r="CA47" s="1152"/>
      <c r="CC47" t="s">
        <v>74</v>
      </c>
      <c r="CD47" s="273" t="s">
        <v>74</v>
      </c>
      <c r="CF47" s="32"/>
    </row>
    <row r="48" spans="1:85" ht="25.9" customHeight="1">
      <c r="A48" s="61" t="s">
        <v>346</v>
      </c>
      <c r="B48" s="61">
        <f>$BA$1</f>
        <v>0</v>
      </c>
      <c r="C48" s="61" t="str">
        <f>$AZ$1</f>
        <v>MONTGOMERY, JAVIONNA</v>
      </c>
      <c r="D48" s="1454" t="s">
        <v>1034</v>
      </c>
      <c r="E48" s="1002"/>
      <c r="F48" s="1010" t="str">
        <f>'[1]jobinfo(2)'!$C$74</f>
        <v>Utility Room</v>
      </c>
      <c r="G48" s="61" t="s">
        <v>1035</v>
      </c>
      <c r="H48" s="1014" t="s">
        <v>74</v>
      </c>
      <c r="I48" s="562" t="s">
        <v>74</v>
      </c>
      <c r="J48" s="1008">
        <v>0</v>
      </c>
      <c r="K48" s="1008" t="s">
        <v>1036</v>
      </c>
      <c r="L48" s="973"/>
      <c r="M48" s="15"/>
      <c r="N48" s="7" t="s">
        <v>74</v>
      </c>
      <c r="O48" s="562" t="s">
        <v>245</v>
      </c>
      <c r="P48" t="s">
        <v>74</v>
      </c>
      <c r="Q48" s="1003" t="s">
        <v>1037</v>
      </c>
      <c r="R48" s="562" t="s">
        <v>247</v>
      </c>
      <c r="S48" s="273"/>
      <c r="T48" s="7" t="s">
        <v>1038</v>
      </c>
      <c r="U48" s="7" t="s">
        <v>74</v>
      </c>
      <c r="V48" s="7" t="s">
        <v>1038</v>
      </c>
      <c r="W48" s="7" t="s">
        <v>1038</v>
      </c>
      <c r="AA48" t="s">
        <v>295</v>
      </c>
      <c r="AB48" t="s">
        <v>295</v>
      </c>
      <c r="AD48" t="s">
        <v>928</v>
      </c>
      <c r="AE48" s="7"/>
      <c r="AF48" s="964" t="s">
        <v>74</v>
      </c>
      <c r="AK48" s="22"/>
      <c r="AL48" s="7" t="s">
        <v>74</v>
      </c>
      <c r="AM48" s="7" t="s">
        <v>74</v>
      </c>
      <c r="AN48" s="7" t="s">
        <v>74</v>
      </c>
      <c r="AO48" s="7" t="s">
        <v>74</v>
      </c>
      <c r="AP48" s="7"/>
      <c r="AQ48" s="7"/>
      <c r="AR48" s="7" t="s">
        <v>74</v>
      </c>
      <c r="AS48" s="7"/>
      <c r="AT48" s="7" t="s">
        <v>74</v>
      </c>
      <c r="AU48" s="7" t="s">
        <v>74</v>
      </c>
      <c r="AV48" s="7"/>
      <c r="AW48" s="7"/>
      <c r="AX48" s="659"/>
      <c r="AY48" s="7"/>
      <c r="AZ48" s="7"/>
      <c r="BA48" s="7"/>
      <c r="BB48" s="7"/>
      <c r="BC48" s="7" t="s">
        <v>74</v>
      </c>
      <c r="BD48" s="7"/>
      <c r="BE48" s="7"/>
      <c r="BF48" s="7"/>
      <c r="BG48" s="7"/>
      <c r="BH48" s="7"/>
      <c r="BI48" s="7"/>
      <c r="BJ48" s="7"/>
      <c r="BK48" s="7"/>
      <c r="BL48" s="7" t="s">
        <v>74</v>
      </c>
      <c r="BP48" s="7" t="s">
        <v>1038</v>
      </c>
      <c r="BQ48" s="7" t="s">
        <v>74</v>
      </c>
      <c r="BR48" s="7" t="s">
        <v>74</v>
      </c>
      <c r="BS48" s="396" t="s">
        <v>760</v>
      </c>
      <c r="BU48" s="7" t="s">
        <v>74</v>
      </c>
      <c r="BV48" s="1004"/>
      <c r="BW48" s="514" t="s">
        <v>74</v>
      </c>
      <c r="BX48" s="7"/>
      <c r="BY48" t="s">
        <v>74</v>
      </c>
      <c r="BZ48" s="7"/>
      <c r="CA48" s="1025"/>
      <c r="CC48" t="s">
        <v>74</v>
      </c>
      <c r="CD48" s="273" t="s">
        <v>74</v>
      </c>
      <c r="CF48" s="32"/>
      <c r="CG48" s="7"/>
    </row>
    <row r="49" spans="1:85" ht="25.9" customHeight="1">
      <c r="A49" s="61" t="s">
        <v>1039</v>
      </c>
      <c r="B49" s="61" t="str">
        <f>$O$1</f>
        <v>TORRES, ANGEL</v>
      </c>
      <c r="C49" s="61">
        <f>$BA$1</f>
        <v>0</v>
      </c>
      <c r="D49" s="1454" t="s">
        <v>1040</v>
      </c>
      <c r="E49" s="32"/>
      <c r="F49" s="32"/>
      <c r="G49" s="32" t="s">
        <v>1041</v>
      </c>
      <c r="H49" s="7" t="s">
        <v>1042</v>
      </c>
      <c r="I49" s="396" t="s">
        <v>74</v>
      </c>
      <c r="J49" s="481">
        <v>0</v>
      </c>
      <c r="K49" s="481" t="s">
        <v>76</v>
      </c>
      <c r="L49" s="1328"/>
      <c r="M49" s="15"/>
      <c r="N49" s="7" t="s">
        <v>74</v>
      </c>
      <c r="O49" s="396" t="s">
        <v>78</v>
      </c>
      <c r="P49" t="s">
        <v>74</v>
      </c>
      <c r="Q49" s="396" t="s">
        <v>74</v>
      </c>
      <c r="R49" s="396" t="s">
        <v>74</v>
      </c>
      <c r="S49" s="273"/>
      <c r="T49" s="7" t="s">
        <v>1043</v>
      </c>
      <c r="U49" s="7" t="s">
        <v>74</v>
      </c>
      <c r="V49" s="7" t="s">
        <v>1043</v>
      </c>
      <c r="W49" s="7" t="s">
        <v>1043</v>
      </c>
      <c r="AA49" t="s">
        <v>295</v>
      </c>
      <c r="AB49" t="s">
        <v>295</v>
      </c>
      <c r="AD49" t="s">
        <v>295</v>
      </c>
      <c r="AE49" s="7"/>
      <c r="AF49" s="964" t="s">
        <v>74</v>
      </c>
      <c r="AK49" s="22"/>
      <c r="AL49" s="7" t="s">
        <v>74</v>
      </c>
      <c r="AM49" s="7" t="s">
        <v>74</v>
      </c>
      <c r="AN49" s="7" t="s">
        <v>74</v>
      </c>
      <c r="AO49" s="7" t="s">
        <v>74</v>
      </c>
      <c r="AP49" s="7"/>
      <c r="AQ49" s="7"/>
      <c r="AR49" s="7" t="s">
        <v>74</v>
      </c>
      <c r="AS49" s="7"/>
      <c r="AT49" s="7" t="s">
        <v>74</v>
      </c>
      <c r="AU49" s="7" t="s">
        <v>74</v>
      </c>
      <c r="AV49" s="7"/>
      <c r="AW49" s="7"/>
      <c r="AX49" s="7" t="s">
        <v>74</v>
      </c>
      <c r="AY49" s="7"/>
      <c r="AZ49" s="7"/>
      <c r="BA49" s="7"/>
      <c r="BB49" s="7"/>
      <c r="BC49" s="7" t="s">
        <v>74</v>
      </c>
      <c r="BD49" s="7"/>
      <c r="BE49" s="7"/>
      <c r="BF49" s="7"/>
      <c r="BG49" s="7"/>
      <c r="BH49" s="7"/>
      <c r="BI49" s="7"/>
      <c r="BJ49" s="7"/>
      <c r="BK49" s="7"/>
      <c r="BL49" s="7" t="s">
        <v>74</v>
      </c>
      <c r="BP49" s="7" t="s">
        <v>1043</v>
      </c>
      <c r="BQ49" s="7" t="s">
        <v>74</v>
      </c>
      <c r="BR49" s="7" t="s">
        <v>74</v>
      </c>
      <c r="BS49" s="396" t="s">
        <v>783</v>
      </c>
      <c r="BU49" s="7" t="s">
        <v>74</v>
      </c>
      <c r="BV49" s="514" t="s">
        <v>1044</v>
      </c>
      <c r="BW49" s="514" t="s">
        <v>74</v>
      </c>
      <c r="BX49" s="7"/>
      <c r="BY49" s="999" t="s">
        <v>122</v>
      </c>
      <c r="BZ49" s="7"/>
      <c r="CA49" s="1152"/>
      <c r="CC49" t="s">
        <v>74</v>
      </c>
      <c r="CD49" s="273" t="s">
        <v>74</v>
      </c>
      <c r="CF49" s="32"/>
      <c r="CG49" s="7"/>
    </row>
    <row r="50" spans="1:85" ht="25.9" customHeight="1">
      <c r="A50" s="61" t="s">
        <v>1045</v>
      </c>
      <c r="B50" s="61" t="str">
        <f>$H$1</f>
        <v>Williams, Bridgett</v>
      </c>
      <c r="C50" s="61" t="str">
        <f>$BB$1</f>
        <v>BROWNLEE, KEN</v>
      </c>
      <c r="D50" s="1454" t="s">
        <v>1046</v>
      </c>
      <c r="E50" s="1002"/>
      <c r="F50" s="273" t="str">
        <f>'[1]jobinfo(2)'!$C$61</f>
        <v>LINEN CLOSET 1</v>
      </c>
      <c r="G50" s="1938" t="s">
        <v>1047</v>
      </c>
      <c r="H50" s="7" t="s">
        <v>328</v>
      </c>
      <c r="I50" s="396" t="s">
        <v>74</v>
      </c>
      <c r="J50" s="481" t="s">
        <v>1023</v>
      </c>
      <c r="K50" s="481" t="s">
        <v>464</v>
      </c>
      <c r="L50" s="973"/>
      <c r="M50" s="15"/>
      <c r="N50" s="1003" t="s">
        <v>1048</v>
      </c>
      <c r="O50" s="1003" t="s">
        <v>1049</v>
      </c>
      <c r="P50" t="s">
        <v>328</v>
      </c>
      <c r="Q50" s="1003" t="s">
        <v>1050</v>
      </c>
      <c r="R50" s="396" t="s">
        <v>1051</v>
      </c>
      <c r="S50" s="1332" t="s">
        <v>1052</v>
      </c>
      <c r="T50" t="s">
        <v>74</v>
      </c>
      <c r="U50" s="7" t="s">
        <v>74</v>
      </c>
      <c r="V50" s="514" t="s">
        <v>74</v>
      </c>
      <c r="W50" s="7" t="s">
        <v>74</v>
      </c>
      <c r="AA50" t="s">
        <v>295</v>
      </c>
      <c r="AB50" t="s">
        <v>295</v>
      </c>
      <c r="AD50" t="s">
        <v>295</v>
      </c>
      <c r="AE50" s="7"/>
      <c r="AF50" s="7" t="s">
        <v>74</v>
      </c>
      <c r="AK50" s="22"/>
      <c r="AL50" s="7" t="s">
        <v>74</v>
      </c>
      <c r="AM50" s="7" t="s">
        <v>74</v>
      </c>
      <c r="AN50" s="7" t="s">
        <v>74</v>
      </c>
      <c r="AO50" s="7" t="s">
        <v>74</v>
      </c>
      <c r="AP50" s="7"/>
      <c r="AQ50" s="7"/>
      <c r="AR50" s="7" t="s">
        <v>74</v>
      </c>
      <c r="AS50" s="7"/>
      <c r="AT50" s="7" t="s">
        <v>74</v>
      </c>
      <c r="AU50" s="7" t="s">
        <v>74</v>
      </c>
      <c r="AV50" s="7"/>
      <c r="AW50" s="7"/>
      <c r="AX50" s="7" t="s">
        <v>74</v>
      </c>
      <c r="AY50" s="7"/>
      <c r="AZ50" s="7"/>
      <c r="BA50" s="7"/>
      <c r="BB50" s="7"/>
      <c r="BC50" s="7" t="s">
        <v>74</v>
      </c>
      <c r="BD50" s="7"/>
      <c r="BE50" s="7"/>
      <c r="BF50" s="7"/>
      <c r="BG50" s="7"/>
      <c r="BH50" s="7"/>
      <c r="BI50" s="7"/>
      <c r="BJ50" s="7"/>
      <c r="BK50" s="7"/>
      <c r="BL50" s="7" t="s">
        <v>74</v>
      </c>
      <c r="BP50" s="7" t="s">
        <v>74</v>
      </c>
      <c r="BQ50" s="7" t="s">
        <v>74</v>
      </c>
      <c r="BR50" s="7" t="s">
        <v>74</v>
      </c>
      <c r="BS50" s="396">
        <v>0</v>
      </c>
      <c r="BU50" s="7" t="s">
        <v>74</v>
      </c>
      <c r="BV50" s="1009" t="s">
        <v>469</v>
      </c>
      <c r="BW50" s="514" t="s">
        <v>74</v>
      </c>
      <c r="BX50" s="7"/>
      <c r="BY50" t="s">
        <v>1053</v>
      </c>
      <c r="BZ50" s="7" t="str">
        <f>BZ2</f>
        <v>1408 East 124th Street</v>
      </c>
      <c r="CA50" s="1153"/>
      <c r="CC50" t="s">
        <v>74</v>
      </c>
      <c r="CD50" s="273" t="s">
        <v>74</v>
      </c>
      <c r="CF50" s="32"/>
      <c r="CG50" s="7"/>
    </row>
    <row r="51" spans="1:85" ht="25.9" customHeight="1">
      <c r="A51" s="61" t="s">
        <v>1054</v>
      </c>
      <c r="B51" s="61" t="str">
        <f>$V$1</f>
        <v>Wimbish, Tawana</v>
      </c>
      <c r="C51" s="61" t="str">
        <f>$BC$1</f>
        <v>HUTCHINSON</v>
      </c>
      <c r="D51" s="15" t="s">
        <v>1055</v>
      </c>
      <c r="E51" s="1002"/>
      <c r="F51" s="273" t="str">
        <f>'[1]jobinfo(2)'!$C$60</f>
        <v>Up Hallway</v>
      </c>
      <c r="G51" s="61" t="s">
        <v>322</v>
      </c>
      <c r="H51" s="7" t="s">
        <v>1056</v>
      </c>
      <c r="I51" s="396" t="s">
        <v>74</v>
      </c>
      <c r="J51" s="481" t="s">
        <v>1057</v>
      </c>
      <c r="K51" s="481" t="s">
        <v>481</v>
      </c>
      <c r="L51" s="61"/>
      <c r="M51" s="15" t="s">
        <v>1058</v>
      </c>
      <c r="N51" s="1003" t="s">
        <v>332</v>
      </c>
      <c r="O51" s="1003" t="s">
        <v>1059</v>
      </c>
      <c r="P51" t="s">
        <v>1060</v>
      </c>
      <c r="Q51" s="1003" t="s">
        <v>1061</v>
      </c>
      <c r="R51" s="396" t="s">
        <v>1062</v>
      </c>
      <c r="S51" s="1332" t="s">
        <v>1063</v>
      </c>
      <c r="T51" t="s">
        <v>1064</v>
      </c>
      <c r="U51" s="7" t="s">
        <v>1065</v>
      </c>
      <c r="V51" s="521" t="s">
        <v>1066</v>
      </c>
      <c r="W51" s="873" t="s">
        <v>1067</v>
      </c>
      <c r="X51" t="s">
        <v>1068</v>
      </c>
      <c r="Y51" t="s">
        <v>1068</v>
      </c>
      <c r="Z51" t="s">
        <v>1069</v>
      </c>
      <c r="AA51" t="s">
        <v>1070</v>
      </c>
      <c r="AB51" t="s">
        <v>1070</v>
      </c>
      <c r="AC51" s="7" t="s">
        <v>1071</v>
      </c>
      <c r="AD51" s="919" t="s">
        <v>199</v>
      </c>
      <c r="AE51" s="873" t="s">
        <v>1072</v>
      </c>
      <c r="AF51" s="396" t="s">
        <v>1073</v>
      </c>
      <c r="AG51" t="s">
        <v>1074</v>
      </c>
      <c r="AI51" t="s">
        <v>1075</v>
      </c>
      <c r="AJ51" t="s">
        <v>1076</v>
      </c>
      <c r="AK51" s="61" t="s">
        <v>1077</v>
      </c>
      <c r="AL51" s="7" t="s">
        <v>1065</v>
      </c>
      <c r="AM51" s="873" t="s">
        <v>1078</v>
      </c>
      <c r="AN51" s="873" t="s">
        <v>1079</v>
      </c>
      <c r="AO51" s="873" t="s">
        <v>1080</v>
      </c>
      <c r="AP51" s="873" t="s">
        <v>1081</v>
      </c>
      <c r="AQ51" s="257" t="s">
        <v>1082</v>
      </c>
      <c r="AR51" s="498" t="s">
        <v>1083</v>
      </c>
      <c r="AS51" s="257" t="s">
        <v>1084</v>
      </c>
      <c r="AT51" s="1245" t="s">
        <v>1085</v>
      </c>
      <c r="AU51" s="1245" t="s">
        <v>1086</v>
      </c>
      <c r="AV51" s="1245" t="s">
        <v>1087</v>
      </c>
      <c r="AW51" s="1245" t="s">
        <v>1088</v>
      </c>
      <c r="AX51" s="1245" t="s">
        <v>1089</v>
      </c>
      <c r="AY51" s="1245" t="s">
        <v>301</v>
      </c>
      <c r="AZ51" s="1245" t="s">
        <v>1090</v>
      </c>
      <c r="BA51" s="1245"/>
      <c r="BB51" s="1245" t="s">
        <v>1091</v>
      </c>
      <c r="BC51" s="1245" t="s">
        <v>1092</v>
      </c>
      <c r="BD51" s="1245"/>
      <c r="BE51" s="1245"/>
      <c r="BF51" s="1245"/>
      <c r="BG51" s="1245"/>
      <c r="BH51" s="1245"/>
      <c r="BI51" s="1245"/>
      <c r="BJ51" s="1245"/>
      <c r="BK51" s="1245"/>
      <c r="BL51" s="873" t="s">
        <v>1093</v>
      </c>
      <c r="BO51" s="873" t="s">
        <v>1094</v>
      </c>
      <c r="BP51" s="7" t="s">
        <v>1095</v>
      </c>
      <c r="BQ51" s="396" t="s">
        <v>1096</v>
      </c>
      <c r="BR51" s="7" t="s">
        <v>1097</v>
      </c>
      <c r="BS51" s="396">
        <v>0</v>
      </c>
      <c r="BT51" t="s">
        <v>1098</v>
      </c>
      <c r="BU51" s="7" t="s">
        <v>74</v>
      </c>
      <c r="BV51" s="1009" t="s">
        <v>1051</v>
      </c>
      <c r="BW51" s="514" t="s">
        <v>1099</v>
      </c>
      <c r="BX51" s="873" t="s">
        <v>1100</v>
      </c>
      <c r="BY51" t="s">
        <v>1101</v>
      </c>
      <c r="BZ51" s="396" t="s">
        <v>1102</v>
      </c>
      <c r="CA51" s="1152" t="s">
        <v>1103</v>
      </c>
      <c r="CB51" t="s">
        <v>1075</v>
      </c>
      <c r="CC51" t="s">
        <v>1104</v>
      </c>
      <c r="CD51" s="273" t="s">
        <v>1105</v>
      </c>
      <c r="CE51" t="s">
        <v>1106</v>
      </c>
      <c r="CF51" s="228" t="s">
        <v>1107</v>
      </c>
      <c r="CG51" s="257"/>
    </row>
    <row r="52" spans="1:85" ht="25.9" customHeight="1">
      <c r="A52" s="61" t="s">
        <v>1108</v>
      </c>
      <c r="B52" s="61" t="str">
        <f>$K$1</f>
        <v>WYNN, NICK</v>
      </c>
      <c r="C52" s="61">
        <f>$BD$1</f>
        <v>0</v>
      </c>
      <c r="D52" s="1456" t="s">
        <v>1109</v>
      </c>
      <c r="E52" s="1002"/>
      <c r="F52" s="273" t="str">
        <f>'[1]jobinfo(2)'!$C$65</f>
        <v>CLOSET BR MASTER</v>
      </c>
      <c r="G52" s="61" t="s">
        <v>311</v>
      </c>
      <c r="H52" s="1011" t="s">
        <v>1110</v>
      </c>
      <c r="I52" s="396" t="s">
        <v>74</v>
      </c>
      <c r="J52" s="481">
        <v>0</v>
      </c>
      <c r="K52" s="481" t="s">
        <v>1111</v>
      </c>
      <c r="L52" s="61"/>
      <c r="M52" s="1012" t="str">
        <f>M1</f>
        <v>RUSH, TIFFANY LOAN # 0579206154</v>
      </c>
      <c r="N52" s="1003" t="s">
        <v>1112</v>
      </c>
      <c r="O52" s="1003" t="s">
        <v>1113</v>
      </c>
      <c r="P52" t="s">
        <v>1114</v>
      </c>
      <c r="Q52" s="1003" t="s">
        <v>324</v>
      </c>
      <c r="R52" s="396" t="s">
        <v>297</v>
      </c>
      <c r="S52" s="273" t="s">
        <v>1115</v>
      </c>
      <c r="T52" s="396" t="str">
        <f t="shared" ref="T52:AG52" si="0">T1</f>
        <v>LAWRENCE, GENEATHA</v>
      </c>
      <c r="U52" s="396" t="str">
        <f t="shared" si="0"/>
        <v>SMITH, JANET</v>
      </c>
      <c r="V52" s="396" t="str">
        <f t="shared" si="0"/>
        <v>Wimbish, Tawana</v>
      </c>
      <c r="W52" s="396" t="str">
        <f t="shared" si="0"/>
        <v>HICKS, JASON</v>
      </c>
      <c r="X52" s="396" t="str">
        <f t="shared" si="0"/>
        <v>Akala, Ayo SMOKE FIRE</v>
      </c>
      <c r="Y52" s="396" t="str">
        <f t="shared" si="0"/>
        <v>Akala, Ayo VND</v>
      </c>
      <c r="Z52" s="396" t="str">
        <f t="shared" si="0"/>
        <v>Akala, Ayo TREE</v>
      </c>
      <c r="AA52" s="396" t="str">
        <f t="shared" si="0"/>
        <v>Cousette, JOHN Vandalism</v>
      </c>
      <c r="AB52" s="396" t="str">
        <f t="shared" si="0"/>
        <v>Cousette, JOHN ROOF</v>
      </c>
      <c r="AC52" s="396" t="str">
        <f t="shared" si="0"/>
        <v>JONES, BREANNA </v>
      </c>
      <c r="AD52" s="396" t="str">
        <f t="shared" si="0"/>
        <v>Collins, Darlene</v>
      </c>
      <c r="AE52" s="396" t="str">
        <f t="shared" si="0"/>
        <v>NEWMAN, NICOLE</v>
      </c>
      <c r="AF52" s="396" t="str">
        <f t="shared" si="0"/>
        <v>Peggy Henderson</v>
      </c>
      <c r="AG52" s="396" t="str">
        <f t="shared" si="0"/>
        <v>Romero Beverly</v>
      </c>
      <c r="AI52" s="396" t="str">
        <f>AI1</f>
        <v>Goshen, Aaron &amp; Shania </v>
      </c>
      <c r="AJ52" s="396" t="str">
        <f>AJ1</f>
        <v>Brownlee. LAVERNE</v>
      </c>
      <c r="AK52" s="1178" t="s">
        <v>35</v>
      </c>
      <c r="AL52" s="7" t="s">
        <v>19</v>
      </c>
      <c r="AM52" s="396" t="str">
        <f>AM1</f>
        <v>Brown, Cassandra</v>
      </c>
      <c r="AN52" s="396" t="s">
        <v>37</v>
      </c>
      <c r="AO52" s="396" t="str">
        <f>AO1</f>
        <v>Dejarnette Mattie</v>
      </c>
      <c r="AP52" s="396" t="s">
        <v>39</v>
      </c>
      <c r="AQ52" s="396" t="str">
        <f>AQ1</f>
        <v xml:space="preserve">CARTER, KAREN </v>
      </c>
      <c r="AR52" s="396" t="s">
        <v>41</v>
      </c>
      <c r="AS52" s="396" t="str">
        <f>AS1</f>
        <v>Johnson, Paul &amp; Tamra</v>
      </c>
      <c r="AT52" s="7" t="str">
        <f>AT1</f>
        <v>LACEY, EUNICE</v>
      </c>
      <c r="AU52" s="7" t="s">
        <v>44</v>
      </c>
      <c r="AV52" s="7" t="s">
        <v>45</v>
      </c>
      <c r="AW52" s="7" t="s">
        <v>46</v>
      </c>
      <c r="AX52" s="7" t="str">
        <f>AX1</f>
        <v>Hatten, Nedra</v>
      </c>
      <c r="AY52" s="7" t="str">
        <f>AY1</f>
        <v>HOWARD, MATTHEW</v>
      </c>
      <c r="AZ52" s="7" t="s">
        <v>1116</v>
      </c>
      <c r="BA52" s="7"/>
      <c r="BB52" s="15" t="str">
        <f>BB1</f>
        <v>BROWNLEE, KEN</v>
      </c>
      <c r="BC52" s="15" t="s">
        <v>51</v>
      </c>
      <c r="BD52" s="15"/>
      <c r="BE52" s="15"/>
      <c r="BF52" s="15"/>
      <c r="BG52" s="15"/>
      <c r="BH52" s="15"/>
      <c r="BI52" s="15"/>
      <c r="BJ52" s="15"/>
      <c r="BK52" s="15"/>
      <c r="BL52" s="7" t="s">
        <v>45</v>
      </c>
      <c r="BO52" s="396" t="str">
        <f>BO1</f>
        <v>BROWN,Courtney</v>
      </c>
      <c r="BP52" s="396" t="str">
        <f>BP1</f>
        <v>JOHNSON,MIKE WTR</v>
      </c>
      <c r="BQ52" s="396" t="str">
        <f>BQ1</f>
        <v>JOHNSON,MIKE RFG</v>
      </c>
      <c r="BR52" s="7" t="s">
        <v>56</v>
      </c>
      <c r="BS52" s="396" t="str">
        <f>BS1</f>
        <v>Tamplin, Adalene</v>
      </c>
      <c r="BT52" s="396" t="str">
        <f>BT1</f>
        <v>George Greenawalt</v>
      </c>
      <c r="BU52" s="7" t="s">
        <v>74</v>
      </c>
      <c r="BV52" s="1004"/>
      <c r="BW52" s="396" t="str">
        <f>BW1</f>
        <v xml:space="preserve">Johnson, Margaret </v>
      </c>
      <c r="BX52" s="396" t="str">
        <f>BX1</f>
        <v>Carib Investment ,LLC</v>
      </c>
      <c r="BY52" t="s">
        <v>74</v>
      </c>
      <c r="BZ52" s="396" t="str">
        <f>BZ1</f>
        <v>Lanier, Shari</v>
      </c>
      <c r="CA52" s="396" t="s">
        <v>65</v>
      </c>
      <c r="CB52" s="396" t="str">
        <f>CB1</f>
        <v>WILLIS, CATRERA</v>
      </c>
      <c r="CC52" s="396" t="str">
        <f>CC1</f>
        <v>Greenawalt, Mike</v>
      </c>
      <c r="CD52" s="396" t="str">
        <f>CD1</f>
        <v>THOMAS, LISA</v>
      </c>
      <c r="CE52" s="396" t="str">
        <f>CE1</f>
        <v>Ragland</v>
      </c>
      <c r="CF52" s="396" t="str">
        <f>CF1</f>
        <v>Webb, Terika</v>
      </c>
      <c r="CG52" s="396"/>
    </row>
    <row r="53" spans="1:85" ht="25.9" customHeight="1" thickBot="1">
      <c r="A53" s="61" t="s">
        <v>1117</v>
      </c>
      <c r="B53" s="61">
        <f>$BD$1</f>
        <v>0</v>
      </c>
      <c r="C53" s="61">
        <f>$BE$1</f>
        <v>0</v>
      </c>
      <c r="D53" s="1457" t="s">
        <v>1118</v>
      </c>
      <c r="E53" s="1166" t="s">
        <v>1119</v>
      </c>
      <c r="F53" s="7" t="s">
        <v>74</v>
      </c>
      <c r="G53" s="1309" t="s">
        <v>74</v>
      </c>
      <c r="H53" s="7" t="s">
        <v>74</v>
      </c>
      <c r="I53" s="396" t="s">
        <v>74</v>
      </c>
      <c r="J53" s="481" t="s">
        <v>302</v>
      </c>
      <c r="K53" s="481" t="s">
        <v>302</v>
      </c>
      <c r="L53" s="61"/>
      <c r="M53" s="15" t="s">
        <v>1120</v>
      </c>
      <c r="N53" s="7" t="s">
        <v>74</v>
      </c>
      <c r="O53" s="396" t="s">
        <v>302</v>
      </c>
      <c r="P53" t="s">
        <v>74</v>
      </c>
      <c r="Q53" s="396" t="s">
        <v>74</v>
      </c>
      <c r="R53" s="396" t="s">
        <v>74</v>
      </c>
      <c r="S53" s="273" t="s">
        <v>74</v>
      </c>
      <c r="T53" t="s">
        <v>332</v>
      </c>
      <c r="U53" s="396" t="s">
        <v>1121</v>
      </c>
      <c r="V53" t="s">
        <v>141</v>
      </c>
      <c r="W53" s="396" t="s">
        <v>177</v>
      </c>
      <c r="X53" t="s">
        <v>1122</v>
      </c>
      <c r="Y53" t="s">
        <v>1122</v>
      </c>
      <c r="Z53" s="418" t="s">
        <v>1123</v>
      </c>
      <c r="AA53" s="958" t="s">
        <v>134</v>
      </c>
      <c r="AB53" s="958" t="s">
        <v>1124</v>
      </c>
      <c r="AC53" s="396" t="s">
        <v>332</v>
      </c>
      <c r="AD53" s="958" t="s">
        <v>1125</v>
      </c>
      <c r="AE53" s="396" t="s">
        <v>141</v>
      </c>
      <c r="AF53" s="958" t="s">
        <v>1126</v>
      </c>
      <c r="AG53" s="396" t="s">
        <v>1127</v>
      </c>
      <c r="AH53" s="276" t="s">
        <v>141</v>
      </c>
      <c r="AI53" s="1113" t="s">
        <v>1128</v>
      </c>
      <c r="AJ53" s="1200" t="s">
        <v>1129</v>
      </c>
      <c r="AK53" s="214" t="s">
        <v>135</v>
      </c>
      <c r="AL53" s="1189" t="s">
        <v>141</v>
      </c>
      <c r="AM53" s="7" t="s">
        <v>135</v>
      </c>
      <c r="AN53" s="1269" t="s">
        <v>332</v>
      </c>
      <c r="AO53" s="276" t="s">
        <v>1130</v>
      </c>
      <c r="AP53" s="276" t="s">
        <v>1131</v>
      </c>
      <c r="AQ53" s="276" t="s">
        <v>1131</v>
      </c>
      <c r="AR53" s="1282" t="s">
        <v>1132</v>
      </c>
      <c r="AS53" s="396" t="s">
        <v>1133</v>
      </c>
      <c r="AT53" s="7" t="s">
        <v>1125</v>
      </c>
      <c r="AU53" s="7" t="s">
        <v>948</v>
      </c>
      <c r="AV53" s="7" t="s">
        <v>322</v>
      </c>
      <c r="AW53" s="514" t="s">
        <v>1134</v>
      </c>
      <c r="AX53" s="1510" t="s">
        <v>1125</v>
      </c>
      <c r="AY53" s="276" t="s">
        <v>1135</v>
      </c>
      <c r="AZ53" s="22" t="s">
        <v>1136</v>
      </c>
      <c r="BA53" s="514"/>
      <c r="BB53" s="514" t="s">
        <v>1134</v>
      </c>
      <c r="BC53" s="514" t="s">
        <v>1137</v>
      </c>
      <c r="BD53" s="514"/>
      <c r="BE53" s="514"/>
      <c r="BF53" s="514"/>
      <c r="BG53" s="514"/>
      <c r="BH53" s="514"/>
      <c r="BI53" s="514"/>
      <c r="BJ53" s="514"/>
      <c r="BK53" s="514"/>
      <c r="BL53" s="276" t="s">
        <v>332</v>
      </c>
      <c r="BO53" s="1115" t="s">
        <v>464</v>
      </c>
      <c r="BP53" s="7" t="s">
        <v>1138</v>
      </c>
      <c r="BQ53" s="396" t="s">
        <v>332</v>
      </c>
      <c r="BR53" s="1219" t="s">
        <v>1139</v>
      </c>
      <c r="BS53" s="396" t="s">
        <v>135</v>
      </c>
      <c r="BT53" t="s">
        <v>464</v>
      </c>
      <c r="BU53" s="7" t="s">
        <v>74</v>
      </c>
      <c r="BV53" s="514" t="s">
        <v>74</v>
      </c>
      <c r="BW53" s="514" t="s">
        <v>141</v>
      </c>
      <c r="BX53" s="1269" t="s">
        <v>135</v>
      </c>
      <c r="BY53" s="514" t="s">
        <v>74</v>
      </c>
      <c r="BZ53" s="396" t="s">
        <v>1133</v>
      </c>
      <c r="CA53" s="958" t="s">
        <v>1140</v>
      </c>
      <c r="CB53" s="1113" t="s">
        <v>1128</v>
      </c>
      <c r="CC53" t="s">
        <v>1141</v>
      </c>
      <c r="CD53" s="273" t="s">
        <v>1142</v>
      </c>
      <c r="CE53" s="1113" t="s">
        <v>1128</v>
      </c>
      <c r="CF53" s="27" t="s">
        <v>406</v>
      </c>
      <c r="CG53" s="276"/>
    </row>
    <row r="54" spans="1:85" ht="25.9" customHeight="1" thickTop="1" thickBot="1">
      <c r="A54" s="15" t="s">
        <v>1143</v>
      </c>
      <c r="B54" s="61">
        <f>$BE$1</f>
        <v>0</v>
      </c>
      <c r="C54" s="61">
        <f>$BF$1</f>
        <v>0</v>
      </c>
      <c r="D54" s="1458" t="s">
        <v>1144</v>
      </c>
      <c r="E54" s="1002"/>
      <c r="F54" s="273" t="str">
        <f>'[1]jobinfo(2)'!$C$66</f>
        <v xml:space="preserve">Bedroom Up 3 </v>
      </c>
      <c r="G54" s="214" t="s">
        <v>972</v>
      </c>
      <c r="H54" s="1014" t="s">
        <v>1145</v>
      </c>
      <c r="I54" s="562" t="s">
        <v>74</v>
      </c>
      <c r="J54" s="1008">
        <v>0</v>
      </c>
      <c r="K54" s="1008" t="s">
        <v>1146</v>
      </c>
      <c r="L54" s="61"/>
      <c r="M54" s="15" t="s">
        <v>1147</v>
      </c>
      <c r="N54" s="1003" t="s">
        <v>1148</v>
      </c>
      <c r="O54" s="1003" t="s">
        <v>464</v>
      </c>
      <c r="P54" t="s">
        <v>74</v>
      </c>
      <c r="Q54" s="1003" t="s">
        <v>322</v>
      </c>
      <c r="R54" s="562" t="s">
        <v>247</v>
      </c>
      <c r="S54" s="1331" t="s">
        <v>1149</v>
      </c>
      <c r="T54" t="s">
        <v>324</v>
      </c>
      <c r="U54" s="396" t="s">
        <v>1150</v>
      </c>
      <c r="V54" s="7" t="s">
        <v>332</v>
      </c>
      <c r="W54" s="1005" t="s">
        <v>332</v>
      </c>
      <c r="X54" t="s">
        <v>1151</v>
      </c>
      <c r="Y54" t="s">
        <v>1151</v>
      </c>
      <c r="Z54" s="419" t="s">
        <v>1152</v>
      </c>
      <c r="AA54" s="958" t="s">
        <v>133</v>
      </c>
      <c r="AB54" s="958" t="s">
        <v>1153</v>
      </c>
      <c r="AC54" s="396" t="s">
        <v>324</v>
      </c>
      <c r="AD54" s="958" t="s">
        <v>324</v>
      </c>
      <c r="AE54" s="1005" t="s">
        <v>1154</v>
      </c>
      <c r="AF54" s="958" t="s">
        <v>942</v>
      </c>
      <c r="AG54" s="958" t="s">
        <v>1155</v>
      </c>
      <c r="AH54" s="958" t="s">
        <v>395</v>
      </c>
      <c r="AI54" s="958" t="s">
        <v>1156</v>
      </c>
      <c r="AJ54" s="1200" t="s">
        <v>1157</v>
      </c>
      <c r="AK54" s="214" t="s">
        <v>133</v>
      </c>
      <c r="AL54" s="1189" t="s">
        <v>1158</v>
      </c>
      <c r="AM54" s="7" t="s">
        <v>332</v>
      </c>
      <c r="AN54" s="1269" t="s">
        <v>133</v>
      </c>
      <c r="AO54" s="1010" t="s">
        <v>242</v>
      </c>
      <c r="AP54" s="214" t="s">
        <v>1136</v>
      </c>
      <c r="AQ54" s="214" t="s">
        <v>1136</v>
      </c>
      <c r="AR54" s="214" t="s">
        <v>1159</v>
      </c>
      <c r="AS54" s="61" t="s">
        <v>1136</v>
      </c>
      <c r="AT54" s="1227" t="s">
        <v>1160</v>
      </c>
      <c r="AU54" s="1227" t="s">
        <v>821</v>
      </c>
      <c r="AV54" s="1227" t="s">
        <v>1161</v>
      </c>
      <c r="AW54" s="514" t="s">
        <v>133</v>
      </c>
      <c r="AX54" s="1511" t="s">
        <v>1160</v>
      </c>
      <c r="AY54" s="276" t="s">
        <v>1162</v>
      </c>
      <c r="AZ54" s="276" t="s">
        <v>133</v>
      </c>
      <c r="BA54" s="514"/>
      <c r="BB54" s="514" t="s">
        <v>1163</v>
      </c>
      <c r="BC54" s="514" t="s">
        <v>1101</v>
      </c>
      <c r="BD54" s="514"/>
      <c r="BE54" s="514"/>
      <c r="BF54" s="514"/>
      <c r="BG54" s="514"/>
      <c r="BH54" s="514"/>
      <c r="BI54" s="514"/>
      <c r="BJ54" s="514"/>
      <c r="BK54" s="514"/>
      <c r="BL54" s="1010" t="s">
        <v>1164</v>
      </c>
      <c r="BO54" s="1115" t="s">
        <v>1165</v>
      </c>
      <c r="BP54" s="7" t="s">
        <v>1166</v>
      </c>
      <c r="BQ54" s="396" t="s">
        <v>324</v>
      </c>
      <c r="BR54" s="1219" t="s">
        <v>1154</v>
      </c>
      <c r="BS54" s="396" t="s">
        <v>1161</v>
      </c>
      <c r="BT54" t="s">
        <v>418</v>
      </c>
      <c r="BU54" s="7" t="s">
        <v>74</v>
      </c>
      <c r="BV54" s="1339"/>
      <c r="BW54" s="514" t="s">
        <v>1023</v>
      </c>
      <c r="BX54" s="1269" t="s">
        <v>474</v>
      </c>
      <c r="BY54" t="s">
        <v>74</v>
      </c>
      <c r="BZ54" s="61" t="s">
        <v>243</v>
      </c>
      <c r="CA54" s="958" t="s">
        <v>322</v>
      </c>
      <c r="CB54" s="1003" t="s">
        <v>1156</v>
      </c>
      <c r="CC54" t="s">
        <v>1167</v>
      </c>
      <c r="CD54" s="214" t="s">
        <v>322</v>
      </c>
      <c r="CE54" s="214" t="s">
        <v>1168</v>
      </c>
      <c r="CF54" s="27" t="s">
        <v>422</v>
      </c>
      <c r="CG54" s="61"/>
    </row>
    <row r="55" spans="1:85" ht="25.9" customHeight="1" thickTop="1" thickBot="1">
      <c r="A55" s="15" t="s">
        <v>1169</v>
      </c>
      <c r="B55" s="61">
        <f>$BF$1</f>
        <v>0</v>
      </c>
      <c r="D55" s="1459" t="s">
        <v>1170</v>
      </c>
      <c r="E55" s="1168"/>
      <c r="F55" s="7" t="s">
        <v>74</v>
      </c>
      <c r="G55" s="1219" t="s">
        <v>74</v>
      </c>
      <c r="H55" s="7" t="s">
        <v>74</v>
      </c>
      <c r="I55" s="396" t="s">
        <v>74</v>
      </c>
      <c r="J55" s="481" t="s">
        <v>606</v>
      </c>
      <c r="K55" s="481" t="s">
        <v>302</v>
      </c>
      <c r="L55" s="1317" t="s">
        <v>295</v>
      </c>
      <c r="M55" s="15" t="s">
        <v>1171</v>
      </c>
      <c r="N55" s="7" t="s">
        <v>74</v>
      </c>
      <c r="O55" s="396" t="s">
        <v>302</v>
      </c>
      <c r="P55" t="s">
        <v>74</v>
      </c>
      <c r="Q55" s="396" t="s">
        <v>74</v>
      </c>
      <c r="R55" s="396" t="s">
        <v>74</v>
      </c>
      <c r="S55" s="1331" t="s">
        <v>74</v>
      </c>
      <c r="T55" t="s">
        <v>322</v>
      </c>
      <c r="U55" s="481" t="s">
        <v>1158</v>
      </c>
      <c r="V55" s="396" t="s">
        <v>324</v>
      </c>
      <c r="W55" s="1005" t="s">
        <v>1172</v>
      </c>
      <c r="X55" t="s">
        <v>1173</v>
      </c>
      <c r="Y55" t="s">
        <v>1173</v>
      </c>
      <c r="Z55" s="420" t="s">
        <v>1147</v>
      </c>
      <c r="AA55" s="958" t="s">
        <v>1125</v>
      </c>
      <c r="AB55" s="958" t="s">
        <v>1174</v>
      </c>
      <c r="AC55" t="s">
        <v>1175</v>
      </c>
      <c r="AD55" s="958" t="s">
        <v>322</v>
      </c>
      <c r="AE55" s="1005" t="s">
        <v>324</v>
      </c>
      <c r="AF55" s="958" t="s">
        <v>1176</v>
      </c>
      <c r="AG55" s="958" t="s">
        <v>481</v>
      </c>
      <c r="AH55" s="958" t="s">
        <v>416</v>
      </c>
      <c r="AI55" s="958" t="s">
        <v>322</v>
      </c>
      <c r="AJ55" s="1201" t="s">
        <v>488</v>
      </c>
      <c r="AK55" s="61" t="s">
        <v>1177</v>
      </c>
      <c r="AL55" s="7" t="s">
        <v>1175</v>
      </c>
      <c r="AM55" s="7" t="s">
        <v>324</v>
      </c>
      <c r="AN55" s="1269" t="s">
        <v>1178</v>
      </c>
      <c r="AO55" s="1010" t="s">
        <v>843</v>
      </c>
      <c r="AP55" s="214" t="s">
        <v>1160</v>
      </c>
      <c r="AQ55" s="214" t="s">
        <v>1160</v>
      </c>
      <c r="AR55" s="958" t="s">
        <v>1179</v>
      </c>
      <c r="AS55" s="61" t="s">
        <v>1023</v>
      </c>
      <c r="AT55" s="7" t="s">
        <v>1175</v>
      </c>
      <c r="AU55" s="7" t="s">
        <v>1180</v>
      </c>
      <c r="AV55" s="7" t="s">
        <v>1181</v>
      </c>
      <c r="AW55" s="514" t="s">
        <v>1182</v>
      </c>
      <c r="AX55" s="1510" t="s">
        <v>1175</v>
      </c>
      <c r="AY55" s="276" t="s">
        <v>1183</v>
      </c>
      <c r="AZ55" s="276" t="s">
        <v>1175</v>
      </c>
      <c r="BA55" s="514"/>
      <c r="BB55" s="514" t="s">
        <v>1184</v>
      </c>
      <c r="BC55" s="514" t="s">
        <v>1185</v>
      </c>
      <c r="BD55" s="514"/>
      <c r="BE55" s="514"/>
      <c r="BF55" s="514"/>
      <c r="BG55" s="514"/>
      <c r="BH55" s="514"/>
      <c r="BI55" s="514"/>
      <c r="BJ55" s="514"/>
      <c r="BK55" s="514"/>
      <c r="BL55" s="1010" t="s">
        <v>1160</v>
      </c>
      <c r="BO55" s="1115" t="s">
        <v>1186</v>
      </c>
      <c r="BP55" s="7" t="s">
        <v>481</v>
      </c>
      <c r="BQ55" s="396" t="s">
        <v>322</v>
      </c>
      <c r="BR55" s="7" t="s">
        <v>489</v>
      </c>
      <c r="BS55" s="396" t="s">
        <v>332</v>
      </c>
      <c r="BU55" s="7" t="s">
        <v>74</v>
      </c>
      <c r="BV55" s="514" t="s">
        <v>74</v>
      </c>
      <c r="BW55" s="514" t="s">
        <v>243</v>
      </c>
      <c r="BX55" s="1269" t="s">
        <v>332</v>
      </c>
      <c r="BY55" s="514" t="s">
        <v>74</v>
      </c>
      <c r="BZ55" s="61" t="s">
        <v>820</v>
      </c>
      <c r="CA55" s="958" t="s">
        <v>1187</v>
      </c>
      <c r="CB55" s="958" t="s">
        <v>322</v>
      </c>
      <c r="CC55" t="s">
        <v>322</v>
      </c>
      <c r="CD55" s="214" t="s">
        <v>332</v>
      </c>
      <c r="CE55" s="958" t="s">
        <v>1026</v>
      </c>
      <c r="CF55" s="27" t="s">
        <v>441</v>
      </c>
      <c r="CG55" s="61"/>
    </row>
    <row r="56" spans="1:85" ht="25.9" customHeight="1" thickTop="1" thickBot="1">
      <c r="A56" s="15"/>
      <c r="D56" s="1458" t="s">
        <v>1188</v>
      </c>
      <c r="E56" s="1002"/>
      <c r="F56" s="1010" t="str">
        <f>'[1]jobinfo(2)'!$C$72</f>
        <v>Laundry Room</v>
      </c>
      <c r="G56" s="214" t="s">
        <v>1189</v>
      </c>
      <c r="H56" s="1014" t="s">
        <v>74</v>
      </c>
      <c r="I56" s="562" t="s">
        <v>74</v>
      </c>
      <c r="J56" s="1008">
        <v>0</v>
      </c>
      <c r="K56" s="1008" t="s">
        <v>971</v>
      </c>
      <c r="L56" s="61"/>
      <c r="M56" s="15" t="s">
        <v>141</v>
      </c>
      <c r="N56" s="1003" t="s">
        <v>1190</v>
      </c>
      <c r="O56" s="562">
        <v>20</v>
      </c>
      <c r="P56" t="s">
        <v>74</v>
      </c>
      <c r="Q56" s="1003" t="s">
        <v>1191</v>
      </c>
      <c r="R56" s="562" t="s">
        <v>247</v>
      </c>
      <c r="S56" s="1331"/>
      <c r="T56" t="s">
        <v>489</v>
      </c>
      <c r="U56" s="481" t="s">
        <v>322</v>
      </c>
      <c r="V56" s="1006" t="s">
        <v>1192</v>
      </c>
      <c r="W56" s="1005" t="s">
        <v>324</v>
      </c>
      <c r="X56" t="s">
        <v>1193</v>
      </c>
      <c r="Y56" t="s">
        <v>1193</v>
      </c>
      <c r="Z56" s="420" t="s">
        <v>1194</v>
      </c>
      <c r="AA56" s="958" t="s">
        <v>324</v>
      </c>
      <c r="AB56" s="958" t="s">
        <v>1195</v>
      </c>
      <c r="AC56" t="s">
        <v>475</v>
      </c>
      <c r="AD56" s="958" t="s">
        <v>1026</v>
      </c>
      <c r="AE56" s="1005" t="s">
        <v>322</v>
      </c>
      <c r="AF56" s="958" t="s">
        <v>1196</v>
      </c>
      <c r="AG56" s="958" t="s">
        <v>1175</v>
      </c>
      <c r="AH56" s="958" t="s">
        <v>413</v>
      </c>
      <c r="AI56" s="958" t="s">
        <v>1125</v>
      </c>
      <c r="AJ56" s="1200" t="s">
        <v>1197</v>
      </c>
      <c r="AK56" s="215" t="s">
        <v>332</v>
      </c>
      <c r="AL56" s="1189" t="s">
        <v>332</v>
      </c>
      <c r="AM56" s="7" t="s">
        <v>322</v>
      </c>
      <c r="AN56" s="1269" t="s">
        <v>1164</v>
      </c>
      <c r="AO56" s="1013" t="s">
        <v>481</v>
      </c>
      <c r="AP56" s="214" t="s">
        <v>467</v>
      </c>
      <c r="AQ56" s="214" t="s">
        <v>467</v>
      </c>
      <c r="AR56" s="958" t="s">
        <v>1198</v>
      </c>
      <c r="AS56" s="276" t="s">
        <v>1175</v>
      </c>
      <c r="AT56" s="276" t="s">
        <v>1026</v>
      </c>
      <c r="AU56" s="276" t="s">
        <v>1051</v>
      </c>
      <c r="AV56" s="276" t="s">
        <v>1164</v>
      </c>
      <c r="AW56" s="7" t="s">
        <v>1161</v>
      </c>
      <c r="AX56" s="1510" t="s">
        <v>822</v>
      </c>
      <c r="AY56" s="276" t="s">
        <v>1199</v>
      </c>
      <c r="AZ56" s="7" t="s">
        <v>1160</v>
      </c>
      <c r="BB56" t="s">
        <v>1161</v>
      </c>
      <c r="BC56" t="s">
        <v>1200</v>
      </c>
      <c r="BL56" s="1013" t="s">
        <v>322</v>
      </c>
      <c r="BO56" s="1115" t="s">
        <v>1201</v>
      </c>
      <c r="BP56" s="7" t="s">
        <v>1202</v>
      </c>
      <c r="BQ56" s="396" t="s">
        <v>1164</v>
      </c>
      <c r="BR56" s="1005" t="s">
        <v>820</v>
      </c>
      <c r="BS56" s="396" t="s">
        <v>325</v>
      </c>
      <c r="BU56" s="7" t="s">
        <v>74</v>
      </c>
      <c r="BV56" s="1339"/>
      <c r="BW56" s="514" t="s">
        <v>820</v>
      </c>
      <c r="BX56" s="1269" t="s">
        <v>324</v>
      </c>
      <c r="BY56" t="s">
        <v>74</v>
      </c>
      <c r="BZ56" s="214" t="s">
        <v>1203</v>
      </c>
      <c r="CA56" s="958" t="s">
        <v>1204</v>
      </c>
      <c r="CB56" s="958" t="s">
        <v>1125</v>
      </c>
      <c r="CC56" t="s">
        <v>489</v>
      </c>
      <c r="CD56" s="214" t="s">
        <v>467</v>
      </c>
      <c r="CE56" s="958" t="s">
        <v>1205</v>
      </c>
      <c r="CF56" s="214" t="s">
        <v>385</v>
      </c>
      <c r="CG56" s="61"/>
    </row>
    <row r="57" spans="1:85" ht="25.9" customHeight="1" thickTop="1" thickBot="1">
      <c r="A57" s="15"/>
      <c r="D57" s="1459" t="s">
        <v>1206</v>
      </c>
      <c r="E57" s="1169" t="s">
        <v>1207</v>
      </c>
      <c r="F57" s="7" t="s">
        <v>363</v>
      </c>
      <c r="G57" s="1200" t="s">
        <v>363</v>
      </c>
      <c r="H57" s="7" t="s">
        <v>363</v>
      </c>
      <c r="I57" s="396" t="s">
        <v>363</v>
      </c>
      <c r="J57" s="481" t="s">
        <v>367</v>
      </c>
      <c r="K57" s="481" t="s">
        <v>352</v>
      </c>
      <c r="L57" s="218" t="s">
        <v>371</v>
      </c>
      <c r="M57" s="15" t="s">
        <v>1208</v>
      </c>
      <c r="N57" s="226" t="s">
        <v>350</v>
      </c>
      <c r="O57" s="396" t="s">
        <v>371</v>
      </c>
      <c r="P57" t="s">
        <v>363</v>
      </c>
      <c r="Q57" s="396" t="s">
        <v>352</v>
      </c>
      <c r="R57" s="396" t="s">
        <v>363</v>
      </c>
      <c r="S57" s="1334" t="s">
        <v>361</v>
      </c>
      <c r="T57" t="s">
        <v>1209</v>
      </c>
      <c r="U57" s="396" t="s">
        <v>332</v>
      </c>
      <c r="V57" s="7" t="s">
        <v>1210</v>
      </c>
      <c r="W57" s="1005" t="s">
        <v>322</v>
      </c>
      <c r="X57" t="s">
        <v>1175</v>
      </c>
      <c r="Y57" t="s">
        <v>1175</v>
      </c>
      <c r="Z57" s="420" t="s">
        <v>1211</v>
      </c>
      <c r="AA57" s="958" t="s">
        <v>322</v>
      </c>
      <c r="AB57" s="958" t="s">
        <v>1212</v>
      </c>
      <c r="AC57" t="s">
        <v>1063</v>
      </c>
      <c r="AD57" s="958" t="s">
        <v>1213</v>
      </c>
      <c r="AE57" s="1005" t="s">
        <v>1214</v>
      </c>
      <c r="AF57" s="958" t="s">
        <v>1215</v>
      </c>
      <c r="AG57" s="958" t="s">
        <v>1136</v>
      </c>
      <c r="AH57" s="958" t="s">
        <v>451</v>
      </c>
      <c r="AI57" s="958" t="s">
        <v>324</v>
      </c>
      <c r="AJ57" s="1202" t="s">
        <v>1216</v>
      </c>
      <c r="AK57" s="1938" t="s">
        <v>1175</v>
      </c>
      <c r="AL57" s="7" t="s">
        <v>330</v>
      </c>
      <c r="AM57" s="1227" t="s">
        <v>1217</v>
      </c>
      <c r="AN57" s="1269" t="s">
        <v>1218</v>
      </c>
      <c r="AO57" s="1013" t="s">
        <v>1219</v>
      </c>
      <c r="AP57" s="214" t="s">
        <v>1203</v>
      </c>
      <c r="AQ57" s="214" t="s">
        <v>1203</v>
      </c>
      <c r="AR57" s="958" t="s">
        <v>1220</v>
      </c>
      <c r="AS57" s="61" t="s">
        <v>1026</v>
      </c>
      <c r="AT57" s="7" t="s">
        <v>243</v>
      </c>
      <c r="AU57" s="7" t="s">
        <v>1221</v>
      </c>
      <c r="AV57" s="7" t="s">
        <v>1222</v>
      </c>
      <c r="AW57" s="514" t="s">
        <v>1184</v>
      </c>
      <c r="AX57" s="1511" t="s">
        <v>243</v>
      </c>
      <c r="AY57" s="276" t="s">
        <v>1223</v>
      </c>
      <c r="AZ57" s="276" t="s">
        <v>1224</v>
      </c>
      <c r="BA57" s="514"/>
      <c r="BB57" s="514" t="s">
        <v>243</v>
      </c>
      <c r="BC57" s="514" t="s">
        <v>1225</v>
      </c>
      <c r="BD57" s="514"/>
      <c r="BE57" s="514"/>
      <c r="BF57" s="514"/>
      <c r="BG57" s="514"/>
      <c r="BH57" s="514"/>
      <c r="BI57" s="514"/>
      <c r="BJ57" s="514"/>
      <c r="BK57" s="514"/>
      <c r="BL57" s="1013" t="s">
        <v>1226</v>
      </c>
      <c r="BO57" s="1115" t="s">
        <v>1227</v>
      </c>
      <c r="BP57" s="7" t="s">
        <v>1228</v>
      </c>
      <c r="BQ57" s="396" t="s">
        <v>328</v>
      </c>
      <c r="BR57" s="1005" t="s">
        <v>476</v>
      </c>
      <c r="BS57" s="396" t="s">
        <v>1164</v>
      </c>
      <c r="BU57" s="7" t="s">
        <v>375</v>
      </c>
      <c r="BV57" s="1338" t="s">
        <v>1229</v>
      </c>
      <c r="BW57" s="514" t="s">
        <v>1230</v>
      </c>
      <c r="BX57" s="1269" t="s">
        <v>1172</v>
      </c>
      <c r="BY57" t="s">
        <v>1231</v>
      </c>
      <c r="BZ57" s="7" t="s">
        <v>1232</v>
      </c>
      <c r="CA57" s="958" t="s">
        <v>1233</v>
      </c>
      <c r="CB57" s="958" t="s">
        <v>324</v>
      </c>
      <c r="CC57" t="s">
        <v>1209</v>
      </c>
      <c r="CD57" s="217" t="s">
        <v>311</v>
      </c>
      <c r="CE57" s="958" t="s">
        <v>1154</v>
      </c>
      <c r="CF57" s="214"/>
      <c r="CG57" s="61"/>
    </row>
    <row r="58" spans="1:85" ht="25.9" customHeight="1" thickTop="1" thickBot="1">
      <c r="A58" s="15"/>
      <c r="D58" s="1458" t="s">
        <v>1234</v>
      </c>
      <c r="E58" s="1002"/>
      <c r="F58" s="1013" t="str">
        <f>'[1]jobinfo(2)'!$C$73</f>
        <v>Basement Rec Room</v>
      </c>
      <c r="G58" s="214" t="s">
        <v>482</v>
      </c>
      <c r="H58" s="1014" t="s">
        <v>74</v>
      </c>
      <c r="I58" s="562" t="s">
        <v>74</v>
      </c>
      <c r="J58" s="1008">
        <v>0</v>
      </c>
      <c r="K58" s="1008" t="s">
        <v>1235</v>
      </c>
      <c r="L58" s="61"/>
      <c r="M58" s="61" t="s">
        <v>1236</v>
      </c>
      <c r="N58" s="7" t="s">
        <v>74</v>
      </c>
      <c r="O58" s="562" t="s">
        <v>245</v>
      </c>
      <c r="P58" t="s">
        <v>74</v>
      </c>
      <c r="Q58" s="1003" t="s">
        <v>464</v>
      </c>
      <c r="R58" s="562" t="s">
        <v>247</v>
      </c>
      <c r="S58" s="1334"/>
      <c r="T58" t="s">
        <v>472</v>
      </c>
      <c r="U58" s="396" t="s">
        <v>324</v>
      </c>
      <c r="V58" s="7" t="s">
        <v>467</v>
      </c>
      <c r="W58" s="1005" t="s">
        <v>470</v>
      </c>
      <c r="X58" t="s">
        <v>1214</v>
      </c>
      <c r="Y58" t="s">
        <v>1214</v>
      </c>
      <c r="Z58" s="1" t="s">
        <v>1237</v>
      </c>
      <c r="AA58" s="958" t="s">
        <v>1026</v>
      </c>
      <c r="AB58" s="958"/>
      <c r="AD58" s="958" t="s">
        <v>1238</v>
      </c>
      <c r="AE58" s="1005" t="s">
        <v>1239</v>
      </c>
      <c r="AF58" s="958" t="s">
        <v>1240</v>
      </c>
      <c r="AG58" s="958" t="s">
        <v>1241</v>
      </c>
      <c r="AH58" s="958" t="s">
        <v>1242</v>
      </c>
      <c r="AJ58" s="1203" t="s">
        <v>802</v>
      </c>
      <c r="AK58" s="215" t="s">
        <v>1214</v>
      </c>
      <c r="AL58" s="1190" t="s">
        <v>820</v>
      </c>
      <c r="AM58" s="441" t="s">
        <v>1243</v>
      </c>
      <c r="AN58" s="1269" t="s">
        <v>1244</v>
      </c>
      <c r="AO58" s="1013" t="s">
        <v>819</v>
      </c>
      <c r="AP58" s="217" t="s">
        <v>1191</v>
      </c>
      <c r="AQ58" s="217" t="s">
        <v>1191</v>
      </c>
      <c r="AR58" s="217" t="s">
        <v>1245</v>
      </c>
      <c r="AS58" s="61" t="s">
        <v>1246</v>
      </c>
      <c r="AT58" s="396" t="s">
        <v>1247</v>
      </c>
      <c r="AU58" s="396" t="s">
        <v>1248</v>
      </c>
      <c r="AV58" s="396" t="s">
        <v>133</v>
      </c>
      <c r="AW58" s="514" t="s">
        <v>243</v>
      </c>
      <c r="AX58" s="1510" t="s">
        <v>1247</v>
      </c>
      <c r="AY58" s="514" t="s">
        <v>1249</v>
      </c>
      <c r="AZ58" s="7" t="s">
        <v>820</v>
      </c>
      <c r="BA58" s="514"/>
      <c r="BB58" s="514" t="s">
        <v>820</v>
      </c>
      <c r="BC58" s="514" t="s">
        <v>1250</v>
      </c>
      <c r="BD58" s="514"/>
      <c r="BE58" s="514"/>
      <c r="BF58" s="514"/>
      <c r="BG58" s="514"/>
      <c r="BH58" s="514"/>
      <c r="BI58" s="514"/>
      <c r="BJ58" s="514"/>
      <c r="BK58" s="514"/>
      <c r="BL58" s="1013" t="s">
        <v>1251</v>
      </c>
      <c r="BO58" s="1115" t="s">
        <v>1244</v>
      </c>
      <c r="BP58" s="7" t="s">
        <v>74</v>
      </c>
      <c r="BQ58" s="7" t="s">
        <v>1218</v>
      </c>
      <c r="BR58" s="1005" t="s">
        <v>477</v>
      </c>
      <c r="BS58" s="396" t="s">
        <v>1252</v>
      </c>
      <c r="BU58" s="7" t="s">
        <v>74</v>
      </c>
      <c r="BV58" s="1339"/>
      <c r="BW58" s="514" t="s">
        <v>1253</v>
      </c>
      <c r="BX58" s="1269" t="s">
        <v>322</v>
      </c>
      <c r="BY58" t="s">
        <v>74</v>
      </c>
      <c r="BZ58" s="61" t="s">
        <v>1252</v>
      </c>
      <c r="CA58" s="958" t="s">
        <v>1254</v>
      </c>
      <c r="CC58" t="s">
        <v>939</v>
      </c>
      <c r="CD58" s="217" t="s">
        <v>972</v>
      </c>
      <c r="CE58" s="958" t="s">
        <v>489</v>
      </c>
      <c r="CF58" s="214"/>
      <c r="CG58" s="61"/>
    </row>
    <row r="59" spans="1:85" ht="25.9" customHeight="1" thickTop="1" thickBot="1">
      <c r="A59" s="15"/>
      <c r="D59" s="1459" t="s">
        <v>1255</v>
      </c>
      <c r="E59" s="1174" t="s">
        <v>1256</v>
      </c>
      <c r="F59" s="951">
        <v>45311</v>
      </c>
      <c r="G59" s="1308">
        <v>45168</v>
      </c>
      <c r="H59" s="921">
        <v>45315</v>
      </c>
      <c r="I59" s="524">
        <v>45127</v>
      </c>
      <c r="J59" s="520">
        <v>44920</v>
      </c>
      <c r="K59" s="520" t="s">
        <v>1257</v>
      </c>
      <c r="L59" s="1318">
        <v>45081</v>
      </c>
      <c r="M59" s="61" t="s">
        <v>1258</v>
      </c>
      <c r="N59" s="921">
        <v>45514</v>
      </c>
      <c r="O59" s="524">
        <v>44596</v>
      </c>
      <c r="P59" s="953">
        <v>45149</v>
      </c>
      <c r="Q59" s="524">
        <v>45143</v>
      </c>
      <c r="R59" s="524">
        <v>45110</v>
      </c>
      <c r="S59" s="1333">
        <v>45426</v>
      </c>
      <c r="T59" t="s">
        <v>939</v>
      </c>
      <c r="U59" s="481" t="s">
        <v>243</v>
      </c>
      <c r="V59" s="7" t="s">
        <v>1259</v>
      </c>
      <c r="W59" s="1005" t="s">
        <v>1260</v>
      </c>
      <c r="X59" t="s">
        <v>1261</v>
      </c>
      <c r="Y59" t="s">
        <v>1261</v>
      </c>
      <c r="Z59" s="420" t="s">
        <v>1262</v>
      </c>
      <c r="AA59" s="958" t="s">
        <v>1213</v>
      </c>
      <c r="AD59" s="958" t="s">
        <v>1156</v>
      </c>
      <c r="AE59" s="1008" t="s">
        <v>1263</v>
      </c>
      <c r="AF59" s="958" t="s">
        <v>1264</v>
      </c>
      <c r="AG59" s="958" t="s">
        <v>1265</v>
      </c>
      <c r="AH59" s="958" t="s">
        <v>937</v>
      </c>
      <c r="AI59" s="958"/>
      <c r="AJ59" s="1203" t="s">
        <v>1266</v>
      </c>
      <c r="AK59" s="215" t="s">
        <v>324</v>
      </c>
      <c r="AL59" s="7" t="s">
        <v>1267</v>
      </c>
      <c r="AM59" s="441" t="s">
        <v>1268</v>
      </c>
      <c r="AN59" s="1269" t="s">
        <v>1269</v>
      </c>
      <c r="AO59" s="1013" t="s">
        <v>1270</v>
      </c>
      <c r="AP59" s="217" t="s">
        <v>476</v>
      </c>
      <c r="AQ59" s="217" t="s">
        <v>476</v>
      </c>
      <c r="AR59" s="61" t="s">
        <v>1271</v>
      </c>
      <c r="AS59" s="61" t="s">
        <v>1272</v>
      </c>
      <c r="AT59" s="276" t="s">
        <v>1203</v>
      </c>
      <c r="AU59" s="276" t="s">
        <v>1273</v>
      </c>
      <c r="AV59" s="276" t="s">
        <v>332</v>
      </c>
      <c r="AW59" s="514" t="s">
        <v>820</v>
      </c>
      <c r="AX59" s="1511" t="s">
        <v>1203</v>
      </c>
      <c r="AY59" s="514" t="s">
        <v>1274</v>
      </c>
      <c r="AZ59" s="7" t="s">
        <v>1267</v>
      </c>
      <c r="BA59" s="514"/>
      <c r="BB59" s="514" t="s">
        <v>1275</v>
      </c>
      <c r="BC59" s="514" t="s">
        <v>1153</v>
      </c>
      <c r="BD59" s="514"/>
      <c r="BE59" s="514"/>
      <c r="BF59" s="514"/>
      <c r="BG59" s="514"/>
      <c r="BH59" s="514"/>
      <c r="BI59" s="514"/>
      <c r="BJ59" s="514"/>
      <c r="BK59" s="514"/>
      <c r="BL59" s="1013" t="s">
        <v>1243</v>
      </c>
      <c r="BO59" s="1115" t="s">
        <v>1276</v>
      </c>
      <c r="BP59" s="7" t="s">
        <v>74</v>
      </c>
      <c r="BQ59" s="7" t="s">
        <v>1244</v>
      </c>
      <c r="BR59" s="1005" t="s">
        <v>1252</v>
      </c>
      <c r="BS59" s="396" t="s">
        <v>1277</v>
      </c>
      <c r="BU59" s="921">
        <v>45017</v>
      </c>
      <c r="BV59" s="1337">
        <v>45139</v>
      </c>
      <c r="BW59" s="514" t="s">
        <v>1278</v>
      </c>
      <c r="BX59" s="1269" t="s">
        <v>488</v>
      </c>
      <c r="BY59" s="954">
        <v>45110</v>
      </c>
      <c r="BZ59" s="61" t="s">
        <v>1244</v>
      </c>
      <c r="CA59" s="958" t="s">
        <v>1279</v>
      </c>
      <c r="CC59" t="s">
        <v>1280</v>
      </c>
      <c r="CD59" s="418" t="s">
        <v>1281</v>
      </c>
      <c r="CE59" s="958" t="s">
        <v>820</v>
      </c>
      <c r="CF59" s="410"/>
      <c r="CG59" s="61"/>
    </row>
    <row r="60" spans="1:85" ht="25.9" customHeight="1" thickTop="1" thickBot="1">
      <c r="A60" s="15"/>
      <c r="D60" s="1458" t="s">
        <v>1282</v>
      </c>
      <c r="E60" s="962"/>
      <c r="F60" s="962" t="s">
        <v>594</v>
      </c>
      <c r="G60" s="1313" t="s">
        <v>594</v>
      </c>
      <c r="H60" s="7" t="s">
        <v>582</v>
      </c>
      <c r="I60" s="396" t="s">
        <v>1283</v>
      </c>
      <c r="J60" s="481" t="s">
        <v>1284</v>
      </c>
      <c r="K60" s="481" t="s">
        <v>1285</v>
      </c>
      <c r="L60" s="1326" t="s">
        <v>1286</v>
      </c>
      <c r="N60" s="7" t="s">
        <v>599</v>
      </c>
      <c r="O60" s="396" t="s">
        <v>1287</v>
      </c>
      <c r="P60" t="s">
        <v>1288</v>
      </c>
      <c r="Q60" s="396" t="s">
        <v>1289</v>
      </c>
      <c r="R60" s="396" t="s">
        <v>1290</v>
      </c>
      <c r="S60" s="1336" t="s">
        <v>1284</v>
      </c>
      <c r="T60" t="s">
        <v>1280</v>
      </c>
      <c r="U60" s="1008" t="s">
        <v>820</v>
      </c>
      <c r="V60" s="7" t="s">
        <v>487</v>
      </c>
      <c r="W60" s="1005" t="s">
        <v>1291</v>
      </c>
      <c r="X60" t="s">
        <v>1292</v>
      </c>
      <c r="Y60" t="s">
        <v>1292</v>
      </c>
      <c r="AA60" s="958" t="s">
        <v>1238</v>
      </c>
      <c r="AD60" s="958" t="s">
        <v>1293</v>
      </c>
      <c r="AE60" s="1008" t="s">
        <v>820</v>
      </c>
      <c r="AF60" s="958" t="s">
        <v>1294</v>
      </c>
      <c r="AG60" s="958" t="s">
        <v>1295</v>
      </c>
      <c r="AH60" s="958" t="s">
        <v>1296</v>
      </c>
      <c r="AJ60" s="410" t="s">
        <v>1297</v>
      </c>
      <c r="AK60" s="217" t="s">
        <v>852</v>
      </c>
      <c r="AL60" s="1190" t="s">
        <v>1298</v>
      </c>
      <c r="AM60" s="1227" t="s">
        <v>1299</v>
      </c>
      <c r="AN60" s="1269" t="s">
        <v>1300</v>
      </c>
      <c r="AO60" s="1010" t="s">
        <v>74</v>
      </c>
      <c r="AP60" s="61" t="s">
        <v>477</v>
      </c>
      <c r="AQ60" s="61" t="s">
        <v>477</v>
      </c>
      <c r="AR60" s="7" t="s">
        <v>1301</v>
      </c>
      <c r="AS60" s="61" t="s">
        <v>1302</v>
      </c>
      <c r="AT60" s="276" t="s">
        <v>242</v>
      </c>
      <c r="AU60" s="276" t="s">
        <v>1303</v>
      </c>
      <c r="AV60" s="276" t="s">
        <v>1160</v>
      </c>
      <c r="AW60" s="514" t="s">
        <v>1178</v>
      </c>
      <c r="AX60" s="1513" t="s">
        <v>1222</v>
      </c>
      <c r="AY60" s="514" t="s">
        <v>1304</v>
      </c>
      <c r="AZ60" s="276" t="s">
        <v>1305</v>
      </c>
      <c r="BA60" s="514"/>
      <c r="BB60" s="514" t="s">
        <v>1306</v>
      </c>
      <c r="BC60" s="514" t="s">
        <v>1238</v>
      </c>
      <c r="BD60" s="514"/>
      <c r="BE60" s="514"/>
      <c r="BF60" s="514"/>
      <c r="BG60" s="514"/>
      <c r="BH60" s="514"/>
      <c r="BI60" s="514"/>
      <c r="BJ60" s="514"/>
      <c r="BK60" s="514"/>
      <c r="BL60" s="1010" t="s">
        <v>74</v>
      </c>
      <c r="BO60" s="1115" t="s">
        <v>1222</v>
      </c>
      <c r="BP60" s="7" t="s">
        <v>74</v>
      </c>
      <c r="BQ60" s="7"/>
      <c r="BR60" s="1005" t="s">
        <v>1244</v>
      </c>
      <c r="BS60" s="562" t="s">
        <v>1276</v>
      </c>
      <c r="BU60" s="7" t="s">
        <v>594</v>
      </c>
      <c r="BV60" s="514" t="s">
        <v>580</v>
      </c>
      <c r="BW60" s="514" t="s">
        <v>1307</v>
      </c>
      <c r="BX60" s="1269" t="s">
        <v>326</v>
      </c>
      <c r="BY60" t="s">
        <v>572</v>
      </c>
      <c r="BZ60" s="61" t="s">
        <v>1308</v>
      </c>
      <c r="CA60" s="958" t="s">
        <v>328</v>
      </c>
      <c r="CC60" t="s">
        <v>1309</v>
      </c>
      <c r="CD60" s="418" t="s">
        <v>1123</v>
      </c>
      <c r="CE60" s="958" t="s">
        <v>1252</v>
      </c>
      <c r="CF60" s="214"/>
      <c r="CG60" s="61"/>
    </row>
    <row r="61" spans="1:85" ht="25.9" customHeight="1" thickTop="1" thickBot="1">
      <c r="A61" s="15"/>
      <c r="D61" s="1459" t="s">
        <v>1310</v>
      </c>
      <c r="E61" s="1171" t="s">
        <v>1311</v>
      </c>
      <c r="F61" s="7" t="s">
        <v>393</v>
      </c>
      <c r="G61" s="32" t="s">
        <v>421</v>
      </c>
      <c r="H61" s="7" t="s">
        <v>1312</v>
      </c>
      <c r="I61" s="396" t="s">
        <v>421</v>
      </c>
      <c r="J61" s="481" t="s">
        <v>393</v>
      </c>
      <c r="K61" s="481" t="s">
        <v>393</v>
      </c>
      <c r="L61" s="1325" t="s">
        <v>393</v>
      </c>
      <c r="M61" s="396"/>
      <c r="N61" s="956" t="s">
        <v>393</v>
      </c>
      <c r="O61" s="396" t="s">
        <v>390</v>
      </c>
      <c r="P61" t="s">
        <v>421</v>
      </c>
      <c r="Q61" s="396" t="s">
        <v>421</v>
      </c>
      <c r="R61" s="524" t="s">
        <v>421</v>
      </c>
      <c r="S61" s="1335" t="s">
        <v>394</v>
      </c>
      <c r="T61" t="s">
        <v>915</v>
      </c>
      <c r="U61" s="481" t="s">
        <v>944</v>
      </c>
      <c r="V61" s="7" t="s">
        <v>1313</v>
      </c>
      <c r="W61" s="1005" t="s">
        <v>1314</v>
      </c>
      <c r="X61" t="s">
        <v>1158</v>
      </c>
      <c r="Y61" t="s">
        <v>1158</v>
      </c>
      <c r="AA61" s="958" t="s">
        <v>1156</v>
      </c>
      <c r="AD61" s="958" t="s">
        <v>1315</v>
      </c>
      <c r="AE61" s="217" t="s">
        <v>1306</v>
      </c>
      <c r="AF61" s="958" t="s">
        <v>1316</v>
      </c>
      <c r="AG61" s="958" t="s">
        <v>1317</v>
      </c>
      <c r="AH61" s="1111" t="s">
        <v>419</v>
      </c>
      <c r="AJ61" s="410" t="s">
        <v>1318</v>
      </c>
      <c r="AK61" s="216" t="s">
        <v>1319</v>
      </c>
      <c r="AL61" s="7" t="s">
        <v>419</v>
      </c>
      <c r="AM61" s="1227" t="s">
        <v>310</v>
      </c>
      <c r="AN61" s="1269" t="s">
        <v>1145</v>
      </c>
      <c r="AO61" s="1010" t="s">
        <v>74</v>
      </c>
      <c r="AP61" s="217" t="s">
        <v>1300</v>
      </c>
      <c r="AQ61" s="217" t="s">
        <v>1300</v>
      </c>
      <c r="AR61" s="7" t="s">
        <v>1320</v>
      </c>
      <c r="AS61" s="61" t="s">
        <v>1321</v>
      </c>
      <c r="AT61" s="7" t="s">
        <v>819</v>
      </c>
      <c r="AU61" s="7" t="s">
        <v>470</v>
      </c>
      <c r="AV61" s="7" t="s">
        <v>1322</v>
      </c>
      <c r="AW61" s="514" t="s">
        <v>1306</v>
      </c>
      <c r="AX61" s="1510" t="s">
        <v>476</v>
      </c>
      <c r="AY61" s="514" t="s">
        <v>1323</v>
      </c>
      <c r="AZ61" s="276" t="s">
        <v>1324</v>
      </c>
      <c r="BA61" s="514"/>
      <c r="BB61" s="514" t="s">
        <v>1325</v>
      </c>
      <c r="BC61" s="514" t="s">
        <v>1326</v>
      </c>
      <c r="BD61" s="514"/>
      <c r="BE61" s="514"/>
      <c r="BF61" s="514"/>
      <c r="BG61" s="514"/>
      <c r="BH61" s="514"/>
      <c r="BI61" s="514"/>
      <c r="BJ61" s="514"/>
      <c r="BK61" s="514"/>
      <c r="BL61" s="1010" t="s">
        <v>74</v>
      </c>
      <c r="BO61" s="1115" t="s">
        <v>1327</v>
      </c>
      <c r="BP61" s="7" t="s">
        <v>74</v>
      </c>
      <c r="BQ61" s="396"/>
      <c r="BR61" s="7" t="s">
        <v>1328</v>
      </c>
      <c r="BS61" s="562" t="s">
        <v>1329</v>
      </c>
      <c r="BU61" s="7" t="s">
        <v>386</v>
      </c>
      <c r="BV61" s="514" t="s">
        <v>1330</v>
      </c>
      <c r="BW61" s="514" t="s">
        <v>1306</v>
      </c>
      <c r="BX61" s="1269" t="s">
        <v>1331</v>
      </c>
      <c r="BY61" t="s">
        <v>386</v>
      </c>
      <c r="BZ61" s="61" t="s">
        <v>1145</v>
      </c>
      <c r="CA61" s="958" t="s">
        <v>1332</v>
      </c>
      <c r="CC61" t="s">
        <v>1195</v>
      </c>
      <c r="CD61" s="419" t="s">
        <v>1333</v>
      </c>
      <c r="CE61" s="958" t="s">
        <v>1244</v>
      </c>
      <c r="CF61" s="1938"/>
      <c r="CG61" s="61"/>
    </row>
    <row r="62" spans="1:85" ht="25.9" customHeight="1" thickTop="1" thickBot="1">
      <c r="A62" s="15"/>
      <c r="D62" s="1458" t="s">
        <v>1334</v>
      </c>
      <c r="E62" s="32"/>
      <c r="F62" s="930" t="s">
        <v>409</v>
      </c>
      <c r="G62" s="1302" t="s">
        <v>74</v>
      </c>
      <c r="H62" s="1154" t="s">
        <v>1335</v>
      </c>
      <c r="I62" s="396" t="s">
        <v>74</v>
      </c>
      <c r="J62" s="521" t="s">
        <v>410</v>
      </c>
      <c r="K62" s="481" t="s">
        <v>1336</v>
      </c>
      <c r="L62" s="1327"/>
      <c r="M62" s="15"/>
      <c r="N62" s="7" t="s">
        <v>295</v>
      </c>
      <c r="O62" s="992"/>
      <c r="P62" t="s">
        <v>74</v>
      </c>
      <c r="Q62" s="396" t="s">
        <v>74</v>
      </c>
      <c r="R62" s="396" t="s">
        <v>74</v>
      </c>
      <c r="S62" s="273"/>
      <c r="T62" t="s">
        <v>1337</v>
      </c>
      <c r="U62" s="1008" t="s">
        <v>328</v>
      </c>
      <c r="V62" s="7" t="s">
        <v>74</v>
      </c>
      <c r="W62" s="1005" t="s">
        <v>1338</v>
      </c>
      <c r="X62" t="s">
        <v>1339</v>
      </c>
      <c r="Y62" t="s">
        <v>1339</v>
      </c>
      <c r="AA62" s="958" t="s">
        <v>1315</v>
      </c>
      <c r="AD62" s="958" t="s">
        <v>1340</v>
      </c>
      <c r="AE62" s="217" t="s">
        <v>311</v>
      </c>
      <c r="AF62" s="958" t="s">
        <v>1341</v>
      </c>
      <c r="AG62" s="958" t="s">
        <v>906</v>
      </c>
      <c r="AH62" s="1112" t="s">
        <v>1342</v>
      </c>
      <c r="AJ62" s="410" t="s">
        <v>1343</v>
      </c>
      <c r="AK62" s="216" t="s">
        <v>335</v>
      </c>
      <c r="AL62" s="1190"/>
      <c r="AM62" s="7" t="s">
        <v>468</v>
      </c>
      <c r="AN62" s="1269" t="s">
        <v>322</v>
      </c>
      <c r="AO62" s="1013" t="s">
        <v>74</v>
      </c>
      <c r="AP62" s="7"/>
      <c r="AQ62" s="7"/>
      <c r="AR62" s="7" t="s">
        <v>1344</v>
      </c>
      <c r="AS62" s="396"/>
      <c r="AT62" s="7" t="s">
        <v>1345</v>
      </c>
      <c r="AU62" s="7" t="s">
        <v>1346</v>
      </c>
      <c r="AV62" s="7"/>
      <c r="AW62" s="514" t="s">
        <v>1347</v>
      </c>
      <c r="AX62" s="1511" t="s">
        <v>477</v>
      </c>
      <c r="AY62" s="396" t="s">
        <v>1348</v>
      </c>
      <c r="AZ62" s="276" t="s">
        <v>1178</v>
      </c>
      <c r="BA62" s="514"/>
      <c r="BB62" s="514" t="s">
        <v>474</v>
      </c>
      <c r="BC62" s="514" t="s">
        <v>1349</v>
      </c>
      <c r="BD62" s="514"/>
      <c r="BE62" s="514"/>
      <c r="BF62" s="514"/>
      <c r="BG62" s="514"/>
      <c r="BH62" s="514"/>
      <c r="BI62" s="514"/>
      <c r="BJ62" s="514"/>
      <c r="BK62" s="514"/>
      <c r="BL62" s="1013" t="s">
        <v>74</v>
      </c>
      <c r="BO62" s="1115" t="s">
        <v>1350</v>
      </c>
      <c r="BP62" s="7" t="s">
        <v>74</v>
      </c>
      <c r="BQ62" s="396"/>
      <c r="BR62" s="276" t="s">
        <v>1351</v>
      </c>
      <c r="BS62" s="562" t="s">
        <v>1175</v>
      </c>
      <c r="BU62" s="7" t="s">
        <v>74</v>
      </c>
      <c r="BV62" s="1338" t="s">
        <v>74</v>
      </c>
      <c r="BW62" s="514" t="s">
        <v>74</v>
      </c>
      <c r="BX62" s="1269" t="s">
        <v>1352</v>
      </c>
      <c r="BY62" t="s">
        <v>74</v>
      </c>
      <c r="BZ62" s="7" t="s">
        <v>464</v>
      </c>
      <c r="CA62" s="958" t="s">
        <v>1353</v>
      </c>
      <c r="CC62" t="s">
        <v>1354</v>
      </c>
      <c r="CD62" s="420" t="s">
        <v>1355</v>
      </c>
      <c r="CE62" s="958" t="s">
        <v>1356</v>
      </c>
      <c r="CF62" s="410"/>
      <c r="CG62" s="7"/>
    </row>
    <row r="63" spans="1:85" ht="25.9" customHeight="1" thickTop="1" thickBot="1">
      <c r="A63" s="14"/>
      <c r="D63" s="1459" t="s">
        <v>1357</v>
      </c>
      <c r="E63" s="1170">
        <f>D250</f>
        <v>0</v>
      </c>
      <c r="F63" s="7" t="s">
        <v>393</v>
      </c>
      <c r="G63" s="32" t="s">
        <v>421</v>
      </c>
      <c r="H63" s="956" t="s">
        <v>1358</v>
      </c>
      <c r="I63" s="396" t="s">
        <v>74</v>
      </c>
      <c r="J63" s="481" t="s">
        <v>295</v>
      </c>
      <c r="K63" s="481" t="s">
        <v>295</v>
      </c>
      <c r="L63" s="1323" t="s">
        <v>393</v>
      </c>
      <c r="M63" s="463"/>
      <c r="N63" s="956" t="s">
        <v>393</v>
      </c>
      <c r="O63" s="396" t="s">
        <v>393</v>
      </c>
      <c r="P63" t="s">
        <v>421</v>
      </c>
      <c r="Q63" s="396" t="s">
        <v>421</v>
      </c>
      <c r="R63" s="396" t="s">
        <v>421</v>
      </c>
      <c r="S63" s="396" t="s">
        <v>415</v>
      </c>
      <c r="T63" t="s">
        <v>1359</v>
      </c>
      <c r="U63" s="481" t="s">
        <v>852</v>
      </c>
      <c r="V63" s="7" t="s">
        <v>74</v>
      </c>
      <c r="W63" s="1005" t="s">
        <v>1320</v>
      </c>
      <c r="X63" t="s">
        <v>1360</v>
      </c>
      <c r="Y63" t="s">
        <v>1360</v>
      </c>
      <c r="AA63" s="958" t="s">
        <v>1340</v>
      </c>
      <c r="AD63" s="958" t="s">
        <v>1203</v>
      </c>
      <c r="AE63" s="217" t="s">
        <v>972</v>
      </c>
      <c r="AF63" s="958" t="s">
        <v>1361</v>
      </c>
      <c r="AG63" s="958" t="s">
        <v>391</v>
      </c>
      <c r="AH63" s="1112" t="s">
        <v>1362</v>
      </c>
      <c r="AJ63" s="410" t="s">
        <v>1325</v>
      </c>
      <c r="AK63" s="61" t="s">
        <v>1363</v>
      </c>
      <c r="AL63" s="7"/>
      <c r="AM63" s="7" t="s">
        <v>480</v>
      </c>
      <c r="AN63" s="1269" t="s">
        <v>1364</v>
      </c>
      <c r="AO63" s="1010" t="s">
        <v>74</v>
      </c>
      <c r="AP63" s="7"/>
      <c r="AQ63" s="7"/>
      <c r="AR63" s="7" t="s">
        <v>1365</v>
      </c>
      <c r="AS63" s="61"/>
      <c r="AT63" s="396" t="s">
        <v>74</v>
      </c>
      <c r="AU63" s="396" t="s">
        <v>243</v>
      </c>
      <c r="AV63" s="396"/>
      <c r="AW63" s="514" t="s">
        <v>1366</v>
      </c>
      <c r="AX63" s="1510" t="s">
        <v>1276</v>
      </c>
      <c r="AY63" s="396" t="s">
        <v>1367</v>
      </c>
      <c r="AZ63" s="276" t="s">
        <v>1174</v>
      </c>
      <c r="BA63" s="514"/>
      <c r="BB63" s="514" t="s">
        <v>1368</v>
      </c>
      <c r="BC63" s="514" t="s">
        <v>1369</v>
      </c>
      <c r="BD63" s="514"/>
      <c r="BE63" s="514"/>
      <c r="BF63" s="514"/>
      <c r="BG63" s="514"/>
      <c r="BH63" s="514"/>
      <c r="BI63" s="514"/>
      <c r="BJ63" s="514"/>
      <c r="BK63" s="514"/>
      <c r="BL63" s="1010" t="s">
        <v>74</v>
      </c>
      <c r="BO63" s="1115" t="s">
        <v>1370</v>
      </c>
      <c r="BP63" s="1011" t="s">
        <v>74</v>
      </c>
      <c r="BQ63" s="396"/>
      <c r="BR63" s="276" t="s">
        <v>1371</v>
      </c>
      <c r="BS63" s="562" t="s">
        <v>1026</v>
      </c>
      <c r="BU63" s="7" t="s">
        <v>415</v>
      </c>
      <c r="BV63" s="514" t="s">
        <v>421</v>
      </c>
      <c r="BW63" s="1010" t="s">
        <v>74</v>
      </c>
      <c r="BX63" s="1269" t="s">
        <v>1372</v>
      </c>
      <c r="BY63" t="s">
        <v>413</v>
      </c>
      <c r="BZ63" s="7" t="s">
        <v>386</v>
      </c>
      <c r="CA63" t="s">
        <v>1373</v>
      </c>
      <c r="CC63" t="s">
        <v>1374</v>
      </c>
      <c r="CD63" s="273" t="s">
        <v>74</v>
      </c>
      <c r="CE63" s="958" t="s">
        <v>477</v>
      </c>
      <c r="CF63" s="1938"/>
      <c r="CG63" s="7"/>
    </row>
    <row r="64" spans="1:85" ht="25.9" customHeight="1" thickTop="1" thickBot="1">
      <c r="A64" s="15"/>
      <c r="D64" s="1458" t="s">
        <v>1375</v>
      </c>
      <c r="E64" s="986"/>
      <c r="F64" s="986"/>
      <c r="G64" s="1315" t="s">
        <v>74</v>
      </c>
      <c r="H64" s="936" t="s">
        <v>1376</v>
      </c>
      <c r="I64" s="937" t="s">
        <v>74</v>
      </c>
      <c r="J64" s="939">
        <v>0</v>
      </c>
      <c r="K64" s="939" t="e">
        <v>#REF!</v>
      </c>
      <c r="L64" s="1330"/>
      <c r="M64" s="979"/>
      <c r="N64" s="936" t="s">
        <v>1377</v>
      </c>
      <c r="O64" s="989"/>
      <c r="P64" s="563" t="s">
        <v>74</v>
      </c>
      <c r="Q64" s="937" t="s">
        <v>74</v>
      </c>
      <c r="R64" s="937" t="s">
        <v>74</v>
      </c>
      <c r="S64" s="980"/>
      <c r="T64" t="s">
        <v>1378</v>
      </c>
      <c r="U64" s="1008" t="s">
        <v>940</v>
      </c>
      <c r="V64" s="7" t="s">
        <v>74</v>
      </c>
      <c r="W64" s="1008"/>
      <c r="X64" t="s">
        <v>1379</v>
      </c>
      <c r="Y64" t="s">
        <v>1379</v>
      </c>
      <c r="AA64" s="958" t="s">
        <v>1380</v>
      </c>
      <c r="AD64" s="958" t="s">
        <v>1381</v>
      </c>
      <c r="AE64" s="958" t="s">
        <v>1276</v>
      </c>
      <c r="AF64" s="958" t="s">
        <v>1382</v>
      </c>
      <c r="AG64" s="958" t="s">
        <v>1383</v>
      </c>
      <c r="AH64" s="15" t="s">
        <v>1384</v>
      </c>
      <c r="AJ64" s="410" t="s">
        <v>1385</v>
      </c>
      <c r="AK64" s="215" t="s">
        <v>1386</v>
      </c>
      <c r="AL64" s="7"/>
      <c r="AM64" s="7" t="s">
        <v>328</v>
      </c>
      <c r="AN64" s="1269" t="s">
        <v>1387</v>
      </c>
      <c r="AO64" s="7" t="s">
        <v>74</v>
      </c>
      <c r="AP64" s="396"/>
      <c r="AQ64" s="396"/>
      <c r="AR64" s="1283" t="s">
        <v>1388</v>
      </c>
      <c r="AS64" s="396"/>
      <c r="AT64" s="396" t="s">
        <v>74</v>
      </c>
      <c r="AU64" s="396" t="s">
        <v>322</v>
      </c>
      <c r="AV64" s="396"/>
      <c r="AW64" s="514" t="s">
        <v>1050</v>
      </c>
      <c r="AX64" s="1511" t="s">
        <v>1145</v>
      </c>
      <c r="AY64" s="514" t="s">
        <v>1389</v>
      </c>
      <c r="AZ64" s="276" t="s">
        <v>1390</v>
      </c>
      <c r="BA64" s="514"/>
      <c r="BB64" s="514" t="s">
        <v>1391</v>
      </c>
      <c r="BC64" s="514" t="s">
        <v>1062</v>
      </c>
      <c r="BD64" s="514"/>
      <c r="BE64" s="514"/>
      <c r="BF64" s="514"/>
      <c r="BG64" s="514"/>
      <c r="BH64" s="514"/>
      <c r="BI64" s="514"/>
      <c r="BJ64" s="514"/>
      <c r="BK64" s="514"/>
      <c r="BL64" s="7" t="s">
        <v>74</v>
      </c>
      <c r="BO64" s="958"/>
      <c r="BP64" s="1011" t="s">
        <v>74</v>
      </c>
      <c r="BQ64" s="396"/>
      <c r="BR64" s="7"/>
      <c r="BS64" s="562" t="s">
        <v>481</v>
      </c>
      <c r="BU64" s="936" t="s">
        <v>74</v>
      </c>
      <c r="BV64" s="563"/>
      <c r="BW64" s="1010" t="s">
        <v>74</v>
      </c>
      <c r="BX64" s="1269" t="s">
        <v>1392</v>
      </c>
      <c r="BY64" s="563" t="s">
        <v>74</v>
      </c>
      <c r="BZ64" s="396" t="s">
        <v>413</v>
      </c>
      <c r="CA64" t="s">
        <v>1326</v>
      </c>
      <c r="CC64" t="s">
        <v>1393</v>
      </c>
      <c r="CD64" s="273" t="s">
        <v>74</v>
      </c>
      <c r="CE64" s="958" t="s">
        <v>1276</v>
      </c>
      <c r="CF64" s="214"/>
      <c r="CG64" s="396"/>
    </row>
    <row r="65" spans="1:85" ht="25.9" customHeight="1" thickTop="1" thickBot="1">
      <c r="A65" s="15"/>
      <c r="D65" s="1459" t="s">
        <v>1394</v>
      </c>
      <c r="E65" s="1170" t="s">
        <v>1395</v>
      </c>
      <c r="F65" s="7" t="s">
        <v>74</v>
      </c>
      <c r="G65" s="1311" t="s">
        <v>74</v>
      </c>
      <c r="H65" s="956" t="s">
        <v>1396</v>
      </c>
      <c r="I65" s="396" t="s">
        <v>74</v>
      </c>
      <c r="J65" s="481" t="s">
        <v>295</v>
      </c>
      <c r="K65" s="481" t="s">
        <v>295</v>
      </c>
      <c r="L65" s="1323"/>
      <c r="M65" s="463"/>
      <c r="N65" s="396" t="s">
        <v>74</v>
      </c>
      <c r="O65" s="396" t="s">
        <v>302</v>
      </c>
      <c r="P65" t="s">
        <v>421</v>
      </c>
      <c r="Q65" s="396" t="s">
        <v>421</v>
      </c>
      <c r="R65" s="396" t="s">
        <v>421</v>
      </c>
      <c r="S65" s="273" t="s">
        <v>387</v>
      </c>
      <c r="T65" t="s">
        <v>1397</v>
      </c>
      <c r="U65" s="481" t="s">
        <v>1050</v>
      </c>
      <c r="V65" s="7" t="s">
        <v>74</v>
      </c>
      <c r="W65" s="481"/>
      <c r="X65" t="s">
        <v>1398</v>
      </c>
      <c r="Y65" t="s">
        <v>1398</v>
      </c>
      <c r="AA65" s="958" t="s">
        <v>1399</v>
      </c>
      <c r="AD65" s="958" t="s">
        <v>1124</v>
      </c>
      <c r="AE65" s="958" t="s">
        <v>1145</v>
      </c>
      <c r="AF65" s="958" t="s">
        <v>1400</v>
      </c>
      <c r="AH65" s="1113" t="s">
        <v>1128</v>
      </c>
      <c r="AJ65" s="410" t="s">
        <v>1401</v>
      </c>
      <c r="AK65" s="1179" t="s">
        <v>1402</v>
      </c>
      <c r="AL65" s="7"/>
      <c r="AM65" s="7" t="s">
        <v>902</v>
      </c>
      <c r="AN65" s="1269" t="s">
        <v>1217</v>
      </c>
      <c r="AO65" s="7" t="s">
        <v>74</v>
      </c>
      <c r="AP65" s="396"/>
      <c r="AQ65" s="396"/>
      <c r="AR65" s="1283" t="s">
        <v>1403</v>
      </c>
      <c r="AS65" s="396"/>
      <c r="AT65" s="396" t="s">
        <v>74</v>
      </c>
      <c r="AU65" s="396" t="s">
        <v>332</v>
      </c>
      <c r="AV65" s="396"/>
      <c r="AW65" s="514" t="s">
        <v>1404</v>
      </c>
      <c r="AX65" s="1510" t="s">
        <v>1405</v>
      </c>
      <c r="AY65" s="514" t="s">
        <v>1406</v>
      </c>
      <c r="AZ65" s="276" t="s">
        <v>1130</v>
      </c>
      <c r="BA65" s="514"/>
      <c r="BB65" s="514"/>
      <c r="BC65" s="514" t="s">
        <v>483</v>
      </c>
      <c r="BD65" s="514"/>
      <c r="BE65" s="514"/>
      <c r="BF65" s="514"/>
      <c r="BG65" s="514"/>
      <c r="BH65" s="514"/>
      <c r="BI65" s="514"/>
      <c r="BJ65" s="514"/>
      <c r="BK65" s="514"/>
      <c r="BL65" s="7" t="s">
        <v>74</v>
      </c>
      <c r="BO65" s="958"/>
      <c r="BP65" s="1011" t="s">
        <v>74</v>
      </c>
      <c r="BQ65" s="7"/>
      <c r="BR65" s="7"/>
      <c r="BS65" s="562" t="s">
        <v>464</v>
      </c>
      <c r="BU65" s="7" t="s">
        <v>421</v>
      </c>
      <c r="BV65" s="514" t="s">
        <v>421</v>
      </c>
      <c r="BW65" s="1010" t="s">
        <v>74</v>
      </c>
      <c r="BX65" s="1269" t="s">
        <v>1407</v>
      </c>
      <c r="BY65" t="s">
        <v>421</v>
      </c>
      <c r="BZ65" s="396"/>
      <c r="CA65" t="s">
        <v>312</v>
      </c>
      <c r="CC65" t="s">
        <v>1408</v>
      </c>
      <c r="CD65" s="273" t="s">
        <v>74</v>
      </c>
      <c r="CE65" s="958" t="s">
        <v>1145</v>
      </c>
      <c r="CF65" s="217"/>
      <c r="CG65" s="396"/>
    </row>
    <row r="66" spans="1:85" ht="25.9" customHeight="1" thickTop="1" thickBot="1">
      <c r="A66" s="15"/>
      <c r="D66" s="1458" t="s">
        <v>1409</v>
      </c>
      <c r="E66" s="1002"/>
      <c r="F66" s="273" t="str">
        <f>'[1]jobinfo(2)'!$C$64</f>
        <v>BR PRIMARY</v>
      </c>
      <c r="G66" s="217" t="s">
        <v>482</v>
      </c>
      <c r="H66" s="1011" t="s">
        <v>1410</v>
      </c>
      <c r="I66" s="396" t="s">
        <v>74</v>
      </c>
      <c r="J66" s="481">
        <v>0</v>
      </c>
      <c r="K66" s="481" t="s">
        <v>1411</v>
      </c>
      <c r="L66" s="217"/>
      <c r="M66" s="1012"/>
      <c r="N66" s="1003" t="s">
        <v>1407</v>
      </c>
      <c r="O66" s="1003" t="s">
        <v>1412</v>
      </c>
      <c r="P66" t="s">
        <v>1362</v>
      </c>
      <c r="Q66" s="1003" t="s">
        <v>332</v>
      </c>
      <c r="R66" s="396" t="s">
        <v>1413</v>
      </c>
      <c r="S66" s="273" t="s">
        <v>1325</v>
      </c>
      <c r="T66" t="s">
        <v>1414</v>
      </c>
      <c r="U66" s="1008" t="s">
        <v>1415</v>
      </c>
      <c r="V66" s="7" t="s">
        <v>74</v>
      </c>
      <c r="W66" s="1008"/>
      <c r="X66" t="s">
        <v>477</v>
      </c>
      <c r="Y66" t="s">
        <v>477</v>
      </c>
      <c r="AA66" s="958" t="s">
        <v>1124</v>
      </c>
      <c r="AD66" s="958" t="s">
        <v>1153</v>
      </c>
      <c r="AE66" s="7" t="s">
        <v>1416</v>
      </c>
      <c r="AF66" s="958" t="s">
        <v>1417</v>
      </c>
      <c r="AH66" s="1114" t="s">
        <v>488</v>
      </c>
      <c r="AJ66" s="410" t="s">
        <v>1193</v>
      </c>
      <c r="AK66" s="1180" t="s">
        <v>1242</v>
      </c>
      <c r="AL66" s="7"/>
      <c r="AM66" s="7" t="s">
        <v>1418</v>
      </c>
      <c r="AN66" s="1269" t="s">
        <v>1243</v>
      </c>
      <c r="AO66" s="7" t="s">
        <v>74</v>
      </c>
      <c r="AP66" s="7"/>
      <c r="AR66" s="450" t="s">
        <v>1419</v>
      </c>
      <c r="AS66" s="61"/>
      <c r="AT66" s="396" t="s">
        <v>74</v>
      </c>
      <c r="AU66" s="396" t="s">
        <v>324</v>
      </c>
      <c r="AV66" s="396"/>
      <c r="AW66" s="514"/>
      <c r="AX66" s="1512" t="s">
        <v>1420</v>
      </c>
      <c r="AY66" s="514" t="s">
        <v>1421</v>
      </c>
      <c r="AZ66" s="276" t="s">
        <v>1422</v>
      </c>
      <c r="BA66" s="514"/>
      <c r="BC66" t="s">
        <v>1175</v>
      </c>
      <c r="BL66" s="7" t="s">
        <v>74</v>
      </c>
      <c r="BO66" s="958"/>
      <c r="BP66" s="1014" t="s">
        <v>74</v>
      </c>
      <c r="BQ66" s="7"/>
      <c r="BR66" s="7"/>
      <c r="BS66" s="562" t="s">
        <v>1123</v>
      </c>
      <c r="BU66" s="7" t="s">
        <v>74</v>
      </c>
      <c r="BV66" s="1004" t="s">
        <v>1423</v>
      </c>
      <c r="BW66" s="1013" t="s">
        <v>74</v>
      </c>
      <c r="BX66" s="1269" t="s">
        <v>328</v>
      </c>
      <c r="BY66" t="s">
        <v>74</v>
      </c>
      <c r="CA66" t="s">
        <v>1424</v>
      </c>
      <c r="CC66" t="s">
        <v>1425</v>
      </c>
      <c r="CD66" s="273" t="s">
        <v>74</v>
      </c>
      <c r="CE66" s="958" t="s">
        <v>475</v>
      </c>
      <c r="CF66" s="217"/>
    </row>
    <row r="67" spans="1:85" ht="25.9" customHeight="1" thickTop="1" thickBot="1">
      <c r="A67" s="15"/>
      <c r="D67" s="1459" t="s">
        <v>1426</v>
      </c>
      <c r="E67" s="1173">
        <f>D287</f>
        <v>0</v>
      </c>
      <c r="F67" s="7" t="s">
        <v>346</v>
      </c>
      <c r="G67" s="32" t="s">
        <v>346</v>
      </c>
      <c r="H67" s="7" t="s">
        <v>346</v>
      </c>
      <c r="I67" s="396" t="s">
        <v>346</v>
      </c>
      <c r="J67" s="481" t="s">
        <v>347</v>
      </c>
      <c r="K67" s="481" t="s">
        <v>347</v>
      </c>
      <c r="L67" s="217" t="s">
        <v>347</v>
      </c>
      <c r="M67" s="15"/>
      <c r="N67" s="7" t="s">
        <v>346</v>
      </c>
      <c r="O67" s="396" t="s">
        <v>347</v>
      </c>
      <c r="P67" t="s">
        <v>346</v>
      </c>
      <c r="Q67" s="396" t="s">
        <v>346</v>
      </c>
      <c r="R67" s="396" t="s">
        <v>346</v>
      </c>
      <c r="S67" s="273" t="s">
        <v>346</v>
      </c>
      <c r="T67" t="s">
        <v>1427</v>
      </c>
      <c r="U67" s="481" t="s">
        <v>486</v>
      </c>
      <c r="V67" s="7" t="s">
        <v>74</v>
      </c>
      <c r="W67" s="481"/>
      <c r="X67" t="s">
        <v>1300</v>
      </c>
      <c r="Y67" t="s">
        <v>1300</v>
      </c>
      <c r="AA67" s="958" t="s">
        <v>1153</v>
      </c>
      <c r="AB67" s="958"/>
      <c r="AD67" s="958" t="s">
        <v>1252</v>
      </c>
      <c r="AE67" s="7" t="s">
        <v>1049</v>
      </c>
      <c r="AF67" s="958" t="s">
        <v>1428</v>
      </c>
      <c r="AH67" s="1115" t="s">
        <v>322</v>
      </c>
      <c r="AJ67" s="410" t="s">
        <v>248</v>
      </c>
      <c r="AK67" s="1180" t="s">
        <v>1429</v>
      </c>
      <c r="AL67" s="7"/>
      <c r="AM67" s="7" t="s">
        <v>1430</v>
      </c>
      <c r="AN67" s="1269" t="s">
        <v>1431</v>
      </c>
      <c r="AO67" s="7" t="s">
        <v>74</v>
      </c>
      <c r="AP67" s="396"/>
      <c r="AQ67" s="396"/>
      <c r="AR67" s="396" t="s">
        <v>1432</v>
      </c>
      <c r="AS67" s="396"/>
      <c r="AT67" s="7" t="s">
        <v>74</v>
      </c>
      <c r="AU67" s="7" t="s">
        <v>1433</v>
      </c>
      <c r="AV67" s="7"/>
      <c r="AW67" s="514"/>
      <c r="AX67" s="1510" t="s">
        <v>1434</v>
      </c>
      <c r="AY67" s="276" t="s">
        <v>1435</v>
      </c>
      <c r="AZ67" s="7" t="s">
        <v>1436</v>
      </c>
      <c r="BA67" s="514"/>
      <c r="BB67" s="1510"/>
      <c r="BC67" s="1510" t="s">
        <v>1437</v>
      </c>
      <c r="BD67" s="1510"/>
      <c r="BE67" s="1510"/>
      <c r="BF67" s="1510"/>
      <c r="BG67" s="1510"/>
      <c r="BH67" s="1510"/>
      <c r="BI67" s="1510"/>
      <c r="BJ67" s="1510"/>
      <c r="BK67" s="1510"/>
      <c r="BL67" s="7" t="s">
        <v>74</v>
      </c>
      <c r="BO67" s="958"/>
      <c r="BP67" s="1014" t="s">
        <v>74</v>
      </c>
      <c r="BQ67" s="7"/>
      <c r="BR67" s="276"/>
      <c r="BS67" s="562" t="s">
        <v>1438</v>
      </c>
      <c r="BU67" s="7" t="s">
        <v>346</v>
      </c>
      <c r="BV67" s="514" t="s">
        <v>346</v>
      </c>
      <c r="BW67" s="1013" t="s">
        <v>74</v>
      </c>
      <c r="BX67" s="1269" t="s">
        <v>1439</v>
      </c>
      <c r="BY67" t="s">
        <v>346</v>
      </c>
      <c r="BZ67" s="396"/>
      <c r="CA67" s="958" t="s">
        <v>1440</v>
      </c>
      <c r="CC67" t="s">
        <v>1441</v>
      </c>
      <c r="CD67" s="273" t="s">
        <v>74</v>
      </c>
      <c r="CE67" s="958" t="s">
        <v>1442</v>
      </c>
      <c r="CF67" s="61"/>
      <c r="CG67" s="396"/>
    </row>
    <row r="68" spans="1:85" ht="25.9" customHeight="1" thickTop="1" thickBot="1">
      <c r="A68" s="15"/>
      <c r="D68" s="1458" t="s">
        <v>1443</v>
      </c>
      <c r="E68" s="32"/>
      <c r="F68" s="32"/>
      <c r="G68" s="1311" t="s">
        <v>74</v>
      </c>
      <c r="H68" s="222" t="s">
        <v>1444</v>
      </c>
      <c r="I68" s="396" t="s">
        <v>74</v>
      </c>
      <c r="J68" s="991" t="s">
        <v>1445</v>
      </c>
      <c r="K68" s="481" t="s">
        <v>1446</v>
      </c>
      <c r="L68" s="1324"/>
      <c r="M68" s="15"/>
      <c r="N68" s="7" t="s">
        <v>295</v>
      </c>
      <c r="O68" s="992"/>
      <c r="P68" t="s">
        <v>74</v>
      </c>
      <c r="Q68" s="396" t="s">
        <v>74</v>
      </c>
      <c r="R68" s="396" t="s">
        <v>74</v>
      </c>
      <c r="S68" s="273"/>
      <c r="T68" t="s">
        <v>942</v>
      </c>
      <c r="U68" s="1008" t="s">
        <v>1447</v>
      </c>
      <c r="V68" s="7" t="s">
        <v>74</v>
      </c>
      <c r="W68" s="1008"/>
      <c r="X68" t="s">
        <v>328</v>
      </c>
      <c r="Y68" t="s">
        <v>328</v>
      </c>
      <c r="AA68" s="958" t="s">
        <v>1178</v>
      </c>
      <c r="AB68" s="958"/>
      <c r="AD68" s="958" t="s">
        <v>1244</v>
      </c>
      <c r="AE68" s="7" t="s">
        <v>1448</v>
      </c>
      <c r="AF68" s="958" t="s">
        <v>242</v>
      </c>
      <c r="AJ68" s="1204" t="s">
        <v>1449</v>
      </c>
      <c r="AK68" s="217" t="s">
        <v>1450</v>
      </c>
      <c r="AL68" s="7"/>
      <c r="AM68" s="7" t="s">
        <v>1300</v>
      </c>
      <c r="AN68" s="1269" t="s">
        <v>1299</v>
      </c>
      <c r="AO68" s="7" t="s">
        <v>74</v>
      </c>
      <c r="AP68" s="396"/>
      <c r="AQ68" s="396"/>
      <c r="AR68" s="396" t="s">
        <v>1451</v>
      </c>
      <c r="AS68" s="396"/>
      <c r="AT68" s="7" t="s">
        <v>74</v>
      </c>
      <c r="AU68" s="7" t="s">
        <v>474</v>
      </c>
      <c r="AV68" s="7"/>
      <c r="AW68" s="514"/>
      <c r="AX68" s="7"/>
      <c r="AY68" s="276" t="s">
        <v>1452</v>
      </c>
      <c r="AZ68" s="7" t="s">
        <v>1062</v>
      </c>
      <c r="BA68" s="514"/>
      <c r="BB68" s="514"/>
      <c r="BC68" s="514" t="s">
        <v>1453</v>
      </c>
      <c r="BD68" s="514"/>
      <c r="BE68" s="514"/>
      <c r="BF68" s="514"/>
      <c r="BG68" s="514"/>
      <c r="BH68" s="514"/>
      <c r="BI68" s="514"/>
      <c r="BJ68" s="514"/>
      <c r="BK68" s="514"/>
      <c r="BL68" s="7" t="s">
        <v>74</v>
      </c>
      <c r="BO68" s="958"/>
      <c r="BP68" s="1011" t="s">
        <v>74</v>
      </c>
      <c r="BQ68" s="7"/>
      <c r="BR68" s="276"/>
      <c r="BS68" s="562" t="s">
        <v>1454</v>
      </c>
      <c r="BU68" s="7"/>
      <c r="BV68" s="514" t="s">
        <v>74</v>
      </c>
      <c r="BW68" s="1010" t="s">
        <v>74</v>
      </c>
      <c r="BX68" s="1269" t="s">
        <v>1455</v>
      </c>
      <c r="BY68" t="s">
        <v>74</v>
      </c>
      <c r="BZ68" s="396"/>
      <c r="CA68" s="958" t="s">
        <v>1456</v>
      </c>
      <c r="CC68" t="s">
        <v>1457</v>
      </c>
      <c r="CD68" s="273" t="s">
        <v>74</v>
      </c>
      <c r="CE68" s="958" t="s">
        <v>1458</v>
      </c>
      <c r="CF68" s="217"/>
      <c r="CG68" s="396"/>
    </row>
    <row r="69" spans="1:85" ht="25.9" customHeight="1" thickTop="1" thickBot="1">
      <c r="A69" s="15"/>
      <c r="D69" s="1459" t="s">
        <v>1459</v>
      </c>
      <c r="E69" s="32" t="s">
        <v>1460</v>
      </c>
      <c r="F69" s="7" t="s">
        <v>346</v>
      </c>
      <c r="G69" s="1311" t="s">
        <v>346</v>
      </c>
      <c r="H69" s="7" t="s">
        <v>346</v>
      </c>
      <c r="I69" s="396" t="s">
        <v>346</v>
      </c>
      <c r="J69" s="481" t="s">
        <v>347</v>
      </c>
      <c r="K69" s="481" t="s">
        <v>347</v>
      </c>
      <c r="L69" s="214" t="s">
        <v>347</v>
      </c>
      <c r="M69" s="15"/>
      <c r="N69" s="7" t="s">
        <v>346</v>
      </c>
      <c r="O69" s="396" t="s">
        <v>347</v>
      </c>
      <c r="P69" t="s">
        <v>346</v>
      </c>
      <c r="Q69" s="396" t="s">
        <v>346</v>
      </c>
      <c r="R69" s="396" t="s">
        <v>346</v>
      </c>
      <c r="S69" s="273" t="s">
        <v>346</v>
      </c>
      <c r="T69" t="s">
        <v>74</v>
      </c>
      <c r="U69" s="1008" t="s">
        <v>1298</v>
      </c>
      <c r="V69" s="7" t="s">
        <v>74</v>
      </c>
      <c r="W69" s="1008"/>
      <c r="X69" t="s">
        <v>1461</v>
      </c>
      <c r="Y69" t="s">
        <v>1461</v>
      </c>
      <c r="AA69" s="958" t="s">
        <v>1174</v>
      </c>
      <c r="AB69" s="958"/>
      <c r="AD69" s="958" t="s">
        <v>1462</v>
      </c>
      <c r="AE69" s="214" t="s">
        <v>1463</v>
      </c>
      <c r="AF69" s="958" t="s">
        <v>1464</v>
      </c>
      <c r="AJ69" s="1205"/>
      <c r="AK69" s="1179" t="s">
        <v>1465</v>
      </c>
      <c r="AL69" s="7"/>
      <c r="AM69" s="7" t="s">
        <v>1145</v>
      </c>
      <c r="AN69" s="1269" t="s">
        <v>1466</v>
      </c>
      <c r="AO69" s="7" t="s">
        <v>74</v>
      </c>
      <c r="AP69" s="7"/>
      <c r="AR69" s="7" t="s">
        <v>1467</v>
      </c>
      <c r="AT69" s="7" t="s">
        <v>74</v>
      </c>
      <c r="AU69" s="7" t="s">
        <v>1407</v>
      </c>
      <c r="AV69" s="7"/>
      <c r="AW69" s="514"/>
      <c r="AX69" s="7"/>
      <c r="AY69" s="514" t="s">
        <v>1468</v>
      </c>
      <c r="AZ69" s="7" t="s">
        <v>1320</v>
      </c>
      <c r="BA69" s="514"/>
      <c r="BB69" s="514"/>
      <c r="BC69" s="514" t="s">
        <v>1469</v>
      </c>
      <c r="BD69" s="514"/>
      <c r="BE69" s="514"/>
      <c r="BF69" s="514"/>
      <c r="BG69" s="514"/>
      <c r="BH69" s="514"/>
      <c r="BI69" s="514"/>
      <c r="BJ69" s="514"/>
      <c r="BK69" s="514"/>
      <c r="BL69" s="7" t="s">
        <v>74</v>
      </c>
      <c r="BO69" s="958"/>
      <c r="BP69" s="1014" t="s">
        <v>74</v>
      </c>
      <c r="BQ69" s="7"/>
      <c r="BR69" s="276" t="s">
        <v>1351</v>
      </c>
      <c r="BS69" s="562" t="s">
        <v>1470</v>
      </c>
      <c r="BU69" s="7" t="s">
        <v>346</v>
      </c>
      <c r="BV69" s="514" t="s">
        <v>346</v>
      </c>
      <c r="BW69" s="1013" t="s">
        <v>74</v>
      </c>
      <c r="BX69" s="1269" t="s">
        <v>1471</v>
      </c>
      <c r="BY69" t="s">
        <v>346</v>
      </c>
      <c r="CC69" t="s">
        <v>1472</v>
      </c>
      <c r="CD69" s="273" t="s">
        <v>74</v>
      </c>
      <c r="CE69" s="958" t="s">
        <v>464</v>
      </c>
      <c r="CF69" s="217"/>
    </row>
    <row r="70" spans="1:85" ht="25.9" customHeight="1" thickTop="1" thickBot="1">
      <c r="A70" s="15"/>
      <c r="D70" s="1458" t="s">
        <v>1473</v>
      </c>
      <c r="E70" s="1002"/>
      <c r="F70" s="273" t="str">
        <f>'[1]jobinfo(2)'!$C$54</f>
        <v>Living Room</v>
      </c>
      <c r="G70" s="217" t="s">
        <v>474</v>
      </c>
      <c r="H70" s="7" t="s">
        <v>332</v>
      </c>
      <c r="I70" s="396" t="s">
        <v>1474</v>
      </c>
      <c r="J70" s="481" t="s">
        <v>332</v>
      </c>
      <c r="K70" s="481" t="s">
        <v>325</v>
      </c>
      <c r="L70" s="217" t="s">
        <v>1164</v>
      </c>
      <c r="M70" s="15"/>
      <c r="N70" s="1003" t="s">
        <v>322</v>
      </c>
      <c r="O70" s="1003" t="s">
        <v>1475</v>
      </c>
      <c r="P70" t="s">
        <v>1125</v>
      </c>
      <c r="Q70" s="1003" t="s">
        <v>468</v>
      </c>
      <c r="R70" s="396" t="s">
        <v>1476</v>
      </c>
      <c r="S70" s="61" t="s">
        <v>332</v>
      </c>
      <c r="T70" t="s">
        <v>74</v>
      </c>
      <c r="U70" s="1008" t="s">
        <v>1477</v>
      </c>
      <c r="V70" s="7" t="s">
        <v>74</v>
      </c>
      <c r="W70" s="1008"/>
      <c r="AA70" s="958" t="s">
        <v>1195</v>
      </c>
      <c r="AB70" s="958"/>
      <c r="AD70" s="958" t="s">
        <v>1276</v>
      </c>
      <c r="AE70" s="217" t="s">
        <v>1478</v>
      </c>
      <c r="AF70" s="958" t="s">
        <v>1479</v>
      </c>
      <c r="AJ70" s="1205"/>
      <c r="AK70" s="1938"/>
      <c r="AL70" s="7"/>
      <c r="AM70" s="7" t="s">
        <v>1480</v>
      </c>
      <c r="AN70" s="1269" t="s">
        <v>1481</v>
      </c>
      <c r="AO70" s="7" t="s">
        <v>74</v>
      </c>
      <c r="AP70" s="7"/>
      <c r="AR70" s="450" t="s">
        <v>1482</v>
      </c>
      <c r="AT70" s="7" t="s">
        <v>74</v>
      </c>
      <c r="AU70" s="7" t="s">
        <v>1306</v>
      </c>
      <c r="AV70" s="7"/>
      <c r="AW70" s="514"/>
      <c r="AX70" s="7"/>
      <c r="AY70" s="396" t="s">
        <v>1483</v>
      </c>
      <c r="AZ70" s="7" t="s">
        <v>1180</v>
      </c>
      <c r="BA70" s="514"/>
      <c r="BB70" s="514"/>
      <c r="BC70" s="514" t="s">
        <v>74</v>
      </c>
      <c r="BD70" s="514"/>
      <c r="BE70" s="514"/>
      <c r="BF70" s="514"/>
      <c r="BG70" s="514"/>
      <c r="BH70" s="514"/>
      <c r="BI70" s="514"/>
      <c r="BJ70" s="514"/>
      <c r="BK70" s="514"/>
      <c r="BL70" s="7" t="s">
        <v>74</v>
      </c>
      <c r="BO70" s="958"/>
      <c r="BP70" s="1014" t="s">
        <v>74</v>
      </c>
      <c r="BQ70" s="7"/>
      <c r="BR70" s="276" t="s">
        <v>1371</v>
      </c>
      <c r="BS70" s="562" t="s">
        <v>1222</v>
      </c>
      <c r="BU70" s="7" t="s">
        <v>74</v>
      </c>
      <c r="BV70" s="61" t="s">
        <v>474</v>
      </c>
      <c r="BW70" s="1013" t="s">
        <v>74</v>
      </c>
      <c r="BX70" s="1269" t="s">
        <v>1484</v>
      </c>
      <c r="BY70" t="s">
        <v>1485</v>
      </c>
      <c r="CC70" t="s">
        <v>1486</v>
      </c>
      <c r="CD70" s="273" t="s">
        <v>74</v>
      </c>
      <c r="CE70" s="958" t="s">
        <v>386</v>
      </c>
      <c r="CF70" s="217"/>
    </row>
    <row r="71" spans="1:85" ht="25.9" customHeight="1" thickTop="1" thickBot="1">
      <c r="A71" s="15"/>
      <c r="D71" s="1459" t="s">
        <v>1487</v>
      </c>
      <c r="E71" s="1173">
        <f>D300</f>
        <v>0</v>
      </c>
      <c r="F71" s="7" t="s">
        <v>295</v>
      </c>
      <c r="G71" s="1306" t="s">
        <v>74</v>
      </c>
      <c r="H71" s="7" t="s">
        <v>295</v>
      </c>
      <c r="I71" s="396" t="s">
        <v>297</v>
      </c>
      <c r="J71" s="481" t="s">
        <v>302</v>
      </c>
      <c r="K71" s="481" t="s">
        <v>302</v>
      </c>
      <c r="L71" s="217" t="s">
        <v>295</v>
      </c>
      <c r="M71" s="15"/>
      <c r="N71" s="7" t="s">
        <v>295</v>
      </c>
      <c r="O71" s="396" t="s">
        <v>297</v>
      </c>
      <c r="P71" t="s">
        <v>74</v>
      </c>
      <c r="Q71" s="396" t="s">
        <v>74</v>
      </c>
      <c r="R71" s="396" t="s">
        <v>297</v>
      </c>
      <c r="S71" s="273" t="s">
        <v>295</v>
      </c>
      <c r="T71" t="s">
        <v>74</v>
      </c>
      <c r="U71" s="1008" t="s">
        <v>1488</v>
      </c>
      <c r="V71" s="7" t="s">
        <v>74</v>
      </c>
      <c r="W71" s="1008"/>
      <c r="AA71" s="958" t="s">
        <v>1203</v>
      </c>
      <c r="AB71" s="958"/>
      <c r="AD71" s="958" t="s">
        <v>1145</v>
      </c>
      <c r="AE71" s="217" t="s">
        <v>1362</v>
      </c>
      <c r="AF71" s="958" t="s">
        <v>1489</v>
      </c>
      <c r="AJ71" s="1205"/>
      <c r="AK71" s="1179"/>
      <c r="AL71" s="7"/>
      <c r="AM71" s="7" t="s">
        <v>1490</v>
      </c>
      <c r="AN71" s="1269" t="s">
        <v>1480</v>
      </c>
      <c r="AO71" s="7" t="s">
        <v>74</v>
      </c>
      <c r="AP71" s="7"/>
      <c r="AR71" s="7" t="s">
        <v>1491</v>
      </c>
      <c r="AT71" s="7" t="s">
        <v>74</v>
      </c>
      <c r="AU71" s="7" t="s">
        <v>1492</v>
      </c>
      <c r="AV71" s="7"/>
      <c r="AW71" s="514"/>
      <c r="AX71" s="7"/>
      <c r="AY71" s="514" t="s">
        <v>1493</v>
      </c>
      <c r="AZ71" s="7"/>
      <c r="BA71" s="514"/>
      <c r="BB71" s="514"/>
      <c r="BC71" s="514" t="s">
        <v>74</v>
      </c>
      <c r="BD71" s="514"/>
      <c r="BE71" s="514"/>
      <c r="BF71" s="514"/>
      <c r="BG71" s="514"/>
      <c r="BH71" s="514"/>
      <c r="BI71" s="514"/>
      <c r="BJ71" s="514"/>
      <c r="BK71" s="514"/>
      <c r="BL71" s="7" t="s">
        <v>74</v>
      </c>
      <c r="BO71" s="958"/>
      <c r="BP71" s="1014" t="s">
        <v>74</v>
      </c>
      <c r="BQ71" s="7"/>
      <c r="BR71" s="276"/>
      <c r="BS71" s="562">
        <v>0</v>
      </c>
      <c r="BU71" s="7" t="s">
        <v>74</v>
      </c>
      <c r="BV71" s="514" t="s">
        <v>74</v>
      </c>
      <c r="BW71" s="1013" t="s">
        <v>74</v>
      </c>
      <c r="BX71" s="1269" t="s">
        <v>915</v>
      </c>
      <c r="BY71" t="s">
        <v>74</v>
      </c>
      <c r="CC71" t="s">
        <v>247</v>
      </c>
      <c r="CD71" s="273" t="s">
        <v>74</v>
      </c>
      <c r="CE71" s="958" t="s">
        <v>1494</v>
      </c>
      <c r="CF71" s="217"/>
    </row>
    <row r="72" spans="1:85" ht="25.9" customHeight="1" thickTop="1" thickBot="1">
      <c r="A72" s="15"/>
      <c r="D72" s="1458" t="s">
        <v>1495</v>
      </c>
      <c r="E72" s="396"/>
      <c r="F72" s="273" t="str">
        <f>'[1]jobinfo(2)'!$C$52</f>
        <v>Bradley, Curtis L</v>
      </c>
      <c r="G72" s="396" t="str">
        <f>G21</f>
        <v>TBD</v>
      </c>
      <c r="H72" s="396" t="s">
        <v>6</v>
      </c>
      <c r="I72" s="396" t="str">
        <f t="shared" ref="I72:S72" si="1">I21</f>
        <v>TBD</v>
      </c>
      <c r="J72" s="396">
        <f t="shared" si="1"/>
        <v>0</v>
      </c>
      <c r="K72" s="396">
        <f t="shared" si="1"/>
        <v>0</v>
      </c>
      <c r="L72" s="1322">
        <f t="shared" si="1"/>
        <v>0</v>
      </c>
      <c r="M72" s="396"/>
      <c r="N72" s="396" t="str">
        <f t="shared" si="1"/>
        <v>TBD</v>
      </c>
      <c r="O72" s="396">
        <f t="shared" si="1"/>
        <v>0</v>
      </c>
      <c r="P72" s="396" t="str">
        <f t="shared" si="1"/>
        <v>TBD</v>
      </c>
      <c r="Q72" s="396">
        <f t="shared" si="1"/>
        <v>0</v>
      </c>
      <c r="R72" s="396" t="str">
        <f t="shared" si="1"/>
        <v>TBD</v>
      </c>
      <c r="S72" s="396" t="str">
        <f t="shared" si="1"/>
        <v>(800) 354-2172</v>
      </c>
      <c r="T72" t="s">
        <v>74</v>
      </c>
      <c r="U72" s="1008" t="s">
        <v>1496</v>
      </c>
      <c r="V72" s="7" t="s">
        <v>74</v>
      </c>
      <c r="W72" s="1008"/>
      <c r="AA72" s="958" t="s">
        <v>1173</v>
      </c>
      <c r="AB72" s="958"/>
      <c r="AD72" s="958" t="s">
        <v>1173</v>
      </c>
      <c r="AE72" s="1938"/>
      <c r="AF72" s="958" t="s">
        <v>1497</v>
      </c>
      <c r="AJ72" s="1205"/>
      <c r="AK72" s="1179"/>
      <c r="AL72" s="7"/>
      <c r="AM72" s="514" t="s">
        <v>1498</v>
      </c>
      <c r="AN72" s="1269" t="s">
        <v>1499</v>
      </c>
      <c r="AO72" s="7" t="s">
        <v>74</v>
      </c>
      <c r="AP72" s="7"/>
      <c r="AR72" s="7" t="s">
        <v>1500</v>
      </c>
      <c r="AT72" s="7" t="s">
        <v>74</v>
      </c>
      <c r="AU72" s="7" t="s">
        <v>1501</v>
      </c>
      <c r="AV72" s="7"/>
      <c r="AW72" s="514"/>
      <c r="AX72" s="7"/>
      <c r="AY72" s="396" t="s">
        <v>1502</v>
      </c>
      <c r="AZ72" s="7"/>
      <c r="BA72" s="514"/>
      <c r="BB72" s="514"/>
      <c r="BC72" s="514" t="s">
        <v>74</v>
      </c>
      <c r="BD72" s="514"/>
      <c r="BE72" s="514"/>
      <c r="BF72" s="514"/>
      <c r="BG72" s="514"/>
      <c r="BH72" s="514"/>
      <c r="BI72" s="514"/>
      <c r="BJ72" s="514"/>
      <c r="BK72" s="514"/>
      <c r="BL72" s="7" t="s">
        <v>74</v>
      </c>
      <c r="BO72" s="958"/>
      <c r="BP72" s="1014" t="s">
        <v>74</v>
      </c>
      <c r="BQ72" s="7"/>
      <c r="BR72" s="276"/>
      <c r="BS72" s="562">
        <v>0</v>
      </c>
      <c r="BU72" s="396" t="str">
        <f>BU21</f>
        <v>216.654.1548</v>
      </c>
      <c r="BV72" s="396">
        <f>BV21</f>
        <v>0</v>
      </c>
      <c r="BW72" s="1013" t="s">
        <v>74</v>
      </c>
      <c r="BX72" s="1269" t="s">
        <v>1503</v>
      </c>
      <c r="BY72" s="396">
        <f>BY21</f>
        <v>0</v>
      </c>
      <c r="CC72" t="s">
        <v>247</v>
      </c>
      <c r="CD72" s="273" t="s">
        <v>74</v>
      </c>
      <c r="CE72" s="958" t="s">
        <v>1504</v>
      </c>
      <c r="CF72" s="61"/>
    </row>
    <row r="73" spans="1:85" ht="25.9" customHeight="1" thickTop="1" thickBot="1">
      <c r="A73" s="15"/>
      <c r="D73" s="1458" t="s">
        <v>1505</v>
      </c>
      <c r="E73" s="960" t="s">
        <v>1506</v>
      </c>
      <c r="F73" s="7" t="s">
        <v>346</v>
      </c>
      <c r="G73" s="1316" t="s">
        <v>346</v>
      </c>
      <c r="H73" s="7" t="s">
        <v>346</v>
      </c>
      <c r="I73" s="396" t="s">
        <v>346</v>
      </c>
      <c r="J73" s="481" t="s">
        <v>347</v>
      </c>
      <c r="K73" s="481" t="s">
        <v>347</v>
      </c>
      <c r="L73" s="61" t="s">
        <v>347</v>
      </c>
      <c r="M73" s="15"/>
      <c r="N73" s="7" t="s">
        <v>346</v>
      </c>
      <c r="O73" s="396" t="s">
        <v>347</v>
      </c>
      <c r="P73" t="s">
        <v>346</v>
      </c>
      <c r="Q73" s="396" t="s">
        <v>74</v>
      </c>
      <c r="R73" s="396" t="s">
        <v>346</v>
      </c>
      <c r="S73" s="273" t="s">
        <v>346</v>
      </c>
      <c r="T73" t="s">
        <v>74</v>
      </c>
      <c r="U73" s="1008"/>
      <c r="V73" s="7" t="s">
        <v>74</v>
      </c>
      <c r="W73" s="1008"/>
      <c r="AA73" s="958" t="s">
        <v>1507</v>
      </c>
      <c r="AB73" s="958"/>
      <c r="AD73" s="958" t="s">
        <v>1507</v>
      </c>
      <c r="AE73" s="61"/>
      <c r="AF73" s="958" t="s">
        <v>1508</v>
      </c>
      <c r="AJ73" s="1205"/>
      <c r="AK73" s="1181"/>
      <c r="AL73" s="7"/>
      <c r="AM73" s="628" t="s">
        <v>1509</v>
      </c>
      <c r="AN73" s="1269" t="s">
        <v>1510</v>
      </c>
      <c r="AO73" s="7" t="s">
        <v>74</v>
      </c>
      <c r="AP73" s="396"/>
      <c r="AQ73" s="396"/>
      <c r="AR73" s="396" t="s">
        <v>1511</v>
      </c>
      <c r="AS73" s="396"/>
      <c r="AT73" s="7" t="s">
        <v>74</v>
      </c>
      <c r="AU73" s="7" t="s">
        <v>1050</v>
      </c>
      <c r="AV73" s="7"/>
      <c r="AW73" s="514"/>
      <c r="AX73" s="7"/>
      <c r="AY73" s="396" t="s">
        <v>1512</v>
      </c>
      <c r="AZ73" s="7"/>
      <c r="BA73" s="514"/>
      <c r="BB73" s="514"/>
      <c r="BC73" s="514" t="s">
        <v>74</v>
      </c>
      <c r="BD73" s="514"/>
      <c r="BE73" s="514"/>
      <c r="BF73" s="514"/>
      <c r="BG73" s="514"/>
      <c r="BH73" s="514"/>
      <c r="BI73" s="514"/>
      <c r="BJ73" s="514"/>
      <c r="BK73" s="514"/>
      <c r="BL73" s="7" t="s">
        <v>74</v>
      </c>
      <c r="BP73" s="1014" t="s">
        <v>74</v>
      </c>
      <c r="BQ73" s="7"/>
      <c r="BR73" s="7">
        <v>99</v>
      </c>
      <c r="BS73" s="562">
        <v>0</v>
      </c>
      <c r="BU73" s="7" t="s">
        <v>74</v>
      </c>
      <c r="BV73" s="514" t="s">
        <v>74</v>
      </c>
      <c r="BW73" s="1013" t="s">
        <v>74</v>
      </c>
      <c r="BX73" s="1269" t="s">
        <v>1050</v>
      </c>
      <c r="BY73" t="s">
        <v>346</v>
      </c>
      <c r="BZ73" s="396"/>
      <c r="CC73" t="s">
        <v>247</v>
      </c>
      <c r="CD73" s="273" t="s">
        <v>74</v>
      </c>
      <c r="CF73" s="214"/>
      <c r="CG73" s="396"/>
    </row>
    <row r="74" spans="1:85" ht="25.9" customHeight="1" thickTop="1" thickBot="1">
      <c r="A74" s="877"/>
      <c r="D74" s="1458" t="s">
        <v>1513</v>
      </c>
      <c r="E74" s="1002"/>
      <c r="F74" s="273" t="str">
        <f>'[1]jobinfo(2)'!$C$55</f>
        <v>Dining Room</v>
      </c>
      <c r="G74" s="217" t="s">
        <v>1352</v>
      </c>
      <c r="H74" s="7" t="s">
        <v>324</v>
      </c>
      <c r="I74" s="396" t="s">
        <v>1514</v>
      </c>
      <c r="J74" s="481" t="s">
        <v>324</v>
      </c>
      <c r="K74" s="481" t="s">
        <v>332</v>
      </c>
      <c r="L74" s="61" t="s">
        <v>909</v>
      </c>
      <c r="M74" s="15"/>
      <c r="N74" s="1003" t="s">
        <v>1515</v>
      </c>
      <c r="O74" s="1003" t="s">
        <v>1516</v>
      </c>
      <c r="P74" t="s">
        <v>324</v>
      </c>
      <c r="Q74" s="1003" t="s">
        <v>1517</v>
      </c>
      <c r="R74" s="396" t="s">
        <v>470</v>
      </c>
      <c r="S74" s="61" t="s">
        <v>324</v>
      </c>
      <c r="T74" t="s">
        <v>74</v>
      </c>
      <c r="U74" s="7" t="s">
        <v>74</v>
      </c>
      <c r="V74" s="7" t="s">
        <v>74</v>
      </c>
      <c r="W74" s="7" t="s">
        <v>74</v>
      </c>
      <c r="AA74" s="958" t="s">
        <v>1212</v>
      </c>
      <c r="AB74" s="958"/>
      <c r="AE74" s="1938"/>
      <c r="AF74" s="958" t="s">
        <v>1518</v>
      </c>
      <c r="AJ74" s="1205"/>
      <c r="AK74" s="1181"/>
      <c r="AL74" s="7"/>
      <c r="AM74" s="7" t="s">
        <v>74</v>
      </c>
      <c r="AN74" s="1269" t="s">
        <v>1519</v>
      </c>
      <c r="AO74" s="7" t="s">
        <v>74</v>
      </c>
      <c r="AP74" s="396"/>
      <c r="AQ74" s="396"/>
      <c r="AR74" s="396" t="s">
        <v>1520</v>
      </c>
      <c r="AS74" s="396"/>
      <c r="AT74" s="7" t="s">
        <v>74</v>
      </c>
      <c r="AU74" s="7" t="s">
        <v>1059</v>
      </c>
      <c r="AV74" s="7"/>
      <c r="AW74" s="514"/>
      <c r="AX74" s="7"/>
      <c r="AY74" s="396" t="s">
        <v>1521</v>
      </c>
      <c r="AZ74" s="7"/>
      <c r="BA74" s="514"/>
      <c r="BB74" s="514"/>
      <c r="BC74" s="514" t="s">
        <v>74</v>
      </c>
      <c r="BD74" s="514"/>
      <c r="BE74" s="514"/>
      <c r="BF74" s="514"/>
      <c r="BG74" s="514"/>
      <c r="BH74" s="514"/>
      <c r="BI74" s="514"/>
      <c r="BJ74" s="514"/>
      <c r="BK74" s="514"/>
      <c r="BL74" s="7" t="s">
        <v>74</v>
      </c>
      <c r="BP74" s="1014" t="s">
        <v>74</v>
      </c>
      <c r="BQ74" s="7"/>
      <c r="BR74" s="7">
        <v>99</v>
      </c>
      <c r="BS74" s="562">
        <v>0</v>
      </c>
      <c r="BU74" s="7" t="s">
        <v>74</v>
      </c>
      <c r="BV74" s="1004" t="s">
        <v>328</v>
      </c>
      <c r="BW74" s="1013" t="s">
        <v>74</v>
      </c>
      <c r="BX74" s="1269" t="s">
        <v>1059</v>
      </c>
      <c r="BY74" t="s">
        <v>1522</v>
      </c>
      <c r="BZ74" s="396"/>
      <c r="CC74" t="s">
        <v>247</v>
      </c>
      <c r="CD74" s="273" t="s">
        <v>74</v>
      </c>
      <c r="CF74" s="217"/>
      <c r="CG74" s="396"/>
    </row>
    <row r="75" spans="1:85" ht="25.9" customHeight="1" thickTop="1" thickBot="1">
      <c r="A75" s="15"/>
      <c r="D75" s="1458" t="s">
        <v>1523</v>
      </c>
      <c r="E75" s="24"/>
      <c r="F75" s="7" t="s">
        <v>346</v>
      </c>
      <c r="G75" s="1306" t="s">
        <v>346</v>
      </c>
      <c r="H75" s="7" t="s">
        <v>346</v>
      </c>
      <c r="I75" s="396" t="s">
        <v>346</v>
      </c>
      <c r="J75" s="481" t="s">
        <v>347</v>
      </c>
      <c r="K75" s="481" t="s">
        <v>347</v>
      </c>
      <c r="L75" s="61" t="s">
        <v>346</v>
      </c>
      <c r="M75" s="15"/>
      <c r="N75" s="7" t="s">
        <v>346</v>
      </c>
      <c r="O75" s="396" t="s">
        <v>347</v>
      </c>
      <c r="P75" t="s">
        <v>346</v>
      </c>
      <c r="Q75" s="396" t="s">
        <v>346</v>
      </c>
      <c r="R75" s="396" t="s">
        <v>346</v>
      </c>
      <c r="S75" s="273" t="s">
        <v>346</v>
      </c>
      <c r="T75" t="s">
        <v>74</v>
      </c>
      <c r="U75" s="7" t="s">
        <v>74</v>
      </c>
      <c r="V75" s="7" t="s">
        <v>74</v>
      </c>
      <c r="W75" s="7" t="s">
        <v>74</v>
      </c>
      <c r="AA75" s="958" t="s">
        <v>1524</v>
      </c>
      <c r="AB75" s="958"/>
      <c r="AE75" s="1938"/>
      <c r="AF75" s="958" t="s">
        <v>1525</v>
      </c>
      <c r="AJ75" s="1205"/>
      <c r="AK75" s="1181"/>
      <c r="AL75" s="7"/>
      <c r="AM75" s="7" t="s">
        <v>74</v>
      </c>
      <c r="AN75" s="1269" t="s">
        <v>1526</v>
      </c>
      <c r="AO75" s="7" t="s">
        <v>74</v>
      </c>
      <c r="AP75" s="396"/>
      <c r="AQ75" s="396"/>
      <c r="AR75" s="396" t="s">
        <v>1247</v>
      </c>
      <c r="AS75" s="396"/>
      <c r="AT75" s="7" t="s">
        <v>74</v>
      </c>
      <c r="AU75" s="7" t="s">
        <v>486</v>
      </c>
      <c r="AV75" s="7"/>
      <c r="AW75" s="514"/>
      <c r="AX75" s="7"/>
      <c r="AY75" s="396" t="s">
        <v>1527</v>
      </c>
      <c r="AZ75" s="7"/>
      <c r="BA75" s="514"/>
      <c r="BB75" s="514"/>
      <c r="BC75" s="514" t="s">
        <v>74</v>
      </c>
      <c r="BD75" s="514"/>
      <c r="BE75" s="514"/>
      <c r="BF75" s="514"/>
      <c r="BG75" s="514"/>
      <c r="BH75" s="514"/>
      <c r="BI75" s="514"/>
      <c r="BJ75" s="514"/>
      <c r="BK75" s="514"/>
      <c r="BL75" s="7" t="s">
        <v>74</v>
      </c>
      <c r="BP75" s="1014" t="s">
        <v>74</v>
      </c>
      <c r="BQ75" s="7"/>
      <c r="BR75" s="7">
        <v>99</v>
      </c>
      <c r="BS75" s="562">
        <v>0</v>
      </c>
      <c r="BU75" s="7" t="s">
        <v>346</v>
      </c>
      <c r="BV75" s="514" t="s">
        <v>346</v>
      </c>
      <c r="BW75" s="1013" t="s">
        <v>74</v>
      </c>
      <c r="BX75" s="1269" t="s">
        <v>1528</v>
      </c>
      <c r="BY75" t="s">
        <v>346</v>
      </c>
      <c r="BZ75" s="396"/>
      <c r="CC75" t="s">
        <v>247</v>
      </c>
      <c r="CD75" s="273" t="s">
        <v>74</v>
      </c>
      <c r="CF75" s="217"/>
      <c r="CG75" s="396"/>
    </row>
    <row r="76" spans="1:85" ht="25.9" customHeight="1" thickTop="1" thickBot="1">
      <c r="A76" s="979"/>
      <c r="D76" s="1458" t="s">
        <v>1529</v>
      </c>
      <c r="E76" s="986"/>
      <c r="F76" s="987"/>
      <c r="G76" s="1310" t="s">
        <v>74</v>
      </c>
      <c r="H76" s="988" t="s">
        <v>1530</v>
      </c>
      <c r="I76" s="937" t="s">
        <v>74</v>
      </c>
      <c r="J76" s="939" t="s">
        <v>1531</v>
      </c>
      <c r="K76" s="939" t="e">
        <v>#REF!</v>
      </c>
      <c r="L76" s="1209"/>
      <c r="M76" s="979"/>
      <c r="N76" s="936" t="s">
        <v>1377</v>
      </c>
      <c r="O76" s="987" t="s">
        <v>1532</v>
      </c>
      <c r="P76" s="563" t="s">
        <v>74</v>
      </c>
      <c r="Q76" s="937">
        <v>0</v>
      </c>
      <c r="R76" s="937" t="s">
        <v>1533</v>
      </c>
      <c r="S76" s="980"/>
      <c r="T76" t="s">
        <v>74</v>
      </c>
      <c r="U76" s="7" t="s">
        <v>74</v>
      </c>
      <c r="V76" s="7" t="s">
        <v>74</v>
      </c>
      <c r="W76" s="7" t="s">
        <v>74</v>
      </c>
      <c r="AA76" s="958" t="s">
        <v>1534</v>
      </c>
      <c r="AB76" s="958"/>
      <c r="AD76" s="958"/>
      <c r="AE76" s="1938"/>
      <c r="AF76" s="958" t="s">
        <v>1535</v>
      </c>
      <c r="AJ76" s="1205"/>
      <c r="AK76" s="1181"/>
      <c r="AL76" s="7"/>
      <c r="AM76" s="7" t="s">
        <v>74</v>
      </c>
      <c r="AN76" s="1269" t="s">
        <v>1120</v>
      </c>
      <c r="AO76" s="7" t="s">
        <v>74</v>
      </c>
      <c r="AP76" s="396"/>
      <c r="AQ76" s="396"/>
      <c r="AR76" s="396" t="s">
        <v>1275</v>
      </c>
      <c r="AS76" s="396"/>
      <c r="AT76" s="7" t="s">
        <v>74</v>
      </c>
      <c r="AU76" s="7" t="s">
        <v>1536</v>
      </c>
      <c r="AV76" s="7"/>
      <c r="AW76" s="514"/>
      <c r="AX76" s="7"/>
      <c r="AY76" s="396" t="s">
        <v>1537</v>
      </c>
      <c r="AZ76" s="7"/>
      <c r="BA76" s="514"/>
      <c r="BB76" s="514"/>
      <c r="BC76" s="514" t="s">
        <v>74</v>
      </c>
      <c r="BD76" s="514"/>
      <c r="BE76" s="514"/>
      <c r="BF76" s="514"/>
      <c r="BG76" s="514"/>
      <c r="BH76" s="514"/>
      <c r="BI76" s="514"/>
      <c r="BJ76" s="514"/>
      <c r="BK76" s="514"/>
      <c r="BL76" s="7" t="s">
        <v>74</v>
      </c>
      <c r="BP76" s="1014" t="s">
        <v>74</v>
      </c>
      <c r="BQ76" s="7"/>
      <c r="BR76" s="7">
        <v>99</v>
      </c>
      <c r="BS76" s="562">
        <v>0</v>
      </c>
      <c r="BU76" s="936"/>
      <c r="BV76" s="563"/>
      <c r="BW76" s="1013" t="s">
        <v>74</v>
      </c>
      <c r="BX76" s="1269" t="s">
        <v>486</v>
      </c>
      <c r="BY76" s="563" t="s">
        <v>74</v>
      </c>
      <c r="BZ76" s="396"/>
      <c r="CC76" t="s">
        <v>247</v>
      </c>
      <c r="CD76" s="273" t="s">
        <v>74</v>
      </c>
      <c r="CF76" s="217"/>
      <c r="CG76" s="396"/>
    </row>
    <row r="77" spans="1:85" ht="25.9" customHeight="1" thickTop="1">
      <c r="A77" s="15"/>
      <c r="D77" s="1458" t="s">
        <v>1538</v>
      </c>
      <c r="E77" s="32"/>
      <c r="F77" s="32"/>
      <c r="G77" s="32" t="s">
        <v>74</v>
      </c>
      <c r="H77" s="7" t="s">
        <v>1539</v>
      </c>
      <c r="I77" s="396" t="s">
        <v>74</v>
      </c>
      <c r="J77" s="481">
        <v>0</v>
      </c>
      <c r="K77" s="481" t="s">
        <v>502</v>
      </c>
      <c r="L77" s="1007"/>
      <c r="M77" s="15"/>
      <c r="N77" s="7" t="s">
        <v>74</v>
      </c>
      <c r="O77" s="396" t="s">
        <v>503</v>
      </c>
      <c r="P77" t="s">
        <v>74</v>
      </c>
      <c r="Q77" s="396" t="s">
        <v>74</v>
      </c>
      <c r="R77" s="396" t="s">
        <v>74</v>
      </c>
      <c r="S77" s="273"/>
      <c r="T77" t="s">
        <v>74</v>
      </c>
      <c r="U77" s="7" t="s">
        <v>74</v>
      </c>
      <c r="V77" s="7" t="s">
        <v>74</v>
      </c>
      <c r="W77" s="7" t="s">
        <v>74</v>
      </c>
      <c r="AE77" s="61"/>
      <c r="AF77" s="958" t="s">
        <v>1540</v>
      </c>
      <c r="AJ77" s="1205"/>
      <c r="AK77" s="1181"/>
      <c r="AL77" s="7"/>
      <c r="AM77" s="7" t="s">
        <v>74</v>
      </c>
      <c r="AN77" s="1269" t="s">
        <v>418</v>
      </c>
      <c r="AO77" s="7" t="s">
        <v>74</v>
      </c>
      <c r="AP77" s="396"/>
      <c r="AQ77" s="396"/>
      <c r="AR77" s="396" t="s">
        <v>1541</v>
      </c>
      <c r="AS77" s="396"/>
      <c r="AT77" s="7" t="s">
        <v>74</v>
      </c>
      <c r="AU77" s="7" t="s">
        <v>74</v>
      </c>
      <c r="AV77" s="7"/>
      <c r="AW77" s="514"/>
      <c r="AX77" s="7"/>
      <c r="AY77" s="396" t="s">
        <v>1542</v>
      </c>
      <c r="AZ77" s="7"/>
      <c r="BA77" s="514"/>
      <c r="BB77" s="514"/>
      <c r="BC77" s="514" t="s">
        <v>74</v>
      </c>
      <c r="BD77" s="514"/>
      <c r="BE77" s="514"/>
      <c r="BF77" s="514"/>
      <c r="BG77" s="514"/>
      <c r="BH77" s="514"/>
      <c r="BI77" s="514"/>
      <c r="BJ77" s="514"/>
      <c r="BK77" s="514"/>
      <c r="BL77" s="7" t="s">
        <v>74</v>
      </c>
      <c r="BP77" s="1014" t="s">
        <v>74</v>
      </c>
      <c r="BQ77" s="7" t="s">
        <v>74</v>
      </c>
      <c r="BR77" s="7" t="s">
        <v>74</v>
      </c>
      <c r="BS77" s="562">
        <v>0</v>
      </c>
      <c r="BU77" s="7" t="s">
        <v>74</v>
      </c>
      <c r="BV77" s="514"/>
      <c r="BW77" s="1013" t="s">
        <v>74</v>
      </c>
      <c r="BX77" s="1269" t="s">
        <v>1543</v>
      </c>
      <c r="BY77" s="999" t="s">
        <v>507</v>
      </c>
      <c r="BZ77" s="396"/>
      <c r="CC77" t="s">
        <v>247</v>
      </c>
      <c r="CD77" s="273" t="s">
        <v>74</v>
      </c>
      <c r="CF77" s="958"/>
      <c r="CG77" s="396"/>
    </row>
    <row r="78" spans="1:85" ht="25.9" customHeight="1">
      <c r="A78" s="15"/>
      <c r="D78" s="1460" t="s">
        <v>1544</v>
      </c>
      <c r="E78" s="1015"/>
      <c r="F78" s="1010" t="str">
        <f>'[1]jobinfo(2)'!$C$78</f>
        <v>TBD</v>
      </c>
      <c r="G78" s="958"/>
      <c r="H78" s="1011" t="s">
        <v>74</v>
      </c>
      <c r="I78" s="1016" t="s">
        <v>74</v>
      </c>
      <c r="J78" s="481">
        <v>0</v>
      </c>
      <c r="K78" s="481" t="s">
        <v>1306</v>
      </c>
      <c r="L78" s="61"/>
      <c r="M78" s="1012"/>
      <c r="N78" s="7" t="s">
        <v>74</v>
      </c>
      <c r="O78" s="396">
        <v>0</v>
      </c>
      <c r="P78" t="s">
        <v>74</v>
      </c>
      <c r="Q78" s="1003" t="s">
        <v>1545</v>
      </c>
      <c r="R78" s="1016" t="s">
        <v>74</v>
      </c>
      <c r="S78" s="273"/>
      <c r="T78" t="s">
        <v>74</v>
      </c>
      <c r="U78" s="7" t="s">
        <v>74</v>
      </c>
      <c r="V78" s="61" t="s">
        <v>74</v>
      </c>
      <c r="W78" s="7" t="s">
        <v>74</v>
      </c>
      <c r="AA78" s="958"/>
      <c r="AB78" s="958"/>
      <c r="AE78" s="61"/>
      <c r="AF78" s="958" t="s">
        <v>1546</v>
      </c>
      <c r="AK78" s="1181"/>
      <c r="AL78" s="7" t="s">
        <v>74</v>
      </c>
      <c r="AM78" s="7" t="s">
        <v>74</v>
      </c>
      <c r="AN78" s="1269" t="s">
        <v>1547</v>
      </c>
      <c r="AO78" s="7" t="s">
        <v>74</v>
      </c>
      <c r="AP78" s="1358" t="s">
        <v>1548</v>
      </c>
      <c r="AQ78" s="396"/>
      <c r="AR78" s="396" t="s">
        <v>1519</v>
      </c>
      <c r="AS78" s="396"/>
      <c r="AT78" s="7" t="s">
        <v>74</v>
      </c>
      <c r="AU78" s="7" t="s">
        <v>74</v>
      </c>
      <c r="AV78" s="7"/>
      <c r="AW78" s="957"/>
      <c r="AX78" s="7"/>
      <c r="AY78" s="957" t="s">
        <v>1549</v>
      </c>
      <c r="AZ78" s="957"/>
      <c r="BA78" s="957"/>
      <c r="BB78" s="957"/>
      <c r="BC78" s="957" t="s">
        <v>74</v>
      </c>
      <c r="BD78" s="957"/>
      <c r="BE78" s="957"/>
      <c r="BF78" s="957"/>
      <c r="BG78" s="957"/>
      <c r="BH78" s="957"/>
      <c r="BI78" s="957"/>
      <c r="BJ78" s="957"/>
      <c r="BK78" s="957"/>
      <c r="BL78" s="7" t="s">
        <v>74</v>
      </c>
      <c r="BP78" s="1011" t="s">
        <v>74</v>
      </c>
      <c r="BQ78" s="7" t="s">
        <v>74</v>
      </c>
      <c r="BR78" s="7" t="s">
        <v>74</v>
      </c>
      <c r="BS78" s="562">
        <v>0</v>
      </c>
      <c r="BU78" s="7" t="s">
        <v>74</v>
      </c>
      <c r="BV78" s="61"/>
      <c r="BW78" s="1010" t="s">
        <v>74</v>
      </c>
      <c r="BX78" s="1269" t="s">
        <v>1550</v>
      </c>
      <c r="BY78" t="s">
        <v>74</v>
      </c>
      <c r="BZ78" s="396"/>
      <c r="CC78" t="s">
        <v>74</v>
      </c>
      <c r="CD78" s="273" t="s">
        <v>74</v>
      </c>
      <c r="CF78" s="958"/>
      <c r="CG78" s="396"/>
    </row>
    <row r="79" spans="1:85" ht="25.9" customHeight="1">
      <c r="D79" s="1461" t="s">
        <v>1551</v>
      </c>
      <c r="E79" s="277"/>
      <c r="F79" s="1010" t="str">
        <f>'[1]jobinfo(2)'!$C$79</f>
        <v>TBD</v>
      </c>
      <c r="G79" s="958"/>
      <c r="H79" s="1011" t="s">
        <v>74</v>
      </c>
      <c r="I79" s="1016" t="s">
        <v>74</v>
      </c>
      <c r="J79" s="481">
        <v>0</v>
      </c>
      <c r="K79" s="481" t="s">
        <v>1552</v>
      </c>
      <c r="L79" s="1017"/>
      <c r="M79" s="1012"/>
      <c r="N79" s="7" t="s">
        <v>74</v>
      </c>
      <c r="O79" s="396">
        <v>0</v>
      </c>
      <c r="P79" t="s">
        <v>74</v>
      </c>
      <c r="Q79" s="1003" t="s">
        <v>1553</v>
      </c>
      <c r="R79" s="1016" t="s">
        <v>74</v>
      </c>
      <c r="S79" s="273"/>
      <c r="T79" t="s">
        <v>74</v>
      </c>
      <c r="U79" s="7" t="s">
        <v>74</v>
      </c>
      <c r="V79" s="1010" t="s">
        <v>74</v>
      </c>
      <c r="W79" s="7" t="s">
        <v>74</v>
      </c>
      <c r="AE79" s="7"/>
      <c r="AF79" s="958" t="s">
        <v>1554</v>
      </c>
      <c r="AK79" s="1181"/>
      <c r="AL79" s="7" t="s">
        <v>74</v>
      </c>
      <c r="AM79" s="7" t="s">
        <v>74</v>
      </c>
      <c r="AN79" s="1269" t="s">
        <v>1555</v>
      </c>
      <c r="AO79" s="7" t="s">
        <v>74</v>
      </c>
      <c r="AP79" s="1369" t="s">
        <v>1556</v>
      </c>
      <c r="AQ79" s="396"/>
      <c r="AR79" s="396" t="s">
        <v>1557</v>
      </c>
      <c r="AS79" s="396"/>
      <c r="AT79" s="7" t="s">
        <v>74</v>
      </c>
      <c r="AU79" s="7" t="s">
        <v>74</v>
      </c>
      <c r="AV79" s="7"/>
      <c r="AW79" s="7"/>
      <c r="AX79" s="7"/>
      <c r="AY79" s="7"/>
      <c r="AZ79" s="7"/>
      <c r="BA79" s="7"/>
      <c r="BB79" s="7"/>
      <c r="BC79" s="7" t="s">
        <v>74</v>
      </c>
      <c r="BD79" s="7"/>
      <c r="BE79" s="7"/>
      <c r="BF79" s="7"/>
      <c r="BG79" s="7"/>
      <c r="BH79" s="7"/>
      <c r="BI79" s="7"/>
      <c r="BJ79" s="7"/>
      <c r="BK79" s="7"/>
      <c r="BL79" s="7" t="s">
        <v>74</v>
      </c>
      <c r="BP79" s="1011" t="s">
        <v>74</v>
      </c>
      <c r="BQ79" s="7" t="s">
        <v>74</v>
      </c>
      <c r="BR79" s="7" t="s">
        <v>74</v>
      </c>
      <c r="BS79" s="396" t="s">
        <v>1558</v>
      </c>
      <c r="BU79" s="7" t="s">
        <v>74</v>
      </c>
      <c r="BV79" s="514" t="s">
        <v>1559</v>
      </c>
      <c r="BW79" s="1010" t="s">
        <v>74</v>
      </c>
      <c r="BX79" s="1269" t="s">
        <v>1560</v>
      </c>
      <c r="BY79" t="s">
        <v>74</v>
      </c>
      <c r="BZ79" s="396"/>
      <c r="CA79" s="958"/>
      <c r="CC79" t="s">
        <v>74</v>
      </c>
      <c r="CD79" s="273" t="s">
        <v>74</v>
      </c>
      <c r="CF79" s="958"/>
      <c r="CG79" s="396"/>
    </row>
    <row r="80" spans="1:85" ht="25.9" customHeight="1">
      <c r="A80" s="224"/>
      <c r="D80" s="1462" t="s">
        <v>1561</v>
      </c>
      <c r="E80" s="277"/>
      <c r="F80" s="1018" t="str">
        <f>'[1]jobinfo(2)'!$C$80</f>
        <v>TBD</v>
      </c>
      <c r="G80" s="958"/>
      <c r="H80" s="1018" t="s">
        <v>74</v>
      </c>
      <c r="I80" s="1016" t="s">
        <v>74</v>
      </c>
      <c r="J80" s="481">
        <v>0</v>
      </c>
      <c r="K80" s="481" t="s">
        <v>1036</v>
      </c>
      <c r="L80" s="1019"/>
      <c r="M80" s="1020"/>
      <c r="N80" s="7" t="s">
        <v>74</v>
      </c>
      <c r="O80" s="396">
        <v>0</v>
      </c>
      <c r="P80" t="s">
        <v>74</v>
      </c>
      <c r="Q80" s="1003" t="s">
        <v>1562</v>
      </c>
      <c r="R80" s="1016" t="s">
        <v>74</v>
      </c>
      <c r="S80" s="273"/>
      <c r="T80" t="s">
        <v>74</v>
      </c>
      <c r="U80" s="7" t="s">
        <v>74</v>
      </c>
      <c r="V80" s="1010" t="s">
        <v>74</v>
      </c>
      <c r="W80" s="7" t="s">
        <v>74</v>
      </c>
      <c r="AE80" s="7"/>
      <c r="AF80" s="958" t="s">
        <v>1563</v>
      </c>
      <c r="AK80" s="1181"/>
      <c r="AL80" s="7" t="s">
        <v>74</v>
      </c>
      <c r="AM80" s="7" t="s">
        <v>74</v>
      </c>
      <c r="AN80" s="1269"/>
      <c r="AO80" s="7" t="s">
        <v>74</v>
      </c>
      <c r="AP80" s="396" t="s">
        <v>1564</v>
      </c>
      <c r="AQ80" s="396"/>
      <c r="AR80" s="396" t="s">
        <v>1565</v>
      </c>
      <c r="AS80" s="396"/>
      <c r="AT80" s="7" t="s">
        <v>74</v>
      </c>
      <c r="AU80" s="7" t="s">
        <v>74</v>
      </c>
      <c r="AV80" s="7"/>
      <c r="AW80" s="7"/>
      <c r="AX80" s="7"/>
      <c r="AY80" s="7"/>
      <c r="AZ80" s="7"/>
      <c r="BA80" s="7"/>
      <c r="BB80" s="7"/>
      <c r="BC80" s="7" t="s">
        <v>74</v>
      </c>
      <c r="BD80" s="7"/>
      <c r="BE80" s="7"/>
      <c r="BF80" s="7"/>
      <c r="BG80" s="7"/>
      <c r="BH80" s="7"/>
      <c r="BI80" s="7"/>
      <c r="BJ80" s="7"/>
      <c r="BK80" s="7"/>
      <c r="BL80" s="7" t="s">
        <v>74</v>
      </c>
      <c r="BP80" s="1018" t="s">
        <v>74</v>
      </c>
      <c r="BQ80" s="7" t="s">
        <v>74</v>
      </c>
      <c r="BR80" s="7" t="s">
        <v>74</v>
      </c>
      <c r="BS80" s="396" t="s">
        <v>783</v>
      </c>
      <c r="BU80" s="7" t="s">
        <v>74</v>
      </c>
      <c r="BV80" s="943" t="s">
        <v>1566</v>
      </c>
      <c r="BW80" s="1018" t="s">
        <v>74</v>
      </c>
      <c r="BX80" s="1269" t="s">
        <v>1567</v>
      </c>
      <c r="BY80" t="s">
        <v>74</v>
      </c>
      <c r="BZ80" s="396"/>
      <c r="CA80" s="958"/>
      <c r="CC80" t="s">
        <v>74</v>
      </c>
      <c r="CD80" s="273" t="s">
        <v>74</v>
      </c>
      <c r="CF80" s="958"/>
      <c r="CG80" s="396"/>
    </row>
    <row r="81" spans="1:85" ht="25.9" customHeight="1">
      <c r="A81" s="61"/>
      <c r="B81" s="61"/>
      <c r="D81" s="1446" t="s">
        <v>1568</v>
      </c>
      <c r="E81" s="32"/>
      <c r="F81" s="1010" t="str">
        <f>'[1]jobinfo(2)'!$C$81</f>
        <v>TBD</v>
      </c>
      <c r="G81" s="958"/>
      <c r="H81" s="1011" t="s">
        <v>74</v>
      </c>
      <c r="I81" s="653" t="s">
        <v>74</v>
      </c>
      <c r="J81" s="481">
        <v>0</v>
      </c>
      <c r="K81" s="481" t="e">
        <v>#REF!</v>
      </c>
      <c r="L81" s="224"/>
      <c r="M81" s="1012"/>
      <c r="N81" s="7" t="s">
        <v>74</v>
      </c>
      <c r="O81" s="396">
        <v>0</v>
      </c>
      <c r="P81" t="s">
        <v>74</v>
      </c>
      <c r="Q81" s="1003"/>
      <c r="R81" s="653" t="s">
        <v>74</v>
      </c>
      <c r="S81" s="273"/>
      <c r="T81" t="s">
        <v>74</v>
      </c>
      <c r="U81" s="7" t="s">
        <v>74</v>
      </c>
      <c r="V81" s="1010" t="s">
        <v>74</v>
      </c>
      <c r="W81" s="7" t="s">
        <v>74</v>
      </c>
      <c r="AE81" s="7"/>
      <c r="AF81" s="958" t="s">
        <v>1569</v>
      </c>
      <c r="AK81" s="1181"/>
      <c r="AL81" s="7" t="s">
        <v>74</v>
      </c>
      <c r="AM81" s="7" t="s">
        <v>74</v>
      </c>
      <c r="AN81" s="1269"/>
      <c r="AO81" s="7" t="s">
        <v>74</v>
      </c>
      <c r="AP81" s="396"/>
      <c r="AQ81" s="396"/>
      <c r="AR81" s="396" t="s">
        <v>1570</v>
      </c>
      <c r="AS81" s="396"/>
      <c r="AT81" s="7" t="s">
        <v>74</v>
      </c>
      <c r="AU81" s="7" t="s">
        <v>74</v>
      </c>
      <c r="AV81" s="7"/>
      <c r="AW81" s="7"/>
      <c r="AX81" s="7"/>
      <c r="AY81" s="7"/>
      <c r="AZ81" s="7"/>
      <c r="BA81" s="7"/>
      <c r="BB81" s="7"/>
      <c r="BC81" s="7" t="s">
        <v>74</v>
      </c>
      <c r="BD81" s="7"/>
      <c r="BE81" s="7"/>
      <c r="BF81" s="7"/>
      <c r="BG81" s="7"/>
      <c r="BH81" s="7"/>
      <c r="BI81" s="7"/>
      <c r="BJ81" s="7"/>
      <c r="BK81" s="7"/>
      <c r="BL81" s="7" t="s">
        <v>74</v>
      </c>
      <c r="BP81" s="1011" t="s">
        <v>74</v>
      </c>
      <c r="BQ81" s="7" t="s">
        <v>74</v>
      </c>
      <c r="BR81" s="7" t="s">
        <v>74</v>
      </c>
      <c r="BS81" s="396">
        <v>0</v>
      </c>
      <c r="BU81" s="7" t="s">
        <v>74</v>
      </c>
      <c r="BV81" s="521" t="s">
        <v>1571</v>
      </c>
      <c r="BW81" s="1010" t="s">
        <v>74</v>
      </c>
      <c r="BX81" s="1269" t="s">
        <v>1362</v>
      </c>
      <c r="BY81" t="s">
        <v>74</v>
      </c>
      <c r="BZ81" s="396"/>
      <c r="CA81" s="958"/>
      <c r="CC81" t="s">
        <v>74</v>
      </c>
      <c r="CD81" s="273" t="s">
        <v>74</v>
      </c>
      <c r="CF81" s="958"/>
      <c r="CG81" s="396"/>
    </row>
    <row r="82" spans="1:85" ht="25.9" customHeight="1">
      <c r="A82" s="1341"/>
      <c r="B82" s="1341"/>
      <c r="D82" s="1447" t="s">
        <v>1572</v>
      </c>
      <c r="E82" s="32"/>
      <c r="F82" s="1010" t="str">
        <f>'[1]jobinfo(2)'!$C$82</f>
        <v>TBD</v>
      </c>
      <c r="G82" s="958"/>
      <c r="H82" s="1011" t="s">
        <v>74</v>
      </c>
      <c r="I82" s="1016" t="s">
        <v>74</v>
      </c>
      <c r="J82" s="481">
        <v>0</v>
      </c>
      <c r="K82" s="481" t="e">
        <v>#REF!</v>
      </c>
      <c r="L82" s="61"/>
      <c r="M82" s="1012"/>
      <c r="N82" s="7" t="s">
        <v>74</v>
      </c>
      <c r="O82" s="396">
        <v>0</v>
      </c>
      <c r="P82" t="s">
        <v>74</v>
      </c>
      <c r="Q82" s="1003"/>
      <c r="R82" s="1016" t="s">
        <v>74</v>
      </c>
      <c r="S82" s="273"/>
      <c r="T82" t="s">
        <v>74</v>
      </c>
      <c r="U82" s="7" t="s">
        <v>74</v>
      </c>
      <c r="V82" s="1010" t="s">
        <v>74</v>
      </c>
      <c r="W82" s="7" t="s">
        <v>74</v>
      </c>
      <c r="AE82" s="7"/>
      <c r="AF82" s="958" t="s">
        <v>1573</v>
      </c>
      <c r="AK82" s="1181"/>
      <c r="AL82" s="7" t="s">
        <v>74</v>
      </c>
      <c r="AM82" s="7" t="s">
        <v>74</v>
      </c>
      <c r="AN82" s="1269"/>
      <c r="AO82" s="7" t="s">
        <v>74</v>
      </c>
      <c r="AP82" s="396"/>
      <c r="AQ82" s="396"/>
      <c r="AR82" s="396" t="s">
        <v>1574</v>
      </c>
      <c r="AS82" s="396"/>
      <c r="AT82" s="7" t="s">
        <v>74</v>
      </c>
      <c r="AU82" s="7" t="s">
        <v>74</v>
      </c>
      <c r="AV82" s="7"/>
      <c r="AW82" s="7"/>
      <c r="AX82" s="7"/>
      <c r="AY82" s="7"/>
      <c r="AZ82" s="7"/>
      <c r="BA82" s="7"/>
      <c r="BB82" s="7"/>
      <c r="BC82" s="7" t="s">
        <v>74</v>
      </c>
      <c r="BD82" s="7"/>
      <c r="BE82" s="7"/>
      <c r="BF82" s="7"/>
      <c r="BG82" s="7"/>
      <c r="BH82" s="7"/>
      <c r="BI82" s="7"/>
      <c r="BJ82" s="7"/>
      <c r="BK82" s="7"/>
      <c r="BL82" s="7" t="s">
        <v>74</v>
      </c>
      <c r="BP82" s="1011" t="s">
        <v>74</v>
      </c>
      <c r="BQ82" s="7" t="s">
        <v>74</v>
      </c>
      <c r="BR82" s="7" t="s">
        <v>74</v>
      </c>
      <c r="BS82" s="515" t="s">
        <v>735</v>
      </c>
      <c r="BU82" s="7" t="s">
        <v>74</v>
      </c>
      <c r="BV82" s="1004"/>
      <c r="BW82" s="1010" t="s">
        <v>74</v>
      </c>
      <c r="BX82" s="1269" t="s">
        <v>1575</v>
      </c>
      <c r="BY82" t="s">
        <v>74</v>
      </c>
      <c r="BZ82" s="396"/>
      <c r="CA82" s="958"/>
      <c r="CC82" t="s">
        <v>74</v>
      </c>
      <c r="CD82" s="273" t="s">
        <v>74</v>
      </c>
      <c r="CF82" s="958"/>
      <c r="CG82" s="396"/>
    </row>
    <row r="83" spans="1:85" ht="25.9" customHeight="1">
      <c r="A83" s="61"/>
      <c r="B83" s="61"/>
      <c r="D83" s="15" t="s">
        <v>1576</v>
      </c>
      <c r="E83" s="32"/>
      <c r="F83" s="1013" t="str">
        <f>'[1]jobinfo(2)'!$C$83</f>
        <v>TBD</v>
      </c>
      <c r="G83" s="958"/>
      <c r="H83" s="1014" t="s">
        <v>74</v>
      </c>
      <c r="I83" s="1016" t="s">
        <v>74</v>
      </c>
      <c r="J83" s="481">
        <v>0</v>
      </c>
      <c r="K83" s="481" t="e">
        <v>#REF!</v>
      </c>
      <c r="L83" s="61"/>
      <c r="M83" s="15"/>
      <c r="N83" s="7" t="s">
        <v>74</v>
      </c>
      <c r="O83" s="396">
        <v>0</v>
      </c>
      <c r="P83" t="s">
        <v>74</v>
      </c>
      <c r="Q83" s="1003"/>
      <c r="R83" s="1016" t="s">
        <v>74</v>
      </c>
      <c r="S83" s="273"/>
      <c r="T83" t="s">
        <v>74</v>
      </c>
      <c r="U83" s="7" t="s">
        <v>74</v>
      </c>
      <c r="V83" s="1013" t="s">
        <v>74</v>
      </c>
      <c r="W83" s="7" t="s">
        <v>74</v>
      </c>
      <c r="AE83" s="7"/>
      <c r="AF83" s="1021" t="s">
        <v>1577</v>
      </c>
      <c r="AK83" s="1181"/>
      <c r="AL83" s="7" t="s">
        <v>74</v>
      </c>
      <c r="AM83" s="7" t="s">
        <v>74</v>
      </c>
      <c r="AN83" s="1269"/>
      <c r="AO83" s="7" t="s">
        <v>74</v>
      </c>
      <c r="AP83" s="396"/>
      <c r="AQ83" s="396"/>
      <c r="AR83" s="396" t="s">
        <v>1578</v>
      </c>
      <c r="AS83" s="396"/>
      <c r="AT83" s="7" t="s">
        <v>74</v>
      </c>
      <c r="AU83" s="7" t="s">
        <v>74</v>
      </c>
      <c r="AV83" s="7"/>
      <c r="AW83" s="7"/>
      <c r="AX83" s="7"/>
      <c r="AY83" s="7"/>
      <c r="AZ83" s="7"/>
      <c r="BA83" s="7"/>
      <c r="BB83" s="7"/>
      <c r="BC83" s="7" t="s">
        <v>74</v>
      </c>
      <c r="BD83" s="7"/>
      <c r="BE83" s="7"/>
      <c r="BF83" s="7"/>
      <c r="BG83" s="7"/>
      <c r="BH83" s="7"/>
      <c r="BI83" s="7"/>
      <c r="BJ83" s="7"/>
      <c r="BK83" s="7"/>
      <c r="BL83" s="7" t="s">
        <v>74</v>
      </c>
      <c r="BP83" s="1014" t="s">
        <v>74</v>
      </c>
      <c r="BQ83" s="7" t="s">
        <v>74</v>
      </c>
      <c r="BR83" s="7" t="s">
        <v>74</v>
      </c>
      <c r="BS83" s="515" t="s">
        <v>760</v>
      </c>
      <c r="BU83" s="7" t="s">
        <v>74</v>
      </c>
      <c r="BV83" s="1004"/>
      <c r="BW83" s="1013" t="s">
        <v>74</v>
      </c>
      <c r="BX83" s="1269" t="s">
        <v>1579</v>
      </c>
      <c r="BY83" t="s">
        <v>74</v>
      </c>
      <c r="BZ83" s="396"/>
      <c r="CA83" s="958"/>
      <c r="CC83" t="s">
        <v>74</v>
      </c>
      <c r="CD83" s="273" t="s">
        <v>74</v>
      </c>
      <c r="CF83" s="958"/>
      <c r="CG83" s="396"/>
    </row>
    <row r="84" spans="1:85" ht="25.9" customHeight="1">
      <c r="A84" s="61"/>
      <c r="B84" s="61"/>
      <c r="D84" s="1447"/>
      <c r="E84" s="32"/>
      <c r="F84" s="1010" t="str">
        <f>'[1]jobinfo(2)'!$C$84</f>
        <v>TBD</v>
      </c>
      <c r="G84" s="958"/>
      <c r="H84" s="1011" t="s">
        <v>74</v>
      </c>
      <c r="I84" s="1016" t="s">
        <v>74</v>
      </c>
      <c r="J84" s="481">
        <v>0</v>
      </c>
      <c r="K84" s="481" t="e">
        <v>#REF!</v>
      </c>
      <c r="L84" s="1022"/>
      <c r="M84" s="1012"/>
      <c r="N84" s="7" t="s">
        <v>74</v>
      </c>
      <c r="O84" s="396">
        <v>0</v>
      </c>
      <c r="P84" t="s">
        <v>74</v>
      </c>
      <c r="Q84" s="1003"/>
      <c r="R84" s="1016" t="s">
        <v>74</v>
      </c>
      <c r="S84" s="273"/>
      <c r="T84" t="s">
        <v>74</v>
      </c>
      <c r="U84" s="7" t="s">
        <v>74</v>
      </c>
      <c r="V84" s="1010" t="s">
        <v>74</v>
      </c>
      <c r="W84" s="7" t="s">
        <v>74</v>
      </c>
      <c r="AE84" s="7"/>
      <c r="AF84" s="1023"/>
      <c r="AK84" s="1181"/>
      <c r="AL84" s="7" t="s">
        <v>74</v>
      </c>
      <c r="AM84" s="7" t="s">
        <v>74</v>
      </c>
      <c r="AN84" s="1269"/>
      <c r="AO84" s="7" t="s">
        <v>74</v>
      </c>
      <c r="AP84" s="396"/>
      <c r="AQ84" s="396"/>
      <c r="AR84" s="396" t="s">
        <v>1580</v>
      </c>
      <c r="AS84" s="396"/>
      <c r="AT84" s="7" t="s">
        <v>74</v>
      </c>
      <c r="AU84" s="7" t="s">
        <v>74</v>
      </c>
      <c r="AV84" s="7"/>
      <c r="AW84" s="7"/>
      <c r="AX84" s="7"/>
      <c r="AY84" s="7"/>
      <c r="AZ84" s="7"/>
      <c r="BA84" s="7"/>
      <c r="BB84" s="7"/>
      <c r="BC84" s="7" t="s">
        <v>74</v>
      </c>
      <c r="BD84" s="7"/>
      <c r="BE84" s="7"/>
      <c r="BF84" s="7"/>
      <c r="BG84" s="7"/>
      <c r="BH84" s="7"/>
      <c r="BI84" s="7"/>
      <c r="BJ84" s="7"/>
      <c r="BK84" s="7"/>
      <c r="BL84" s="7" t="s">
        <v>74</v>
      </c>
      <c r="BP84" s="1011" t="s">
        <v>74</v>
      </c>
      <c r="BQ84" s="7" t="s">
        <v>74</v>
      </c>
      <c r="BR84" s="7" t="s">
        <v>74</v>
      </c>
      <c r="BS84" s="515" t="s">
        <v>783</v>
      </c>
      <c r="BU84" s="7" t="s">
        <v>74</v>
      </c>
      <c r="BV84" s="1004"/>
      <c r="BW84" s="1010" t="s">
        <v>74</v>
      </c>
      <c r="BX84" s="1269" t="s">
        <v>1581</v>
      </c>
      <c r="BY84" t="s">
        <v>74</v>
      </c>
      <c r="BZ84" s="396"/>
      <c r="CA84" s="958"/>
      <c r="CC84" t="s">
        <v>74</v>
      </c>
      <c r="CD84" s="273" t="s">
        <v>74</v>
      </c>
      <c r="CF84" s="958"/>
      <c r="CG84" s="396"/>
    </row>
    <row r="85" spans="1:85" ht="25.9" customHeight="1">
      <c r="A85" s="61"/>
      <c r="B85" s="61"/>
      <c r="D85" s="1463" t="s">
        <v>1582</v>
      </c>
      <c r="E85" s="1024"/>
      <c r="F85" s="1018" t="str">
        <f>'[1]jobinfo(2)'!$C$85</f>
        <v>TBD</v>
      </c>
      <c r="G85" s="958"/>
      <c r="H85" s="1018" t="s">
        <v>74</v>
      </c>
      <c r="I85" s="1016" t="s">
        <v>74</v>
      </c>
      <c r="J85" s="481">
        <v>0</v>
      </c>
      <c r="K85" s="481" t="e">
        <v>#REF!</v>
      </c>
      <c r="L85" s="1022"/>
      <c r="M85" s="1020"/>
      <c r="N85" s="7" t="s">
        <v>74</v>
      </c>
      <c r="O85" s="396">
        <v>0</v>
      </c>
      <c r="P85" t="s">
        <v>74</v>
      </c>
      <c r="Q85" s="1003"/>
      <c r="R85" s="1016" t="s">
        <v>74</v>
      </c>
      <c r="S85" s="273"/>
      <c r="T85" t="s">
        <v>74</v>
      </c>
      <c r="U85" s="7" t="s">
        <v>74</v>
      </c>
      <c r="V85" s="1018" t="s">
        <v>74</v>
      </c>
      <c r="W85" s="7" t="s">
        <v>74</v>
      </c>
      <c r="AE85" s="7"/>
      <c r="AF85" s="1025"/>
      <c r="AK85" s="1181"/>
      <c r="AL85" s="7" t="s">
        <v>74</v>
      </c>
      <c r="AM85" s="7" t="s">
        <v>74</v>
      </c>
      <c r="AN85" s="1269"/>
      <c r="AO85" s="7" t="s">
        <v>74</v>
      </c>
      <c r="AP85" s="396"/>
      <c r="AQ85" s="396"/>
      <c r="AR85" s="895" t="s">
        <v>1583</v>
      </c>
      <c r="AS85" s="396"/>
      <c r="AT85" s="7" t="s">
        <v>74</v>
      </c>
      <c r="AU85" s="7" t="s">
        <v>74</v>
      </c>
      <c r="AV85" s="7"/>
      <c r="AW85" s="7"/>
      <c r="AX85" s="7"/>
      <c r="AY85" s="7"/>
      <c r="AZ85" s="7"/>
      <c r="BA85" s="7"/>
      <c r="BB85" s="7"/>
      <c r="BC85" s="7" t="s">
        <v>74</v>
      </c>
      <c r="BD85" s="7"/>
      <c r="BE85" s="7"/>
      <c r="BF85" s="7"/>
      <c r="BG85" s="7"/>
      <c r="BH85" s="7"/>
      <c r="BI85" s="7"/>
      <c r="BJ85" s="7"/>
      <c r="BK85" s="7"/>
      <c r="BL85" s="7" t="s">
        <v>74</v>
      </c>
      <c r="BP85" s="1018" t="s">
        <v>74</v>
      </c>
      <c r="BQ85" s="7" t="s">
        <v>74</v>
      </c>
      <c r="BR85" s="7" t="s">
        <v>74</v>
      </c>
      <c r="BS85" s="396" t="s">
        <v>1584</v>
      </c>
      <c r="BU85" s="7" t="s">
        <v>74</v>
      </c>
      <c r="BV85" s="1004"/>
      <c r="BW85" s="1018" t="s">
        <v>74</v>
      </c>
      <c r="BX85" s="1269" t="s">
        <v>312</v>
      </c>
      <c r="BY85" t="s">
        <v>74</v>
      </c>
      <c r="BZ85" s="396"/>
      <c r="CA85" s="958"/>
      <c r="CC85" t="s">
        <v>74</v>
      </c>
      <c r="CD85" s="273" t="s">
        <v>74</v>
      </c>
      <c r="CF85" s="958"/>
      <c r="CG85" s="396"/>
    </row>
    <row r="86" spans="1:85" ht="25.9" customHeight="1">
      <c r="A86" s="61"/>
      <c r="B86" s="61"/>
      <c r="D86" s="1447" t="s">
        <v>1585</v>
      </c>
      <c r="E86" s="32"/>
      <c r="F86" s="514" t="str">
        <f>'[1]jobinfo(2)'!$C$86</f>
        <v>TBD</v>
      </c>
      <c r="G86" s="958"/>
      <c r="H86" s="7" t="s">
        <v>74</v>
      </c>
      <c r="I86" s="1016" t="s">
        <v>74</v>
      </c>
      <c r="J86" s="481">
        <v>0</v>
      </c>
      <c r="K86" s="481" t="e">
        <v>#REF!</v>
      </c>
      <c r="L86" s="61"/>
      <c r="M86" s="15"/>
      <c r="N86" s="7" t="s">
        <v>74</v>
      </c>
      <c r="O86" s="396">
        <v>0</v>
      </c>
      <c r="P86" t="s">
        <v>74</v>
      </c>
      <c r="Q86" s="1003"/>
      <c r="R86" s="1016" t="s">
        <v>74</v>
      </c>
      <c r="S86" s="273"/>
      <c r="T86" t="s">
        <v>74</v>
      </c>
      <c r="U86" s="7" t="s">
        <v>74</v>
      </c>
      <c r="V86" s="514" t="s">
        <v>74</v>
      </c>
      <c r="W86" s="7" t="s">
        <v>74</v>
      </c>
      <c r="AE86" s="7"/>
      <c r="AF86" s="958"/>
      <c r="AK86" s="1181"/>
      <c r="AL86" s="7" t="s">
        <v>74</v>
      </c>
      <c r="AM86" s="7" t="s">
        <v>74</v>
      </c>
      <c r="AN86" s="1269"/>
      <c r="AO86" s="7" t="s">
        <v>74</v>
      </c>
      <c r="AP86" s="7"/>
      <c r="AR86" s="7" t="s">
        <v>1586</v>
      </c>
      <c r="AT86" s="7" t="s">
        <v>74</v>
      </c>
      <c r="AU86" s="7" t="s">
        <v>74</v>
      </c>
      <c r="AV86" s="7"/>
      <c r="AW86" s="7"/>
      <c r="AX86" s="7"/>
      <c r="AY86" s="7"/>
      <c r="AZ86" s="7"/>
      <c r="BA86" s="7"/>
      <c r="BB86" s="7"/>
      <c r="BC86" s="7" t="s">
        <v>74</v>
      </c>
      <c r="BD86" s="7"/>
      <c r="BE86" s="7"/>
      <c r="BF86" s="7"/>
      <c r="BG86" s="7"/>
      <c r="BH86" s="7"/>
      <c r="BI86" s="7"/>
      <c r="BJ86" s="7"/>
      <c r="BK86" s="7"/>
      <c r="BL86" s="7" t="s">
        <v>74</v>
      </c>
      <c r="BP86" s="7" t="s">
        <v>74</v>
      </c>
      <c r="BQ86" s="7" t="s">
        <v>74</v>
      </c>
      <c r="BR86" s="7" t="s">
        <v>74</v>
      </c>
      <c r="BS86" s="562">
        <v>0</v>
      </c>
      <c r="BU86" s="7" t="s">
        <v>74</v>
      </c>
      <c r="BV86" s="514"/>
      <c r="BW86" s="514" t="s">
        <v>74</v>
      </c>
      <c r="BX86" s="1269" t="s">
        <v>843</v>
      </c>
      <c r="BY86" t="s">
        <v>74</v>
      </c>
      <c r="CA86" s="958"/>
      <c r="CC86" t="s">
        <v>74</v>
      </c>
      <c r="CD86" s="273" t="s">
        <v>74</v>
      </c>
      <c r="CF86" s="958"/>
    </row>
    <row r="87" spans="1:85" ht="25.9" customHeight="1">
      <c r="A87" s="61"/>
      <c r="B87" s="61"/>
      <c r="D87" s="1446" t="s">
        <v>1587</v>
      </c>
      <c r="E87" s="32"/>
      <c r="F87" s="514" t="str">
        <f>'[1]jobinfo(2)'!$C$87</f>
        <v>TBD</v>
      </c>
      <c r="G87" s="958"/>
      <c r="H87" s="7" t="s">
        <v>74</v>
      </c>
      <c r="I87" s="1016" t="s">
        <v>74</v>
      </c>
      <c r="J87" s="481">
        <v>0</v>
      </c>
      <c r="K87" s="481" t="e">
        <v>#REF!</v>
      </c>
      <c r="L87" s="61"/>
      <c r="M87" s="15"/>
      <c r="N87" s="7" t="s">
        <v>74</v>
      </c>
      <c r="O87" s="396">
        <v>0</v>
      </c>
      <c r="P87" t="s">
        <v>74</v>
      </c>
      <c r="Q87" s="1003"/>
      <c r="R87" s="1016" t="s">
        <v>74</v>
      </c>
      <c r="S87" s="273"/>
      <c r="T87" t="s">
        <v>74</v>
      </c>
      <c r="U87" s="7" t="s">
        <v>74</v>
      </c>
      <c r="V87" s="514" t="s">
        <v>74</v>
      </c>
      <c r="W87" s="7" t="s">
        <v>74</v>
      </c>
      <c r="AE87" s="7"/>
      <c r="AF87" s="958"/>
      <c r="AK87" s="1181"/>
      <c r="AL87" s="7" t="s">
        <v>74</v>
      </c>
      <c r="AM87" s="7" t="s">
        <v>74</v>
      </c>
      <c r="AN87" s="1269"/>
      <c r="AO87" s="7" t="s">
        <v>74</v>
      </c>
      <c r="AP87" s="7"/>
      <c r="AR87" s="7" t="s">
        <v>1588</v>
      </c>
      <c r="AT87" s="7" t="s">
        <v>74</v>
      </c>
      <c r="AU87" s="7" t="s">
        <v>74</v>
      </c>
      <c r="AV87" s="7"/>
      <c r="AW87" s="7"/>
      <c r="AX87" s="7"/>
      <c r="AY87" s="7"/>
      <c r="AZ87" s="7"/>
      <c r="BA87" s="7"/>
      <c r="BB87" s="7"/>
      <c r="BC87" s="7" t="s">
        <v>74</v>
      </c>
      <c r="BD87" s="7"/>
      <c r="BE87" s="7"/>
      <c r="BF87" s="7"/>
      <c r="BG87" s="7"/>
      <c r="BH87" s="7"/>
      <c r="BI87" s="7"/>
      <c r="BJ87" s="7"/>
      <c r="BK87" s="7"/>
      <c r="BL87" s="7" t="s">
        <v>74</v>
      </c>
      <c r="BP87" s="7" t="s">
        <v>74</v>
      </c>
      <c r="BQ87" s="7" t="s">
        <v>74</v>
      </c>
      <c r="BR87" s="7" t="s">
        <v>74</v>
      </c>
      <c r="BS87" s="562">
        <v>0</v>
      </c>
      <c r="BU87" s="7" t="s">
        <v>74</v>
      </c>
      <c r="BV87" s="514"/>
      <c r="BW87" s="514" t="s">
        <v>74</v>
      </c>
      <c r="BX87" s="1269"/>
      <c r="BY87" t="s">
        <v>74</v>
      </c>
      <c r="CA87" s="958"/>
      <c r="CC87" t="s">
        <v>74</v>
      </c>
      <c r="CD87" s="273" t="s">
        <v>74</v>
      </c>
      <c r="CF87" s="958"/>
    </row>
    <row r="88" spans="1:85" ht="25.9" customHeight="1">
      <c r="A88" s="61"/>
      <c r="B88" s="61"/>
      <c r="D88" s="1446" t="s">
        <v>1589</v>
      </c>
      <c r="E88" s="32"/>
      <c r="F88" s="514" t="str">
        <f>'[1]jobinfo(2)'!$C$88</f>
        <v>TBD</v>
      </c>
      <c r="G88" s="7"/>
      <c r="H88" s="7" t="s">
        <v>74</v>
      </c>
      <c r="I88" s="1026" t="s">
        <v>74</v>
      </c>
      <c r="J88" s="481">
        <v>0</v>
      </c>
      <c r="K88" s="481" t="e">
        <v>#REF!</v>
      </c>
      <c r="L88" s="61"/>
      <c r="M88" s="15"/>
      <c r="N88" s="7" t="s">
        <v>74</v>
      </c>
      <c r="O88" s="396">
        <v>0</v>
      </c>
      <c r="P88" t="s">
        <v>74</v>
      </c>
      <c r="R88" s="1026" t="s">
        <v>74</v>
      </c>
      <c r="S88" s="273"/>
      <c r="T88" t="s">
        <v>74</v>
      </c>
      <c r="U88" s="7" t="s">
        <v>74</v>
      </c>
      <c r="V88" s="514" t="s">
        <v>74</v>
      </c>
      <c r="W88" s="7" t="s">
        <v>74</v>
      </c>
      <c r="AE88" s="7"/>
      <c r="AK88" s="1181"/>
      <c r="AL88" s="7" t="s">
        <v>74</v>
      </c>
      <c r="AM88" s="7" t="s">
        <v>74</v>
      </c>
      <c r="AN88" s="1270"/>
      <c r="AO88" s="7" t="s">
        <v>74</v>
      </c>
      <c r="AP88" s="7"/>
      <c r="AR88" s="7" t="s">
        <v>1590</v>
      </c>
      <c r="AT88" s="7" t="s">
        <v>74</v>
      </c>
      <c r="AU88" s="7" t="s">
        <v>74</v>
      </c>
      <c r="AV88" s="7"/>
      <c r="AW88" s="7"/>
      <c r="AX88" s="7"/>
      <c r="AY88" s="7"/>
      <c r="AZ88" s="7"/>
      <c r="BA88" s="7"/>
      <c r="BB88" s="7"/>
      <c r="BC88" s="7" t="s">
        <v>74</v>
      </c>
      <c r="BD88" s="7"/>
      <c r="BE88" s="7"/>
      <c r="BF88" s="7"/>
      <c r="BG88" s="7"/>
      <c r="BH88" s="7"/>
      <c r="BI88" s="7"/>
      <c r="BJ88" s="7"/>
      <c r="BK88" s="7"/>
      <c r="BL88" s="7" t="s">
        <v>74</v>
      </c>
      <c r="BP88" s="7" t="s">
        <v>74</v>
      </c>
      <c r="BQ88" s="7" t="s">
        <v>74</v>
      </c>
      <c r="BR88" s="7" t="s">
        <v>74</v>
      </c>
      <c r="BS88" s="562">
        <v>0</v>
      </c>
      <c r="BU88" s="7" t="s">
        <v>74</v>
      </c>
      <c r="BV88" s="514" t="s">
        <v>74</v>
      </c>
      <c r="BW88" s="514" t="s">
        <v>74</v>
      </c>
      <c r="BX88" s="1270" t="s">
        <v>1591</v>
      </c>
      <c r="BY88" t="s">
        <v>74</v>
      </c>
      <c r="CA88" s="958"/>
      <c r="CC88" t="s">
        <v>74</v>
      </c>
      <c r="CD88" s="273" t="s">
        <v>74</v>
      </c>
      <c r="CF88" s="7"/>
    </row>
    <row r="89" spans="1:85" ht="25.9" customHeight="1">
      <c r="A89" s="61"/>
      <c r="B89" s="61"/>
      <c r="D89" s="1447" t="s">
        <v>1592</v>
      </c>
      <c r="E89" s="32"/>
      <c r="F89" s="514" t="str">
        <f>'[1]jobinfo(2)'!$C$89</f>
        <v>TBD</v>
      </c>
      <c r="G89" s="7"/>
      <c r="H89" s="7" t="s">
        <v>74</v>
      </c>
      <c r="I89" s="1027" t="s">
        <v>74</v>
      </c>
      <c r="J89" s="481">
        <v>0</v>
      </c>
      <c r="K89" s="481" t="e">
        <v>#REF!</v>
      </c>
      <c r="L89" s="61"/>
      <c r="M89" s="15"/>
      <c r="N89" s="7" t="s">
        <v>74</v>
      </c>
      <c r="O89" s="396">
        <v>0</v>
      </c>
      <c r="P89" t="s">
        <v>74</v>
      </c>
      <c r="R89" s="1027" t="s">
        <v>74</v>
      </c>
      <c r="S89" s="273"/>
      <c r="T89" t="s">
        <v>74</v>
      </c>
      <c r="U89" s="7" t="s">
        <v>74</v>
      </c>
      <c r="V89" s="514" t="s">
        <v>74</v>
      </c>
      <c r="W89" s="7" t="s">
        <v>74</v>
      </c>
      <c r="AE89" s="7"/>
      <c r="AK89" s="61"/>
      <c r="AL89" s="7" t="s">
        <v>74</v>
      </c>
      <c r="AM89" s="7" t="s">
        <v>74</v>
      </c>
      <c r="AN89" s="1269"/>
      <c r="AO89" s="7" t="s">
        <v>74</v>
      </c>
      <c r="AP89" s="7"/>
      <c r="AR89" s="7" t="s">
        <v>1593</v>
      </c>
      <c r="AT89" s="7" t="s">
        <v>74</v>
      </c>
      <c r="AU89" s="7" t="s">
        <v>74</v>
      </c>
      <c r="AV89" s="7"/>
      <c r="AW89" s="7"/>
      <c r="AX89" s="7"/>
      <c r="AY89" s="7"/>
      <c r="AZ89" s="7"/>
      <c r="BA89" s="7"/>
      <c r="BB89" s="7"/>
      <c r="BC89" s="7" t="s">
        <v>74</v>
      </c>
      <c r="BD89" s="7"/>
      <c r="BE89" s="7"/>
      <c r="BF89" s="7"/>
      <c r="BG89" s="7"/>
      <c r="BH89" s="7"/>
      <c r="BI89" s="7"/>
      <c r="BJ89" s="7"/>
      <c r="BK89" s="7"/>
      <c r="BL89" s="7" t="s">
        <v>74</v>
      </c>
      <c r="BP89" s="7" t="s">
        <v>74</v>
      </c>
      <c r="BQ89" s="7" t="s">
        <v>74</v>
      </c>
      <c r="BR89" s="7" t="s">
        <v>74</v>
      </c>
      <c r="BS89" s="562">
        <v>0</v>
      </c>
      <c r="BU89" s="7" t="s">
        <v>74</v>
      </c>
      <c r="BV89" s="514" t="s">
        <v>74</v>
      </c>
      <c r="BW89" s="514" t="s">
        <v>74</v>
      </c>
      <c r="BX89" s="1269" t="s">
        <v>135</v>
      </c>
      <c r="BY89" t="s">
        <v>74</v>
      </c>
      <c r="CA89" s="958"/>
      <c r="CC89" t="s">
        <v>74</v>
      </c>
      <c r="CD89" s="273" t="s">
        <v>74</v>
      </c>
      <c r="CF89" s="7"/>
    </row>
    <row r="90" spans="1:85" ht="25.9" customHeight="1">
      <c r="A90" s="61"/>
      <c r="B90" s="61"/>
      <c r="D90" s="1447" t="s">
        <v>1594</v>
      </c>
      <c r="E90" s="32"/>
      <c r="F90" s="514" t="str">
        <f>'[1]jobinfo(2)'!$C$90</f>
        <v>TBD</v>
      </c>
      <c r="G90" s="7"/>
      <c r="H90" s="7" t="s">
        <v>74</v>
      </c>
      <c r="I90" s="1016" t="s">
        <v>74</v>
      </c>
      <c r="J90" s="481">
        <v>0</v>
      </c>
      <c r="K90" s="481" t="e">
        <v>#REF!</v>
      </c>
      <c r="L90" s="1017"/>
      <c r="M90" s="15"/>
      <c r="N90" s="7" t="s">
        <v>74</v>
      </c>
      <c r="O90" s="396">
        <v>0</v>
      </c>
      <c r="P90" t="s">
        <v>74</v>
      </c>
      <c r="R90" s="1016" t="s">
        <v>74</v>
      </c>
      <c r="S90" s="273"/>
      <c r="T90" t="s">
        <v>74</v>
      </c>
      <c r="U90" s="7" t="s">
        <v>74</v>
      </c>
      <c r="V90" s="514" t="s">
        <v>74</v>
      </c>
      <c r="W90" s="7" t="s">
        <v>74</v>
      </c>
      <c r="AE90" s="7"/>
      <c r="AK90" s="1181"/>
      <c r="AL90" s="7" t="s">
        <v>74</v>
      </c>
      <c r="AM90" s="7" t="s">
        <v>74</v>
      </c>
      <c r="AN90" s="1269"/>
      <c r="AO90" s="7" t="s">
        <v>74</v>
      </c>
      <c r="AP90" s="7"/>
      <c r="AR90" s="7" t="s">
        <v>1595</v>
      </c>
      <c r="AT90" s="7" t="s">
        <v>74</v>
      </c>
      <c r="AU90" s="7" t="s">
        <v>74</v>
      </c>
      <c r="AV90" s="7"/>
      <c r="AW90" s="7"/>
      <c r="AX90" s="7"/>
      <c r="AY90" s="7"/>
      <c r="AZ90" s="7"/>
      <c r="BA90" s="7"/>
      <c r="BB90" s="7"/>
      <c r="BC90" s="7" t="s">
        <v>74</v>
      </c>
      <c r="BD90" s="7"/>
      <c r="BE90" s="7"/>
      <c r="BF90" s="7"/>
      <c r="BG90" s="7"/>
      <c r="BH90" s="7"/>
      <c r="BI90" s="7"/>
      <c r="BJ90" s="7"/>
      <c r="BK90" s="7"/>
      <c r="BL90" s="7" t="s">
        <v>74</v>
      </c>
      <c r="BP90" s="7" t="s">
        <v>74</v>
      </c>
      <c r="BQ90" s="7" t="s">
        <v>74</v>
      </c>
      <c r="BR90" s="7" t="s">
        <v>74</v>
      </c>
      <c r="BS90" s="562">
        <v>0</v>
      </c>
      <c r="BU90" s="7" t="s">
        <v>74</v>
      </c>
      <c r="BV90" s="514" t="s">
        <v>74</v>
      </c>
      <c r="BW90" s="514" t="s">
        <v>74</v>
      </c>
      <c r="BX90" s="1269"/>
      <c r="BY90" t="s">
        <v>74</v>
      </c>
      <c r="CA90" s="1096"/>
      <c r="CC90" t="s">
        <v>74</v>
      </c>
      <c r="CD90" s="273" t="s">
        <v>74</v>
      </c>
      <c r="CF90" s="7"/>
    </row>
    <row r="91" spans="1:85" ht="25.9" customHeight="1">
      <c r="A91" s="61"/>
      <c r="B91" s="61"/>
      <c r="D91" s="1446" t="s">
        <v>1596</v>
      </c>
      <c r="E91" s="32"/>
      <c r="F91" s="514" t="str">
        <f>'[1]jobinfo(2)'!$C$91</f>
        <v>TBD</v>
      </c>
      <c r="G91" s="7"/>
      <c r="H91" s="7" t="s">
        <v>74</v>
      </c>
      <c r="I91" s="1016" t="s">
        <v>74</v>
      </c>
      <c r="J91" s="481">
        <v>0</v>
      </c>
      <c r="K91" s="481" t="e">
        <v>#REF!</v>
      </c>
      <c r="L91" s="1017"/>
      <c r="M91" s="15"/>
      <c r="N91" s="7" t="s">
        <v>74</v>
      </c>
      <c r="O91" s="396">
        <v>0</v>
      </c>
      <c r="P91" t="s">
        <v>74</v>
      </c>
      <c r="R91" s="1016" t="s">
        <v>74</v>
      </c>
      <c r="S91" s="273"/>
      <c r="T91" t="s">
        <v>74</v>
      </c>
      <c r="U91" s="7" t="s">
        <v>74</v>
      </c>
      <c r="V91" s="514" t="s">
        <v>74</v>
      </c>
      <c r="W91" s="7" t="s">
        <v>74</v>
      </c>
      <c r="AE91" s="7"/>
      <c r="AK91" s="1181"/>
      <c r="AL91" s="7" t="s">
        <v>74</v>
      </c>
      <c r="AM91" s="7" t="s">
        <v>74</v>
      </c>
      <c r="AN91" s="1269"/>
      <c r="AO91" s="7" t="s">
        <v>74</v>
      </c>
      <c r="AP91" s="7"/>
      <c r="AR91" s="548" t="s">
        <v>1597</v>
      </c>
      <c r="AT91" s="7" t="s">
        <v>74</v>
      </c>
      <c r="AU91" s="7" t="s">
        <v>74</v>
      </c>
      <c r="AV91" s="7"/>
      <c r="AW91" s="7"/>
      <c r="AX91" s="7"/>
      <c r="AY91" s="7"/>
      <c r="AZ91" s="7"/>
      <c r="BA91" s="7"/>
      <c r="BB91" s="7"/>
      <c r="BC91" s="7" t="s">
        <v>74</v>
      </c>
      <c r="BD91" s="7"/>
      <c r="BE91" s="7"/>
      <c r="BF91" s="7"/>
      <c r="BG91" s="7"/>
      <c r="BH91" s="7"/>
      <c r="BI91" s="7"/>
      <c r="BJ91" s="7"/>
      <c r="BK91" s="7"/>
      <c r="BL91" s="7" t="s">
        <v>74</v>
      </c>
      <c r="BP91" s="7" t="s">
        <v>74</v>
      </c>
      <c r="BQ91" s="7" t="s">
        <v>74</v>
      </c>
      <c r="BR91" s="7" t="s">
        <v>74</v>
      </c>
      <c r="BS91" s="562">
        <v>0</v>
      </c>
      <c r="BU91" s="7" t="s">
        <v>74</v>
      </c>
      <c r="BV91" s="514" t="s">
        <v>74</v>
      </c>
      <c r="BW91" s="514" t="s">
        <v>74</v>
      </c>
      <c r="BX91" s="1269" t="s">
        <v>474</v>
      </c>
      <c r="BY91" t="s">
        <v>74</v>
      </c>
      <c r="CA91" s="1091"/>
      <c r="CC91" t="s">
        <v>74</v>
      </c>
      <c r="CD91" s="273" t="s">
        <v>74</v>
      </c>
      <c r="CF91" s="7"/>
    </row>
    <row r="92" spans="1:85" ht="25.9" customHeight="1">
      <c r="A92" s="61"/>
      <c r="B92" s="61"/>
      <c r="D92" s="224" t="s">
        <v>1598</v>
      </c>
      <c r="E92" s="224"/>
      <c r="F92" s="514" t="str">
        <f>'[1]jobinfo(2)'!$C$92</f>
        <v>TBD</v>
      </c>
      <c r="G92" s="7" t="s">
        <v>74</v>
      </c>
      <c r="H92" s="7" t="s">
        <v>74</v>
      </c>
      <c r="I92" s="481" t="s">
        <v>74</v>
      </c>
      <c r="J92" s="481">
        <v>0</v>
      </c>
      <c r="K92" s="481" t="e">
        <v>#REF!</v>
      </c>
      <c r="L92" s="1017"/>
      <c r="M92" s="15"/>
      <c r="N92" s="7" t="s">
        <v>74</v>
      </c>
      <c r="O92" s="396">
        <v>0</v>
      </c>
      <c r="P92" t="s">
        <v>74</v>
      </c>
      <c r="Q92" s="396" t="s">
        <v>74</v>
      </c>
      <c r="R92" s="481" t="s">
        <v>74</v>
      </c>
      <c r="S92" s="273"/>
      <c r="T92" t="s">
        <v>74</v>
      </c>
      <c r="U92" s="7" t="s">
        <v>74</v>
      </c>
      <c r="V92" s="514" t="s">
        <v>74</v>
      </c>
      <c r="W92" s="7" t="s">
        <v>74</v>
      </c>
      <c r="AE92" s="7"/>
      <c r="AK92" s="1181"/>
      <c r="AL92" s="7" t="s">
        <v>74</v>
      </c>
      <c r="AM92" s="7" t="s">
        <v>74</v>
      </c>
      <c r="AN92" s="1269"/>
      <c r="AO92" s="7" t="s">
        <v>74</v>
      </c>
      <c r="AP92" s="7" t="s">
        <v>1599</v>
      </c>
      <c r="AR92" s="7" t="s">
        <v>1575</v>
      </c>
      <c r="AT92" s="7" t="s">
        <v>74</v>
      </c>
      <c r="AU92" s="7" t="s">
        <v>74</v>
      </c>
      <c r="AV92" s="7"/>
      <c r="AW92" s="7"/>
      <c r="AX92" s="7"/>
      <c r="AY92" s="7"/>
      <c r="AZ92" s="7"/>
      <c r="BA92" s="7"/>
      <c r="BB92" s="7"/>
      <c r="BC92" s="7" t="s">
        <v>74</v>
      </c>
      <c r="BD92" s="7"/>
      <c r="BE92" s="7"/>
      <c r="BF92" s="7"/>
      <c r="BG92" s="7"/>
      <c r="BH92" s="7"/>
      <c r="BI92" s="7"/>
      <c r="BJ92" s="7"/>
      <c r="BK92" s="7"/>
      <c r="BL92" s="7" t="s">
        <v>74</v>
      </c>
      <c r="BP92" s="7" t="s">
        <v>74</v>
      </c>
      <c r="BQ92" s="7" t="s">
        <v>74</v>
      </c>
      <c r="BR92" s="7" t="s">
        <v>74</v>
      </c>
      <c r="BS92" s="562">
        <v>0</v>
      </c>
      <c r="BU92" s="7" t="s">
        <v>74</v>
      </c>
      <c r="BV92" s="514" t="s">
        <v>74</v>
      </c>
      <c r="BW92" s="514" t="s">
        <v>74</v>
      </c>
      <c r="BX92" s="1269" t="s">
        <v>332</v>
      </c>
      <c r="BY92" t="s">
        <v>74</v>
      </c>
      <c r="CA92" s="1096"/>
      <c r="CC92" t="s">
        <v>74</v>
      </c>
      <c r="CD92" s="273" t="s">
        <v>74</v>
      </c>
      <c r="CF92" s="7"/>
    </row>
    <row r="93" spans="1:85" ht="25.9" customHeight="1">
      <c r="A93" s="61"/>
      <c r="B93" s="61"/>
      <c r="D93" s="224" t="s">
        <v>1600</v>
      </c>
      <c r="E93" s="224"/>
      <c r="F93" s="514" t="str">
        <f>'[1]jobinfo(2)'!$C$93</f>
        <v>TBD</v>
      </c>
      <c r="G93" s="7" t="s">
        <v>74</v>
      </c>
      <c r="H93" s="7" t="s">
        <v>74</v>
      </c>
      <c r="I93" s="481" t="s">
        <v>74</v>
      </c>
      <c r="J93" s="481">
        <v>0</v>
      </c>
      <c r="K93" s="481" t="e">
        <v>#REF!</v>
      </c>
      <c r="L93" s="61"/>
      <c r="M93" s="15"/>
      <c r="N93" s="7" t="s">
        <v>74</v>
      </c>
      <c r="O93" s="396">
        <v>0</v>
      </c>
      <c r="P93" t="s">
        <v>74</v>
      </c>
      <c r="Q93" s="396" t="s">
        <v>74</v>
      </c>
      <c r="R93" s="481" t="s">
        <v>74</v>
      </c>
      <c r="S93" s="273"/>
      <c r="T93" t="s">
        <v>74</v>
      </c>
      <c r="U93" s="7" t="s">
        <v>74</v>
      </c>
      <c r="V93" s="514" t="s">
        <v>74</v>
      </c>
      <c r="W93" s="7" t="s">
        <v>74</v>
      </c>
      <c r="AE93" s="7"/>
      <c r="AK93" s="61"/>
      <c r="AL93" s="7" t="s">
        <v>74</v>
      </c>
      <c r="AM93" s="7" t="s">
        <v>74</v>
      </c>
      <c r="AN93" s="1269"/>
      <c r="AO93" s="7" t="s">
        <v>74</v>
      </c>
      <c r="AP93" s="7" t="s">
        <v>1601</v>
      </c>
      <c r="AR93" s="7" t="s">
        <v>1602</v>
      </c>
      <c r="AT93" s="7" t="s">
        <v>74</v>
      </c>
      <c r="AU93" s="7" t="s">
        <v>74</v>
      </c>
      <c r="AV93" s="7"/>
      <c r="AW93" s="7"/>
      <c r="AX93" s="7"/>
      <c r="AY93" s="7"/>
      <c r="AZ93" s="7"/>
      <c r="BA93" s="7"/>
      <c r="BB93" s="7"/>
      <c r="BC93" s="7" t="s">
        <v>74</v>
      </c>
      <c r="BD93" s="7"/>
      <c r="BE93" s="7"/>
      <c r="BF93" s="7"/>
      <c r="BG93" s="7"/>
      <c r="BH93" s="7"/>
      <c r="BI93" s="7"/>
      <c r="BJ93" s="7"/>
      <c r="BK93" s="7"/>
      <c r="BL93" s="7" t="s">
        <v>74</v>
      </c>
      <c r="BP93" s="7" t="s">
        <v>74</v>
      </c>
      <c r="BQ93" s="7" t="s">
        <v>74</v>
      </c>
      <c r="BR93" s="7" t="s">
        <v>74</v>
      </c>
      <c r="BS93" s="562">
        <v>0</v>
      </c>
      <c r="BU93" s="7" t="s">
        <v>74</v>
      </c>
      <c r="BV93" s="514" t="s">
        <v>74</v>
      </c>
      <c r="BW93" s="514" t="s">
        <v>74</v>
      </c>
      <c r="BX93" s="1269" t="s">
        <v>324</v>
      </c>
      <c r="BY93" t="s">
        <v>74</v>
      </c>
      <c r="CA93" s="1096"/>
      <c r="CC93" t="s">
        <v>74</v>
      </c>
      <c r="CD93" s="273" t="s">
        <v>74</v>
      </c>
      <c r="CF93" s="7"/>
    </row>
    <row r="94" spans="1:85" ht="25.9" customHeight="1">
      <c r="A94" s="61"/>
      <c r="B94" s="61"/>
      <c r="D94" s="15"/>
      <c r="E94" s="15"/>
      <c r="F94" s="514" t="str">
        <f>'[1]jobinfo(2)'!$C$94</f>
        <v>TBD</v>
      </c>
      <c r="G94" s="7" t="s">
        <v>74</v>
      </c>
      <c r="H94" s="7" t="s">
        <v>74</v>
      </c>
      <c r="I94" s="481" t="s">
        <v>74</v>
      </c>
      <c r="J94" s="481">
        <v>0</v>
      </c>
      <c r="K94" s="481" t="e">
        <v>#REF!</v>
      </c>
      <c r="L94" s="61"/>
      <c r="M94" s="15"/>
      <c r="N94" s="7" t="s">
        <v>74</v>
      </c>
      <c r="O94" s="396">
        <v>0</v>
      </c>
      <c r="P94" t="s">
        <v>74</v>
      </c>
      <c r="Q94" s="396" t="s">
        <v>74</v>
      </c>
      <c r="R94" s="481" t="s">
        <v>74</v>
      </c>
      <c r="S94" s="273"/>
      <c r="T94" t="s">
        <v>74</v>
      </c>
      <c r="U94" s="7" t="s">
        <v>74</v>
      </c>
      <c r="V94" s="514" t="s">
        <v>74</v>
      </c>
      <c r="W94" s="7" t="s">
        <v>74</v>
      </c>
      <c r="AE94" s="7"/>
      <c r="AK94" s="61"/>
      <c r="AL94" s="7" t="s">
        <v>74</v>
      </c>
      <c r="AM94" s="7" t="s">
        <v>74</v>
      </c>
      <c r="AN94" s="1269"/>
      <c r="AO94" s="7" t="s">
        <v>74</v>
      </c>
      <c r="AP94" s="7"/>
      <c r="AR94" s="7" t="s">
        <v>312</v>
      </c>
      <c r="AT94" s="7" t="s">
        <v>74</v>
      </c>
      <c r="AU94" s="7" t="s">
        <v>74</v>
      </c>
      <c r="AV94" s="7"/>
      <c r="AW94" s="7"/>
      <c r="AX94" s="7"/>
      <c r="AY94" s="7"/>
      <c r="AZ94" s="7"/>
      <c r="BA94" s="7"/>
      <c r="BB94" s="7"/>
      <c r="BC94" s="7" t="s">
        <v>74</v>
      </c>
      <c r="BD94" s="7"/>
      <c r="BE94" s="7"/>
      <c r="BF94" s="7"/>
      <c r="BG94" s="7"/>
      <c r="BH94" s="7"/>
      <c r="BI94" s="7"/>
      <c r="BJ94" s="7"/>
      <c r="BK94" s="7"/>
      <c r="BL94" s="7" t="s">
        <v>74</v>
      </c>
      <c r="BP94" s="7" t="s">
        <v>74</v>
      </c>
      <c r="BQ94" s="7" t="s">
        <v>74</v>
      </c>
      <c r="BR94" s="7" t="s">
        <v>74</v>
      </c>
      <c r="BS94" s="562">
        <v>0</v>
      </c>
      <c r="BU94" s="7" t="s">
        <v>74</v>
      </c>
      <c r="BV94" s="514" t="s">
        <v>74</v>
      </c>
      <c r="BW94" s="514" t="s">
        <v>74</v>
      </c>
      <c r="BX94" s="1269" t="s">
        <v>1433</v>
      </c>
      <c r="BY94" t="s">
        <v>74</v>
      </c>
      <c r="CA94" s="1105"/>
      <c r="CC94" t="s">
        <v>74</v>
      </c>
      <c r="CD94" s="273" t="s">
        <v>74</v>
      </c>
      <c r="CF94" s="7"/>
    </row>
    <row r="95" spans="1:85" ht="25.9" customHeight="1">
      <c r="A95" s="61"/>
      <c r="B95" s="61"/>
      <c r="D95" s="241" t="s">
        <v>1603</v>
      </c>
      <c r="E95" s="207"/>
      <c r="F95" s="514" t="str">
        <f>'[1]jobinfo(2)'!$C$95</f>
        <v>TBD</v>
      </c>
      <c r="G95" s="7" t="s">
        <v>74</v>
      </c>
      <c r="H95" s="7" t="s">
        <v>74</v>
      </c>
      <c r="I95" s="481" t="s">
        <v>74</v>
      </c>
      <c r="J95" s="481">
        <v>0</v>
      </c>
      <c r="K95" s="481" t="e">
        <v>#REF!</v>
      </c>
      <c r="L95" s="1028"/>
      <c r="M95" s="15"/>
      <c r="N95" s="7" t="s">
        <v>74</v>
      </c>
      <c r="O95" s="396">
        <v>0</v>
      </c>
      <c r="P95" t="s">
        <v>74</v>
      </c>
      <c r="Q95" s="396" t="s">
        <v>74</v>
      </c>
      <c r="R95" s="481" t="s">
        <v>74</v>
      </c>
      <c r="S95" s="273"/>
      <c r="T95" t="s">
        <v>74</v>
      </c>
      <c r="U95" s="7" t="s">
        <v>74</v>
      </c>
      <c r="V95" s="514" t="s">
        <v>74</v>
      </c>
      <c r="W95" s="7" t="s">
        <v>74</v>
      </c>
      <c r="AE95" s="7"/>
      <c r="AK95" s="1962"/>
      <c r="AL95" s="7" t="s">
        <v>74</v>
      </c>
      <c r="AM95" s="7" t="s">
        <v>74</v>
      </c>
      <c r="AN95" s="1269"/>
      <c r="AO95" s="7" t="s">
        <v>74</v>
      </c>
      <c r="AP95" s="7"/>
      <c r="AR95" s="7" t="s">
        <v>843</v>
      </c>
      <c r="AT95" s="7" t="s">
        <v>74</v>
      </c>
      <c r="AU95" s="7" t="s">
        <v>74</v>
      </c>
      <c r="AV95" s="7"/>
      <c r="AW95" s="7"/>
      <c r="AX95" s="7"/>
      <c r="AY95" s="7"/>
      <c r="AZ95" s="7"/>
      <c r="BA95" s="7"/>
      <c r="BB95" s="7"/>
      <c r="BC95" s="7" t="s">
        <v>74</v>
      </c>
      <c r="BD95" s="7"/>
      <c r="BE95" s="7"/>
      <c r="BF95" s="7"/>
      <c r="BG95" s="7"/>
      <c r="BH95" s="7"/>
      <c r="BI95" s="7"/>
      <c r="BJ95" s="7"/>
      <c r="BK95" s="7"/>
      <c r="BL95" s="7" t="s">
        <v>74</v>
      </c>
      <c r="BP95" s="7" t="s">
        <v>74</v>
      </c>
      <c r="BQ95" s="7" t="s">
        <v>74</v>
      </c>
      <c r="BR95" s="7" t="s">
        <v>74</v>
      </c>
      <c r="BS95" s="562"/>
      <c r="BU95" s="7" t="s">
        <v>74</v>
      </c>
      <c r="BV95" s="514" t="s">
        <v>74</v>
      </c>
      <c r="BW95" s="514" t="s">
        <v>74</v>
      </c>
      <c r="BX95" s="1269" t="s">
        <v>322</v>
      </c>
      <c r="BY95" t="s">
        <v>74</v>
      </c>
      <c r="CA95" s="1259"/>
      <c r="CC95" t="s">
        <v>74</v>
      </c>
      <c r="CD95" s="273" t="s">
        <v>74</v>
      </c>
      <c r="CF95" s="7"/>
    </row>
    <row r="96" spans="1:85" ht="25.9" customHeight="1">
      <c r="A96" s="61"/>
      <c r="B96" s="61"/>
      <c r="D96" s="241" t="s">
        <v>1604</v>
      </c>
      <c r="E96" s="207"/>
      <c r="F96" s="514" t="str">
        <f>'[1]jobinfo(2)'!$C$96</f>
        <v>TBD</v>
      </c>
      <c r="G96" s="7" t="s">
        <v>74</v>
      </c>
      <c r="H96" s="7" t="s">
        <v>74</v>
      </c>
      <c r="I96" s="481" t="s">
        <v>74</v>
      </c>
      <c r="J96" s="481">
        <v>0</v>
      </c>
      <c r="K96" s="481" t="e">
        <v>#REF!</v>
      </c>
      <c r="L96" s="1029"/>
      <c r="M96" s="15"/>
      <c r="N96" s="7" t="s">
        <v>74</v>
      </c>
      <c r="O96" s="396">
        <v>0</v>
      </c>
      <c r="P96" t="s">
        <v>74</v>
      </c>
      <c r="Q96" s="396" t="s">
        <v>74</v>
      </c>
      <c r="R96" s="481" t="s">
        <v>74</v>
      </c>
      <c r="S96" s="273"/>
      <c r="T96" t="s">
        <v>74</v>
      </c>
      <c r="U96" s="7" t="s">
        <v>74</v>
      </c>
      <c r="V96" s="514" t="s">
        <v>74</v>
      </c>
      <c r="W96" s="7" t="s">
        <v>74</v>
      </c>
      <c r="AE96" s="7"/>
      <c r="AK96" s="1182"/>
      <c r="AL96" s="7" t="s">
        <v>74</v>
      </c>
      <c r="AM96" s="7" t="s">
        <v>74</v>
      </c>
      <c r="AN96" s="1269"/>
      <c r="AO96" s="7" t="s">
        <v>74</v>
      </c>
      <c r="AP96" s="7"/>
      <c r="AR96" s="7" t="s">
        <v>1465</v>
      </c>
      <c r="AT96" s="7" t="s">
        <v>74</v>
      </c>
      <c r="AU96" s="7" t="s">
        <v>74</v>
      </c>
      <c r="AV96" s="7"/>
      <c r="AW96" s="7"/>
      <c r="AX96" s="7"/>
      <c r="AY96" s="7"/>
      <c r="AZ96" s="7"/>
      <c r="BA96" s="7"/>
      <c r="BB96" s="7"/>
      <c r="BC96" s="7" t="s">
        <v>74</v>
      </c>
      <c r="BD96" s="7"/>
      <c r="BE96" s="7"/>
      <c r="BF96" s="7"/>
      <c r="BG96" s="7"/>
      <c r="BH96" s="7"/>
      <c r="BI96" s="7"/>
      <c r="BJ96" s="7"/>
      <c r="BK96" s="7"/>
      <c r="BL96" s="7" t="s">
        <v>74</v>
      </c>
      <c r="BP96" s="7" t="s">
        <v>74</v>
      </c>
      <c r="BQ96" s="7" t="s">
        <v>74</v>
      </c>
      <c r="BR96" s="7" t="s">
        <v>74</v>
      </c>
      <c r="BS96" s="562"/>
      <c r="BU96" s="7" t="s">
        <v>74</v>
      </c>
      <c r="BV96" s="514" t="s">
        <v>74</v>
      </c>
      <c r="BW96" s="514" t="s">
        <v>74</v>
      </c>
      <c r="BX96" s="1269" t="s">
        <v>488</v>
      </c>
      <c r="BY96" t="s">
        <v>74</v>
      </c>
      <c r="CA96" s="1260"/>
      <c r="CC96" t="s">
        <v>74</v>
      </c>
      <c r="CD96" s="273" t="s">
        <v>74</v>
      </c>
      <c r="CF96" s="7"/>
    </row>
    <row r="97" spans="1:85" ht="25.9" customHeight="1">
      <c r="A97" s="61"/>
      <c r="B97" s="61"/>
      <c r="D97" s="15" t="s">
        <v>1605</v>
      </c>
      <c r="E97" s="15"/>
      <c r="F97" s="514" t="str">
        <f>'[1]jobinfo(2)'!$C$97</f>
        <v>TBD</v>
      </c>
      <c r="G97" s="7" t="s">
        <v>74</v>
      </c>
      <c r="H97" s="7" t="s">
        <v>74</v>
      </c>
      <c r="I97" s="481" t="s">
        <v>74</v>
      </c>
      <c r="J97" s="481">
        <v>0</v>
      </c>
      <c r="K97" s="481" t="e">
        <v>#REF!</v>
      </c>
      <c r="L97" s="498"/>
      <c r="M97" s="15"/>
      <c r="N97" s="7" t="s">
        <v>74</v>
      </c>
      <c r="O97" s="396">
        <v>0</v>
      </c>
      <c r="P97" t="s">
        <v>74</v>
      </c>
      <c r="Q97" s="396" t="s">
        <v>74</v>
      </c>
      <c r="R97" s="481" t="s">
        <v>74</v>
      </c>
      <c r="S97" s="273"/>
      <c r="T97" t="s">
        <v>74</v>
      </c>
      <c r="U97" s="7" t="s">
        <v>74</v>
      </c>
      <c r="V97" s="514" t="s">
        <v>74</v>
      </c>
      <c r="W97" s="7" t="s">
        <v>74</v>
      </c>
      <c r="AE97" s="7"/>
      <c r="AK97" s="1183"/>
      <c r="AL97" s="7" t="s">
        <v>74</v>
      </c>
      <c r="AM97" s="7" t="s">
        <v>74</v>
      </c>
      <c r="AN97" s="1269"/>
      <c r="AO97" s="7" t="s">
        <v>74</v>
      </c>
      <c r="AP97" s="7"/>
      <c r="AR97" s="7" t="s">
        <v>1429</v>
      </c>
      <c r="AT97" s="7" t="s">
        <v>74</v>
      </c>
      <c r="AU97" s="7" t="s">
        <v>74</v>
      </c>
      <c r="AV97" s="7"/>
      <c r="AW97" s="7"/>
      <c r="AX97" s="7"/>
      <c r="AY97" s="7"/>
      <c r="AZ97" s="7"/>
      <c r="BA97" s="7"/>
      <c r="BB97" s="7"/>
      <c r="BC97" s="7" t="s">
        <v>74</v>
      </c>
      <c r="BD97" s="7"/>
      <c r="BE97" s="7"/>
      <c r="BF97" s="7"/>
      <c r="BG97" s="7"/>
      <c r="BH97" s="7"/>
      <c r="BI97" s="7"/>
      <c r="BJ97" s="7"/>
      <c r="BK97" s="7"/>
      <c r="BL97" s="7" t="s">
        <v>74</v>
      </c>
      <c r="BP97" s="7" t="s">
        <v>74</v>
      </c>
      <c r="BQ97" s="7" t="s">
        <v>74</v>
      </c>
      <c r="BR97" s="7" t="s">
        <v>74</v>
      </c>
      <c r="BS97" s="562"/>
      <c r="BU97" s="7" t="s">
        <v>74</v>
      </c>
      <c r="BV97" s="514" t="s">
        <v>74</v>
      </c>
      <c r="BW97" s="514" t="s">
        <v>74</v>
      </c>
      <c r="BX97" s="1269" t="s">
        <v>326</v>
      </c>
      <c r="BY97" t="s">
        <v>74</v>
      </c>
      <c r="CA97" s="1260"/>
      <c r="CC97" t="s">
        <v>74</v>
      </c>
      <c r="CD97" s="273" t="s">
        <v>74</v>
      </c>
      <c r="CF97" s="7"/>
    </row>
    <row r="98" spans="1:85" ht="25.9" customHeight="1">
      <c r="A98" s="15"/>
      <c r="B98" s="15"/>
      <c r="D98" s="15"/>
      <c r="E98" s="15"/>
      <c r="F98" s="514" t="str">
        <f>'[1]jobinfo(2)'!$C$98</f>
        <v>TBD</v>
      </c>
      <c r="G98" s="7" t="s">
        <v>74</v>
      </c>
      <c r="H98" s="7" t="s">
        <v>74</v>
      </c>
      <c r="I98" s="481" t="s">
        <v>74</v>
      </c>
      <c r="J98" s="481" t="s">
        <v>1606</v>
      </c>
      <c r="K98" s="481" t="e">
        <v>#REF!</v>
      </c>
      <c r="L98" s="304"/>
      <c r="M98" s="15"/>
      <c r="N98" s="7" t="s">
        <v>74</v>
      </c>
      <c r="O98" s="396">
        <v>0</v>
      </c>
      <c r="P98" t="s">
        <v>74</v>
      </c>
      <c r="Q98" s="396" t="s">
        <v>74</v>
      </c>
      <c r="R98" s="481" t="s">
        <v>74</v>
      </c>
      <c r="S98" s="273"/>
      <c r="T98" t="s">
        <v>74</v>
      </c>
      <c r="U98" s="7" t="s">
        <v>74</v>
      </c>
      <c r="V98" s="514" t="s">
        <v>74</v>
      </c>
      <c r="W98" s="7" t="s">
        <v>74</v>
      </c>
      <c r="AE98" s="7"/>
      <c r="AL98" s="7" t="s">
        <v>74</v>
      </c>
      <c r="AM98" s="7" t="s">
        <v>74</v>
      </c>
      <c r="AN98" s="1269"/>
      <c r="AO98" s="7" t="s">
        <v>74</v>
      </c>
      <c r="AP98" s="7"/>
      <c r="AR98" s="510" t="s">
        <v>1607</v>
      </c>
      <c r="AT98" s="7" t="s">
        <v>74</v>
      </c>
      <c r="AU98" s="7" t="s">
        <v>74</v>
      </c>
      <c r="AV98" s="7"/>
      <c r="AW98" s="7"/>
      <c r="AX98" s="7"/>
      <c r="AY98" s="7"/>
      <c r="AZ98" s="7"/>
      <c r="BA98" s="7"/>
      <c r="BB98" s="7"/>
      <c r="BC98" s="7" t="s">
        <v>74</v>
      </c>
      <c r="BD98" s="7"/>
      <c r="BE98" s="7"/>
      <c r="BF98" s="7"/>
      <c r="BG98" s="7"/>
      <c r="BH98" s="7"/>
      <c r="BI98" s="7"/>
      <c r="BJ98" s="7"/>
      <c r="BK98" s="7"/>
      <c r="BL98" s="7" t="s">
        <v>74</v>
      </c>
      <c r="BP98" s="7" t="s">
        <v>74</v>
      </c>
      <c r="BQ98" s="7" t="s">
        <v>74</v>
      </c>
      <c r="BR98" s="7" t="s">
        <v>74</v>
      </c>
      <c r="BS98" s="562"/>
      <c r="BU98" s="7" t="s">
        <v>74</v>
      </c>
      <c r="BV98" s="514" t="s">
        <v>74</v>
      </c>
      <c r="BW98" s="514" t="s">
        <v>74</v>
      </c>
      <c r="BX98" s="1269" t="s">
        <v>1172</v>
      </c>
      <c r="BY98" t="s">
        <v>74</v>
      </c>
      <c r="CA98" s="1105"/>
      <c r="CC98" t="s">
        <v>74</v>
      </c>
      <c r="CD98" s="273" t="s">
        <v>74</v>
      </c>
      <c r="CF98" s="7"/>
    </row>
    <row r="99" spans="1:85" ht="25.9" customHeight="1">
      <c r="A99" s="15"/>
      <c r="B99" s="15"/>
      <c r="D99" s="1464" t="s">
        <v>1608</v>
      </c>
      <c r="E99" s="15"/>
      <c r="F99" s="871" t="s">
        <v>1609</v>
      </c>
      <c r="G99" s="871" t="s">
        <v>1609</v>
      </c>
      <c r="H99" s="871" t="s">
        <v>1609</v>
      </c>
      <c r="I99" s="871" t="s">
        <v>1609</v>
      </c>
      <c r="J99" s="871" t="s">
        <v>1609</v>
      </c>
      <c r="K99" s="871" t="s">
        <v>1609</v>
      </c>
      <c r="L99" s="871" t="s">
        <v>1609</v>
      </c>
      <c r="M99" s="871" t="s">
        <v>1609</v>
      </c>
      <c r="N99" s="871" t="s">
        <v>1609</v>
      </c>
      <c r="O99" s="871" t="s">
        <v>1609</v>
      </c>
      <c r="P99" s="871" t="s">
        <v>1609</v>
      </c>
      <c r="Q99" s="871" t="s">
        <v>1609</v>
      </c>
      <c r="R99" s="871" t="s">
        <v>1609</v>
      </c>
      <c r="S99" s="871" t="s">
        <v>1609</v>
      </c>
      <c r="T99" s="871" t="s">
        <v>1609</v>
      </c>
      <c r="U99" s="871" t="s">
        <v>1609</v>
      </c>
      <c r="V99" s="871" t="s">
        <v>1609</v>
      </c>
      <c r="W99" s="871" t="s">
        <v>1609</v>
      </c>
      <c r="X99" s="871" t="s">
        <v>1609</v>
      </c>
      <c r="Y99" s="871" t="s">
        <v>1609</v>
      </c>
      <c r="Z99" s="871" t="s">
        <v>1609</v>
      </c>
      <c r="AA99" s="871" t="s">
        <v>1609</v>
      </c>
      <c r="AB99" s="871" t="s">
        <v>1609</v>
      </c>
      <c r="AC99" s="871" t="s">
        <v>1609</v>
      </c>
      <c r="AD99" s="871" t="s">
        <v>1609</v>
      </c>
      <c r="AE99" s="871" t="s">
        <v>1609</v>
      </c>
      <c r="AF99" s="871" t="s">
        <v>1609</v>
      </c>
      <c r="AG99" s="871" t="s">
        <v>1609</v>
      </c>
      <c r="AH99" s="871" t="s">
        <v>1609</v>
      </c>
      <c r="AI99" s="871" t="s">
        <v>1609</v>
      </c>
      <c r="AJ99" s="871"/>
      <c r="AK99" s="871"/>
      <c r="AL99" s="871"/>
      <c r="AM99" s="7" t="s">
        <v>74</v>
      </c>
      <c r="AN99" s="1269"/>
      <c r="AO99" s="7" t="s">
        <v>74</v>
      </c>
      <c r="AP99" s="871" t="s">
        <v>1609</v>
      </c>
      <c r="AQ99" s="871" t="s">
        <v>1609</v>
      </c>
      <c r="AR99" s="7" t="s">
        <v>1610</v>
      </c>
      <c r="AS99" s="871" t="s">
        <v>1609</v>
      </c>
      <c r="AT99" s="7" t="s">
        <v>74</v>
      </c>
      <c r="AU99" s="7" t="s">
        <v>74</v>
      </c>
      <c r="AV99" s="7"/>
      <c r="AW99" s="7"/>
      <c r="AX99" s="7"/>
      <c r="AY99" s="7"/>
      <c r="AZ99" s="7"/>
      <c r="BA99" s="7"/>
      <c r="BB99" s="7"/>
      <c r="BC99" s="7" t="s">
        <v>74</v>
      </c>
      <c r="BD99" s="7"/>
      <c r="BE99" s="7"/>
      <c r="BF99" s="7"/>
      <c r="BG99" s="7"/>
      <c r="BH99" s="7"/>
      <c r="BI99" s="7"/>
      <c r="BJ99" s="7"/>
      <c r="BK99" s="7"/>
      <c r="BL99" s="7" t="s">
        <v>74</v>
      </c>
      <c r="BO99" s="871" t="s">
        <v>1609</v>
      </c>
      <c r="BP99" s="871" t="s">
        <v>1609</v>
      </c>
      <c r="BQ99" s="871" t="s">
        <v>1609</v>
      </c>
      <c r="BR99" s="871"/>
      <c r="BS99" s="871" t="s">
        <v>1609</v>
      </c>
      <c r="BT99" s="871" t="s">
        <v>1609</v>
      </c>
      <c r="BU99" s="871" t="s">
        <v>1609</v>
      </c>
      <c r="BV99" s="871" t="s">
        <v>1609</v>
      </c>
      <c r="BW99" s="871" t="s">
        <v>1609</v>
      </c>
      <c r="BX99" s="1269" t="s">
        <v>1352</v>
      </c>
      <c r="BY99" s="871" t="s">
        <v>1609</v>
      </c>
      <c r="BZ99" s="871" t="s">
        <v>1609</v>
      </c>
      <c r="CA99" s="871" t="s">
        <v>1609</v>
      </c>
      <c r="CB99" s="871" t="s">
        <v>1609</v>
      </c>
      <c r="CC99" s="871" t="s">
        <v>1609</v>
      </c>
      <c r="CD99" s="273"/>
      <c r="CE99" s="871" t="s">
        <v>1609</v>
      </c>
      <c r="CF99" s="871" t="s">
        <v>1609</v>
      </c>
      <c r="CG99" s="871" t="s">
        <v>1609</v>
      </c>
    </row>
    <row r="100" spans="1:85" ht="25.9" customHeight="1">
      <c r="A100" s="15"/>
      <c r="B100" s="15"/>
      <c r="D100" s="1465" t="s">
        <v>1611</v>
      </c>
      <c r="E100" s="1942"/>
      <c r="F100" s="1030" t="str">
        <f>'[1]jobinfo(2)'!$C$100</f>
        <v>All Phase Consulting, LLC</v>
      </c>
      <c r="G100" s="658" t="s">
        <v>1612</v>
      </c>
      <c r="H100" s="1031" t="s">
        <v>1613</v>
      </c>
      <c r="I100" s="481" t="s">
        <v>1613</v>
      </c>
      <c r="J100" s="1962" t="s">
        <v>1614</v>
      </c>
      <c r="K100" s="481" t="s">
        <v>1606</v>
      </c>
      <c r="L100" s="1028" t="s">
        <v>1614</v>
      </c>
      <c r="M100" s="1032" t="s">
        <v>1613</v>
      </c>
      <c r="N100" s="658" t="s">
        <v>1613</v>
      </c>
      <c r="O100" s="396" t="s">
        <v>1614</v>
      </c>
      <c r="P100" t="s">
        <v>1613</v>
      </c>
      <c r="Q100" s="396" t="s">
        <v>1613</v>
      </c>
      <c r="R100" s="481" t="s">
        <v>1613</v>
      </c>
      <c r="S100" s="396" t="s">
        <v>1613</v>
      </c>
      <c r="T100" t="s">
        <v>1613</v>
      </c>
      <c r="U100" s="658" t="s">
        <v>1613</v>
      </c>
      <c r="V100" s="1033" t="s">
        <v>1615</v>
      </c>
      <c r="W100" s="658" t="s">
        <v>1613</v>
      </c>
      <c r="X100" s="396" t="s">
        <v>1613</v>
      </c>
      <c r="Y100" s="396" t="s">
        <v>1613</v>
      </c>
      <c r="Z100" s="396" t="s">
        <v>1613</v>
      </c>
      <c r="AA100" s="658" t="s">
        <v>1613</v>
      </c>
      <c r="AB100" s="658" t="s">
        <v>1613</v>
      </c>
      <c r="AC100" s="658" t="s">
        <v>1613</v>
      </c>
      <c r="AD100" s="658" t="s">
        <v>1613</v>
      </c>
      <c r="AE100" s="658" t="s">
        <v>1613</v>
      </c>
      <c r="AF100" s="658" t="s">
        <v>1612</v>
      </c>
      <c r="AG100" s="658" t="s">
        <v>1613</v>
      </c>
      <c r="AH100" s="658" t="s">
        <v>1613</v>
      </c>
      <c r="AI100" s="658" t="s">
        <v>1613</v>
      </c>
      <c r="AJ100" s="658" t="s">
        <v>1613</v>
      </c>
      <c r="AK100" s="1962" t="s">
        <v>1614</v>
      </c>
      <c r="AL100" s="658" t="s">
        <v>1613</v>
      </c>
      <c r="AM100" s="658" t="s">
        <v>1613</v>
      </c>
      <c r="AN100" s="658" t="s">
        <v>1613</v>
      </c>
      <c r="AO100" s="658" t="s">
        <v>1613</v>
      </c>
      <c r="AP100" s="658" t="s">
        <v>1613</v>
      </c>
      <c r="AQ100" s="658" t="s">
        <v>1613</v>
      </c>
      <c r="AR100" t="s">
        <v>1616</v>
      </c>
      <c r="AS100" s="658" t="s">
        <v>1613</v>
      </c>
      <c r="AT100" s="658" t="s">
        <v>1613</v>
      </c>
      <c r="AU100" s="658" t="s">
        <v>1617</v>
      </c>
      <c r="AV100" s="658" t="s">
        <v>1613</v>
      </c>
      <c r="AW100" s="658" t="s">
        <v>1613</v>
      </c>
      <c r="AX100" s="658" t="s">
        <v>1613</v>
      </c>
      <c r="AY100" s="658" t="s">
        <v>1613</v>
      </c>
      <c r="AZ100" s="658" t="s">
        <v>1613</v>
      </c>
      <c r="BA100" s="658"/>
      <c r="BB100" s="658" t="s">
        <v>1613</v>
      </c>
      <c r="BC100" s="658" t="s">
        <v>1613</v>
      </c>
      <c r="BD100" s="658"/>
      <c r="BE100" s="658"/>
      <c r="BF100" s="658"/>
      <c r="BG100" s="658"/>
      <c r="BH100" s="658"/>
      <c r="BI100" s="658"/>
      <c r="BJ100" s="658"/>
      <c r="BK100" s="658"/>
      <c r="BL100" s="658" t="s">
        <v>1613</v>
      </c>
      <c r="BO100" s="396" t="s">
        <v>1613</v>
      </c>
      <c r="BP100" s="1031" t="s">
        <v>1613</v>
      </c>
      <c r="BQ100" s="396" t="s">
        <v>1613</v>
      </c>
      <c r="BR100" s="658" t="s">
        <v>1613</v>
      </c>
      <c r="BS100" s="562" t="s">
        <v>1618</v>
      </c>
      <c r="BU100" s="481" t="s">
        <v>1606</v>
      </c>
      <c r="BV100" s="514" t="s">
        <v>1613</v>
      </c>
      <c r="BW100" s="1030" t="s">
        <v>1613</v>
      </c>
      <c r="BX100" s="658" t="s">
        <v>1613</v>
      </c>
      <c r="BY100" s="514" t="s">
        <v>1613</v>
      </c>
      <c r="BZ100" s="658" t="s">
        <v>1613</v>
      </c>
      <c r="CA100" s="396" t="s">
        <v>1613</v>
      </c>
      <c r="CB100" s="658" t="s">
        <v>1613</v>
      </c>
      <c r="CC100" t="s">
        <v>1613</v>
      </c>
      <c r="CD100" s="396" t="s">
        <v>1613</v>
      </c>
      <c r="CE100" s="396" t="s">
        <v>1613</v>
      </c>
      <c r="CF100" s="1032" t="s">
        <v>1613</v>
      </c>
      <c r="CG100" s="658" t="s">
        <v>1617</v>
      </c>
    </row>
    <row r="101" spans="1:85" ht="25.9" customHeight="1">
      <c r="A101" s="15"/>
      <c r="B101" s="15"/>
      <c r="D101" s="1466" t="s">
        <v>1619</v>
      </c>
      <c r="E101" s="1942"/>
      <c r="F101" s="1001" t="str">
        <f>'[1]jobinfo(2)'!$C$101</f>
        <v>WWW.MYAPCLLC.COM</v>
      </c>
      <c r="G101" s="211"/>
      <c r="H101" s="498" t="s">
        <v>1620</v>
      </c>
      <c r="I101" s="561" t="s">
        <v>1621</v>
      </c>
      <c r="J101" s="1932" t="s">
        <v>1622</v>
      </c>
      <c r="K101" s="561" t="s">
        <v>1623</v>
      </c>
      <c r="L101" s="1029" t="s">
        <v>1622</v>
      </c>
      <c r="M101" s="974" t="s">
        <v>1620</v>
      </c>
      <c r="N101" s="867" t="s">
        <v>1620</v>
      </c>
      <c r="O101" s="891" t="s">
        <v>1624</v>
      </c>
      <c r="P101" t="s">
        <v>1620</v>
      </c>
      <c r="Q101" s="891" t="s">
        <v>1621</v>
      </c>
      <c r="R101" s="561" t="s">
        <v>1621</v>
      </c>
      <c r="S101" s="891" t="s">
        <v>1620</v>
      </c>
      <c r="T101" t="s">
        <v>1621</v>
      </c>
      <c r="U101" s="867" t="s">
        <v>1620</v>
      </c>
      <c r="V101" s="1035" t="s">
        <v>1625</v>
      </c>
      <c r="W101" s="867" t="s">
        <v>1620</v>
      </c>
      <c r="X101" s="891" t="s">
        <v>1626</v>
      </c>
      <c r="Y101" s="891" t="s">
        <v>1626</v>
      </c>
      <c r="Z101" s="891" t="s">
        <v>1626</v>
      </c>
      <c r="AA101" s="867" t="s">
        <v>1620</v>
      </c>
      <c r="AB101" s="867" t="s">
        <v>1620</v>
      </c>
      <c r="AC101" s="867" t="s">
        <v>1620</v>
      </c>
      <c r="AD101" s="867" t="s">
        <v>1620</v>
      </c>
      <c r="AE101" s="867" t="s">
        <v>1620</v>
      </c>
      <c r="AF101" s="211"/>
      <c r="AG101" s="867" t="s">
        <v>1620</v>
      </c>
      <c r="AH101" s="867" t="s">
        <v>1620</v>
      </c>
      <c r="AI101" s="867" t="s">
        <v>1620</v>
      </c>
      <c r="AJ101" s="867" t="s">
        <v>1621</v>
      </c>
      <c r="AK101" s="1182" t="s">
        <v>1624</v>
      </c>
      <c r="AL101" s="867" t="s">
        <v>1620</v>
      </c>
      <c r="AM101" s="867" t="s">
        <v>1620</v>
      </c>
      <c r="AN101" s="867" t="s">
        <v>1627</v>
      </c>
      <c r="AO101" s="867" t="s">
        <v>1620</v>
      </c>
      <c r="AP101" s="867" t="s">
        <v>1620</v>
      </c>
      <c r="AQ101" s="867" t="s">
        <v>1620</v>
      </c>
      <c r="AS101" s="867" t="s">
        <v>1620</v>
      </c>
      <c r="AT101" s="867" t="s">
        <v>1620</v>
      </c>
      <c r="AU101" s="867" t="s">
        <v>1628</v>
      </c>
      <c r="AV101" s="867" t="s">
        <v>1627</v>
      </c>
      <c r="AW101" s="867" t="s">
        <v>1620</v>
      </c>
      <c r="AX101" s="867" t="s">
        <v>1620</v>
      </c>
      <c r="AY101" s="867" t="s">
        <v>1620</v>
      </c>
      <c r="AZ101" s="867" t="s">
        <v>1620</v>
      </c>
      <c r="BA101" s="867"/>
      <c r="BB101" s="867" t="s">
        <v>1620</v>
      </c>
      <c r="BC101" s="867" t="s">
        <v>1620</v>
      </c>
      <c r="BD101" s="867"/>
      <c r="BE101" s="867"/>
      <c r="BF101" s="867"/>
      <c r="BG101" s="867"/>
      <c r="BH101" s="867"/>
      <c r="BI101" s="867"/>
      <c r="BJ101" s="867"/>
      <c r="BK101" s="867"/>
      <c r="BL101" s="867" t="s">
        <v>1620</v>
      </c>
      <c r="BO101" s="891" t="s">
        <v>1626</v>
      </c>
      <c r="BP101" s="498" t="s">
        <v>1620</v>
      </c>
      <c r="BQ101" s="891" t="s">
        <v>1621</v>
      </c>
      <c r="BR101" s="867" t="s">
        <v>1620</v>
      </c>
      <c r="BS101" s="562" t="s">
        <v>1624</v>
      </c>
      <c r="BU101" s="561" t="s">
        <v>1623</v>
      </c>
      <c r="BV101" s="514" t="s">
        <v>1620</v>
      </c>
      <c r="BW101" s="1034" t="s">
        <v>1620</v>
      </c>
      <c r="BX101" s="867" t="s">
        <v>1620</v>
      </c>
      <c r="BY101" s="514" t="s">
        <v>1620</v>
      </c>
      <c r="BZ101" s="867" t="s">
        <v>1620</v>
      </c>
      <c r="CA101" s="891" t="s">
        <v>1627</v>
      </c>
      <c r="CB101" s="867" t="s">
        <v>1620</v>
      </c>
      <c r="CC101" t="s">
        <v>1621</v>
      </c>
      <c r="CD101" s="891" t="s">
        <v>1626</v>
      </c>
      <c r="CE101" s="891" t="s">
        <v>1626</v>
      </c>
      <c r="CF101" s="974" t="s">
        <v>1620</v>
      </c>
      <c r="CG101" s="867" t="s">
        <v>1628</v>
      </c>
    </row>
    <row r="102" spans="1:85" ht="25.9" customHeight="1">
      <c r="A102" s="15"/>
      <c r="B102" s="15"/>
      <c r="D102" s="1464" t="s">
        <v>1629</v>
      </c>
      <c r="E102" s="1942"/>
      <c r="F102" s="1954" t="s">
        <v>1630</v>
      </c>
      <c r="G102" s="930" t="s">
        <v>1631</v>
      </c>
      <c r="H102" s="1954" t="s">
        <v>1630</v>
      </c>
      <c r="I102" s="971" t="s">
        <v>1630</v>
      </c>
      <c r="J102" s="522"/>
      <c r="K102" s="481"/>
      <c r="L102" s="521" t="s">
        <v>1630</v>
      </c>
      <c r="M102" s="1954" t="s">
        <v>1630</v>
      </c>
      <c r="N102" s="1954" t="s">
        <v>1630</v>
      </c>
      <c r="O102" s="1954" t="s">
        <v>1630</v>
      </c>
      <c r="P102" s="1954" t="s">
        <v>1630</v>
      </c>
      <c r="Q102" s="1954" t="s">
        <v>1630</v>
      </c>
      <c r="R102" s="1954" t="s">
        <v>1630</v>
      </c>
      <c r="S102" s="1954" t="s">
        <v>1630</v>
      </c>
      <c r="T102" s="1954" t="s">
        <v>1630</v>
      </c>
      <c r="U102" s="1954" t="s">
        <v>1630</v>
      </c>
      <c r="V102" s="1037" t="s">
        <v>1632</v>
      </c>
      <c r="W102" s="867" t="s">
        <v>1633</v>
      </c>
      <c r="X102" s="1954" t="s">
        <v>1630</v>
      </c>
      <c r="Y102" s="1954" t="s">
        <v>1630</v>
      </c>
      <c r="Z102" s="1954" t="s">
        <v>1630</v>
      </c>
      <c r="AA102" s="1954" t="s">
        <v>1630</v>
      </c>
      <c r="AB102" s="1954" t="s">
        <v>1630</v>
      </c>
      <c r="AC102" s="1954" t="s">
        <v>1630</v>
      </c>
      <c r="AD102" s="1954" t="s">
        <v>1630</v>
      </c>
      <c r="AE102" s="1954" t="s">
        <v>1630</v>
      </c>
      <c r="AF102" s="1036" t="s">
        <v>1631</v>
      </c>
      <c r="AG102" s="1954" t="s">
        <v>1630</v>
      </c>
      <c r="AH102" s="1954" t="s">
        <v>1630</v>
      </c>
      <c r="AI102" s="1954" t="s">
        <v>1630</v>
      </c>
      <c r="AJ102" s="1954" t="s">
        <v>1630</v>
      </c>
      <c r="AK102" s="1954" t="s">
        <v>1630</v>
      </c>
      <c r="AL102" s="1954" t="s">
        <v>1630</v>
      </c>
      <c r="AM102" s="1954" t="s">
        <v>1630</v>
      </c>
      <c r="AN102" s="1954" t="s">
        <v>1630</v>
      </c>
      <c r="AO102" s="1954" t="s">
        <v>1630</v>
      </c>
      <c r="AP102" s="1954" t="s">
        <v>1630</v>
      </c>
      <c r="AQ102" s="1954" t="s">
        <v>1630</v>
      </c>
      <c r="AR102" s="1954" t="s">
        <v>1630</v>
      </c>
      <c r="AS102" s="1954" t="s">
        <v>1630</v>
      </c>
      <c r="AT102" s="1954" t="s">
        <v>1633</v>
      </c>
      <c r="AU102" s="1954" t="s">
        <v>1630</v>
      </c>
      <c r="AV102" s="1954" t="s">
        <v>1630</v>
      </c>
      <c r="AW102" s="1954" t="s">
        <v>1633</v>
      </c>
      <c r="AX102" s="1954" t="s">
        <v>1633</v>
      </c>
      <c r="AY102" s="1954" t="s">
        <v>1633</v>
      </c>
      <c r="AZ102" s="1954" t="s">
        <v>1633</v>
      </c>
      <c r="BA102" s="1954"/>
      <c r="BB102" s="1954" t="s">
        <v>1630</v>
      </c>
      <c r="BC102" s="1954" t="s">
        <v>1633</v>
      </c>
      <c r="BD102" s="1954"/>
      <c r="BE102" s="1954"/>
      <c r="BF102" s="1954"/>
      <c r="BG102" s="1954"/>
      <c r="BH102" s="1954"/>
      <c r="BI102" s="1954"/>
      <c r="BJ102" s="1954"/>
      <c r="BK102" s="1954"/>
      <c r="BL102" s="1954" t="s">
        <v>1630</v>
      </c>
      <c r="BM102" s="1954"/>
      <c r="BO102" s="1954" t="s">
        <v>1630</v>
      </c>
      <c r="BP102" s="1954" t="s">
        <v>1630</v>
      </c>
      <c r="BQ102" s="1954" t="s">
        <v>1630</v>
      </c>
      <c r="BR102" s="1954" t="s">
        <v>1630</v>
      </c>
      <c r="BS102" s="1954" t="s">
        <v>1630</v>
      </c>
      <c r="BT102" s="1954" t="s">
        <v>1630</v>
      </c>
      <c r="BU102" s="481" t="s">
        <v>1634</v>
      </c>
      <c r="BV102" s="1954" t="s">
        <v>1630</v>
      </c>
      <c r="BW102" s="1954" t="s">
        <v>1630</v>
      </c>
      <c r="BX102" s="1954" t="s">
        <v>1630</v>
      </c>
      <c r="BY102" s="1954" t="s">
        <v>1630</v>
      </c>
      <c r="BZ102" s="1954" t="s">
        <v>1630</v>
      </c>
      <c r="CA102" s="1954" t="s">
        <v>1630</v>
      </c>
      <c r="CB102" s="1954" t="s">
        <v>1630</v>
      </c>
      <c r="CC102" s="1954" t="s">
        <v>1630</v>
      </c>
      <c r="CD102" s="1954" t="s">
        <v>1630</v>
      </c>
      <c r="CE102" s="1954" t="s">
        <v>1630</v>
      </c>
      <c r="CF102" s="1954" t="s">
        <v>1630</v>
      </c>
      <c r="CG102" s="1954" t="s">
        <v>1630</v>
      </c>
    </row>
    <row r="103" spans="1:85" ht="25.9" customHeight="1">
      <c r="A103" s="15"/>
      <c r="B103" s="15"/>
      <c r="D103" s="1464" t="s">
        <v>1635</v>
      </c>
      <c r="E103" s="1942"/>
      <c r="F103" s="1030" t="str">
        <f>'[1]jobinfo(2)'!$C$103</f>
        <v>375 Rockbridge Road, Suite 172-343</v>
      </c>
      <c r="G103" s="211" t="s">
        <v>1636</v>
      </c>
      <c r="H103" s="1031" t="s">
        <v>1637</v>
      </c>
      <c r="I103" s="481" t="s">
        <v>1637</v>
      </c>
      <c r="J103" s="1038" t="s">
        <v>1638</v>
      </c>
      <c r="K103" s="481" t="s">
        <v>1639</v>
      </c>
      <c r="L103" s="304" t="s">
        <v>1638</v>
      </c>
      <c r="M103" s="1032" t="s">
        <v>1637</v>
      </c>
      <c r="N103" s="867" t="s">
        <v>1637</v>
      </c>
      <c r="O103" s="396" t="s">
        <v>1638</v>
      </c>
      <c r="P103" t="s">
        <v>1637</v>
      </c>
      <c r="Q103" s="396" t="s">
        <v>1637</v>
      </c>
      <c r="R103" s="481" t="s">
        <v>1637</v>
      </c>
      <c r="S103" s="396" t="s">
        <v>1637</v>
      </c>
      <c r="T103" t="s">
        <v>1637</v>
      </c>
      <c r="U103" s="867" t="s">
        <v>1637</v>
      </c>
      <c r="V103" s="1039" t="s">
        <v>1640</v>
      </c>
      <c r="W103" s="867" t="s">
        <v>1637</v>
      </c>
      <c r="X103" s="396" t="s">
        <v>1637</v>
      </c>
      <c r="Y103" s="396" t="s">
        <v>1637</v>
      </c>
      <c r="Z103" s="396" t="s">
        <v>1637</v>
      </c>
      <c r="AA103" s="867" t="s">
        <v>1637</v>
      </c>
      <c r="AB103" s="867" t="s">
        <v>1637</v>
      </c>
      <c r="AC103" s="867" t="s">
        <v>1637</v>
      </c>
      <c r="AD103" s="867" t="s">
        <v>1637</v>
      </c>
      <c r="AE103" s="867" t="s">
        <v>1637</v>
      </c>
      <c r="AF103" s="211" t="s">
        <v>1636</v>
      </c>
      <c r="AG103" s="867" t="s">
        <v>1637</v>
      </c>
      <c r="AH103" s="867" t="s">
        <v>1637</v>
      </c>
      <c r="AI103" s="867" t="s">
        <v>1637</v>
      </c>
      <c r="AJ103" s="867" t="s">
        <v>1637</v>
      </c>
      <c r="AK103" s="1038" t="s">
        <v>1638</v>
      </c>
      <c r="AL103" s="868" t="s">
        <v>1637</v>
      </c>
      <c r="AM103" s="868" t="s">
        <v>1637</v>
      </c>
      <c r="AN103" s="868" t="s">
        <v>1637</v>
      </c>
      <c r="AO103" s="868" t="s">
        <v>1637</v>
      </c>
      <c r="AP103" s="868" t="s">
        <v>1637</v>
      </c>
      <c r="AQ103" s="868" t="s">
        <v>1637</v>
      </c>
      <c r="AR103" t="s">
        <v>1641</v>
      </c>
      <c r="AS103" s="868" t="s">
        <v>1637</v>
      </c>
      <c r="AT103" s="868" t="s">
        <v>1637</v>
      </c>
      <c r="AU103" s="868" t="s">
        <v>1642</v>
      </c>
      <c r="AV103" s="868" t="s">
        <v>1637</v>
      </c>
      <c r="AW103" s="868" t="s">
        <v>1637</v>
      </c>
      <c r="AX103" s="868" t="s">
        <v>1637</v>
      </c>
      <c r="AY103" s="868" t="s">
        <v>1637</v>
      </c>
      <c r="AZ103" s="868" t="s">
        <v>1637</v>
      </c>
      <c r="BA103" s="868"/>
      <c r="BB103" s="868" t="s">
        <v>1637</v>
      </c>
      <c r="BC103" s="868" t="s">
        <v>1637</v>
      </c>
      <c r="BD103" s="868"/>
      <c r="BE103" s="868"/>
      <c r="BF103" s="868"/>
      <c r="BG103" s="868"/>
      <c r="BH103" s="868"/>
      <c r="BI103" s="868"/>
      <c r="BJ103" s="868"/>
      <c r="BK103" s="868"/>
      <c r="BL103" s="868" t="s">
        <v>1637</v>
      </c>
      <c r="BO103" s="396" t="s">
        <v>1637</v>
      </c>
      <c r="BP103" s="1031" t="s">
        <v>1637</v>
      </c>
      <c r="BQ103" s="396" t="s">
        <v>1637</v>
      </c>
      <c r="BR103" s="868" t="s">
        <v>1637</v>
      </c>
      <c r="BS103" s="562" t="s">
        <v>1643</v>
      </c>
      <c r="BU103" s="481" t="s">
        <v>1639</v>
      </c>
      <c r="BV103" s="514" t="s">
        <v>1637</v>
      </c>
      <c r="BW103" s="1030" t="s">
        <v>1637</v>
      </c>
      <c r="BX103" s="868" t="s">
        <v>1637</v>
      </c>
      <c r="BY103" s="514" t="s">
        <v>1637</v>
      </c>
      <c r="BZ103" s="868" t="s">
        <v>1637</v>
      </c>
      <c r="CA103" s="396" t="s">
        <v>1637</v>
      </c>
      <c r="CB103" s="867" t="s">
        <v>1637</v>
      </c>
      <c r="CC103" t="s">
        <v>1637</v>
      </c>
      <c r="CD103" s="396" t="s">
        <v>1637</v>
      </c>
      <c r="CE103" s="396" t="s">
        <v>1637</v>
      </c>
      <c r="CF103" s="1032" t="s">
        <v>1637</v>
      </c>
      <c r="CG103" s="868" t="s">
        <v>1642</v>
      </c>
    </row>
    <row r="104" spans="1:85" ht="25.9" customHeight="1">
      <c r="A104" s="15"/>
      <c r="B104" s="15"/>
      <c r="D104" s="1464" t="s">
        <v>1644</v>
      </c>
      <c r="E104" s="1942"/>
      <c r="F104" s="1030" t="str">
        <f>'[1]jobinfo(2)'!$C$104</f>
        <v>Lilburn, GA, 30047</v>
      </c>
      <c r="G104" s="703" t="s">
        <v>1645</v>
      </c>
      <c r="H104" s="1031" t="s">
        <v>1646</v>
      </c>
      <c r="I104" s="481" t="s">
        <v>1646</v>
      </c>
      <c r="J104" s="1038" t="s">
        <v>1646</v>
      </c>
      <c r="K104" s="481" t="s">
        <v>1647</v>
      </c>
      <c r="L104" s="304" t="s">
        <v>1646</v>
      </c>
      <c r="M104" s="1032" t="s">
        <v>1646</v>
      </c>
      <c r="N104" s="703" t="s">
        <v>1646</v>
      </c>
      <c r="O104" s="396" t="s">
        <v>1646</v>
      </c>
      <c r="P104" t="s">
        <v>1646</v>
      </c>
      <c r="Q104" s="396" t="s">
        <v>1646</v>
      </c>
      <c r="R104" s="481" t="s">
        <v>1646</v>
      </c>
      <c r="S104" s="396" t="s">
        <v>1646</v>
      </c>
      <c r="T104" t="s">
        <v>1646</v>
      </c>
      <c r="U104" s="703" t="s">
        <v>1646</v>
      </c>
      <c r="V104" s="1910" t="s">
        <v>165</v>
      </c>
      <c r="W104" s="703" t="s">
        <v>1646</v>
      </c>
      <c r="X104" s="396" t="s">
        <v>1646</v>
      </c>
      <c r="Y104" s="396" t="s">
        <v>1646</v>
      </c>
      <c r="Z104" s="396" t="s">
        <v>1646</v>
      </c>
      <c r="AA104" s="703" t="s">
        <v>1646</v>
      </c>
      <c r="AB104" s="703" t="s">
        <v>1646</v>
      </c>
      <c r="AC104" s="703" t="s">
        <v>1646</v>
      </c>
      <c r="AD104" s="703" t="s">
        <v>1646</v>
      </c>
      <c r="AE104" s="703" t="s">
        <v>1646</v>
      </c>
      <c r="AF104" s="703" t="s">
        <v>1645</v>
      </c>
      <c r="AG104" s="703" t="s">
        <v>1646</v>
      </c>
      <c r="AH104" s="703" t="s">
        <v>1646</v>
      </c>
      <c r="AI104" s="703" t="s">
        <v>1646</v>
      </c>
      <c r="AJ104" s="703" t="s">
        <v>1646</v>
      </c>
      <c r="AK104" s="1038" t="s">
        <v>1646</v>
      </c>
      <c r="AL104" s="703" t="s">
        <v>1646</v>
      </c>
      <c r="AM104" s="703" t="s">
        <v>1646</v>
      </c>
      <c r="AN104" s="703" t="s">
        <v>1646</v>
      </c>
      <c r="AO104" s="703" t="s">
        <v>1646</v>
      </c>
      <c r="AP104" s="703" t="s">
        <v>1646</v>
      </c>
      <c r="AQ104" s="703" t="s">
        <v>1646</v>
      </c>
      <c r="AR104" t="s">
        <v>142</v>
      </c>
      <c r="AS104" s="703" t="s">
        <v>1646</v>
      </c>
      <c r="AT104" s="703" t="s">
        <v>1646</v>
      </c>
      <c r="AU104" s="703" t="s">
        <v>1648</v>
      </c>
      <c r="AV104" s="703" t="s">
        <v>1646</v>
      </c>
      <c r="AW104" s="703" t="s">
        <v>1646</v>
      </c>
      <c r="AX104" s="703" t="s">
        <v>1646</v>
      </c>
      <c r="AY104" s="703" t="s">
        <v>1646</v>
      </c>
      <c r="AZ104" s="703" t="s">
        <v>1646</v>
      </c>
      <c r="BA104" s="703"/>
      <c r="BB104" s="703" t="s">
        <v>1646</v>
      </c>
      <c r="BC104" s="703" t="s">
        <v>1646</v>
      </c>
      <c r="BD104" s="703"/>
      <c r="BE104" s="703"/>
      <c r="BF104" s="703"/>
      <c r="BG104" s="703"/>
      <c r="BH104" s="703"/>
      <c r="BI104" s="703"/>
      <c r="BJ104" s="703"/>
      <c r="BK104" s="703"/>
      <c r="BL104" s="703" t="s">
        <v>1646</v>
      </c>
      <c r="BO104" s="396" t="s">
        <v>1646</v>
      </c>
      <c r="BP104" s="1031" t="s">
        <v>1646</v>
      </c>
      <c r="BQ104" s="396" t="s">
        <v>1646</v>
      </c>
      <c r="BR104" s="703" t="s">
        <v>1646</v>
      </c>
      <c r="BS104" s="562" t="s">
        <v>1649</v>
      </c>
      <c r="BU104" s="481" t="s">
        <v>1647</v>
      </c>
      <c r="BV104" s="514" t="s">
        <v>1646</v>
      </c>
      <c r="BW104" s="1030" t="s">
        <v>1646</v>
      </c>
      <c r="BX104" s="703" t="s">
        <v>1646</v>
      </c>
      <c r="BY104" s="514" t="s">
        <v>1646</v>
      </c>
      <c r="BZ104" s="703" t="s">
        <v>1646</v>
      </c>
      <c r="CA104" s="396" t="s">
        <v>1646</v>
      </c>
      <c r="CB104" s="703" t="s">
        <v>1646</v>
      </c>
      <c r="CC104" t="s">
        <v>1646</v>
      </c>
      <c r="CD104" s="396" t="s">
        <v>1646</v>
      </c>
      <c r="CE104" s="396" t="s">
        <v>1646</v>
      </c>
      <c r="CF104" s="1032" t="s">
        <v>1646</v>
      </c>
      <c r="CG104" s="703" t="s">
        <v>1648</v>
      </c>
    </row>
    <row r="105" spans="1:85" ht="25.9" customHeight="1">
      <c r="A105" s="15"/>
      <c r="B105" s="15"/>
      <c r="D105" s="1464" t="s">
        <v>1650</v>
      </c>
      <c r="E105" s="1942"/>
      <c r="F105" s="1030" t="str">
        <f>'[1]jobinfo(2)'!$C$105</f>
        <v>ECI 531 FIFTH AVE,</v>
      </c>
      <c r="G105" s="396" t="s">
        <v>1651</v>
      </c>
      <c r="H105" s="1031" t="s">
        <v>1651</v>
      </c>
      <c r="I105" s="481" t="s">
        <v>1651</v>
      </c>
      <c r="J105" s="396" t="s">
        <v>1651</v>
      </c>
      <c r="K105" s="481"/>
      <c r="L105" s="396" t="s">
        <v>1651</v>
      </c>
      <c r="M105" s="1032" t="s">
        <v>1651</v>
      </c>
      <c r="N105" s="406" t="s">
        <v>1651</v>
      </c>
      <c r="O105" s="396" t="s">
        <v>1651</v>
      </c>
      <c r="P105" t="s">
        <v>1651</v>
      </c>
      <c r="Q105" s="396" t="s">
        <v>1651</v>
      </c>
      <c r="R105" s="481" t="s">
        <v>1651</v>
      </c>
      <c r="S105" s="396" t="s">
        <v>1651</v>
      </c>
      <c r="T105" t="s">
        <v>1651</v>
      </c>
      <c r="U105" s="406" t="s">
        <v>1651</v>
      </c>
      <c r="V105" s="1038"/>
      <c r="W105" s="406" t="s">
        <v>1651</v>
      </c>
      <c r="X105" s="396" t="s">
        <v>1651</v>
      </c>
      <c r="Y105" s="396" t="s">
        <v>1651</v>
      </c>
      <c r="Z105" s="396" t="s">
        <v>1651</v>
      </c>
      <c r="AA105" s="406" t="s">
        <v>1651</v>
      </c>
      <c r="AB105" s="406" t="s">
        <v>1651</v>
      </c>
      <c r="AC105" s="406" t="s">
        <v>1651</v>
      </c>
      <c r="AD105" s="406" t="s">
        <v>1651</v>
      </c>
      <c r="AE105" s="406" t="s">
        <v>1651</v>
      </c>
      <c r="AF105" s="7"/>
      <c r="AG105" s="406" t="s">
        <v>1651</v>
      </c>
      <c r="AH105" s="406" t="s">
        <v>1651</v>
      </c>
      <c r="AI105" s="406" t="s">
        <v>1651</v>
      </c>
      <c r="AJ105" s="406" t="s">
        <v>1651</v>
      </c>
      <c r="AK105" s="658" t="s">
        <v>1636</v>
      </c>
      <c r="AL105" s="406" t="s">
        <v>1651</v>
      </c>
      <c r="AM105" s="406" t="s">
        <v>1651</v>
      </c>
      <c r="AN105" s="406" t="s">
        <v>1651</v>
      </c>
      <c r="AO105" s="406" t="s">
        <v>1651</v>
      </c>
      <c r="AP105" s="406" t="s">
        <v>1651</v>
      </c>
      <c r="AQ105" s="406" t="s">
        <v>1651</v>
      </c>
      <c r="AS105" s="406" t="s">
        <v>1651</v>
      </c>
      <c r="AT105" s="406" t="s">
        <v>1651</v>
      </c>
      <c r="AU105" s="406">
        <v>0</v>
      </c>
      <c r="AV105" s="406" t="s">
        <v>1651</v>
      </c>
      <c r="AW105" s="406" t="s">
        <v>1651</v>
      </c>
      <c r="AX105" s="406" t="s">
        <v>1651</v>
      </c>
      <c r="AY105" s="406" t="s">
        <v>1651</v>
      </c>
      <c r="AZ105" s="406" t="s">
        <v>1651</v>
      </c>
      <c r="BA105" s="406"/>
      <c r="BB105" s="406" t="s">
        <v>1651</v>
      </c>
      <c r="BC105" s="406" t="s">
        <v>1651</v>
      </c>
      <c r="BD105" s="406"/>
      <c r="BE105" s="406"/>
      <c r="BF105" s="406"/>
      <c r="BG105" s="406"/>
      <c r="BH105" s="406"/>
      <c r="BI105" s="406"/>
      <c r="BJ105" s="406"/>
      <c r="BK105" s="406"/>
      <c r="BL105" s="406" t="s">
        <v>1651</v>
      </c>
      <c r="BO105" s="396" t="s">
        <v>1651</v>
      </c>
      <c r="BP105" s="1031" t="s">
        <v>1651</v>
      </c>
      <c r="BQ105" s="396" t="s">
        <v>1651</v>
      </c>
      <c r="BR105" s="406" t="s">
        <v>1651</v>
      </c>
      <c r="BS105" s="1030" t="s">
        <v>1651</v>
      </c>
      <c r="BU105" s="481"/>
      <c r="BV105" s="514" t="s">
        <v>1651</v>
      </c>
      <c r="BW105" s="1030" t="s">
        <v>1651</v>
      </c>
      <c r="BX105" s="406" t="s">
        <v>1651</v>
      </c>
      <c r="BY105" s="514" t="s">
        <v>1651</v>
      </c>
      <c r="BZ105" s="406" t="s">
        <v>1651</v>
      </c>
      <c r="CA105" s="396" t="s">
        <v>1651</v>
      </c>
      <c r="CB105" s="406" t="s">
        <v>1651</v>
      </c>
      <c r="CC105" t="s">
        <v>1651</v>
      </c>
      <c r="CD105" s="396" t="s">
        <v>1651</v>
      </c>
      <c r="CE105" s="396" t="s">
        <v>1651</v>
      </c>
      <c r="CF105" s="1032" t="s">
        <v>1651</v>
      </c>
      <c r="CG105" s="406">
        <v>0</v>
      </c>
    </row>
    <row r="106" spans="1:85" ht="25.9" customHeight="1">
      <c r="A106" s="15"/>
      <c r="B106" s="15"/>
      <c r="D106" s="1464" t="s">
        <v>1652</v>
      </c>
      <c r="E106" s="1942"/>
      <c r="F106" s="1030" t="str">
        <f>'[1]jobinfo(2)'!$C$106</f>
        <v>PELHAM, NY 10803</v>
      </c>
      <c r="G106" s="396" t="s">
        <v>1653</v>
      </c>
      <c r="H106" s="1031" t="s">
        <v>1653</v>
      </c>
      <c r="I106" s="481" t="s">
        <v>1653</v>
      </c>
      <c r="J106" s="396" t="s">
        <v>1653</v>
      </c>
      <c r="K106" s="481"/>
      <c r="L106" s="396" t="s">
        <v>1653</v>
      </c>
      <c r="M106" s="1032" t="s">
        <v>1653</v>
      </c>
      <c r="N106" s="211" t="s">
        <v>1653</v>
      </c>
      <c r="O106" s="396" t="s">
        <v>1653</v>
      </c>
      <c r="P106" t="s">
        <v>1653</v>
      </c>
      <c r="Q106" s="396" t="s">
        <v>1653</v>
      </c>
      <c r="R106" s="481" t="s">
        <v>1653</v>
      </c>
      <c r="S106" s="396" t="s">
        <v>1653</v>
      </c>
      <c r="T106" t="s">
        <v>1653</v>
      </c>
      <c r="U106" s="211" t="s">
        <v>1653</v>
      </c>
      <c r="V106" s="1038"/>
      <c r="W106" s="211" t="s">
        <v>1653</v>
      </c>
      <c r="X106" s="396" t="s">
        <v>1653</v>
      </c>
      <c r="Y106" s="396" t="s">
        <v>1653</v>
      </c>
      <c r="Z106" s="396" t="s">
        <v>1653</v>
      </c>
      <c r="AA106" s="658" t="s">
        <v>1653</v>
      </c>
      <c r="AB106" s="658" t="s">
        <v>1653</v>
      </c>
      <c r="AC106" s="658" t="s">
        <v>1653</v>
      </c>
      <c r="AD106" s="658" t="s">
        <v>1653</v>
      </c>
      <c r="AE106" s="211" t="s">
        <v>1653</v>
      </c>
      <c r="AF106" s="7"/>
      <c r="AG106" s="211" t="s">
        <v>1653</v>
      </c>
      <c r="AH106" s="211" t="s">
        <v>1653</v>
      </c>
      <c r="AI106" s="211" t="s">
        <v>1653</v>
      </c>
      <c r="AJ106" s="211" t="s">
        <v>1653</v>
      </c>
      <c r="AK106" s="257" t="s">
        <v>183</v>
      </c>
      <c r="AL106" s="211" t="s">
        <v>1653</v>
      </c>
      <c r="AM106" s="211" t="s">
        <v>1653</v>
      </c>
      <c r="AN106" s="211" t="s">
        <v>1653</v>
      </c>
      <c r="AO106" s="211" t="s">
        <v>1653</v>
      </c>
      <c r="AP106" s="211" t="s">
        <v>1653</v>
      </c>
      <c r="AQ106" s="211" t="s">
        <v>1653</v>
      </c>
      <c r="AS106" s="211" t="s">
        <v>1653</v>
      </c>
      <c r="AT106" s="211" t="s">
        <v>1653</v>
      </c>
      <c r="AU106" s="211">
        <v>0</v>
      </c>
      <c r="AV106" s="211" t="s">
        <v>1653</v>
      </c>
      <c r="AW106" s="211" t="s">
        <v>1653</v>
      </c>
      <c r="AX106" s="211" t="s">
        <v>1653</v>
      </c>
      <c r="AY106" s="211" t="s">
        <v>1653</v>
      </c>
      <c r="AZ106" s="211" t="s">
        <v>1653</v>
      </c>
      <c r="BA106" s="211"/>
      <c r="BB106" s="211" t="s">
        <v>1653</v>
      </c>
      <c r="BC106" s="211" t="s">
        <v>1653</v>
      </c>
      <c r="BD106" s="211"/>
      <c r="BE106" s="211"/>
      <c r="BF106" s="211"/>
      <c r="BG106" s="211"/>
      <c r="BH106" s="211"/>
      <c r="BI106" s="211"/>
      <c r="BJ106" s="211"/>
      <c r="BK106" s="211"/>
      <c r="BL106" s="211" t="s">
        <v>1653</v>
      </c>
      <c r="BO106" s="396" t="s">
        <v>1653</v>
      </c>
      <c r="BP106" s="1031" t="s">
        <v>1653</v>
      </c>
      <c r="BQ106" s="396" t="s">
        <v>1653</v>
      </c>
      <c r="BR106" s="211" t="s">
        <v>1653</v>
      </c>
      <c r="BS106" s="1030" t="s">
        <v>1653</v>
      </c>
      <c r="BU106" s="481"/>
      <c r="BV106" s="514" t="s">
        <v>1653</v>
      </c>
      <c r="BW106" s="1030" t="s">
        <v>1653</v>
      </c>
      <c r="BX106" s="211" t="s">
        <v>1653</v>
      </c>
      <c r="BY106" s="514" t="s">
        <v>1653</v>
      </c>
      <c r="BZ106" s="211" t="s">
        <v>1653</v>
      </c>
      <c r="CA106" s="396" t="s">
        <v>1653</v>
      </c>
      <c r="CB106" s="211" t="s">
        <v>1653</v>
      </c>
      <c r="CC106" t="s">
        <v>1653</v>
      </c>
      <c r="CD106" s="396" t="s">
        <v>1653</v>
      </c>
      <c r="CE106" s="396" t="s">
        <v>1653</v>
      </c>
      <c r="CF106" s="1032" t="s">
        <v>1653</v>
      </c>
      <c r="CG106" s="211">
        <v>0</v>
      </c>
    </row>
    <row r="107" spans="1:85" ht="25.9" customHeight="1">
      <c r="A107" s="979"/>
      <c r="B107" s="979"/>
      <c r="D107" s="1464" t="s">
        <v>1654</v>
      </c>
      <c r="E107" s="1942"/>
      <c r="F107" s="658" t="s">
        <v>1636</v>
      </c>
      <c r="G107" s="658" t="s">
        <v>1636</v>
      </c>
      <c r="H107" s="658" t="s">
        <v>1636</v>
      </c>
      <c r="I107" s="658" t="s">
        <v>1636</v>
      </c>
      <c r="J107" s="658" t="s">
        <v>1636</v>
      </c>
      <c r="K107" s="658" t="s">
        <v>1636</v>
      </c>
      <c r="L107" s="658" t="s">
        <v>1636</v>
      </c>
      <c r="M107" s="658" t="s">
        <v>1636</v>
      </c>
      <c r="N107" s="658" t="s">
        <v>1636</v>
      </c>
      <c r="O107" s="658" t="s">
        <v>1636</v>
      </c>
      <c r="P107" s="658" t="s">
        <v>1636</v>
      </c>
      <c r="Q107" s="658" t="s">
        <v>1636</v>
      </c>
      <c r="R107" s="658" t="s">
        <v>1636</v>
      </c>
      <c r="S107" s="658" t="s">
        <v>1636</v>
      </c>
      <c r="T107" s="658" t="s">
        <v>1636</v>
      </c>
      <c r="U107" s="658" t="s">
        <v>1636</v>
      </c>
      <c r="V107" s="658" t="s">
        <v>1636</v>
      </c>
      <c r="W107" s="658" t="s">
        <v>1636</v>
      </c>
      <c r="X107" s="658" t="s">
        <v>1636</v>
      </c>
      <c r="Y107" s="658" t="s">
        <v>1636</v>
      </c>
      <c r="Z107" s="658" t="s">
        <v>1636</v>
      </c>
      <c r="AA107" s="658" t="s">
        <v>1636</v>
      </c>
      <c r="AB107" s="658" t="s">
        <v>1636</v>
      </c>
      <c r="AC107" s="658" t="s">
        <v>1636</v>
      </c>
      <c r="AD107" s="658" t="s">
        <v>1636</v>
      </c>
      <c r="AE107" s="658" t="s">
        <v>1636</v>
      </c>
      <c r="AF107" s="658" t="s">
        <v>1636</v>
      </c>
      <c r="AG107" s="658" t="s">
        <v>1636</v>
      </c>
      <c r="AH107" s="658" t="s">
        <v>1636</v>
      </c>
      <c r="AI107" s="658" t="s">
        <v>1636</v>
      </c>
      <c r="AJ107" s="658" t="s">
        <v>1636</v>
      </c>
      <c r="AK107" s="64" t="s">
        <v>1651</v>
      </c>
      <c r="AL107" s="658" t="s">
        <v>1636</v>
      </c>
      <c r="AM107" s="7" t="s">
        <v>1655</v>
      </c>
      <c r="AN107" s="7" t="s">
        <v>1636</v>
      </c>
      <c r="AO107" s="7" t="s">
        <v>1655</v>
      </c>
      <c r="AP107" s="7" t="s">
        <v>1655</v>
      </c>
      <c r="AQ107" s="7" t="s">
        <v>1655</v>
      </c>
      <c r="AR107" s="7"/>
      <c r="AS107" s="7" t="s">
        <v>1655</v>
      </c>
      <c r="AT107" s="7" t="s">
        <v>1655</v>
      </c>
      <c r="AU107" s="7">
        <v>0</v>
      </c>
      <c r="AV107" s="7" t="s">
        <v>1636</v>
      </c>
      <c r="AW107" s="7" t="s">
        <v>1655</v>
      </c>
      <c r="AX107" s="7" t="s">
        <v>1655</v>
      </c>
      <c r="AY107" s="7" t="s">
        <v>1655</v>
      </c>
      <c r="AZ107" s="7" t="s">
        <v>1655</v>
      </c>
      <c r="BA107" s="7"/>
      <c r="BB107" s="7" t="s">
        <v>1655</v>
      </c>
      <c r="BC107" s="7" t="s">
        <v>1655</v>
      </c>
      <c r="BD107" s="7"/>
      <c r="BE107" s="7"/>
      <c r="BF107" s="7"/>
      <c r="BG107" s="7"/>
      <c r="BH107" s="7"/>
      <c r="BI107" s="7"/>
      <c r="BJ107" s="7"/>
      <c r="BK107" s="7"/>
      <c r="BL107" s="7" t="s">
        <v>1655</v>
      </c>
      <c r="BO107" s="658" t="s">
        <v>1636</v>
      </c>
      <c r="BP107" s="658" t="s">
        <v>1636</v>
      </c>
      <c r="BQ107" s="658" t="s">
        <v>1636</v>
      </c>
      <c r="BR107" s="211" t="s">
        <v>1655</v>
      </c>
      <c r="BS107" s="658" t="s">
        <v>1636</v>
      </c>
      <c r="BT107" s="658" t="s">
        <v>1636</v>
      </c>
      <c r="BU107" s="658" t="s">
        <v>1636</v>
      </c>
      <c r="BV107" s="658" t="s">
        <v>1636</v>
      </c>
      <c r="BW107" s="658" t="s">
        <v>1636</v>
      </c>
      <c r="BX107" s="7" t="s">
        <v>1655</v>
      </c>
      <c r="BY107" s="658" t="s">
        <v>1636</v>
      </c>
      <c r="BZ107" s="7" t="s">
        <v>1655</v>
      </c>
      <c r="CA107" s="658" t="s">
        <v>1636</v>
      </c>
      <c r="CB107" s="658" t="s">
        <v>1636</v>
      </c>
      <c r="CC107" s="658" t="s">
        <v>1636</v>
      </c>
      <c r="CD107" s="658" t="s">
        <v>1636</v>
      </c>
      <c r="CE107" s="658" t="s">
        <v>1636</v>
      </c>
      <c r="CF107" s="658" t="s">
        <v>1636</v>
      </c>
      <c r="CG107" s="211">
        <v>0</v>
      </c>
    </row>
    <row r="108" spans="1:85" ht="25.9" customHeight="1">
      <c r="A108" s="15"/>
      <c r="B108" s="15"/>
      <c r="D108" s="1464" t="s">
        <v>1656</v>
      </c>
      <c r="E108" s="1942"/>
      <c r="F108" s="1040" t="s">
        <v>183</v>
      </c>
      <c r="G108" s="1040" t="s">
        <v>183</v>
      </c>
      <c r="H108" s="1040" t="s">
        <v>183</v>
      </c>
      <c r="I108" s="1040" t="s">
        <v>183</v>
      </c>
      <c r="J108" s="1040" t="s">
        <v>183</v>
      </c>
      <c r="K108" s="1040" t="s">
        <v>183</v>
      </c>
      <c r="L108" s="1040" t="s">
        <v>183</v>
      </c>
      <c r="M108" s="1040" t="s">
        <v>183</v>
      </c>
      <c r="N108" s="1040" t="s">
        <v>183</v>
      </c>
      <c r="O108" s="1040" t="s">
        <v>183</v>
      </c>
      <c r="P108" s="1040" t="s">
        <v>183</v>
      </c>
      <c r="Q108" s="1040" t="s">
        <v>183</v>
      </c>
      <c r="R108" s="1040" t="s">
        <v>183</v>
      </c>
      <c r="S108" s="1040" t="s">
        <v>183</v>
      </c>
      <c r="T108" s="1040" t="s">
        <v>183</v>
      </c>
      <c r="U108" s="1040" t="s">
        <v>183</v>
      </c>
      <c r="V108" s="1040" t="s">
        <v>183</v>
      </c>
      <c r="W108" s="1040" t="s">
        <v>183</v>
      </c>
      <c r="X108" s="1040" t="s">
        <v>183</v>
      </c>
      <c r="Y108" s="1040" t="s">
        <v>183</v>
      </c>
      <c r="Z108" s="1040" t="s">
        <v>183</v>
      </c>
      <c r="AA108" s="1040" t="s">
        <v>183</v>
      </c>
      <c r="AB108" s="1040" t="s">
        <v>183</v>
      </c>
      <c r="AC108" s="1040" t="s">
        <v>183</v>
      </c>
      <c r="AD108" s="1040" t="s">
        <v>183</v>
      </c>
      <c r="AE108" s="1040" t="s">
        <v>183</v>
      </c>
      <c r="AF108" s="1040" t="s">
        <v>183</v>
      </c>
      <c r="AG108" s="1040" t="s">
        <v>183</v>
      </c>
      <c r="AH108" s="1040" t="s">
        <v>183</v>
      </c>
      <c r="AI108" s="1040" t="s">
        <v>183</v>
      </c>
      <c r="AJ108" s="1040" t="s">
        <v>183</v>
      </c>
      <c r="AK108" s="64" t="s">
        <v>1653</v>
      </c>
      <c r="AL108" s="1191" t="s">
        <v>183</v>
      </c>
      <c r="AM108" s="7" t="s">
        <v>1657</v>
      </c>
      <c r="AN108" s="7" t="s">
        <v>183</v>
      </c>
      <c r="AO108" s="7" t="s">
        <v>1657</v>
      </c>
      <c r="AP108" s="257" t="s">
        <v>1657</v>
      </c>
      <c r="AQ108" s="7" t="s">
        <v>1657</v>
      </c>
      <c r="AR108" s="7"/>
      <c r="AS108" s="7" t="s">
        <v>1657</v>
      </c>
      <c r="AT108" s="7" t="s">
        <v>1657</v>
      </c>
      <c r="AU108" s="7">
        <v>0</v>
      </c>
      <c r="AV108" s="7" t="s">
        <v>183</v>
      </c>
      <c r="AW108" s="7" t="s">
        <v>1657</v>
      </c>
      <c r="AX108" s="7" t="s">
        <v>1657</v>
      </c>
      <c r="AY108" s="7" t="s">
        <v>1657</v>
      </c>
      <c r="AZ108" s="7" t="s">
        <v>1657</v>
      </c>
      <c r="BA108" s="7"/>
      <c r="BB108" s="7" t="s">
        <v>1657</v>
      </c>
      <c r="BC108" s="7" t="s">
        <v>1657</v>
      </c>
      <c r="BD108" s="7"/>
      <c r="BE108" s="7"/>
      <c r="BF108" s="7"/>
      <c r="BG108" s="7"/>
      <c r="BH108" s="7"/>
      <c r="BI108" s="7"/>
      <c r="BJ108" s="7"/>
      <c r="BK108" s="7"/>
      <c r="BL108" s="7" t="s">
        <v>1657</v>
      </c>
      <c r="BO108" s="1040" t="s">
        <v>183</v>
      </c>
      <c r="BP108" s="1040" t="s">
        <v>183</v>
      </c>
      <c r="BQ108" s="1040" t="s">
        <v>183</v>
      </c>
      <c r="BR108" s="211" t="s">
        <v>1657</v>
      </c>
      <c r="BS108" s="1040" t="s">
        <v>183</v>
      </c>
      <c r="BT108" s="1040" t="s">
        <v>183</v>
      </c>
      <c r="BU108" s="1040" t="s">
        <v>183</v>
      </c>
      <c r="BV108" s="1040" t="s">
        <v>183</v>
      </c>
      <c r="BW108" s="1040" t="s">
        <v>183</v>
      </c>
      <c r="BX108" s="7" t="s">
        <v>1657</v>
      </c>
      <c r="BY108" s="1040" t="s">
        <v>183</v>
      </c>
      <c r="BZ108" s="7" t="s">
        <v>1657</v>
      </c>
      <c r="CA108" s="1191" t="s">
        <v>183</v>
      </c>
      <c r="CB108" s="1040" t="s">
        <v>183</v>
      </c>
      <c r="CC108" s="1040" t="s">
        <v>183</v>
      </c>
      <c r="CD108" s="1040" t="s">
        <v>183</v>
      </c>
      <c r="CE108" s="1040" t="s">
        <v>183</v>
      </c>
      <c r="CF108" s="1040" t="s">
        <v>183</v>
      </c>
      <c r="CG108" s="211">
        <v>0</v>
      </c>
    </row>
    <row r="109" spans="1:85" ht="25.9" customHeight="1">
      <c r="A109" s="61"/>
      <c r="B109" s="61"/>
      <c r="D109" s="1466" t="s">
        <v>1658</v>
      </c>
      <c r="E109" s="1942"/>
      <c r="F109" s="273" t="str">
        <f>'[1]jobinfo(2)'!$C$109</f>
        <v>Providing Cost Estimating &amp; Project Management Services</v>
      </c>
      <c r="G109" s="211"/>
      <c r="H109" s="273" t="s">
        <v>1659</v>
      </c>
      <c r="I109" s="561" t="s">
        <v>1660</v>
      </c>
      <c r="J109" s="424" t="s">
        <v>1661</v>
      </c>
      <c r="K109" s="561" t="s">
        <v>1662</v>
      </c>
      <c r="L109" s="304" t="s">
        <v>1661</v>
      </c>
      <c r="M109" s="15" t="s">
        <v>1659</v>
      </c>
      <c r="N109" s="658" t="s">
        <v>1659</v>
      </c>
      <c r="O109" s="891" t="s">
        <v>1663</v>
      </c>
      <c r="P109" t="s">
        <v>1659</v>
      </c>
      <c r="Q109" s="891" t="s">
        <v>1660</v>
      </c>
      <c r="R109" s="561" t="s">
        <v>1660</v>
      </c>
      <c r="S109" s="891" t="s">
        <v>1659</v>
      </c>
      <c r="T109" t="s">
        <v>1660</v>
      </c>
      <c r="U109" s="658" t="s">
        <v>1659</v>
      </c>
      <c r="V109" s="1039" t="s">
        <v>1664</v>
      </c>
      <c r="W109" s="658" t="s">
        <v>1659</v>
      </c>
      <c r="X109" s="891" t="s">
        <v>1665</v>
      </c>
      <c r="Y109" s="891" t="s">
        <v>1665</v>
      </c>
      <c r="Z109" s="891" t="s">
        <v>1665</v>
      </c>
      <c r="AA109" s="658" t="s">
        <v>1659</v>
      </c>
      <c r="AB109" s="658" t="s">
        <v>1659</v>
      </c>
      <c r="AC109" s="658" t="s">
        <v>1659</v>
      </c>
      <c r="AD109" s="658" t="s">
        <v>1659</v>
      </c>
      <c r="AE109" s="658" t="s">
        <v>1659</v>
      </c>
      <c r="AF109" s="211"/>
      <c r="AG109" s="658" t="s">
        <v>1659</v>
      </c>
      <c r="AH109" s="658" t="s">
        <v>1659</v>
      </c>
      <c r="AI109" s="658" t="s">
        <v>1659</v>
      </c>
      <c r="AJ109" s="658" t="s">
        <v>1660</v>
      </c>
      <c r="AK109" s="1184" t="s">
        <v>1663</v>
      </c>
      <c r="AL109" s="658" t="s">
        <v>1659</v>
      </c>
      <c r="AM109" s="658" t="s">
        <v>1659</v>
      </c>
      <c r="AN109" s="658" t="s">
        <v>1666</v>
      </c>
      <c r="AO109" s="658" t="s">
        <v>1659</v>
      </c>
      <c r="AP109" s="658" t="s">
        <v>1659</v>
      </c>
      <c r="AQ109" s="658" t="s">
        <v>1659</v>
      </c>
      <c r="AR109" s="658"/>
      <c r="AS109" s="658" t="s">
        <v>1659</v>
      </c>
      <c r="AT109" s="658" t="s">
        <v>1659</v>
      </c>
      <c r="AU109" s="658" t="s">
        <v>1667</v>
      </c>
      <c r="AV109" s="658" t="s">
        <v>1666</v>
      </c>
      <c r="AW109" s="658" t="s">
        <v>1659</v>
      </c>
      <c r="AX109" s="658" t="s">
        <v>1659</v>
      </c>
      <c r="AY109" s="658" t="s">
        <v>1659</v>
      </c>
      <c r="AZ109" s="658" t="s">
        <v>1659</v>
      </c>
      <c r="BA109" s="658"/>
      <c r="BB109" s="658" t="s">
        <v>1659</v>
      </c>
      <c r="BC109" s="658" t="s">
        <v>1659</v>
      </c>
      <c r="BD109" s="658"/>
      <c r="BE109" s="658"/>
      <c r="BF109" s="658"/>
      <c r="BG109" s="658"/>
      <c r="BH109" s="658"/>
      <c r="BI109" s="658"/>
      <c r="BJ109" s="658"/>
      <c r="BK109" s="658"/>
      <c r="BL109" s="658" t="s">
        <v>1659</v>
      </c>
      <c r="BO109" s="891" t="s">
        <v>1665</v>
      </c>
      <c r="BP109" s="273" t="s">
        <v>1659</v>
      </c>
      <c r="BQ109" s="891" t="s">
        <v>1660</v>
      </c>
      <c r="BR109" s="658" t="s">
        <v>1659</v>
      </c>
      <c r="BS109" s="562" t="s">
        <v>1663</v>
      </c>
      <c r="BU109" s="561" t="s">
        <v>1662</v>
      </c>
      <c r="BV109" s="514" t="s">
        <v>1659</v>
      </c>
      <c r="BW109" s="7" t="s">
        <v>1659</v>
      </c>
      <c r="BX109" s="658" t="s">
        <v>1659</v>
      </c>
      <c r="BY109" s="514" t="s">
        <v>1659</v>
      </c>
      <c r="BZ109" s="658" t="s">
        <v>1659</v>
      </c>
      <c r="CA109" s="891" t="s">
        <v>1666</v>
      </c>
      <c r="CB109" s="658" t="s">
        <v>1659</v>
      </c>
      <c r="CC109" t="s">
        <v>1660</v>
      </c>
      <c r="CD109" s="891" t="s">
        <v>1665</v>
      </c>
      <c r="CE109" s="891" t="s">
        <v>1665</v>
      </c>
      <c r="CF109" s="15" t="s">
        <v>1659</v>
      </c>
      <c r="CG109" s="658" t="s">
        <v>1667</v>
      </c>
    </row>
    <row r="110" spans="1:85" ht="25.9" customHeight="1">
      <c r="A110" s="61"/>
      <c r="B110" s="61"/>
      <c r="D110" s="1466" t="s">
        <v>1668</v>
      </c>
      <c r="E110" s="1942"/>
      <c r="F110" s="273" t="str">
        <f>'[1]jobinfo(2)'!$C$110</f>
        <v>Five Generations of Great Work</v>
      </c>
      <c r="G110" s="704"/>
      <c r="H110" s="273" t="s">
        <v>1669</v>
      </c>
      <c r="I110" s="561" t="s">
        <v>1670</v>
      </c>
      <c r="J110" s="1930" t="s">
        <v>1669</v>
      </c>
      <c r="K110" s="561" t="e">
        <v>#REF!</v>
      </c>
      <c r="L110" s="51" t="s">
        <v>1669</v>
      </c>
      <c r="M110" s="15" t="s">
        <v>1669</v>
      </c>
      <c r="N110" s="870" t="s">
        <v>1669</v>
      </c>
      <c r="O110" s="891" t="s">
        <v>1670</v>
      </c>
      <c r="P110" t="s">
        <v>1669</v>
      </c>
      <c r="Q110" s="891" t="s">
        <v>1670</v>
      </c>
      <c r="R110" s="561" t="s">
        <v>1670</v>
      </c>
      <c r="S110" s="891" t="s">
        <v>1669</v>
      </c>
      <c r="T110" t="s">
        <v>1670</v>
      </c>
      <c r="U110" s="870" t="s">
        <v>1669</v>
      </c>
      <c r="V110" s="1041" t="s">
        <v>1671</v>
      </c>
      <c r="W110" s="870" t="s">
        <v>1669</v>
      </c>
      <c r="X110" s="891" t="s">
        <v>1672</v>
      </c>
      <c r="Y110" s="891" t="s">
        <v>1672</v>
      </c>
      <c r="Z110" s="891" t="s">
        <v>1672</v>
      </c>
      <c r="AA110" s="870" t="s">
        <v>1669</v>
      </c>
      <c r="AB110" s="870" t="s">
        <v>1669</v>
      </c>
      <c r="AC110" s="870" t="s">
        <v>1669</v>
      </c>
      <c r="AD110" s="870" t="s">
        <v>1669</v>
      </c>
      <c r="AE110" s="870" t="s">
        <v>1669</v>
      </c>
      <c r="AF110" s="704"/>
      <c r="AG110" s="870" t="s">
        <v>1669</v>
      </c>
      <c r="AH110" s="870" t="s">
        <v>1669</v>
      </c>
      <c r="AI110" s="870" t="s">
        <v>1669</v>
      </c>
      <c r="AJ110" s="870" t="s">
        <v>1670</v>
      </c>
      <c r="AK110" s="1930" t="s">
        <v>1669</v>
      </c>
      <c r="AL110" s="1930" t="s">
        <v>1669</v>
      </c>
      <c r="AM110" s="870" t="s">
        <v>1669</v>
      </c>
      <c r="AN110" s="870" t="s">
        <v>1673</v>
      </c>
      <c r="AO110" s="870" t="s">
        <v>1669</v>
      </c>
      <c r="AP110" s="870" t="s">
        <v>1669</v>
      </c>
      <c r="AQ110" s="870" t="s">
        <v>1669</v>
      </c>
      <c r="AR110" s="870"/>
      <c r="AS110" s="870" t="s">
        <v>1669</v>
      </c>
      <c r="AT110" s="870" t="s">
        <v>1669</v>
      </c>
      <c r="AU110" s="870" t="s">
        <v>1674</v>
      </c>
      <c r="AV110" s="870" t="s">
        <v>1673</v>
      </c>
      <c r="AW110" s="870" t="s">
        <v>1669</v>
      </c>
      <c r="AX110" s="870" t="s">
        <v>1669</v>
      </c>
      <c r="AY110" s="870" t="s">
        <v>1669</v>
      </c>
      <c r="AZ110" s="870" t="s">
        <v>1669</v>
      </c>
      <c r="BA110" s="870"/>
      <c r="BB110" s="870" t="s">
        <v>1669</v>
      </c>
      <c r="BC110" s="870" t="s">
        <v>1669</v>
      </c>
      <c r="BD110" s="870"/>
      <c r="BE110" s="870"/>
      <c r="BF110" s="870"/>
      <c r="BG110" s="870"/>
      <c r="BH110" s="870"/>
      <c r="BI110" s="870"/>
      <c r="BJ110" s="870"/>
      <c r="BK110" s="870"/>
      <c r="BL110" s="870" t="s">
        <v>1669</v>
      </c>
      <c r="BO110" s="891" t="s">
        <v>1672</v>
      </c>
      <c r="BP110" s="273" t="s">
        <v>1669</v>
      </c>
      <c r="BQ110" s="891" t="s">
        <v>1670</v>
      </c>
      <c r="BR110" s="870" t="s">
        <v>1669</v>
      </c>
      <c r="BS110" s="562" t="s">
        <v>1670</v>
      </c>
      <c r="BU110" s="561"/>
      <c r="BV110" s="514" t="s">
        <v>1669</v>
      </c>
      <c r="BW110" s="7" t="s">
        <v>1669</v>
      </c>
      <c r="BX110" s="870" t="s">
        <v>1669</v>
      </c>
      <c r="BY110" s="514" t="s">
        <v>1669</v>
      </c>
      <c r="BZ110" s="870" t="s">
        <v>1669</v>
      </c>
      <c r="CA110" s="891" t="s">
        <v>1673</v>
      </c>
      <c r="CB110" s="870" t="s">
        <v>1669</v>
      </c>
      <c r="CC110" t="s">
        <v>1670</v>
      </c>
      <c r="CD110" s="891" t="s">
        <v>1672</v>
      </c>
      <c r="CE110" s="891" t="s">
        <v>1672</v>
      </c>
      <c r="CF110" s="15" t="s">
        <v>1669</v>
      </c>
      <c r="CG110" s="870" t="s">
        <v>1674</v>
      </c>
    </row>
    <row r="111" spans="1:85" ht="25.9" customHeight="1">
      <c r="A111" s="61"/>
      <c r="B111" s="61"/>
      <c r="D111" s="1464" t="s">
        <v>1675</v>
      </c>
      <c r="E111" s="1942"/>
      <c r="F111" s="273" t="str">
        <f>'[1]jobinfo(2)'!$C$111</f>
        <v>Five Generations of Pride &amp; Skills</v>
      </c>
      <c r="G111" s="211"/>
      <c r="H111" s="273" t="s">
        <v>1676</v>
      </c>
      <c r="I111" s="481" t="s">
        <v>1676</v>
      </c>
      <c r="J111" s="1930" t="s">
        <v>1676</v>
      </c>
      <c r="K111" s="481" t="e">
        <v>#REF!</v>
      </c>
      <c r="L111" s="51" t="s">
        <v>1676</v>
      </c>
      <c r="M111" s="15" t="s">
        <v>1676</v>
      </c>
      <c r="N111" s="658" t="s">
        <v>1676</v>
      </c>
      <c r="O111" s="396" t="s">
        <v>1676</v>
      </c>
      <c r="P111" t="s">
        <v>1676</v>
      </c>
      <c r="Q111" s="396" t="s">
        <v>1676</v>
      </c>
      <c r="R111" s="481" t="s">
        <v>1676</v>
      </c>
      <c r="S111" s="396" t="s">
        <v>1676</v>
      </c>
      <c r="T111" t="s">
        <v>1676</v>
      </c>
      <c r="U111" s="658" t="s">
        <v>1676</v>
      </c>
      <c r="V111" s="1042" t="s">
        <v>1677</v>
      </c>
      <c r="W111" s="658" t="s">
        <v>1676</v>
      </c>
      <c r="X111" s="396" t="s">
        <v>1676</v>
      </c>
      <c r="Y111" s="396" t="s">
        <v>1676</v>
      </c>
      <c r="Z111" s="396" t="s">
        <v>1676</v>
      </c>
      <c r="AA111" s="658" t="s">
        <v>1676</v>
      </c>
      <c r="AB111" s="658" t="s">
        <v>1676</v>
      </c>
      <c r="AC111" s="658" t="s">
        <v>1676</v>
      </c>
      <c r="AD111" s="658" t="s">
        <v>1676</v>
      </c>
      <c r="AE111" s="658" t="s">
        <v>1676</v>
      </c>
      <c r="AF111" s="211"/>
      <c r="AG111" s="211" t="s">
        <v>1676</v>
      </c>
      <c r="AH111" s="211" t="s">
        <v>1676</v>
      </c>
      <c r="AI111" s="211" t="s">
        <v>1676</v>
      </c>
      <c r="AJ111" s="211" t="s">
        <v>1676</v>
      </c>
      <c r="AK111" s="1930" t="s">
        <v>1676</v>
      </c>
      <c r="AL111" s="658" t="s">
        <v>1676</v>
      </c>
      <c r="AM111" s="658" t="s">
        <v>1676</v>
      </c>
      <c r="AN111" s="658" t="s">
        <v>1676</v>
      </c>
      <c r="AO111" s="658" t="s">
        <v>1676</v>
      </c>
      <c r="AP111" s="658" t="s">
        <v>1676</v>
      </c>
      <c r="AQ111" s="658" t="s">
        <v>1676</v>
      </c>
      <c r="AR111" s="658"/>
      <c r="AS111" s="658" t="s">
        <v>1676</v>
      </c>
      <c r="AT111" s="658" t="s">
        <v>1676</v>
      </c>
      <c r="AU111" s="658" t="s">
        <v>1678</v>
      </c>
      <c r="AV111" s="658" t="s">
        <v>1676</v>
      </c>
      <c r="AW111" s="658" t="s">
        <v>1676</v>
      </c>
      <c r="AX111" s="658" t="s">
        <v>1676</v>
      </c>
      <c r="AY111" s="658" t="s">
        <v>1676</v>
      </c>
      <c r="AZ111" s="658" t="s">
        <v>1676</v>
      </c>
      <c r="BA111" s="658"/>
      <c r="BB111" s="658" t="s">
        <v>1676</v>
      </c>
      <c r="BC111" s="658" t="s">
        <v>1676</v>
      </c>
      <c r="BD111" s="658"/>
      <c r="BE111" s="658"/>
      <c r="BF111" s="658"/>
      <c r="BG111" s="658"/>
      <c r="BH111" s="658"/>
      <c r="BI111" s="658"/>
      <c r="BJ111" s="658"/>
      <c r="BK111" s="658"/>
      <c r="BL111" s="658" t="s">
        <v>1676</v>
      </c>
      <c r="BO111" s="396" t="s">
        <v>1676</v>
      </c>
      <c r="BP111" s="273" t="s">
        <v>1676</v>
      </c>
      <c r="BQ111" s="396" t="s">
        <v>1676</v>
      </c>
      <c r="BR111" s="658" t="s">
        <v>1676</v>
      </c>
      <c r="BS111" s="562" t="s">
        <v>1679</v>
      </c>
      <c r="BU111" s="481"/>
      <c r="BV111" s="514" t="s">
        <v>1676</v>
      </c>
      <c r="BW111" s="7" t="s">
        <v>1676</v>
      </c>
      <c r="BX111" s="658" t="s">
        <v>1676</v>
      </c>
      <c r="BY111" s="514" t="s">
        <v>1676</v>
      </c>
      <c r="BZ111" s="658" t="s">
        <v>1676</v>
      </c>
      <c r="CA111" s="396" t="s">
        <v>1676</v>
      </c>
      <c r="CB111" s="211" t="s">
        <v>1676</v>
      </c>
      <c r="CC111" t="s">
        <v>1676</v>
      </c>
      <c r="CD111" s="396" t="s">
        <v>1676</v>
      </c>
      <c r="CE111" s="396" t="s">
        <v>1676</v>
      </c>
      <c r="CF111" s="15" t="s">
        <v>1676</v>
      </c>
      <c r="CG111" s="658" t="s">
        <v>1678</v>
      </c>
    </row>
    <row r="112" spans="1:85" ht="25.9" customHeight="1">
      <c r="A112" s="61"/>
      <c r="B112" s="61"/>
      <c r="D112" s="1464" t="s">
        <v>1680</v>
      </c>
      <c r="E112" s="1043"/>
      <c r="F112" s="1030" t="str">
        <f>'[1]jobinfo(2)'!$C$112</f>
        <v>Joe Jones, PM  216.450.7228</v>
      </c>
      <c r="G112" s="1972" t="s">
        <v>1681</v>
      </c>
      <c r="H112" s="1031" t="s">
        <v>1609</v>
      </c>
      <c r="I112" s="481" t="s">
        <v>1682</v>
      </c>
      <c r="J112" s="1044" t="s">
        <v>1609</v>
      </c>
      <c r="K112" s="481" t="s">
        <v>1683</v>
      </c>
      <c r="L112" s="255" t="s">
        <v>1609</v>
      </c>
      <c r="M112" s="1032" t="s">
        <v>1609</v>
      </c>
      <c r="N112" s="871" t="s">
        <v>1609</v>
      </c>
      <c r="O112" s="396" t="s">
        <v>1609</v>
      </c>
      <c r="P112" t="s">
        <v>1682</v>
      </c>
      <c r="Q112" s="396" t="s">
        <v>1682</v>
      </c>
      <c r="R112" s="481" t="s">
        <v>1682</v>
      </c>
      <c r="S112" s="396" t="s">
        <v>1609</v>
      </c>
      <c r="T112" t="s">
        <v>1682</v>
      </c>
      <c r="U112" s="871" t="s">
        <v>1682</v>
      </c>
      <c r="V112" s="1039" t="s">
        <v>1684</v>
      </c>
      <c r="W112" s="871" t="s">
        <v>1682</v>
      </c>
      <c r="X112" s="396" t="s">
        <v>1682</v>
      </c>
      <c r="Y112" s="396" t="s">
        <v>1682</v>
      </c>
      <c r="Z112" s="396" t="s">
        <v>1682</v>
      </c>
      <c r="AA112" s="871" t="s">
        <v>1609</v>
      </c>
      <c r="AB112" s="871" t="s">
        <v>1609</v>
      </c>
      <c r="AC112" s="871" t="s">
        <v>1609</v>
      </c>
      <c r="AD112" s="871" t="s">
        <v>1609</v>
      </c>
      <c r="AE112" s="871" t="s">
        <v>1609</v>
      </c>
      <c r="AF112" s="1972" t="s">
        <v>1681</v>
      </c>
      <c r="AG112" s="871" t="s">
        <v>1609</v>
      </c>
      <c r="AH112" s="871" t="s">
        <v>1609</v>
      </c>
      <c r="AI112" s="871" t="s">
        <v>1609</v>
      </c>
      <c r="AJ112" s="871" t="s">
        <v>1609</v>
      </c>
      <c r="AK112" s="1044" t="s">
        <v>1609</v>
      </c>
      <c r="AL112" s="871" t="s">
        <v>1682</v>
      </c>
      <c r="AM112" s="871" t="s">
        <v>1609</v>
      </c>
      <c r="AN112" s="871" t="s">
        <v>1682</v>
      </c>
      <c r="AO112" s="871" t="s">
        <v>1609</v>
      </c>
      <c r="AP112" s="871" t="s">
        <v>1609</v>
      </c>
      <c r="AQ112" s="871" t="s">
        <v>1609</v>
      </c>
      <c r="AR112" s="658" t="s">
        <v>1685</v>
      </c>
      <c r="AS112" s="871" t="s">
        <v>1609</v>
      </c>
      <c r="AT112" s="871" t="s">
        <v>1609</v>
      </c>
      <c r="AU112" s="871" t="s">
        <v>1686</v>
      </c>
      <c r="AV112" s="871" t="s">
        <v>1682</v>
      </c>
      <c r="AW112" s="871" t="s">
        <v>1609</v>
      </c>
      <c r="AX112" s="871" t="s">
        <v>1609</v>
      </c>
      <c r="AY112" s="871" t="s">
        <v>1609</v>
      </c>
      <c r="AZ112" s="871" t="s">
        <v>1609</v>
      </c>
      <c r="BA112" s="871"/>
      <c r="BB112" s="871" t="s">
        <v>1609</v>
      </c>
      <c r="BC112" s="871" t="s">
        <v>1609</v>
      </c>
      <c r="BD112" s="871"/>
      <c r="BE112" s="871"/>
      <c r="BF112" s="871"/>
      <c r="BG112" s="871"/>
      <c r="BH112" s="871"/>
      <c r="BI112" s="871"/>
      <c r="BJ112" s="871"/>
      <c r="BK112" s="871"/>
      <c r="BL112" s="871" t="s">
        <v>1609</v>
      </c>
      <c r="BO112" s="396" t="s">
        <v>1682</v>
      </c>
      <c r="BP112" s="1031" t="s">
        <v>1609</v>
      </c>
      <c r="BQ112" s="396" t="s">
        <v>1609</v>
      </c>
      <c r="BR112" s="871" t="s">
        <v>1609</v>
      </c>
      <c r="BS112" s="562" t="s">
        <v>1687</v>
      </c>
      <c r="BU112" s="481" t="s">
        <v>1683</v>
      </c>
      <c r="BV112" s="514" t="s">
        <v>1682</v>
      </c>
      <c r="BW112" s="1030" t="s">
        <v>1609</v>
      </c>
      <c r="BX112" s="871" t="s">
        <v>1609</v>
      </c>
      <c r="BY112" s="514" t="s">
        <v>1682</v>
      </c>
      <c r="BZ112" s="871" t="s">
        <v>1609</v>
      </c>
      <c r="CA112" s="396" t="s">
        <v>1682</v>
      </c>
      <c r="CB112" s="871" t="s">
        <v>1609</v>
      </c>
      <c r="CC112" t="s">
        <v>1682</v>
      </c>
      <c r="CD112" s="396" t="s">
        <v>1682</v>
      </c>
      <c r="CE112" s="396" t="s">
        <v>1682</v>
      </c>
      <c r="CF112" s="1032" t="s">
        <v>1609</v>
      </c>
      <c r="CG112" s="871" t="s">
        <v>1686</v>
      </c>
    </row>
    <row r="113" spans="1:85" ht="25.9" customHeight="1">
      <c r="A113" s="61"/>
      <c r="B113" s="61"/>
      <c r="D113" s="1464" t="s">
        <v>1688</v>
      </c>
      <c r="E113" s="1942"/>
      <c r="F113" s="716" t="str">
        <f>'[1]jobinfo(2)'!$C$113</f>
        <v>wsbjoe9@gmail.com</v>
      </c>
      <c r="G113" s="930" t="s">
        <v>1631</v>
      </c>
      <c r="H113" s="950" t="s">
        <v>1689</v>
      </c>
      <c r="I113" s="1045" t="s">
        <v>1689</v>
      </c>
      <c r="J113" s="522" t="s">
        <v>1689</v>
      </c>
      <c r="K113" s="481" t="s">
        <v>1634</v>
      </c>
      <c r="L113" s="521" t="s">
        <v>1689</v>
      </c>
      <c r="M113" s="521" t="s">
        <v>1689</v>
      </c>
      <c r="N113" s="930" t="s">
        <v>1689</v>
      </c>
      <c r="O113" s="396" t="s">
        <v>1690</v>
      </c>
      <c r="P113" s="396" t="s">
        <v>1690</v>
      </c>
      <c r="Q113" s="396" t="s">
        <v>1690</v>
      </c>
      <c r="R113" s="396" t="s">
        <v>1690</v>
      </c>
      <c r="S113" s="396" t="s">
        <v>1689</v>
      </c>
      <c r="T113" s="396" t="s">
        <v>1690</v>
      </c>
      <c r="U113" s="933" t="s">
        <v>1691</v>
      </c>
      <c r="V113" s="1033" t="s">
        <v>1692</v>
      </c>
      <c r="W113" s="562" t="s">
        <v>1693</v>
      </c>
      <c r="X113" s="396" t="s">
        <v>1691</v>
      </c>
      <c r="Y113" s="396" t="s">
        <v>1691</v>
      </c>
      <c r="Z113" s="396" t="s">
        <v>1691</v>
      </c>
      <c r="AA113" s="919" t="s">
        <v>1689</v>
      </c>
      <c r="AB113" s="919" t="s">
        <v>1689</v>
      </c>
      <c r="AC113" s="919" t="s">
        <v>1689</v>
      </c>
      <c r="AD113" s="919" t="s">
        <v>1689</v>
      </c>
      <c r="AE113" s="933" t="s">
        <v>1689</v>
      </c>
      <c r="AF113" s="1036" t="s">
        <v>1631</v>
      </c>
      <c r="AG113" s="930" t="s">
        <v>1689</v>
      </c>
      <c r="AH113" s="930" t="s">
        <v>1689</v>
      </c>
      <c r="AI113" s="930" t="s">
        <v>1689</v>
      </c>
      <c r="AJ113" s="930" t="s">
        <v>1689</v>
      </c>
      <c r="AK113" s="1954" t="s">
        <v>1689</v>
      </c>
      <c r="AL113" s="1192" t="s">
        <v>1693</v>
      </c>
      <c r="AM113" s="659" t="s">
        <v>1689</v>
      </c>
      <c r="AN113" s="659" t="s">
        <v>1689</v>
      </c>
      <c r="AO113" s="659" t="s">
        <v>1689</v>
      </c>
      <c r="AP113" s="704" t="s">
        <v>1689</v>
      </c>
      <c r="AQ113" s="659" t="s">
        <v>1689</v>
      </c>
      <c r="AR113" s="659" t="s">
        <v>1694</v>
      </c>
      <c r="AS113" s="659" t="s">
        <v>1689</v>
      </c>
      <c r="AT113" s="704" t="s">
        <v>1689</v>
      </c>
      <c r="AU113" s="704" t="s">
        <v>1695</v>
      </c>
      <c r="AV113" s="704" t="s">
        <v>1689</v>
      </c>
      <c r="AW113" s="704" t="s">
        <v>1689</v>
      </c>
      <c r="AX113" s="704" t="s">
        <v>1689</v>
      </c>
      <c r="AY113" s="704" t="s">
        <v>1689</v>
      </c>
      <c r="AZ113" s="704" t="s">
        <v>1689</v>
      </c>
      <c r="BA113" s="704"/>
      <c r="BB113" s="704" t="s">
        <v>1689</v>
      </c>
      <c r="BC113" s="704" t="s">
        <v>1689</v>
      </c>
      <c r="BD113" s="704"/>
      <c r="BE113" s="704"/>
      <c r="BF113" s="704"/>
      <c r="BG113" s="704"/>
      <c r="BH113" s="704"/>
      <c r="BI113" s="704"/>
      <c r="BJ113" s="704"/>
      <c r="BK113" s="704"/>
      <c r="BL113" s="659" t="s">
        <v>1689</v>
      </c>
      <c r="BO113" s="396" t="s">
        <v>1691</v>
      </c>
      <c r="BP113" s="950" t="s">
        <v>1689</v>
      </c>
      <c r="BQ113" s="971" t="s">
        <v>1689</v>
      </c>
      <c r="BR113" s="704" t="s">
        <v>1689</v>
      </c>
      <c r="BS113" s="562" t="s">
        <v>1693</v>
      </c>
      <c r="BU113" s="481" t="s">
        <v>1634</v>
      </c>
      <c r="BV113" s="521" t="s">
        <v>1690</v>
      </c>
      <c r="BW113" s="521" t="s">
        <v>1689</v>
      </c>
      <c r="BX113" s="659" t="s">
        <v>1689</v>
      </c>
      <c r="BY113" s="396" t="s">
        <v>1690</v>
      </c>
      <c r="BZ113" s="659" t="s">
        <v>1689</v>
      </c>
      <c r="CA113" s="1192" t="s">
        <v>1696</v>
      </c>
      <c r="CB113" s="930" t="s">
        <v>1689</v>
      </c>
      <c r="CC113" s="396" t="s">
        <v>1690</v>
      </c>
      <c r="CD113" s="396" t="s">
        <v>1691</v>
      </c>
      <c r="CE113" s="396" t="s">
        <v>1691</v>
      </c>
      <c r="CF113" s="521" t="s">
        <v>1689</v>
      </c>
      <c r="CG113" s="704" t="s">
        <v>1695</v>
      </c>
    </row>
    <row r="114" spans="1:85" s="563" customFormat="1" ht="25.9" customHeight="1">
      <c r="A114" s="61"/>
      <c r="B114" s="61"/>
      <c r="C114"/>
      <c r="D114" s="1464" t="s">
        <v>1697</v>
      </c>
      <c r="E114" s="1238"/>
      <c r="F114" s="980" t="str">
        <f>'[1]jobinfo(2)'!$C$114</f>
        <v>404-446-9060</v>
      </c>
      <c r="G114" s="1239" t="s">
        <v>1698</v>
      </c>
      <c r="H114" s="980" t="s">
        <v>1699</v>
      </c>
      <c r="I114" s="1240" t="s">
        <v>1700</v>
      </c>
      <c r="J114" s="1241" t="s">
        <v>1701</v>
      </c>
      <c r="K114" s="939" t="s">
        <v>1609</v>
      </c>
      <c r="L114" s="1242" t="s">
        <v>1701</v>
      </c>
      <c r="M114" s="979" t="s">
        <v>1700</v>
      </c>
      <c r="N114" s="1239" t="s">
        <v>1700</v>
      </c>
      <c r="O114" s="937" t="s">
        <v>1700</v>
      </c>
      <c r="P114" s="937" t="s">
        <v>1700</v>
      </c>
      <c r="Q114" s="937" t="s">
        <v>1700</v>
      </c>
      <c r="R114" s="937" t="s">
        <v>1700</v>
      </c>
      <c r="S114" s="937" t="s">
        <v>1700</v>
      </c>
      <c r="T114" s="937" t="s">
        <v>1700</v>
      </c>
      <c r="U114" s="1239" t="s">
        <v>1700</v>
      </c>
      <c r="V114" s="937" t="s">
        <v>1682</v>
      </c>
      <c r="W114" s="980" t="s">
        <v>1700</v>
      </c>
      <c r="X114" s="937" t="s">
        <v>1700</v>
      </c>
      <c r="Y114" s="937" t="s">
        <v>1700</v>
      </c>
      <c r="Z114" s="937" t="s">
        <v>1700</v>
      </c>
      <c r="AA114" s="1239" t="s">
        <v>1700</v>
      </c>
      <c r="AB114" s="1239" t="s">
        <v>1700</v>
      </c>
      <c r="AC114" s="1239" t="s">
        <v>1700</v>
      </c>
      <c r="AD114" s="1239" t="s">
        <v>1700</v>
      </c>
      <c r="AE114" s="1239" t="s">
        <v>1700</v>
      </c>
      <c r="AF114" s="1239" t="s">
        <v>1698</v>
      </c>
      <c r="AG114" s="1239" t="s">
        <v>1700</v>
      </c>
      <c r="AH114" s="1239" t="s">
        <v>1700</v>
      </c>
      <c r="AI114" s="1239" t="s">
        <v>1700</v>
      </c>
      <c r="AJ114" s="1239" t="s">
        <v>1700</v>
      </c>
      <c r="AK114" s="1241" t="s">
        <v>1701</v>
      </c>
      <c r="AL114" s="1239" t="s">
        <v>1700</v>
      </c>
      <c r="AM114" s="1239" t="s">
        <v>1700</v>
      </c>
      <c r="AN114" s="211" t="s">
        <v>1699</v>
      </c>
      <c r="AO114" s="211" t="s">
        <v>1700</v>
      </c>
      <c r="AP114" s="211" t="s">
        <v>1699</v>
      </c>
      <c r="AQ114" s="211" t="s">
        <v>1700</v>
      </c>
      <c r="AR114" s="871" t="s">
        <v>1609</v>
      </c>
      <c r="AS114" s="211" t="s">
        <v>1700</v>
      </c>
      <c r="AT114" s="211" t="s">
        <v>1700</v>
      </c>
      <c r="AU114" s="211" t="s">
        <v>1682</v>
      </c>
      <c r="AV114" s="211" t="s">
        <v>1700</v>
      </c>
      <c r="AW114" s="211" t="s">
        <v>1700</v>
      </c>
      <c r="AX114" s="211" t="s">
        <v>1700</v>
      </c>
      <c r="AY114" s="211" t="s">
        <v>1700</v>
      </c>
      <c r="AZ114" s="211" t="s">
        <v>1700</v>
      </c>
      <c r="BA114" s="211"/>
      <c r="BB114" s="211" t="s">
        <v>1700</v>
      </c>
      <c r="BC114" s="211" t="s">
        <v>1700</v>
      </c>
      <c r="BD114" s="211"/>
      <c r="BE114" s="211"/>
      <c r="BF114" s="211"/>
      <c r="BG114" s="211"/>
      <c r="BH114" s="211"/>
      <c r="BI114" s="211"/>
      <c r="BJ114" s="211"/>
      <c r="BK114" s="211"/>
      <c r="BL114" s="211" t="s">
        <v>1700</v>
      </c>
      <c r="BM114" s="1277"/>
      <c r="BO114" s="937" t="s">
        <v>1700</v>
      </c>
      <c r="BP114" s="980" t="s">
        <v>1700</v>
      </c>
      <c r="BQ114" s="937" t="s">
        <v>1700</v>
      </c>
      <c r="BR114" s="1239" t="s">
        <v>1700</v>
      </c>
      <c r="BS114" s="980" t="s">
        <v>1700</v>
      </c>
      <c r="BU114" s="939" t="s">
        <v>1609</v>
      </c>
      <c r="BV114" s="943" t="s">
        <v>1700</v>
      </c>
      <c r="BW114" s="936" t="s">
        <v>1700</v>
      </c>
      <c r="BX114" s="211" t="s">
        <v>1700</v>
      </c>
      <c r="BY114" s="937" t="s">
        <v>1700</v>
      </c>
      <c r="BZ114" s="211" t="s">
        <v>1700</v>
      </c>
      <c r="CA114" s="7" t="s">
        <v>1700</v>
      </c>
      <c r="CB114" s="1239" t="s">
        <v>1700</v>
      </c>
      <c r="CC114" s="937" t="s">
        <v>1700</v>
      </c>
      <c r="CD114" s="937" t="s">
        <v>1700</v>
      </c>
      <c r="CE114" s="937" t="s">
        <v>1700</v>
      </c>
      <c r="CF114" s="979" t="s">
        <v>1700</v>
      </c>
      <c r="CG114" s="396"/>
    </row>
    <row r="115" spans="1:85" ht="25.9" customHeight="1">
      <c r="A115" s="61"/>
      <c r="B115" s="61"/>
      <c r="D115" s="1464" t="s">
        <v>1702</v>
      </c>
      <c r="E115" s="1942"/>
      <c r="F115" s="716" t="str">
        <f>'[1]jobinfo(2)'!$C$115</f>
        <v>info@myapcllc.com</v>
      </c>
      <c r="G115" s="211" t="s">
        <v>1703</v>
      </c>
      <c r="H115" s="950" t="s">
        <v>1630</v>
      </c>
      <c r="I115" s="1045" t="s">
        <v>1704</v>
      </c>
      <c r="J115" s="523" t="s">
        <v>1705</v>
      </c>
      <c r="K115" s="481" t="s">
        <v>1689</v>
      </c>
      <c r="L115" s="521" t="s">
        <v>1705</v>
      </c>
      <c r="M115" s="521" t="s">
        <v>1630</v>
      </c>
      <c r="N115" s="211" t="s">
        <v>1630</v>
      </c>
      <c r="O115" s="396" t="s">
        <v>1704</v>
      </c>
      <c r="P115" s="396" t="s">
        <v>1704</v>
      </c>
      <c r="Q115" s="396" t="s">
        <v>1704</v>
      </c>
      <c r="R115" s="396" t="s">
        <v>1704</v>
      </c>
      <c r="S115" s="396" t="s">
        <v>1630</v>
      </c>
      <c r="T115" s="396" t="s">
        <v>1704</v>
      </c>
      <c r="U115" s="211" t="s">
        <v>1706</v>
      </c>
      <c r="V115" s="1046" t="s">
        <v>1689</v>
      </c>
      <c r="W115" s="521" t="s">
        <v>1630</v>
      </c>
      <c r="X115" s="396" t="s">
        <v>1706</v>
      </c>
      <c r="Y115" s="396" t="s">
        <v>1706</v>
      </c>
      <c r="Z115" s="396" t="s">
        <v>1706</v>
      </c>
      <c r="AA115" s="658" t="s">
        <v>1630</v>
      </c>
      <c r="AB115" s="658" t="s">
        <v>1630</v>
      </c>
      <c r="AC115" s="658" t="s">
        <v>1630</v>
      </c>
      <c r="AD115" s="658" t="s">
        <v>1630</v>
      </c>
      <c r="AE115" s="211" t="s">
        <v>1630</v>
      </c>
      <c r="AF115" s="211" t="s">
        <v>1703</v>
      </c>
      <c r="AG115" s="211" t="s">
        <v>1630</v>
      </c>
      <c r="AH115" s="211" t="s">
        <v>1630</v>
      </c>
      <c r="AI115" s="211" t="s">
        <v>1630</v>
      </c>
      <c r="AJ115" s="211" t="s">
        <v>1630</v>
      </c>
      <c r="AK115" s="1185" t="s">
        <v>1705</v>
      </c>
      <c r="AL115" s="1192" t="s">
        <v>1707</v>
      </c>
      <c r="AM115" s="211" t="s">
        <v>1630</v>
      </c>
      <c r="AN115" s="211" t="s">
        <v>1630</v>
      </c>
      <c r="AO115" s="211" t="s">
        <v>1630</v>
      </c>
      <c r="AP115" s="211" t="s">
        <v>1630</v>
      </c>
      <c r="AQ115" s="211" t="s">
        <v>1630</v>
      </c>
      <c r="AR115" s="659" t="s">
        <v>1689</v>
      </c>
      <c r="AS115" s="211" t="s">
        <v>1630</v>
      </c>
      <c r="AT115" s="211" t="s">
        <v>1630</v>
      </c>
      <c r="AU115" s="211" t="s">
        <v>1689</v>
      </c>
      <c r="AV115" s="211" t="s">
        <v>1630</v>
      </c>
      <c r="AW115" s="211" t="s">
        <v>1630</v>
      </c>
      <c r="AX115" s="211" t="s">
        <v>1630</v>
      </c>
      <c r="AY115" s="211" t="s">
        <v>1630</v>
      </c>
      <c r="AZ115" s="211" t="s">
        <v>1630</v>
      </c>
      <c r="BA115" s="211"/>
      <c r="BB115" s="211" t="s">
        <v>1630</v>
      </c>
      <c r="BC115" s="211" t="s">
        <v>1630</v>
      </c>
      <c r="BD115" s="211"/>
      <c r="BE115" s="211"/>
      <c r="BF115" s="211"/>
      <c r="BG115" s="211"/>
      <c r="BH115" s="211"/>
      <c r="BI115" s="211"/>
      <c r="BJ115" s="211"/>
      <c r="BK115" s="211"/>
      <c r="BL115" s="211" t="s">
        <v>1630</v>
      </c>
      <c r="BO115" s="396" t="s">
        <v>1706</v>
      </c>
      <c r="BP115" s="950" t="s">
        <v>1630</v>
      </c>
      <c r="BQ115" s="971" t="s">
        <v>1630</v>
      </c>
      <c r="BR115" s="211" t="s">
        <v>1630</v>
      </c>
      <c r="BS115" s="521" t="s">
        <v>1630</v>
      </c>
      <c r="BU115" s="481" t="s">
        <v>1689</v>
      </c>
      <c r="BV115" s="521" t="s">
        <v>1704</v>
      </c>
      <c r="BW115" s="521" t="s">
        <v>1630</v>
      </c>
      <c r="BX115" s="211" t="s">
        <v>1630</v>
      </c>
      <c r="BY115" s="396" t="s">
        <v>1704</v>
      </c>
      <c r="BZ115" s="211" t="s">
        <v>1630</v>
      </c>
      <c r="CA115" s="1192" t="s">
        <v>1707</v>
      </c>
      <c r="CB115" s="211" t="s">
        <v>1630</v>
      </c>
      <c r="CC115" s="396" t="s">
        <v>1704</v>
      </c>
      <c r="CD115" s="396" t="s">
        <v>1706</v>
      </c>
      <c r="CE115" s="396" t="s">
        <v>1706</v>
      </c>
      <c r="CF115" s="521" t="s">
        <v>1630</v>
      </c>
      <c r="CG115" s="659"/>
    </row>
    <row r="116" spans="1:85" ht="25.9" customHeight="1">
      <c r="A116" s="61"/>
      <c r="B116" s="61"/>
      <c r="D116" s="1464" t="s">
        <v>1708</v>
      </c>
      <c r="E116" s="1916"/>
      <c r="F116" s="273" t="str">
        <f>'[1]jobinfo(2)'!$C$116</f>
        <v>TIN 83-226 0563</v>
      </c>
      <c r="G116" s="211" t="s">
        <v>1709</v>
      </c>
      <c r="H116" s="273" t="s">
        <v>1710</v>
      </c>
      <c r="I116" s="481" t="s">
        <v>1710</v>
      </c>
      <c r="J116" s="74" t="s">
        <v>1711</v>
      </c>
      <c r="K116" s="481" t="s">
        <v>1712</v>
      </c>
      <c r="L116" s="515" t="s">
        <v>1711</v>
      </c>
      <c r="M116" s="15" t="s">
        <v>1710</v>
      </c>
      <c r="N116" s="1908" t="s">
        <v>1710</v>
      </c>
      <c r="O116" s="396" t="s">
        <v>1711</v>
      </c>
      <c r="P116" t="s">
        <v>1710</v>
      </c>
      <c r="Q116" s="396" t="s">
        <v>1710</v>
      </c>
      <c r="R116" s="481" t="s">
        <v>1710</v>
      </c>
      <c r="S116" s="396" t="s">
        <v>1710</v>
      </c>
      <c r="T116" t="s">
        <v>1710</v>
      </c>
      <c r="U116" s="1908" t="s">
        <v>1710</v>
      </c>
      <c r="V116" s="1047" t="s">
        <v>1713</v>
      </c>
      <c r="W116" s="1908" t="s">
        <v>1710</v>
      </c>
      <c r="X116" s="396" t="s">
        <v>1710</v>
      </c>
      <c r="Y116" s="396" t="s">
        <v>1710</v>
      </c>
      <c r="Z116" s="396" t="s">
        <v>1710</v>
      </c>
      <c r="AA116" s="1908" t="s">
        <v>1710</v>
      </c>
      <c r="AB116" s="1908" t="s">
        <v>1710</v>
      </c>
      <c r="AC116" s="1908" t="s">
        <v>1710</v>
      </c>
      <c r="AD116" s="1908" t="s">
        <v>1710</v>
      </c>
      <c r="AE116" s="1908" t="s">
        <v>1710</v>
      </c>
      <c r="AF116" s="211" t="s">
        <v>1709</v>
      </c>
      <c r="AG116" s="1908" t="s">
        <v>1710</v>
      </c>
      <c r="AH116" s="1908" t="s">
        <v>1710</v>
      </c>
      <c r="AI116" s="1908" t="s">
        <v>1710</v>
      </c>
      <c r="AJ116" s="1908" t="s">
        <v>1710</v>
      </c>
      <c r="AK116" s="74" t="s">
        <v>1711</v>
      </c>
      <c r="AL116" s="869" t="s">
        <v>1710</v>
      </c>
      <c r="AM116" s="869" t="s">
        <v>1710</v>
      </c>
      <c r="AN116" s="869" t="s">
        <v>1710</v>
      </c>
      <c r="AO116" s="869" t="s">
        <v>1710</v>
      </c>
      <c r="AP116" s="869" t="s">
        <v>1710</v>
      </c>
      <c r="AQ116" s="869" t="s">
        <v>1710</v>
      </c>
      <c r="AR116" t="s">
        <v>1714</v>
      </c>
      <c r="AS116" s="869" t="s">
        <v>1710</v>
      </c>
      <c r="AT116" s="869" t="s">
        <v>1710</v>
      </c>
      <c r="AU116" s="869" t="s">
        <v>1715</v>
      </c>
      <c r="AV116" s="869" t="s">
        <v>1710</v>
      </c>
      <c r="AW116" s="869" t="s">
        <v>1710</v>
      </c>
      <c r="AX116" s="869" t="s">
        <v>1710</v>
      </c>
      <c r="AY116" s="869" t="s">
        <v>1710</v>
      </c>
      <c r="AZ116" s="869" t="s">
        <v>1710</v>
      </c>
      <c r="BA116" s="869"/>
      <c r="BB116" s="1851" t="s">
        <v>1710</v>
      </c>
      <c r="BC116" s="869" t="s">
        <v>1710</v>
      </c>
      <c r="BD116" s="869"/>
      <c r="BE116" s="869"/>
      <c r="BF116" s="869"/>
      <c r="BG116" s="869"/>
      <c r="BH116" s="869"/>
      <c r="BI116" s="869"/>
      <c r="BJ116" s="869"/>
      <c r="BK116" s="869"/>
      <c r="BL116" s="869" t="s">
        <v>1710</v>
      </c>
      <c r="BO116" s="396" t="s">
        <v>1710</v>
      </c>
      <c r="BP116" s="273" t="s">
        <v>1710</v>
      </c>
      <c r="BQ116" s="396" t="s">
        <v>1710</v>
      </c>
      <c r="BR116" s="869" t="s">
        <v>1710</v>
      </c>
      <c r="BS116" s="562" t="s">
        <v>1716</v>
      </c>
      <c r="BU116" s="481" t="s">
        <v>1712</v>
      </c>
      <c r="BV116" s="514" t="s">
        <v>1710</v>
      </c>
      <c r="BW116" s="7" t="s">
        <v>1710</v>
      </c>
      <c r="BX116" s="869" t="s">
        <v>1710</v>
      </c>
      <c r="BY116" s="514" t="s">
        <v>1710</v>
      </c>
      <c r="BZ116" s="869" t="s">
        <v>1710</v>
      </c>
      <c r="CA116" s="396" t="s">
        <v>1710</v>
      </c>
      <c r="CB116" s="1908" t="s">
        <v>1710</v>
      </c>
      <c r="CC116" t="s">
        <v>1710</v>
      </c>
      <c r="CD116" s="396" t="s">
        <v>1710</v>
      </c>
      <c r="CE116" s="396" t="s">
        <v>1710</v>
      </c>
      <c r="CF116" s="15" t="s">
        <v>1710</v>
      </c>
      <c r="CG116" s="658" t="s">
        <v>1715</v>
      </c>
    </row>
    <row r="117" spans="1:85" ht="25.9" customHeight="1">
      <c r="A117" s="61"/>
      <c r="B117" s="61"/>
      <c r="D117" s="1464" t="s">
        <v>1717</v>
      </c>
      <c r="E117" s="1048"/>
      <c r="F117" s="514" t="str">
        <f>'[1]jobinfo(2)'!$C$117</f>
        <v xml:space="preserve">  FEDEX    # 9836-2151-1</v>
      </c>
      <c r="G117" s="211" t="s">
        <v>1709</v>
      </c>
      <c r="H117" s="7" t="s">
        <v>1718</v>
      </c>
      <c r="I117" s="514" t="s">
        <v>1718</v>
      </c>
      <c r="J117" s="76" t="s">
        <v>1719</v>
      </c>
      <c r="K117" s="481" t="e">
        <v>#REF!</v>
      </c>
      <c r="L117" s="515" t="s">
        <v>1719</v>
      </c>
      <c r="M117" s="15" t="s">
        <v>1718</v>
      </c>
      <c r="N117" s="658" t="s">
        <v>1718</v>
      </c>
      <c r="O117" s="396" t="s">
        <v>1719</v>
      </c>
      <c r="P117" t="s">
        <v>1718</v>
      </c>
      <c r="Q117" s="396" t="s">
        <v>1718</v>
      </c>
      <c r="R117" s="514" t="s">
        <v>1718</v>
      </c>
      <c r="S117" s="7" t="s">
        <v>1718</v>
      </c>
      <c r="T117" t="s">
        <v>1718</v>
      </c>
      <c r="U117" s="658" t="s">
        <v>1718</v>
      </c>
      <c r="V117" s="1049"/>
      <c r="W117" s="658" t="s">
        <v>1718</v>
      </c>
      <c r="X117" s="7" t="s">
        <v>1718</v>
      </c>
      <c r="Y117" s="7" t="s">
        <v>1718</v>
      </c>
      <c r="Z117" s="7" t="s">
        <v>1718</v>
      </c>
      <c r="AA117" s="658" t="s">
        <v>1718</v>
      </c>
      <c r="AB117" s="658" t="s">
        <v>1718</v>
      </c>
      <c r="AC117" s="658" t="s">
        <v>1718</v>
      </c>
      <c r="AD117" s="658" t="s">
        <v>1718</v>
      </c>
      <c r="AE117" s="658" t="s">
        <v>1718</v>
      </c>
      <c r="AF117" s="7" t="s">
        <v>1718</v>
      </c>
      <c r="AG117" s="658" t="s">
        <v>1718</v>
      </c>
      <c r="AH117" s="658" t="s">
        <v>1718</v>
      </c>
      <c r="AI117" s="658" t="s">
        <v>1718</v>
      </c>
      <c r="AJ117" s="658" t="s">
        <v>1718</v>
      </c>
      <c r="AK117" s="76" t="s">
        <v>1719</v>
      </c>
      <c r="AL117" s="658" t="s">
        <v>1718</v>
      </c>
      <c r="AM117" s="658" t="s">
        <v>1718</v>
      </c>
      <c r="AN117" s="1269" t="s">
        <v>1718</v>
      </c>
      <c r="AO117" s="658" t="s">
        <v>1718</v>
      </c>
      <c r="AP117" s="658" t="s">
        <v>1718</v>
      </c>
      <c r="AQ117" s="658" t="s">
        <v>1718</v>
      </c>
      <c r="AR117" s="658" t="s">
        <v>1718</v>
      </c>
      <c r="AS117" s="658" t="s">
        <v>1718</v>
      </c>
      <c r="AT117" s="658" t="s">
        <v>1718</v>
      </c>
      <c r="AU117" s="658" t="s">
        <v>1715</v>
      </c>
      <c r="AV117" s="658" t="s">
        <v>1718</v>
      </c>
      <c r="AW117" s="658" t="s">
        <v>1718</v>
      </c>
      <c r="AX117" s="658" t="s">
        <v>1718</v>
      </c>
      <c r="AY117" s="658" t="s">
        <v>1718</v>
      </c>
      <c r="AZ117" s="658" t="s">
        <v>1718</v>
      </c>
      <c r="BA117" s="658"/>
      <c r="BB117" s="658" t="s">
        <v>1718</v>
      </c>
      <c r="BC117" s="658" t="s">
        <v>1718</v>
      </c>
      <c r="BD117" s="658"/>
      <c r="BE117" s="658"/>
      <c r="BF117" s="658"/>
      <c r="BG117" s="658"/>
      <c r="BH117" s="658"/>
      <c r="BI117" s="658"/>
      <c r="BJ117" s="658"/>
      <c r="BK117" s="658"/>
      <c r="BL117" s="658" t="s">
        <v>1718</v>
      </c>
      <c r="BO117" s="7" t="s">
        <v>1718</v>
      </c>
      <c r="BP117" s="7" t="s">
        <v>1718</v>
      </c>
      <c r="BQ117" s="514" t="s">
        <v>1718</v>
      </c>
      <c r="BR117" s="658" t="s">
        <v>1718</v>
      </c>
      <c r="BS117" s="562" t="s">
        <v>1720</v>
      </c>
      <c r="BU117" s="481" t="e">
        <v>#REF!</v>
      </c>
      <c r="BV117" s="514" t="s">
        <v>1718</v>
      </c>
      <c r="BW117" s="514" t="s">
        <v>1718</v>
      </c>
      <c r="BX117" s="1269" t="s">
        <v>942</v>
      </c>
      <c r="BY117" s="514" t="s">
        <v>1718</v>
      </c>
      <c r="BZ117" s="658" t="s">
        <v>1718</v>
      </c>
      <c r="CA117" s="7" t="s">
        <v>1718</v>
      </c>
      <c r="CB117" s="658" t="s">
        <v>1718</v>
      </c>
      <c r="CC117" t="s">
        <v>1718</v>
      </c>
      <c r="CD117" s="7" t="s">
        <v>1718</v>
      </c>
      <c r="CE117" s="7" t="s">
        <v>1718</v>
      </c>
      <c r="CF117" s="15" t="s">
        <v>1718</v>
      </c>
      <c r="CG117" s="658" t="s">
        <v>1715</v>
      </c>
    </row>
    <row r="118" spans="1:85" ht="25.9" customHeight="1">
      <c r="A118" s="61"/>
      <c r="B118" s="61"/>
      <c r="D118" s="1464" t="s">
        <v>1721</v>
      </c>
      <c r="E118" s="65"/>
      <c r="F118" s="65"/>
      <c r="G118" s="304"/>
      <c r="H118" s="304"/>
      <c r="I118" s="304"/>
      <c r="J118" s="481">
        <v>0</v>
      </c>
      <c r="K118" s="481" t="e">
        <v>#REF!</v>
      </c>
      <c r="L118" s="61"/>
      <c r="M118" s="15"/>
      <c r="N118" s="304"/>
      <c r="O118" s="396">
        <v>0</v>
      </c>
      <c r="P118" t="s">
        <v>74</v>
      </c>
      <c r="Q118" s="396">
        <v>0</v>
      </c>
      <c r="R118" s="304"/>
      <c r="S118" s="304" t="s">
        <v>74</v>
      </c>
      <c r="U118" s="304"/>
      <c r="V118" s="1050">
        <v>45393</v>
      </c>
      <c r="W118" s="304"/>
      <c r="AC118" s="304" t="s">
        <v>74</v>
      </c>
      <c r="AD118" s="304" t="s">
        <v>74</v>
      </c>
      <c r="AE118" s="304"/>
      <c r="AF118" s="7">
        <v>0</v>
      </c>
      <c r="AG118" s="304" t="s">
        <v>74</v>
      </c>
      <c r="AH118" s="304" t="s">
        <v>74</v>
      </c>
      <c r="AI118" s="304" t="s">
        <v>74</v>
      </c>
      <c r="AJ118" s="304" t="s">
        <v>74</v>
      </c>
      <c r="AK118" s="4" t="s">
        <v>1722</v>
      </c>
      <c r="AL118" s="304"/>
      <c r="AM118" s="304" t="s">
        <v>74</v>
      </c>
      <c r="AN118" s="1269"/>
      <c r="AO118" s="304" t="s">
        <v>74</v>
      </c>
      <c r="AP118" s="7"/>
      <c r="AR118" s="304"/>
      <c r="AT118" s="304"/>
      <c r="AU118" s="1248">
        <v>45726</v>
      </c>
      <c r="AV118" s="304"/>
      <c r="AW118" s="304"/>
      <c r="AX118" s="304"/>
      <c r="AY118" s="304"/>
      <c r="AZ118" s="304"/>
      <c r="BA118" s="304"/>
      <c r="BB118" s="304"/>
      <c r="BC118" s="304"/>
      <c r="BD118" s="304"/>
      <c r="BE118" s="304"/>
      <c r="BF118" s="304"/>
      <c r="BG118" s="304"/>
      <c r="BH118" s="304"/>
      <c r="BI118" s="304"/>
      <c r="BJ118" s="304"/>
      <c r="BK118" s="304"/>
      <c r="BL118" s="304"/>
      <c r="BO118" s="304"/>
      <c r="BP118" s="304"/>
      <c r="BQ118" s="304"/>
      <c r="BR118" s="304"/>
      <c r="BS118" s="562" t="s">
        <v>1723</v>
      </c>
      <c r="BU118" s="481" t="e">
        <v>#REF!</v>
      </c>
      <c r="BW118" s="304"/>
      <c r="BX118" s="1269" t="s">
        <v>1560</v>
      </c>
      <c r="BY118" s="514">
        <v>0</v>
      </c>
      <c r="CA118" s="304"/>
      <c r="CB118" s="304" t="s">
        <v>74</v>
      </c>
      <c r="CC118">
        <v>0</v>
      </c>
      <c r="CD118" s="304"/>
      <c r="CE118" s="304"/>
      <c r="CF118" s="15"/>
    </row>
    <row r="119" spans="1:85" ht="25.9" customHeight="1">
      <c r="A119" s="61"/>
      <c r="B119" s="61"/>
      <c r="D119" s="1467" t="s">
        <v>1724</v>
      </c>
      <c r="E119" s="178"/>
      <c r="F119" s="178"/>
      <c r="G119" s="1051"/>
      <c r="H119" s="1051"/>
      <c r="I119" s="1051"/>
      <c r="J119" s="520">
        <v>0</v>
      </c>
      <c r="K119" s="520" t="e">
        <v>#REF!</v>
      </c>
      <c r="L119" s="61"/>
      <c r="M119" s="15"/>
      <c r="N119" s="1051"/>
      <c r="O119" s="524" t="s">
        <v>1725</v>
      </c>
      <c r="P119" t="s">
        <v>74</v>
      </c>
      <c r="Q119" s="524" t="s">
        <v>1725</v>
      </c>
      <c r="R119" s="1051"/>
      <c r="S119" s="1051" t="s">
        <v>74</v>
      </c>
      <c r="U119" s="1051"/>
      <c r="V119" s="1050" t="s">
        <v>1726</v>
      </c>
      <c r="W119" s="1051"/>
      <c r="AC119" s="1051" t="s">
        <v>74</v>
      </c>
      <c r="AD119" s="1051" t="s">
        <v>74</v>
      </c>
      <c r="AE119" s="1051"/>
      <c r="AF119" s="7">
        <v>0</v>
      </c>
      <c r="AG119" s="1051" t="s">
        <v>74</v>
      </c>
      <c r="AH119" s="1051" t="s">
        <v>74</v>
      </c>
      <c r="AI119" s="1051" t="s">
        <v>74</v>
      </c>
      <c r="AJ119" s="1051" t="s">
        <v>74</v>
      </c>
      <c r="AK119" s="514"/>
      <c r="AL119" s="516"/>
      <c r="AM119" s="516" t="s">
        <v>74</v>
      </c>
      <c r="AN119" s="1269"/>
      <c r="AO119" s="516" t="s">
        <v>74</v>
      </c>
      <c r="AP119" s="7"/>
      <c r="AR119" s="516"/>
      <c r="AT119" s="516"/>
      <c r="AU119" s="516" t="s">
        <v>1727</v>
      </c>
      <c r="AV119" s="516"/>
      <c r="AW119" s="516"/>
      <c r="AX119" s="516"/>
      <c r="AY119" s="516"/>
      <c r="AZ119" s="516"/>
      <c r="BA119" s="516"/>
      <c r="BB119" s="516"/>
      <c r="BC119" s="516"/>
      <c r="BD119" s="516"/>
      <c r="BE119" s="516"/>
      <c r="BF119" s="516"/>
      <c r="BG119" s="516"/>
      <c r="BH119" s="516"/>
      <c r="BI119" s="516"/>
      <c r="BJ119" s="516"/>
      <c r="BK119" s="516"/>
      <c r="BL119" s="516"/>
      <c r="BO119" s="1051"/>
      <c r="BP119" s="1051"/>
      <c r="BQ119" s="1051"/>
      <c r="BR119" s="516"/>
      <c r="BS119" s="562" t="e">
        <v>#REF!</v>
      </c>
      <c r="BU119" s="520" t="e">
        <v>#REF!</v>
      </c>
      <c r="BW119" s="1051"/>
      <c r="BX119" s="1269" t="s">
        <v>1567</v>
      </c>
      <c r="BY119" s="514">
        <v>0</v>
      </c>
      <c r="CA119" s="1051"/>
      <c r="CB119" s="1051" t="s">
        <v>74</v>
      </c>
      <c r="CC119" t="s">
        <v>1725</v>
      </c>
      <c r="CD119" s="1051"/>
      <c r="CE119" s="1051"/>
      <c r="CF119" s="15"/>
    </row>
    <row r="120" spans="1:85" ht="25.9" customHeight="1">
      <c r="A120" s="61"/>
      <c r="B120" s="61"/>
      <c r="D120" s="1464" t="s">
        <v>1728</v>
      </c>
      <c r="E120" s="65"/>
      <c r="F120" s="65"/>
      <c r="G120" s="61"/>
      <c r="H120" s="61"/>
      <c r="I120" s="61"/>
      <c r="J120" s="481">
        <v>0</v>
      </c>
      <c r="K120" s="481" t="e">
        <v>#REF!</v>
      </c>
      <c r="L120" s="61"/>
      <c r="M120" s="15"/>
      <c r="N120" s="61"/>
      <c r="O120" s="396">
        <v>0</v>
      </c>
      <c r="P120" t="s">
        <v>74</v>
      </c>
      <c r="Q120" s="396">
        <v>0</v>
      </c>
      <c r="R120" s="61"/>
      <c r="S120" s="61" t="s">
        <v>74</v>
      </c>
      <c r="U120" s="61"/>
      <c r="V120" s="61" t="s">
        <v>1729</v>
      </c>
      <c r="W120" s="61"/>
      <c r="AC120" s="61" t="s">
        <v>74</v>
      </c>
      <c r="AD120" s="61" t="s">
        <v>74</v>
      </c>
      <c r="AE120" s="61"/>
      <c r="AF120" s="7">
        <v>0</v>
      </c>
      <c r="AG120" s="61" t="s">
        <v>74</v>
      </c>
      <c r="AH120" s="61" t="s">
        <v>74</v>
      </c>
      <c r="AI120" s="61" t="s">
        <v>74</v>
      </c>
      <c r="AJ120" s="61" t="s">
        <v>74</v>
      </c>
      <c r="AK120" s="514"/>
      <c r="AL120" s="61"/>
      <c r="AM120" s="61" t="s">
        <v>74</v>
      </c>
      <c r="AN120" s="1269"/>
      <c r="AO120" s="61" t="s">
        <v>74</v>
      </c>
      <c r="AP120" s="7"/>
      <c r="AR120" s="7"/>
      <c r="AT120" s="61"/>
      <c r="AU120" s="61" t="s">
        <v>1730</v>
      </c>
      <c r="AV120" s="61"/>
      <c r="AW120" s="61"/>
      <c r="AX120" s="61"/>
      <c r="AY120" s="61"/>
      <c r="AZ120" s="61"/>
      <c r="BA120" s="61"/>
      <c r="BB120" s="61"/>
      <c r="BC120" s="61"/>
      <c r="BD120" s="61"/>
      <c r="BE120" s="61"/>
      <c r="BF120" s="61"/>
      <c r="BG120" s="61"/>
      <c r="BH120" s="61"/>
      <c r="BI120" s="61"/>
      <c r="BJ120" s="61"/>
      <c r="BK120" s="61"/>
      <c r="BL120" s="61"/>
      <c r="BO120" s="61"/>
      <c r="BP120" s="61"/>
      <c r="BQ120" s="61"/>
      <c r="BR120" s="61"/>
      <c r="BS120" s="562" t="s">
        <v>1723</v>
      </c>
      <c r="BU120" s="481" t="e">
        <v>#REF!</v>
      </c>
      <c r="BW120" s="61"/>
      <c r="BX120" s="1269" t="s">
        <v>1362</v>
      </c>
      <c r="BY120" s="514">
        <v>0</v>
      </c>
      <c r="CA120" s="61"/>
      <c r="CB120" s="61" t="s">
        <v>74</v>
      </c>
      <c r="CC120">
        <v>0</v>
      </c>
      <c r="CD120" s="61"/>
      <c r="CE120" s="61"/>
      <c r="CF120" s="15"/>
    </row>
    <row r="121" spans="1:85" ht="25.9" customHeight="1">
      <c r="A121" s="61"/>
      <c r="B121" s="61"/>
      <c r="D121" s="1464" t="s">
        <v>1731</v>
      </c>
      <c r="E121" s="65"/>
      <c r="F121" s="65"/>
      <c r="G121" s="498"/>
      <c r="H121" s="1001"/>
      <c r="I121" s="498"/>
      <c r="J121" s="481">
        <v>0</v>
      </c>
      <c r="K121" s="481" t="e">
        <v>#REF!</v>
      </c>
      <c r="L121" s="61"/>
      <c r="M121" s="15"/>
      <c r="N121" s="498"/>
      <c r="O121" s="396" t="s">
        <v>1732</v>
      </c>
      <c r="P121" t="s">
        <v>74</v>
      </c>
      <c r="Q121" s="396">
        <v>0</v>
      </c>
      <c r="R121" s="498"/>
      <c r="S121" s="1001" t="s">
        <v>74</v>
      </c>
      <c r="U121" s="498"/>
      <c r="V121" s="498">
        <v>0</v>
      </c>
      <c r="W121" s="498"/>
      <c r="AC121" s="498" t="s">
        <v>74</v>
      </c>
      <c r="AD121" s="498" t="s">
        <v>74</v>
      </c>
      <c r="AE121" s="498"/>
      <c r="AF121" s="7">
        <v>0</v>
      </c>
      <c r="AG121" s="498" t="s">
        <v>74</v>
      </c>
      <c r="AH121" s="498" t="s">
        <v>74</v>
      </c>
      <c r="AI121" s="498" t="s">
        <v>74</v>
      </c>
      <c r="AJ121" s="498" t="s">
        <v>74</v>
      </c>
      <c r="AK121" s="219"/>
      <c r="AL121" s="498"/>
      <c r="AM121" s="498" t="s">
        <v>74</v>
      </c>
      <c r="AN121" s="1269"/>
      <c r="AO121" s="498" t="s">
        <v>74</v>
      </c>
      <c r="AP121" s="7"/>
      <c r="AR121" s="7"/>
      <c r="AT121" s="498"/>
      <c r="AU121" s="498">
        <v>0</v>
      </c>
      <c r="AV121" s="498"/>
      <c r="AW121" s="498"/>
      <c r="AX121" s="498"/>
      <c r="AY121" s="498"/>
      <c r="AZ121" s="498"/>
      <c r="BA121" s="498"/>
      <c r="BB121" s="498"/>
      <c r="BC121" s="498"/>
      <c r="BD121" s="498"/>
      <c r="BE121" s="498"/>
      <c r="BF121" s="498"/>
      <c r="BG121" s="498"/>
      <c r="BH121" s="498"/>
      <c r="BI121" s="498"/>
      <c r="BJ121" s="498"/>
      <c r="BK121" s="498"/>
      <c r="BL121" s="498"/>
      <c r="BO121" s="1001"/>
      <c r="BP121" s="1001"/>
      <c r="BQ121" s="498"/>
      <c r="BR121" s="498"/>
      <c r="BS121" s="562" t="s">
        <v>1723</v>
      </c>
      <c r="BU121" s="481" t="e">
        <v>#REF!</v>
      </c>
      <c r="BW121" s="498"/>
      <c r="BX121" s="1269" t="s">
        <v>1575</v>
      </c>
      <c r="BY121" s="514">
        <v>0</v>
      </c>
      <c r="CA121" s="1001"/>
      <c r="CB121" s="498" t="s">
        <v>74</v>
      </c>
      <c r="CC121">
        <v>0</v>
      </c>
      <c r="CD121" s="1001"/>
      <c r="CE121" s="1001"/>
      <c r="CF121" s="15"/>
    </row>
    <row r="122" spans="1:85" ht="25.9" customHeight="1">
      <c r="A122" s="61"/>
      <c r="B122" s="61"/>
      <c r="D122" s="1464" t="s">
        <v>1733</v>
      </c>
      <c r="E122" s="65"/>
      <c r="F122" s="65"/>
      <c r="G122" s="7"/>
      <c r="H122" s="7"/>
      <c r="I122" s="514"/>
      <c r="J122" s="481">
        <v>0</v>
      </c>
      <c r="K122" s="481" t="e">
        <v>#REF!</v>
      </c>
      <c r="L122" s="61"/>
      <c r="M122" s="15"/>
      <c r="N122" s="514"/>
      <c r="O122" s="396" t="s">
        <v>1604</v>
      </c>
      <c r="P122" t="s">
        <v>74</v>
      </c>
      <c r="Q122" s="396">
        <v>0</v>
      </c>
      <c r="R122" s="514"/>
      <c r="S122" s="7" t="s">
        <v>74</v>
      </c>
      <c r="U122" s="514"/>
      <c r="V122" s="514">
        <v>0</v>
      </c>
      <c r="W122" s="514"/>
      <c r="AC122" s="514" t="s">
        <v>74</v>
      </c>
      <c r="AD122" s="514" t="s">
        <v>74</v>
      </c>
      <c r="AE122" s="514"/>
      <c r="AF122" s="7">
        <v>0</v>
      </c>
      <c r="AG122" s="514" t="s">
        <v>74</v>
      </c>
      <c r="AH122" s="514" t="s">
        <v>74</v>
      </c>
      <c r="AI122" s="514" t="s">
        <v>74</v>
      </c>
      <c r="AJ122" s="514" t="s">
        <v>74</v>
      </c>
      <c r="AK122" s="219"/>
      <c r="AL122" s="514"/>
      <c r="AM122" s="514" t="s">
        <v>74</v>
      </c>
      <c r="AN122" s="1269"/>
      <c r="AO122" s="514" t="s">
        <v>74</v>
      </c>
      <c r="AP122" s="7"/>
      <c r="AR122" s="7"/>
      <c r="AT122" s="7"/>
      <c r="AU122" s="7" t="s">
        <v>295</v>
      </c>
      <c r="AV122" s="7"/>
      <c r="AW122" s="7"/>
      <c r="AX122" s="7"/>
      <c r="AY122" s="7"/>
      <c r="AZ122" s="7"/>
      <c r="BA122" s="7"/>
      <c r="BB122" s="7"/>
      <c r="BC122" s="7"/>
      <c r="BD122" s="7"/>
      <c r="BE122" s="7"/>
      <c r="BF122" s="7"/>
      <c r="BG122" s="7"/>
      <c r="BH122" s="7"/>
      <c r="BI122" s="7"/>
      <c r="BJ122" s="7"/>
      <c r="BK122" s="7"/>
      <c r="BL122" s="514"/>
      <c r="BO122" s="7"/>
      <c r="BP122" s="7"/>
      <c r="BQ122" s="514"/>
      <c r="BR122" s="514"/>
      <c r="BS122" s="562" t="s">
        <v>1723</v>
      </c>
      <c r="BU122" s="481" t="e">
        <v>#REF!</v>
      </c>
      <c r="BW122" s="514"/>
      <c r="BX122" s="1269" t="s">
        <v>1579</v>
      </c>
      <c r="BY122" s="514">
        <v>0</v>
      </c>
      <c r="CA122" s="7"/>
      <c r="CB122" s="514" t="s">
        <v>74</v>
      </c>
      <c r="CC122">
        <v>0</v>
      </c>
      <c r="CD122" s="7"/>
      <c r="CE122" s="7"/>
      <c r="CF122" s="15"/>
    </row>
    <row r="123" spans="1:85" ht="25.9" customHeight="1">
      <c r="A123" s="61"/>
      <c r="B123" s="61"/>
      <c r="D123" s="1464" t="s">
        <v>1734</v>
      </c>
      <c r="E123" s="65"/>
      <c r="F123" s="65"/>
      <c r="G123" s="1052"/>
      <c r="H123" s="1052" t="e">
        <v>#N/A</v>
      </c>
      <c r="I123" s="628" t="e">
        <v>#N/A</v>
      </c>
      <c r="J123" s="481">
        <v>0</v>
      </c>
      <c r="K123" s="481" t="e">
        <v>#REF!</v>
      </c>
      <c r="L123" s="61"/>
      <c r="M123" s="15"/>
      <c r="N123" s="628"/>
      <c r="O123" s="396">
        <v>0</v>
      </c>
      <c r="P123" t="e">
        <v>#N/A</v>
      </c>
      <c r="Q123" s="396">
        <v>0</v>
      </c>
      <c r="R123" s="628" t="e">
        <v>#N/A</v>
      </c>
      <c r="S123" s="1052" t="e">
        <v>#N/A</v>
      </c>
      <c r="T123" t="e">
        <v>#N/A</v>
      </c>
      <c r="U123" s="628" t="e">
        <v>#N/A</v>
      </c>
      <c r="V123" s="628" t="e">
        <v>#N/A</v>
      </c>
      <c r="W123" s="628" t="e">
        <v>#N/A</v>
      </c>
      <c r="AC123" s="628" t="e">
        <v>#N/A</v>
      </c>
      <c r="AD123" s="628" t="e">
        <v>#N/A</v>
      </c>
      <c r="AE123" s="628"/>
      <c r="AF123" s="1052" t="e">
        <v>#N/A</v>
      </c>
      <c r="AG123" s="628" t="e">
        <v>#N/A</v>
      </c>
      <c r="AH123" s="628" t="e">
        <v>#N/A</v>
      </c>
      <c r="AI123" s="628" t="e">
        <v>#N/A</v>
      </c>
      <c r="AJ123" s="628" t="e">
        <v>#N/A</v>
      </c>
      <c r="AK123" s="219"/>
      <c r="AL123" s="628" t="e">
        <v>#N/A</v>
      </c>
      <c r="AM123" s="628" t="e">
        <v>#N/A</v>
      </c>
      <c r="AN123" s="1269"/>
      <c r="AO123" s="628" t="e">
        <v>#N/A</v>
      </c>
      <c r="AP123" s="7"/>
      <c r="AR123" s="7" t="e">
        <v>#N/A</v>
      </c>
      <c r="AT123" s="1052" t="e">
        <v>#N/A</v>
      </c>
      <c r="AU123" s="1052" t="s">
        <v>1735</v>
      </c>
      <c r="AV123" s="1052"/>
      <c r="AW123" s="1052" t="s">
        <v>1736</v>
      </c>
      <c r="AX123" s="1052"/>
      <c r="AY123" s="1052" t="s">
        <v>1736</v>
      </c>
      <c r="AZ123" s="1052" t="s">
        <v>1736</v>
      </c>
      <c r="BA123" s="1052"/>
      <c r="BB123" s="1052"/>
      <c r="BC123" s="1052" t="e">
        <v>#N/A</v>
      </c>
      <c r="BD123" s="1052"/>
      <c r="BE123" s="1052"/>
      <c r="BF123" s="1052"/>
      <c r="BG123" s="1052"/>
      <c r="BH123" s="1052"/>
      <c r="BI123" s="1052"/>
      <c r="BJ123" s="1052"/>
      <c r="BK123" s="1052"/>
      <c r="BL123" s="628" t="e">
        <v>#N/A</v>
      </c>
      <c r="BO123" s="1052" t="e">
        <v>#N/A</v>
      </c>
      <c r="BP123" s="1052" t="e">
        <v>#N/A</v>
      </c>
      <c r="BQ123" s="628" t="e">
        <v>#N/A</v>
      </c>
      <c r="BR123" s="628" t="e">
        <v>#N/A</v>
      </c>
      <c r="BS123" s="562" t="e">
        <v>#REF!</v>
      </c>
      <c r="BU123" s="481" t="e">
        <v>#REF!</v>
      </c>
      <c r="BW123" s="628" t="e">
        <v>#N/A</v>
      </c>
      <c r="BX123" s="1269" t="s">
        <v>1581</v>
      </c>
      <c r="BY123" s="514" t="e">
        <v>#N/A</v>
      </c>
      <c r="CA123" s="1052" t="e">
        <v>#N/A</v>
      </c>
      <c r="CB123" s="628" t="e">
        <v>#N/A</v>
      </c>
      <c r="CC123" t="e">
        <v>#N/A</v>
      </c>
      <c r="CD123" s="1052" t="e">
        <v>#N/A</v>
      </c>
      <c r="CE123" s="1052" t="e">
        <v>#N/A</v>
      </c>
      <c r="CF123" s="15"/>
    </row>
    <row r="124" spans="1:85" ht="25.9" customHeight="1">
      <c r="A124" s="61"/>
      <c r="B124" s="61"/>
      <c r="D124" s="1464" t="s">
        <v>1737</v>
      </c>
      <c r="E124" s="65"/>
      <c r="F124" s="65"/>
      <c r="G124" s="1052"/>
      <c r="H124" s="1052" t="s">
        <v>74</v>
      </c>
      <c r="I124" s="628" t="s">
        <v>74</v>
      </c>
      <c r="J124" s="481">
        <v>0</v>
      </c>
      <c r="K124" s="481" t="e">
        <v>#REF!</v>
      </c>
      <c r="L124" s="61"/>
      <c r="M124" s="15"/>
      <c r="N124" s="628"/>
      <c r="O124" s="396">
        <v>0</v>
      </c>
      <c r="P124" t="s">
        <v>74</v>
      </c>
      <c r="Q124" s="396">
        <v>0</v>
      </c>
      <c r="R124" s="628" t="s">
        <v>74</v>
      </c>
      <c r="S124" s="1052" t="s">
        <v>74</v>
      </c>
      <c r="T124" t="s">
        <v>74</v>
      </c>
      <c r="U124" s="628" t="s">
        <v>74</v>
      </c>
      <c r="V124" s="628" t="s">
        <v>74</v>
      </c>
      <c r="W124" s="628" t="s">
        <v>74</v>
      </c>
      <c r="AC124" s="628" t="s">
        <v>74</v>
      </c>
      <c r="AE124" s="628"/>
      <c r="AF124" s="658" t="s">
        <v>1612</v>
      </c>
      <c r="AG124" s="628" t="s">
        <v>74</v>
      </c>
      <c r="AH124" s="628" t="s">
        <v>74</v>
      </c>
      <c r="AI124" s="628" t="s">
        <v>74</v>
      </c>
      <c r="AJ124" s="628" t="s">
        <v>74</v>
      </c>
      <c r="AK124" s="462"/>
      <c r="AL124" s="628" t="s">
        <v>74</v>
      </c>
      <c r="AM124" s="628" t="s">
        <v>74</v>
      </c>
      <c r="AO124" s="628" t="s">
        <v>74</v>
      </c>
      <c r="AP124" s="7"/>
      <c r="AR124" s="7" t="s">
        <v>74</v>
      </c>
      <c r="AT124" s="1052" t="s">
        <v>74</v>
      </c>
      <c r="AU124" s="1052" t="s">
        <v>1735</v>
      </c>
      <c r="AV124" s="1052"/>
      <c r="AW124" s="1052"/>
      <c r="AX124" s="1052"/>
      <c r="AY124" s="1052"/>
      <c r="AZ124" s="1052"/>
      <c r="BA124" s="1052"/>
      <c r="BB124" s="1052"/>
      <c r="BC124" s="1052" t="s">
        <v>74</v>
      </c>
      <c r="BD124" s="1052"/>
      <c r="BE124" s="1052"/>
      <c r="BF124" s="1052"/>
      <c r="BG124" s="1052"/>
      <c r="BH124" s="1052"/>
      <c r="BI124" s="1052"/>
      <c r="BJ124" s="1052"/>
      <c r="BK124" s="1052"/>
      <c r="BL124" s="628" t="s">
        <v>74</v>
      </c>
      <c r="BO124" s="1052" t="s">
        <v>74</v>
      </c>
      <c r="BP124" s="1052" t="s">
        <v>74</v>
      </c>
      <c r="BQ124" s="628" t="s">
        <v>74</v>
      </c>
      <c r="BR124" s="628" t="s">
        <v>74</v>
      </c>
      <c r="BS124" s="562" t="e">
        <v>#REF!</v>
      </c>
      <c r="BU124" s="481" t="e">
        <v>#REF!</v>
      </c>
      <c r="BW124" s="628" t="s">
        <v>1738</v>
      </c>
      <c r="BY124" s="514" t="s">
        <v>74</v>
      </c>
      <c r="CA124" s="1052" t="s">
        <v>74</v>
      </c>
      <c r="CB124" s="628" t="s">
        <v>74</v>
      </c>
      <c r="CC124" t="s">
        <v>74</v>
      </c>
      <c r="CD124" s="1052" t="s">
        <v>74</v>
      </c>
      <c r="CE124" s="1052" t="s">
        <v>74</v>
      </c>
      <c r="CF124" s="15"/>
    </row>
    <row r="125" spans="1:85" ht="25.9" customHeight="1">
      <c r="A125" s="685"/>
      <c r="B125" s="685"/>
      <c r="D125" s="1464"/>
      <c r="E125" s="65"/>
      <c r="F125" s="65"/>
      <c r="G125" s="1053"/>
      <c r="H125" s="1053" t="s">
        <v>74</v>
      </c>
      <c r="I125" s="629" t="s">
        <v>74</v>
      </c>
      <c r="J125" s="481"/>
      <c r="K125" s="481"/>
      <c r="L125" s="304"/>
      <c r="M125" s="15"/>
      <c r="N125" s="629"/>
      <c r="O125" s="396">
        <v>0</v>
      </c>
      <c r="P125" t="s">
        <v>74</v>
      </c>
      <c r="Q125" s="396"/>
      <c r="R125" s="629" t="s">
        <v>74</v>
      </c>
      <c r="S125" s="965" t="s">
        <v>1739</v>
      </c>
      <c r="T125" t="s">
        <v>74</v>
      </c>
      <c r="U125" s="629" t="s">
        <v>74</v>
      </c>
      <c r="V125" s="629" t="s">
        <v>74</v>
      </c>
      <c r="W125" s="629" t="s">
        <v>74</v>
      </c>
      <c r="Z125" s="629" t="s">
        <v>1740</v>
      </c>
      <c r="AC125" s="629" t="s">
        <v>74</v>
      </c>
      <c r="AE125" s="629"/>
      <c r="AF125" s="211"/>
      <c r="AG125" s="629" t="s">
        <v>74</v>
      </c>
      <c r="AH125" s="629" t="s">
        <v>74</v>
      </c>
      <c r="AI125" s="629" t="s">
        <v>74</v>
      </c>
      <c r="AJ125" s="629"/>
      <c r="AK125" s="61"/>
      <c r="AL125" s="629" t="s">
        <v>74</v>
      </c>
      <c r="AM125" s="629" t="s">
        <v>74</v>
      </c>
      <c r="AO125" s="629" t="s">
        <v>74</v>
      </c>
      <c r="AP125" s="7"/>
      <c r="AR125" s="7" t="s">
        <v>74</v>
      </c>
      <c r="AT125" s="1053" t="s">
        <v>74</v>
      </c>
      <c r="AU125" s="1053" t="s">
        <v>74</v>
      </c>
      <c r="AV125" s="1053"/>
      <c r="AW125" s="1053"/>
      <c r="AX125" s="1053"/>
      <c r="AY125" s="1053"/>
      <c r="AZ125" s="1053"/>
      <c r="BA125" s="1053"/>
      <c r="BB125" s="1053"/>
      <c r="BC125" s="1053" t="s">
        <v>74</v>
      </c>
      <c r="BD125" s="1053"/>
      <c r="BE125" s="1053"/>
      <c r="BF125" s="1053"/>
      <c r="BG125" s="1053"/>
      <c r="BH125" s="1053"/>
      <c r="BI125" s="1053"/>
      <c r="BJ125" s="1053"/>
      <c r="BK125" s="1053"/>
      <c r="BL125" s="629" t="s">
        <v>74</v>
      </c>
      <c r="BO125" s="1053" t="s">
        <v>74</v>
      </c>
      <c r="BP125" s="1053" t="s">
        <v>74</v>
      </c>
      <c r="BQ125" s="629" t="s">
        <v>74</v>
      </c>
      <c r="BR125" s="629" t="s">
        <v>74</v>
      </c>
      <c r="BS125" s="562" t="e">
        <v>#REF!</v>
      </c>
      <c r="BU125" s="481"/>
      <c r="BW125" s="629" t="s">
        <v>297</v>
      </c>
      <c r="BY125" s="514" t="s">
        <v>74</v>
      </c>
      <c r="CA125" s="1053" t="s">
        <v>74</v>
      </c>
      <c r="CB125" s="629" t="s">
        <v>74</v>
      </c>
      <c r="CC125" t="s">
        <v>74</v>
      </c>
      <c r="CD125" s="1053" t="s">
        <v>74</v>
      </c>
      <c r="CE125" s="1053" t="s">
        <v>74</v>
      </c>
      <c r="CF125" s="15"/>
    </row>
    <row r="126" spans="1:85" s="1858" customFormat="1" ht="25.9" customHeight="1">
      <c r="A126" s="1857"/>
      <c r="B126" s="1857"/>
      <c r="D126" s="1859" t="s">
        <v>1741</v>
      </c>
      <c r="E126" s="1860" t="s">
        <v>1742</v>
      </c>
      <c r="F126" s="1860" t="s">
        <v>1742</v>
      </c>
      <c r="G126" s="1860" t="s">
        <v>1742</v>
      </c>
      <c r="H126" s="1860" t="s">
        <v>1742</v>
      </c>
      <c r="I126" s="1860" t="s">
        <v>1742</v>
      </c>
      <c r="J126" s="1860" t="s">
        <v>1742</v>
      </c>
      <c r="K126" s="1860" t="s">
        <v>1742</v>
      </c>
      <c r="L126" s="1860" t="s">
        <v>1742</v>
      </c>
      <c r="M126" s="1860" t="s">
        <v>1742</v>
      </c>
      <c r="N126" s="1860" t="s">
        <v>1742</v>
      </c>
      <c r="O126" s="1860" t="s">
        <v>1742</v>
      </c>
      <c r="P126" s="1860" t="s">
        <v>1742</v>
      </c>
      <c r="Q126" s="1860" t="s">
        <v>1742</v>
      </c>
      <c r="R126" s="1860" t="s">
        <v>1742</v>
      </c>
      <c r="S126" s="1860" t="s">
        <v>1742</v>
      </c>
      <c r="T126" s="1860" t="s">
        <v>1742</v>
      </c>
      <c r="U126" s="1860" t="s">
        <v>1742</v>
      </c>
      <c r="V126" s="1860" t="s">
        <v>1742</v>
      </c>
      <c r="W126" s="1860" t="s">
        <v>1742</v>
      </c>
      <c r="X126" s="1860" t="s">
        <v>1742</v>
      </c>
      <c r="Y126" s="1860" t="s">
        <v>1742</v>
      </c>
      <c r="Z126" s="1860" t="s">
        <v>1742</v>
      </c>
      <c r="AA126" s="1860" t="s">
        <v>1742</v>
      </c>
      <c r="AB126" s="1860" t="s">
        <v>1742</v>
      </c>
      <c r="AC126" s="1860" t="s">
        <v>1742</v>
      </c>
      <c r="AD126" s="1860" t="s">
        <v>1742</v>
      </c>
      <c r="AE126" s="1860" t="s">
        <v>1742</v>
      </c>
      <c r="AF126" s="1860" t="s">
        <v>1742</v>
      </c>
      <c r="AG126" s="1860" t="s">
        <v>1742</v>
      </c>
      <c r="AH126" s="1860" t="s">
        <v>1742</v>
      </c>
      <c r="AI126" s="1860" t="s">
        <v>1742</v>
      </c>
      <c r="AJ126" s="1860"/>
      <c r="AL126" s="1861" t="s">
        <v>74</v>
      </c>
      <c r="AM126" s="1861" t="s">
        <v>1742</v>
      </c>
      <c r="AN126" s="1860" t="s">
        <v>1742</v>
      </c>
      <c r="AO126" s="1861" t="s">
        <v>1742</v>
      </c>
      <c r="AP126" s="1860"/>
      <c r="AQ126" s="1860" t="s">
        <v>1742</v>
      </c>
      <c r="AR126" s="1860" t="s">
        <v>1742</v>
      </c>
      <c r="AS126" s="1860"/>
      <c r="AT126" s="1860" t="s">
        <v>1742</v>
      </c>
      <c r="AU126" s="1860" t="s">
        <v>1742</v>
      </c>
      <c r="AV126" s="1860" t="s">
        <v>1742</v>
      </c>
      <c r="AW126" s="1862" t="s">
        <v>1742</v>
      </c>
      <c r="AX126" s="1860" t="s">
        <v>1742</v>
      </c>
      <c r="AY126" s="1860" t="s">
        <v>1742</v>
      </c>
      <c r="AZ126" s="1862" t="s">
        <v>1742</v>
      </c>
      <c r="BA126" s="1860"/>
      <c r="BB126" s="1860" t="s">
        <v>1742</v>
      </c>
      <c r="BC126" s="1860" t="s">
        <v>1742</v>
      </c>
      <c r="BD126" s="1860"/>
      <c r="BE126" s="1860"/>
      <c r="BF126" s="1860"/>
      <c r="BG126" s="1860"/>
      <c r="BH126" s="1860"/>
      <c r="BI126" s="1860"/>
      <c r="BJ126" s="1860"/>
      <c r="BK126" s="1860"/>
      <c r="BL126" s="1861" t="s">
        <v>1742</v>
      </c>
      <c r="BN126" s="4"/>
      <c r="BO126" s="1860" t="s">
        <v>1742</v>
      </c>
      <c r="BP126" s="1860" t="s">
        <v>1742</v>
      </c>
      <c r="BQ126" s="1860" t="s">
        <v>1742</v>
      </c>
      <c r="BR126" s="1861" t="s">
        <v>1742</v>
      </c>
      <c r="BS126" s="1860" t="s">
        <v>1742</v>
      </c>
      <c r="BT126" s="1860" t="s">
        <v>1742</v>
      </c>
      <c r="BU126" s="1860" t="s">
        <v>1742</v>
      </c>
      <c r="BV126" s="1860" t="s">
        <v>1742</v>
      </c>
      <c r="BW126" s="1860" t="s">
        <v>1742</v>
      </c>
      <c r="BX126" s="1860" t="s">
        <v>1742</v>
      </c>
      <c r="BY126" s="1860" t="s">
        <v>1742</v>
      </c>
      <c r="BZ126" s="1860"/>
      <c r="CA126" s="1860" t="s">
        <v>1742</v>
      </c>
      <c r="CB126" s="1860" t="s">
        <v>1742</v>
      </c>
      <c r="CC126" s="1860" t="s">
        <v>1742</v>
      </c>
      <c r="CD126" s="1860" t="s">
        <v>1742</v>
      </c>
      <c r="CE126" s="1860" t="s">
        <v>1742</v>
      </c>
      <c r="CF126" s="1860" t="s">
        <v>1742</v>
      </c>
      <c r="CG126" s="1860"/>
    </row>
    <row r="127" spans="1:85" s="1389" customFormat="1" ht="25.9" customHeight="1">
      <c r="A127" s="61"/>
      <c r="B127" s="61"/>
      <c r="C127"/>
      <c r="D127" s="1672" t="s">
        <v>1743</v>
      </c>
      <c r="E127" s="1390"/>
      <c r="F127" s="1390"/>
      <c r="G127" s="1390"/>
      <c r="H127" s="1390"/>
      <c r="I127" s="1390"/>
      <c r="J127" s="1390"/>
      <c r="K127" s="1390"/>
      <c r="L127" s="1390"/>
      <c r="M127" s="1390"/>
      <c r="N127" s="1390"/>
      <c r="O127" s="1390"/>
      <c r="P127" s="1390"/>
      <c r="Q127" s="1390"/>
      <c r="R127" s="1390"/>
      <c r="S127" s="1390"/>
      <c r="T127" s="1390"/>
      <c r="U127" s="1390"/>
      <c r="V127" s="1390"/>
      <c r="W127" s="1390"/>
      <c r="X127" s="1390"/>
      <c r="Y127" s="1390"/>
      <c r="Z127" s="1390"/>
      <c r="AA127" s="1390"/>
      <c r="AB127" s="1390"/>
      <c r="AC127" s="1390"/>
      <c r="AD127" s="1390"/>
      <c r="AE127" s="1390"/>
      <c r="AF127" s="1390"/>
      <c r="AG127" s="1390"/>
      <c r="AH127" s="1390"/>
      <c r="AI127" s="1390"/>
      <c r="AJ127" s="1390"/>
      <c r="AL127" s="1391"/>
      <c r="AM127" s="1391"/>
      <c r="AN127" s="1390"/>
      <c r="AO127" s="1391"/>
      <c r="AP127" s="1390"/>
      <c r="AQ127" s="1390"/>
      <c r="AR127" s="1390"/>
      <c r="AS127" s="1390"/>
      <c r="AT127" s="1415" t="s">
        <v>1743</v>
      </c>
      <c r="AU127" s="1415" t="s">
        <v>1743</v>
      </c>
      <c r="AV127" s="1415" t="s">
        <v>1743</v>
      </c>
      <c r="AW127" s="1415" t="s">
        <v>1743</v>
      </c>
      <c r="AX127" s="1390"/>
      <c r="AY127" s="1390"/>
      <c r="AZ127" s="218"/>
      <c r="BA127" s="218"/>
      <c r="BB127" s="218" t="str">
        <f>BB1</f>
        <v>BROWNLEE, KEN</v>
      </c>
      <c r="BC127" s="218" t="s">
        <v>1743</v>
      </c>
      <c r="BD127" s="218"/>
      <c r="BE127" s="218"/>
      <c r="BF127" s="218"/>
      <c r="BG127" s="218"/>
      <c r="BH127" s="218"/>
      <c r="BI127" s="218"/>
      <c r="BJ127" s="218"/>
      <c r="BK127" s="218"/>
      <c r="BL127" s="1391"/>
      <c r="BN127"/>
      <c r="BO127" s="1390"/>
      <c r="BP127" s="1390"/>
      <c r="BQ127" s="1390"/>
      <c r="BR127" s="1391"/>
      <c r="BS127" s="1390"/>
      <c r="BT127" s="1390"/>
      <c r="BU127" s="1390"/>
      <c r="BV127" s="1390"/>
      <c r="BW127" s="1390"/>
      <c r="BX127" s="1390"/>
      <c r="BY127" s="1390"/>
      <c r="BZ127" s="1390"/>
      <c r="CA127" s="1390"/>
      <c r="CB127" s="1390"/>
      <c r="CC127" s="1390"/>
      <c r="CD127" s="1390"/>
      <c r="CE127" s="1390"/>
      <c r="CF127" s="1390"/>
      <c r="CG127" s="1390"/>
    </row>
    <row r="128" spans="1:85" ht="25.9" customHeight="1">
      <c r="A128" s="61"/>
      <c r="B128" s="61"/>
      <c r="D128" s="7" t="str">
        <f>D1</f>
        <v>Property-Owner Name</v>
      </c>
      <c r="E128" s="396" t="str">
        <f>E1</f>
        <v>Sheet Map</v>
      </c>
      <c r="F128" s="396" t="str">
        <f>F1</f>
        <v>Bradley, Curtis L</v>
      </c>
      <c r="G128" s="396" t="str">
        <f>G1</f>
        <v>KOSWATTA, ERIKA</v>
      </c>
      <c r="H128" s="396" t="s">
        <v>6</v>
      </c>
      <c r="I128" s="396" t="str">
        <f t="shared" ref="I128:AI128" si="2">I1</f>
        <v>Battle, Larry Jr</v>
      </c>
      <c r="J128" s="396" t="str">
        <f t="shared" si="2"/>
        <v>ANDERSON, PETE</v>
      </c>
      <c r="K128" s="396" t="str">
        <f t="shared" si="2"/>
        <v>WYNN, NICK</v>
      </c>
      <c r="L128" s="396" t="str">
        <f t="shared" si="2"/>
        <v>FERGUSON, ROBERT &amp; MRS</v>
      </c>
      <c r="M128" s="396" t="str">
        <f t="shared" si="2"/>
        <v>RUSH, TIFFANY LOAN # 0579206154</v>
      </c>
      <c r="N128" s="396" t="str">
        <f t="shared" si="2"/>
        <v>RUSH, TIFFANY WTR</v>
      </c>
      <c r="O128" s="396" t="str">
        <f t="shared" si="2"/>
        <v>TORRES, ANGEL</v>
      </c>
      <c r="P128" s="396" t="str">
        <f t="shared" si="2"/>
        <v>Harvey, CORA</v>
      </c>
      <c r="Q128" s="396" t="str">
        <f t="shared" si="2"/>
        <v>ROBINSON, NiKKole</v>
      </c>
      <c r="R128" s="396" t="str">
        <f t="shared" si="2"/>
        <v>LEETH, RONNIE</v>
      </c>
      <c r="S128" s="396" t="str">
        <f t="shared" si="2"/>
        <v>LANEY, Anthony</v>
      </c>
      <c r="T128" s="396" t="str">
        <f t="shared" si="2"/>
        <v>LAWRENCE, GENEATHA</v>
      </c>
      <c r="U128" s="396" t="str">
        <f t="shared" si="2"/>
        <v>SMITH, JANET</v>
      </c>
      <c r="V128" s="396" t="str">
        <f t="shared" si="2"/>
        <v>Wimbish, Tawana</v>
      </c>
      <c r="W128" s="396" t="str">
        <f t="shared" si="2"/>
        <v>HICKS, JASON</v>
      </c>
      <c r="X128" s="396" t="str">
        <f t="shared" si="2"/>
        <v>Akala, Ayo SMOKE FIRE</v>
      </c>
      <c r="Y128" s="396" t="str">
        <f t="shared" si="2"/>
        <v>Akala, Ayo VND</v>
      </c>
      <c r="Z128" s="396" t="str">
        <f t="shared" si="2"/>
        <v>Akala, Ayo TREE</v>
      </c>
      <c r="AA128" s="396" t="str">
        <f t="shared" si="2"/>
        <v>Cousette, JOHN Vandalism</v>
      </c>
      <c r="AB128" s="396" t="str">
        <f t="shared" si="2"/>
        <v>Cousette, JOHN ROOF</v>
      </c>
      <c r="AC128" s="396" t="str">
        <f t="shared" si="2"/>
        <v>JONES, BREANNA </v>
      </c>
      <c r="AD128" s="396" t="str">
        <f t="shared" si="2"/>
        <v>Collins, Darlene</v>
      </c>
      <c r="AE128" s="396" t="str">
        <f t="shared" si="2"/>
        <v>NEWMAN, NICOLE</v>
      </c>
      <c r="AF128" s="396" t="str">
        <f t="shared" si="2"/>
        <v>Peggy Henderson</v>
      </c>
      <c r="AG128" s="396" t="str">
        <f t="shared" si="2"/>
        <v>Romero Beverly</v>
      </c>
      <c r="AH128" s="396" t="str">
        <f t="shared" si="2"/>
        <v>TAYLOR DAVIDSON, WARREN</v>
      </c>
      <c r="AI128" s="396" t="str">
        <f t="shared" si="2"/>
        <v>Goshen, Aaron &amp; Shania </v>
      </c>
      <c r="AJ128" s="396"/>
      <c r="AK128" s="276" t="s">
        <v>35</v>
      </c>
      <c r="AL128" s="628" t="s">
        <v>74</v>
      </c>
      <c r="AM128" s="628" t="s">
        <v>36</v>
      </c>
      <c r="AN128" s="396" t="s">
        <v>37</v>
      </c>
      <c r="AO128" s="628" t="s">
        <v>1744</v>
      </c>
      <c r="AP128" s="396"/>
      <c r="AQ128" s="396" t="str">
        <f>AQ1</f>
        <v xml:space="preserve">CARTER, KAREN </v>
      </c>
      <c r="AR128" s="396" t="str">
        <f>AR1</f>
        <v>CHERRY, LAUREN         LB8997</v>
      </c>
      <c r="AS128" s="396"/>
      <c r="AT128" s="396" t="str">
        <f>AT1</f>
        <v>LACEY, EUNICE</v>
      </c>
      <c r="AU128" s="396" t="str">
        <f>AU1</f>
        <v xml:space="preserve">BROOKS, DANIEL;JANAE POA </v>
      </c>
      <c r="AV128" s="396" t="str">
        <f>AV1</f>
        <v xml:space="preserve">Smith, Brian </v>
      </c>
      <c r="AW128" s="218" t="s">
        <v>46</v>
      </c>
      <c r="AX128" s="396" t="str">
        <f>AX1</f>
        <v>Hatten, Nedra</v>
      </c>
      <c r="AY128" s="396" t="str">
        <f>AY1</f>
        <v>HOWARD, MATTHEW</v>
      </c>
      <c r="AZ128" s="396" t="s">
        <v>1116</v>
      </c>
      <c r="BA128" s="396"/>
      <c r="BB128" s="396" t="str">
        <f>BB2</f>
        <v>3922 E 189 STR</v>
      </c>
      <c r="BC128" s="396" t="s">
        <v>51</v>
      </c>
      <c r="BD128" s="396"/>
      <c r="BE128" s="396"/>
      <c r="BF128" s="396"/>
      <c r="BG128" s="396"/>
      <c r="BH128" s="396"/>
      <c r="BI128" s="396"/>
      <c r="BJ128" s="396"/>
      <c r="BK128" s="396"/>
      <c r="BL128" s="628" t="s">
        <v>45</v>
      </c>
      <c r="BO128" s="396" t="str">
        <f t="shared" ref="BO128:BQ132" si="3">BO1</f>
        <v>BROWN,Courtney</v>
      </c>
      <c r="BP128" s="396" t="str">
        <f t="shared" si="3"/>
        <v>JOHNSON,MIKE WTR</v>
      </c>
      <c r="BQ128" s="396" t="str">
        <f t="shared" si="3"/>
        <v>JOHNSON,MIKE RFG</v>
      </c>
      <c r="BR128" s="628" t="s">
        <v>56</v>
      </c>
      <c r="BS128" s="396" t="str">
        <f t="shared" ref="BS128:BY128" si="4">BS1</f>
        <v>Tamplin, Adalene</v>
      </c>
      <c r="BT128" s="396" t="str">
        <f t="shared" si="4"/>
        <v>George Greenawalt</v>
      </c>
      <c r="BU128" s="396" t="str">
        <f t="shared" si="4"/>
        <v>Brown, Charles</v>
      </c>
      <c r="BV128" s="396" t="str">
        <f t="shared" si="4"/>
        <v>Lozano, Marcos</v>
      </c>
      <c r="BW128" s="396" t="str">
        <f t="shared" si="4"/>
        <v xml:space="preserve">Johnson, Margaret </v>
      </c>
      <c r="BX128" s="396" t="str">
        <f t="shared" si="4"/>
        <v>Carib Investment ,LLC</v>
      </c>
      <c r="BY128" s="396" t="str">
        <f t="shared" si="4"/>
        <v>Franklin Annette</v>
      </c>
      <c r="BZ128" s="396"/>
      <c r="CA128" s="396" t="s">
        <v>65</v>
      </c>
      <c r="CB128" s="396" t="str">
        <f>CB1</f>
        <v>WILLIS, CATRERA</v>
      </c>
      <c r="CC128" s="396" t="str">
        <f>CC1</f>
        <v>Greenawalt, Mike</v>
      </c>
      <c r="CD128" s="396" t="str">
        <f>CD1</f>
        <v>THOMAS, LISA</v>
      </c>
      <c r="CE128" s="396" t="str">
        <f>CE1</f>
        <v>Ragland</v>
      </c>
      <c r="CF128" s="396" t="str">
        <f>CF1</f>
        <v>Webb, Terika</v>
      </c>
      <c r="CG128" s="396"/>
    </row>
    <row r="129" spans="1:85" ht="25.9" customHeight="1">
      <c r="A129" s="61"/>
      <c r="B129" s="61"/>
      <c r="D129" s="7" t="str">
        <f t="shared" ref="D129:D132" si="5">D2</f>
        <v>Property address: street</v>
      </c>
      <c r="E129" s="396" t="s">
        <v>1745</v>
      </c>
      <c r="F129" s="396">
        <f t="shared" ref="F129:G132" si="6">F2</f>
        <v>0</v>
      </c>
      <c r="G129" s="396" t="str">
        <f t="shared" si="6"/>
        <v>TBD</v>
      </c>
      <c r="H129" s="396" t="s">
        <v>512</v>
      </c>
      <c r="I129" s="396" t="str">
        <f t="shared" ref="I129:S129" si="7">I2</f>
        <v>TBD</v>
      </c>
      <c r="J129" s="396">
        <f t="shared" si="7"/>
        <v>0</v>
      </c>
      <c r="K129" s="396" t="str">
        <f t="shared" si="7"/>
        <v>SHEREFINAL 1M0N 11.28.22</v>
      </c>
      <c r="L129" s="396">
        <f t="shared" si="7"/>
        <v>0</v>
      </c>
      <c r="M129" s="396" t="e">
        <f>#REF!</f>
        <v>#REF!</v>
      </c>
      <c r="N129" s="396" t="str">
        <f t="shared" si="7"/>
        <v>956 Roanoke Road,</v>
      </c>
      <c r="O129" s="396" t="str">
        <f t="shared" si="7"/>
        <v>One Tower Square</v>
      </c>
      <c r="P129" s="396" t="str">
        <f t="shared" si="7"/>
        <v>TBD</v>
      </c>
      <c r="Q129" s="396" t="str">
        <f t="shared" si="7"/>
        <v>TBD</v>
      </c>
      <c r="R129" s="396" t="str">
        <f t="shared" si="7"/>
        <v>TBD</v>
      </c>
      <c r="S129" s="396">
        <f t="shared" si="7"/>
        <v>0</v>
      </c>
      <c r="T129" s="396" t="str">
        <f t="shared" ref="T129:AI129" si="8">T2</f>
        <v>3936 Strandhill Road</v>
      </c>
      <c r="U129" s="396" t="str">
        <f t="shared" si="8"/>
        <v>2819-21 Ludlow Road</v>
      </c>
      <c r="V129" s="396" t="str">
        <f t="shared" si="8"/>
        <v>300 Lynhurst Drive</v>
      </c>
      <c r="W129" s="396" t="str">
        <f t="shared" si="8"/>
        <v>5630 Turney Road</v>
      </c>
      <c r="X129" s="396" t="str">
        <f t="shared" si="8"/>
        <v>3685 E153</v>
      </c>
      <c r="Y129" s="396" t="str">
        <f t="shared" si="8"/>
        <v>3685 E153</v>
      </c>
      <c r="Z129" s="396" t="str">
        <f t="shared" si="8"/>
        <v>3685 E153</v>
      </c>
      <c r="AA129" s="396" t="str">
        <f t="shared" si="8"/>
        <v>1133 East 111th St</v>
      </c>
      <c r="AB129" s="396" t="str">
        <f t="shared" si="8"/>
        <v>1133 East 111th St</v>
      </c>
      <c r="AC129" s="396" t="str">
        <f t="shared" si="8"/>
        <v>6033 Bear Creek Dr #420</v>
      </c>
      <c r="AD129" s="396" t="str">
        <f t="shared" si="8"/>
        <v>1334 Elwood RD</v>
      </c>
      <c r="AE129" s="396" t="str">
        <f t="shared" si="8"/>
        <v>4767 E 88 STR</v>
      </c>
      <c r="AF129" s="396" t="str">
        <f t="shared" si="8"/>
        <v>12413-15Gruss Ave,</v>
      </c>
      <c r="AG129" s="396" t="str">
        <f t="shared" si="8"/>
        <v>592 Clubland Circle Southeast</v>
      </c>
      <c r="AH129" s="396" t="str">
        <f t="shared" si="8"/>
        <v>15009 Harvard Ave</v>
      </c>
      <c r="AI129" s="396" t="str">
        <f t="shared" si="8"/>
        <v>969 E 348th St</v>
      </c>
      <c r="AJ129" s="396"/>
      <c r="AK129" s="276" t="s">
        <v>93</v>
      </c>
      <c r="AL129" s="629" t="s">
        <v>74</v>
      </c>
      <c r="AM129" s="628" t="s">
        <v>95</v>
      </c>
      <c r="AN129" s="396" t="s">
        <v>96</v>
      </c>
      <c r="AO129" s="629" t="s">
        <v>113</v>
      </c>
      <c r="AP129" s="396"/>
      <c r="AQ129" s="396" t="str">
        <f t="shared" ref="AQ129:AR132" si="9">AQ2</f>
        <v>7 Washington Square</v>
      </c>
      <c r="AR129" s="396" t="str">
        <f t="shared" si="9"/>
        <v>2687 E.128th</v>
      </c>
      <c r="AS129" s="396"/>
      <c r="AT129" s="396" t="str">
        <f t="shared" ref="AT129:AV129" si="10">AT2</f>
        <v>13601 5th Ave</v>
      </c>
      <c r="AU129" s="396" t="str">
        <f t="shared" si="10"/>
        <v>3427 SANDALWOOD LN</v>
      </c>
      <c r="AV129" s="396" t="str">
        <f t="shared" si="10"/>
        <v>831 Gertrude Place NW,</v>
      </c>
      <c r="AW129" s="396" t="s">
        <v>105</v>
      </c>
      <c r="AX129" s="396" t="str">
        <f t="shared" ref="AX129:AY129" si="11">AX2</f>
        <v>628 Quilliams Road</v>
      </c>
      <c r="AY129" s="396" t="str">
        <f t="shared" si="11"/>
        <v>3247 East 55th Street</v>
      </c>
      <c r="AZ129" s="396" t="s">
        <v>108</v>
      </c>
      <c r="BA129" s="396"/>
      <c r="BB129" s="396" t="str">
        <f>BB3</f>
        <v>CLEVELAND, OH 44128</v>
      </c>
      <c r="BC129" s="396" t="s">
        <v>110</v>
      </c>
      <c r="BD129" s="396"/>
      <c r="BE129" s="396"/>
      <c r="BF129" s="396"/>
      <c r="BG129" s="396"/>
      <c r="BH129" s="396"/>
      <c r="BI129" s="396"/>
      <c r="BJ129" s="396"/>
      <c r="BK129" s="396"/>
      <c r="BL129" s="629" t="s">
        <v>104</v>
      </c>
      <c r="BO129" s="396" t="str">
        <f t="shared" si="3"/>
        <v>6479 Veracruse Dr</v>
      </c>
      <c r="BP129" s="396" t="str">
        <f t="shared" si="3"/>
        <v>1841 Childress Dr SW</v>
      </c>
      <c r="BQ129" s="396" t="str">
        <f t="shared" si="3"/>
        <v>1841 Childress Drive Southwes</v>
      </c>
      <c r="BR129" s="629" t="s">
        <v>113</v>
      </c>
      <c r="BS129" s="396" t="str">
        <f t="shared" ref="BS129:BW132" si="12">BS2</f>
        <v>287 Roberts Rd</v>
      </c>
      <c r="BT129" s="396" t="str">
        <f t="shared" si="12"/>
        <v> 11604 Governor Ave</v>
      </c>
      <c r="BU129" s="396" t="str">
        <f t="shared" si="12"/>
        <v>TBD</v>
      </c>
      <c r="BV129" s="396" t="str">
        <f t="shared" si="12"/>
        <v>Direct: (844) 306-0752 Ext.591641</v>
      </c>
      <c r="BW129" s="396" t="str">
        <f t="shared" si="12"/>
        <v>3619 Rolling Green Ridge</v>
      </c>
      <c r="BX129" s="396" t="str">
        <f t="shared" ref="BX129" si="13">BX2</f>
        <v>4745 East 88th Street,</v>
      </c>
      <c r="BY129" s="396" t="str">
        <f>BY2</f>
        <v>One State Farm Plaza</v>
      </c>
      <c r="BZ129" s="396"/>
      <c r="CA129" s="396" t="s">
        <v>124</v>
      </c>
      <c r="CB129" s="396" t="str">
        <f t="shared" ref="CB129:CD132" si="14">CB2</f>
        <v>969 E 348th St</v>
      </c>
      <c r="CC129" s="396" t="str">
        <f t="shared" si="14"/>
        <v>11601 Governor Avenue</v>
      </c>
      <c r="CD129" s="396" t="str">
        <f t="shared" si="14"/>
        <v>5149 Miller Avenue</v>
      </c>
      <c r="CE129" s="396" t="str">
        <f t="shared" ref="CE129:CE132" si="15">CE2</f>
        <v>42 NORDHAM DR</v>
      </c>
      <c r="CF129" s="396" t="str">
        <f>CF2</f>
        <v>4981 Horizon Drive</v>
      </c>
      <c r="CG129" s="396"/>
    </row>
    <row r="130" spans="1:85" ht="25.9" customHeight="1">
      <c r="A130" s="61"/>
      <c r="B130" s="61"/>
      <c r="D130" s="7" t="str">
        <f t="shared" si="5"/>
        <v>Property city, state, zip</v>
      </c>
      <c r="E130" s="396" t="s">
        <v>1746</v>
      </c>
      <c r="F130" s="396" t="str">
        <f t="shared" si="6"/>
        <v>GUEST CLOSET</v>
      </c>
      <c r="G130" s="396" t="str">
        <f t="shared" si="6"/>
        <v xml:space="preserve">Foyer/Entry Room </v>
      </c>
      <c r="H130" s="396" t="s">
        <v>528</v>
      </c>
      <c r="I130" s="396" t="str">
        <f t="shared" ref="I130:S130" si="16">I3</f>
        <v>FOYER/ENTRY ROOM</v>
      </c>
      <c r="J130" s="396" t="str">
        <f t="shared" si="16"/>
        <v>Foyer</v>
      </c>
      <c r="K130" s="396" t="str">
        <f t="shared" si="16"/>
        <v>Foyer</v>
      </c>
      <c r="L130" s="396" t="str">
        <f t="shared" si="16"/>
        <v>Kitchen Travel area</v>
      </c>
      <c r="M130" s="396" t="e">
        <f>#REF!</f>
        <v>#REF!</v>
      </c>
      <c r="N130" s="396" t="str">
        <f t="shared" si="16"/>
        <v>Cleveland Heights, OH</v>
      </c>
      <c r="O130" s="396" t="str">
        <f t="shared" si="16"/>
        <v>FOYER - TRAVEL AREA</v>
      </c>
      <c r="P130" s="396" t="str">
        <f t="shared" si="16"/>
        <v>Front Room Foyer/entry</v>
      </c>
      <c r="Q130" s="396" t="str">
        <f t="shared" si="16"/>
        <v>FOYER/ENTRY ROOM</v>
      </c>
      <c r="R130" s="396" t="str">
        <f t="shared" si="16"/>
        <v>Foyer &amp; HALL</v>
      </c>
      <c r="S130" s="396" t="str">
        <f t="shared" si="16"/>
        <v>FOYER</v>
      </c>
      <c r="T130" s="396" t="str">
        <f t="shared" ref="T130:AI130" si="17">T3</f>
        <v>Cleveland, OH 44128</v>
      </c>
      <c r="U130" s="396" t="str">
        <f t="shared" si="17"/>
        <v>Cleveland, OH 44120</v>
      </c>
      <c r="V130" s="396" t="str">
        <f t="shared" si="17"/>
        <v>Atlanta, GA 30311</v>
      </c>
      <c r="W130" s="396" t="str">
        <f t="shared" si="17"/>
        <v>Garfield Heights, OH, 44125</v>
      </c>
      <c r="X130" s="396" t="str">
        <f t="shared" si="17"/>
        <v>Cleveland OH 44120</v>
      </c>
      <c r="Y130" s="396" t="str">
        <f t="shared" si="17"/>
        <v>Cleveland OH 44120</v>
      </c>
      <c r="Z130" s="396" t="str">
        <f t="shared" si="17"/>
        <v>Cleveland OH 44120</v>
      </c>
      <c r="AA130" s="396" t="str">
        <f t="shared" si="17"/>
        <v>Cleveland, OH</v>
      </c>
      <c r="AB130" s="396" t="str">
        <f t="shared" si="17"/>
        <v>Cleveland, OH</v>
      </c>
      <c r="AC130" s="396" t="str">
        <f t="shared" si="17"/>
        <v>Bedford Heights, OH 44146</v>
      </c>
      <c r="AD130" s="396" t="str">
        <f t="shared" si="17"/>
        <v>East Cleveland, OH 44108</v>
      </c>
      <c r="AE130" s="396" t="str">
        <f t="shared" si="17"/>
        <v>GARFILELD, OH 44125</v>
      </c>
      <c r="AF130" s="396" t="str">
        <f t="shared" si="17"/>
        <v>Cleveland, OH 44108</v>
      </c>
      <c r="AG130" s="396" t="str">
        <f t="shared" si="17"/>
        <v>Conyers, GA,</v>
      </c>
      <c r="AH130" s="396" t="str">
        <f t="shared" si="17"/>
        <v>Cleveland, OH 4412</v>
      </c>
      <c r="AI130" s="396" t="str">
        <f t="shared" si="17"/>
        <v>Eastlake, Ohio 44095</v>
      </c>
      <c r="AJ130" s="396"/>
      <c r="AK130" s="276" t="s">
        <v>156</v>
      </c>
      <c r="AL130" s="628" t="s">
        <v>74</v>
      </c>
      <c r="AM130" s="628" t="s">
        <v>157</v>
      </c>
      <c r="AN130" s="396" t="s">
        <v>158</v>
      </c>
      <c r="AO130" s="628" t="s">
        <v>1747</v>
      </c>
      <c r="AP130" s="396"/>
      <c r="AQ130" s="396" t="str">
        <f t="shared" si="9"/>
        <v>Euclid, OH 44143</v>
      </c>
      <c r="AR130" s="396" t="str">
        <f t="shared" si="9"/>
        <v>CLEVELAND, OH 44120</v>
      </c>
      <c r="AS130" s="396"/>
      <c r="AT130" s="396" t="str">
        <f t="shared" ref="AT130:AV130" si="18">AT3</f>
        <v>East Cleveland, OH 44112</v>
      </c>
      <c r="AU130" s="396" t="str">
        <f t="shared" si="18"/>
        <v>Austintown, OH 44511</v>
      </c>
      <c r="AV130" s="396" t="str">
        <f t="shared" si="18"/>
        <v>Atlanta, GA 30318</v>
      </c>
      <c r="AW130" s="396" t="s">
        <v>166</v>
      </c>
      <c r="AX130" s="396" t="str">
        <f t="shared" ref="AX130:AY130" si="19">AX3</f>
        <v>Cleveland Heights, OH 44121</v>
      </c>
      <c r="AY130" s="396" t="str">
        <f t="shared" si="19"/>
        <v>Cleveland, OH 44127</v>
      </c>
      <c r="AZ130" s="396" t="s">
        <v>220</v>
      </c>
      <c r="BB130" s="396" t="str">
        <f t="shared" ref="BB130:BB131" si="20">BB4</f>
        <v>KHAIAKEN@SBCGLOBAL.NET</v>
      </c>
      <c r="BC130" s="396" t="s">
        <v>171</v>
      </c>
      <c r="BD130" s="396"/>
      <c r="BE130" s="396"/>
      <c r="BF130" s="396"/>
      <c r="BG130" s="396"/>
      <c r="BH130" s="396"/>
      <c r="BI130" s="396"/>
      <c r="BJ130" s="396"/>
      <c r="BK130" s="396"/>
      <c r="BL130" s="628" t="s">
        <v>165</v>
      </c>
      <c r="BO130" s="396" t="str">
        <f t="shared" si="3"/>
        <v> Morrow, GA 30260</v>
      </c>
      <c r="BP130" s="396" t="str">
        <f t="shared" si="3"/>
        <v>Atlanta, GA, 30311</v>
      </c>
      <c r="BQ130" s="396" t="str">
        <f t="shared" si="3"/>
        <v>Atlanta, GA, 30311</v>
      </c>
      <c r="BR130" s="628" t="s">
        <v>1747</v>
      </c>
      <c r="BS130" s="396" t="str">
        <f t="shared" si="12"/>
        <v>Barnesville, GA 30204</v>
      </c>
      <c r="BT130" s="396" t="str">
        <f t="shared" si="12"/>
        <v>Cleveland, OH 44111</v>
      </c>
      <c r="BU130" s="396" t="str">
        <f t="shared" si="12"/>
        <v>TBD</v>
      </c>
      <c r="BV130" s="396" t="str">
        <f t="shared" si="12"/>
        <v>FOYER / ENTRY</v>
      </c>
      <c r="BW130" s="396" t="str">
        <f t="shared" si="12"/>
        <v>Atlanta, GA, 30331</v>
      </c>
      <c r="BX130" s="396" t="str">
        <f t="shared" ref="BX130" si="21">BX3</f>
        <v xml:space="preserve"> Garfield Heights, OH</v>
      </c>
      <c r="BY130" s="396" t="str">
        <f>BY3</f>
        <v>Living Room Travel Area</v>
      </c>
      <c r="BZ130" s="396"/>
      <c r="CA130" s="396" t="s">
        <v>142</v>
      </c>
      <c r="CB130" s="396" t="str">
        <f t="shared" si="14"/>
        <v>Eastlake, Ohio 44095</v>
      </c>
      <c r="CC130" s="396" t="str">
        <f t="shared" si="14"/>
        <v>Cleveland, OH, 44111</v>
      </c>
      <c r="CD130" s="396" t="str">
        <f t="shared" si="14"/>
        <v> Maple Heights, OH</v>
      </c>
      <c r="CE130" s="396" t="str">
        <f t="shared" si="15"/>
        <v>Bedford, OH 44146 </v>
      </c>
      <c r="CF130" s="396" t="str">
        <f>CF3</f>
        <v>Richmond Heights 44143</v>
      </c>
      <c r="CG130" s="396"/>
    </row>
    <row r="131" spans="1:85" ht="25.9" customHeight="1">
      <c r="A131" s="61"/>
      <c r="B131" s="61"/>
      <c r="D131" s="7" t="str">
        <f t="shared" si="5"/>
        <v>Customer Email</v>
      </c>
      <c r="E131" s="396" t="s">
        <v>1748</v>
      </c>
      <c r="F131" s="396">
        <f t="shared" si="6"/>
        <v>0</v>
      </c>
      <c r="G131" s="396" t="str">
        <f t="shared" si="6"/>
        <v>TBD</v>
      </c>
      <c r="H131" s="396" t="s">
        <v>544</v>
      </c>
      <c r="I131" s="396" t="str">
        <f t="shared" ref="I131:S131" si="22">I4</f>
        <v>TBD</v>
      </c>
      <c r="J131" s="396">
        <f t="shared" si="22"/>
        <v>0</v>
      </c>
      <c r="K131" s="396" t="str">
        <f t="shared" si="22"/>
        <v>Matthew.Mertz@LIBERTYMUTUAL.COM</v>
      </c>
      <c r="L131" s="396">
        <f t="shared" si="22"/>
        <v>0</v>
      </c>
      <c r="M131" s="396" t="e">
        <f>#REF!</f>
        <v>#REF!</v>
      </c>
      <c r="N131" s="396" t="str">
        <f t="shared" si="22"/>
        <v>dr.tiffanyrw@counselingsecure.com</v>
      </c>
      <c r="O131" s="396" t="str">
        <f t="shared" si="22"/>
        <v>Attn: Consumer Affairs</v>
      </c>
      <c r="P131" s="396" t="str">
        <f t="shared" si="22"/>
        <v>TBD</v>
      </c>
      <c r="Q131" s="396">
        <f t="shared" si="22"/>
        <v>0</v>
      </c>
      <c r="R131" s="396" t="str">
        <f t="shared" si="22"/>
        <v>TBD</v>
      </c>
      <c r="S131" s="396">
        <f t="shared" si="22"/>
        <v>0</v>
      </c>
      <c r="T131" s="396" t="str">
        <f t="shared" ref="T131:AI131" si="23">T4</f>
        <v>GANNLAWRENCE@HOTMAIL.COM</v>
      </c>
      <c r="U131" s="396" t="str">
        <f t="shared" si="23"/>
        <v>smithh1963@gmail.com</v>
      </c>
      <c r="V131" s="396" t="str">
        <f t="shared" si="23"/>
        <v>tawanawimbish@yahoo.com</v>
      </c>
      <c r="W131" s="396" t="str">
        <f t="shared" si="23"/>
        <v>LJ53089@YAHOO.COM</v>
      </c>
      <c r="X131" s="396" t="str">
        <f t="shared" si="23"/>
        <v>kiitan.akala@gmail.com</v>
      </c>
      <c r="Y131" s="396" t="str">
        <f t="shared" si="23"/>
        <v>kiitan.akala@gmail.com</v>
      </c>
      <c r="Z131" s="396" t="str">
        <f t="shared" si="23"/>
        <v>kiitan.akala@gmail.com</v>
      </c>
      <c r="AA131" s="396" t="str">
        <f t="shared" si="23"/>
        <v>john.cousette@yahoo.com</v>
      </c>
      <c r="AB131" s="396" t="str">
        <f t="shared" si="23"/>
        <v>john.cousette@yahoo.com</v>
      </c>
      <c r="AC131" s="396" t="str">
        <f t="shared" si="23"/>
        <v>BREANNAJ9950@GMAI.COM</v>
      </c>
      <c r="AD131" s="396" t="str">
        <f t="shared" si="23"/>
        <v>OH24ACOLLINS@ELWOOD RD</v>
      </c>
      <c r="AE131" s="396" t="str">
        <f t="shared" si="23"/>
        <v>NICC524@GMAIL.COM</v>
      </c>
      <c r="AF131" s="396" t="str">
        <f t="shared" si="23"/>
        <v>pthornton8@roadrunner.com</v>
      </c>
      <c r="AG131" s="396" t="str">
        <f t="shared" si="23"/>
        <v>Djembepaid@gmail.com</v>
      </c>
      <c r="AH131" s="396" t="str">
        <f t="shared" si="23"/>
        <v>GOLDENHAWK38@GMAIL.COM</v>
      </c>
      <c r="AI131" s="396" t="str">
        <f t="shared" si="23"/>
        <v>AaronShaniaGoshen@gmail.com</v>
      </c>
      <c r="AJ131" s="396"/>
      <c r="AK131" s="276" t="s">
        <v>206</v>
      </c>
      <c r="AL131" s="629" t="s">
        <v>74</v>
      </c>
      <c r="AM131" s="628" t="s">
        <v>207</v>
      </c>
      <c r="AN131" s="396" t="s">
        <v>208</v>
      </c>
      <c r="AO131" s="629" t="s">
        <v>223</v>
      </c>
      <c r="AP131" s="396"/>
      <c r="AQ131" s="396" t="str">
        <f t="shared" si="9"/>
        <v>KAREN.CARTER5214@GMAIL.COM</v>
      </c>
      <c r="AR131" s="396" t="str">
        <f t="shared" si="9"/>
        <v>lauren@anniewillventures.com</v>
      </c>
      <c r="AS131" s="396"/>
      <c r="AT131" s="396" t="str">
        <f t="shared" ref="AT131:AV131" si="24">AT4</f>
        <v>Emdlacey@gmail.com</v>
      </c>
      <c r="AU131" s="396" t="str">
        <f t="shared" si="24"/>
        <v>JANAETAB16@YAHOO.COM</v>
      </c>
      <c r="AV131" s="396" t="str">
        <f t="shared" si="24"/>
        <v>BRIAN.ASHTON.SMITH.211@GMAIL.COM</v>
      </c>
      <c r="AW131" s="396">
        <f>BA4</f>
        <v>0</v>
      </c>
      <c r="AX131" s="396" t="str">
        <f t="shared" ref="AX131:AY131" si="25">AX4</f>
        <v>Msnedra1015@aol.com</v>
      </c>
      <c r="AY131" s="396" t="str">
        <f t="shared" si="25"/>
        <v>HOWARDSERVICES@YAHOO.COM</v>
      </c>
      <c r="AZ131" s="396" t="s">
        <v>275</v>
      </c>
      <c r="BA131" s="937"/>
      <c r="BB131" s="937">
        <f t="shared" si="20"/>
        <v>2163241337</v>
      </c>
      <c r="BC131" s="937">
        <v>0</v>
      </c>
      <c r="BD131" s="937"/>
      <c r="BE131" s="937"/>
      <c r="BF131" s="937"/>
      <c r="BG131" s="937"/>
      <c r="BH131" s="937"/>
      <c r="BI131" s="937"/>
      <c r="BJ131" s="937"/>
      <c r="BK131" s="937"/>
      <c r="BL131" s="629" t="s">
        <v>1749</v>
      </c>
      <c r="BO131" s="396" t="str">
        <f t="shared" si="3"/>
        <v>Courtabrown88@gmail.com</v>
      </c>
      <c r="BP131" s="396" t="str">
        <f t="shared" si="3"/>
        <v>majohnson3619@gmail.com</v>
      </c>
      <c r="BQ131" s="396" t="str">
        <f t="shared" si="3"/>
        <v>majohnson3619@gmail.com</v>
      </c>
      <c r="BR131" s="629" t="s">
        <v>223</v>
      </c>
      <c r="BS131" s="396" t="str">
        <f t="shared" si="12"/>
        <v>ATLENETAMPLIN220@icloud.com</v>
      </c>
      <c r="BT131" s="396" t="str">
        <f t="shared" si="12"/>
        <v>zerodark@netzero.net</v>
      </c>
      <c r="BU131" s="396" t="str">
        <f t="shared" si="12"/>
        <v>www.burnsandwilcox.com</v>
      </c>
      <c r="BV131" s="396">
        <f t="shared" si="12"/>
        <v>0</v>
      </c>
      <c r="BW131" s="396" t="str">
        <f t="shared" si="12"/>
        <v>Klassykliquemj@yahoo.com</v>
      </c>
      <c r="BX131" s="396" t="str">
        <f t="shared" ref="BX131" si="26">BX4</f>
        <v>kerryanncampbell88@gmail.com</v>
      </c>
      <c r="BY131" s="396">
        <f>BY4</f>
        <v>0</v>
      </c>
      <c r="BZ131" s="396"/>
      <c r="CA131" s="396" t="s">
        <v>232</v>
      </c>
      <c r="CB131" s="396" t="str">
        <f t="shared" si="14"/>
        <v>CATRERAWILLIS2003@YAHOO.COM</v>
      </c>
      <c r="CC131" s="396" t="str">
        <f t="shared" si="14"/>
        <v>gmail.com</v>
      </c>
      <c r="CD131" s="396" t="str">
        <f t="shared" si="14"/>
        <v>LTSLIM7@GMAIL.COM</v>
      </c>
      <c r="CE131" s="396" t="str">
        <f t="shared" si="15"/>
        <v>HERMANRAGLAND8268@YAHOO.COM</v>
      </c>
      <c r="CF131" s="396" t="str">
        <f>CF4</f>
        <v>TERIKA86@ME.COM</v>
      </c>
      <c r="CG131" s="396"/>
    </row>
    <row r="132" spans="1:85" ht="25.9" customHeight="1">
      <c r="A132" s="61"/>
      <c r="B132" s="61"/>
      <c r="D132" s="7" t="str">
        <f t="shared" si="5"/>
        <v>Cst-owner Phone#</v>
      </c>
      <c r="E132" s="396" t="s">
        <v>240</v>
      </c>
      <c r="F132" s="1054" t="str">
        <f t="shared" si="6"/>
        <v>BR3 CLOSET</v>
      </c>
      <c r="G132" s="1054" t="str">
        <f t="shared" si="6"/>
        <v>Linen CLST</v>
      </c>
      <c r="H132" s="1054" t="s">
        <v>561</v>
      </c>
      <c r="I132" s="1054" t="str">
        <f t="shared" ref="I132:S132" si="27">I5</f>
        <v>TBD</v>
      </c>
      <c r="J132" s="1054">
        <f t="shared" si="27"/>
        <v>0</v>
      </c>
      <c r="K132" s="1054" t="str">
        <f t="shared" si="27"/>
        <v>STAIRS UP</v>
      </c>
      <c r="L132" s="1054">
        <f t="shared" si="27"/>
        <v>0</v>
      </c>
      <c r="M132" s="1054">
        <f t="shared" si="27"/>
        <v>2163168365</v>
      </c>
      <c r="N132" s="1054" t="str">
        <f t="shared" si="27"/>
        <v>STAIRS BASEMENT</v>
      </c>
      <c r="O132" s="1054" t="str">
        <f t="shared" si="27"/>
        <v xml:space="preserve">                                           -  </v>
      </c>
      <c r="P132" s="1054" t="str">
        <f t="shared" si="27"/>
        <v>TBD</v>
      </c>
      <c r="Q132" s="1054" t="str">
        <f t="shared" si="27"/>
        <v>Family Room</v>
      </c>
      <c r="R132" s="1054" t="str">
        <f t="shared" si="27"/>
        <v xml:space="preserve"> TBD </v>
      </c>
      <c r="S132" s="1054" t="str">
        <f t="shared" si="27"/>
        <v>RFG HOUSE</v>
      </c>
      <c r="T132" s="1054" t="str">
        <f t="shared" ref="T132:AI132" si="28">T5</f>
        <v>(216) 262-4239</v>
      </c>
      <c r="U132" s="1054" t="str">
        <f t="shared" si="28"/>
        <v>(216) 403-7739</v>
      </c>
      <c r="V132" s="1054" t="str">
        <f t="shared" si="28"/>
        <v>(404) 226-8335</v>
      </c>
      <c r="W132" s="1054" t="str">
        <f t="shared" si="28"/>
        <v>216) 624-9774</v>
      </c>
      <c r="X132" s="1054" t="str">
        <f t="shared" si="28"/>
        <v>(202) 830-8979</v>
      </c>
      <c r="Y132" s="1054" t="str">
        <f t="shared" si="28"/>
        <v>(202) 830-8979</v>
      </c>
      <c r="Z132" s="1054" t="str">
        <f t="shared" si="28"/>
        <v>(202) 830-8979</v>
      </c>
      <c r="AA132" s="1054" t="str">
        <f t="shared" si="28"/>
        <v>(216) 456-1400</v>
      </c>
      <c r="AB132" s="1054" t="str">
        <f t="shared" si="28"/>
        <v>(216) 456-1400</v>
      </c>
      <c r="AC132" s="1054" t="str">
        <f t="shared" si="28"/>
        <v>(702) 525-1551</v>
      </c>
      <c r="AD132" s="1054" t="str">
        <f t="shared" si="28"/>
        <v>(216) 851-4881</v>
      </c>
      <c r="AE132" s="1054" t="str">
        <f t="shared" si="28"/>
        <v>216 640 4975</v>
      </c>
      <c r="AF132" s="1054" t="str">
        <f t="shared" si="28"/>
        <v>(216) 554-3404</v>
      </c>
      <c r="AG132" s="1054" t="str">
        <f t="shared" si="28"/>
        <v>(414) 732-8842</v>
      </c>
      <c r="AH132" s="1054" t="str">
        <f t="shared" si="28"/>
        <v>(216) 925-9362</v>
      </c>
      <c r="AI132" s="1054" t="str">
        <f t="shared" si="28"/>
        <v>(216) 376-0509</v>
      </c>
      <c r="AJ132" s="1054"/>
      <c r="AK132" s="276" t="s">
        <v>262</v>
      </c>
      <c r="AL132" s="629" t="s">
        <v>74</v>
      </c>
      <c r="AM132" s="628" t="s">
        <v>263</v>
      </c>
      <c r="AN132" s="1054" t="s">
        <v>264</v>
      </c>
      <c r="AO132" s="629" t="s">
        <v>277</v>
      </c>
      <c r="AP132" s="1054"/>
      <c r="AQ132" s="1054">
        <f t="shared" si="9"/>
        <v>2165267685</v>
      </c>
      <c r="AR132" s="1054" t="str">
        <f t="shared" si="9"/>
        <v>(216) 548-8897</v>
      </c>
      <c r="AS132" s="1054"/>
      <c r="AT132" s="396" t="str">
        <f t="shared" ref="AT132:AV132" si="29">AT5</f>
        <v>(216) 450-4913</v>
      </c>
      <c r="AU132" s="396" t="str">
        <f t="shared" si="29"/>
        <v>(330) 951-2652</v>
      </c>
      <c r="AV132" s="396" t="str">
        <f t="shared" si="29"/>
        <v>(404) 444-1325</v>
      </c>
      <c r="AW132" s="937" t="s">
        <v>272</v>
      </c>
      <c r="AX132" s="396" t="str">
        <f t="shared" ref="AX132:AY132" si="30">AX5</f>
        <v>(216) 240-4123</v>
      </c>
      <c r="AY132" s="396" t="str">
        <f t="shared" si="30"/>
        <v>(216) 224-4392</v>
      </c>
      <c r="AZ132" s="396" t="e">
        <v>#REF!</v>
      </c>
      <c r="BA132" s="396"/>
      <c r="BB132" s="396" t="str">
        <f>BB11</f>
        <v>WATER</v>
      </c>
      <c r="BC132" s="396" t="s">
        <v>276</v>
      </c>
      <c r="BD132" s="396"/>
      <c r="BE132" s="396"/>
      <c r="BF132" s="396"/>
      <c r="BG132" s="396"/>
      <c r="BH132" s="396"/>
      <c r="BI132" s="396"/>
      <c r="BJ132" s="396"/>
      <c r="BK132" s="396"/>
      <c r="BL132" s="629" t="s">
        <v>271</v>
      </c>
      <c r="BO132" s="1054" t="str">
        <f t="shared" si="3"/>
        <v>(470) 230-2860</v>
      </c>
      <c r="BP132" s="1054" t="str">
        <f t="shared" si="3"/>
        <v>(404) 380-4620</v>
      </c>
      <c r="BQ132" s="1054" t="str">
        <f t="shared" si="3"/>
        <v>(404) 380-4620</v>
      </c>
      <c r="BR132" s="629" t="s">
        <v>277</v>
      </c>
      <c r="BS132" s="1054" t="str">
        <f t="shared" si="12"/>
        <v>478.832.4889</v>
      </c>
      <c r="BT132" s="1054" t="str">
        <f t="shared" si="12"/>
        <v>(216) 476-9000</v>
      </c>
      <c r="BU132" s="1054" t="str">
        <f t="shared" si="12"/>
        <v>TBD</v>
      </c>
      <c r="BV132" s="1054">
        <f t="shared" si="12"/>
        <v>0</v>
      </c>
      <c r="BW132" s="1054" t="str">
        <f t="shared" si="12"/>
        <v>(678) 789-2192</v>
      </c>
      <c r="BX132" s="1054" t="str">
        <f t="shared" ref="BX132" si="31">BX5</f>
        <v>(216) 855-4691</v>
      </c>
      <c r="BY132" s="1054" t="str">
        <f>BY5</f>
        <v>TBD</v>
      </c>
      <c r="BZ132" s="1054"/>
      <c r="CA132" s="1054" t="s">
        <v>304</v>
      </c>
      <c r="CB132" s="1054">
        <f t="shared" si="14"/>
        <v>2169708478</v>
      </c>
      <c r="CC132" s="1054" t="str">
        <f t="shared" si="14"/>
        <v>(216) 251-5022</v>
      </c>
      <c r="CD132" s="1054" t="str">
        <f t="shared" si="14"/>
        <v>(216) 632-9421</v>
      </c>
      <c r="CE132" s="1054">
        <f t="shared" si="15"/>
        <v>2162000903</v>
      </c>
      <c r="CF132" s="1054" t="str">
        <f>CF5</f>
        <v>216) 235-0005</v>
      </c>
      <c r="CG132" s="1054"/>
    </row>
    <row r="133" spans="1:85" ht="25.9" customHeight="1">
      <c r="A133" s="61"/>
      <c r="B133" s="61"/>
      <c r="D133" s="1416" t="s">
        <v>1750</v>
      </c>
      <c r="E133" s="396"/>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c r="AA133" s="1054"/>
      <c r="AB133" s="1054"/>
      <c r="AC133" s="1054"/>
      <c r="AD133" s="1054"/>
      <c r="AE133" s="1054"/>
      <c r="AF133" s="1054"/>
      <c r="AG133" s="1054"/>
      <c r="AH133" s="1054"/>
      <c r="AI133" s="1054"/>
      <c r="AJ133" s="1054"/>
      <c r="AK133" s="276"/>
      <c r="AL133" s="629"/>
      <c r="AM133" s="628"/>
      <c r="AN133" s="1054"/>
      <c r="AO133" s="629"/>
      <c r="AP133" s="1054"/>
      <c r="AQ133" s="1054"/>
      <c r="AR133" s="1054"/>
      <c r="AS133" s="1054"/>
      <c r="AT133" s="1416" t="s">
        <v>1750</v>
      </c>
      <c r="AU133" s="1416" t="s">
        <v>1750</v>
      </c>
      <c r="AV133" s="1416" t="s">
        <v>1750</v>
      </c>
      <c r="AW133" s="1416" t="s">
        <v>1750</v>
      </c>
      <c r="AX133" s="396"/>
      <c r="AY133" s="396"/>
      <c r="AZ133" s="396"/>
      <c r="BA133" s="1392"/>
      <c r="BB133" s="1392">
        <f>BB12</f>
        <v>45986</v>
      </c>
      <c r="BC133" s="1392" t="s">
        <v>1750</v>
      </c>
      <c r="BD133" s="1392"/>
      <c r="BE133" s="1392"/>
      <c r="BF133" s="1392"/>
      <c r="BG133" s="1392"/>
      <c r="BH133" s="1392"/>
      <c r="BI133" s="1392"/>
      <c r="BJ133" s="1392"/>
      <c r="BK133" s="1392"/>
      <c r="BL133" s="629"/>
      <c r="BO133" s="1054"/>
      <c r="BP133" s="1054"/>
      <c r="BQ133" s="1054"/>
      <c r="BR133" s="629"/>
      <c r="BS133" s="1054"/>
      <c r="BT133" s="1054"/>
      <c r="BU133" s="1054"/>
      <c r="BV133" s="1054"/>
      <c r="BW133" s="1054"/>
      <c r="BX133" s="1054"/>
      <c r="BY133" s="1054"/>
      <c r="BZ133" s="1054"/>
      <c r="CA133" s="1054"/>
      <c r="CB133" s="1054"/>
      <c r="CC133" s="1054"/>
      <c r="CD133" s="1054"/>
      <c r="CE133" s="1054"/>
      <c r="CF133" s="1054"/>
      <c r="CG133" s="1054"/>
    </row>
    <row r="134" spans="1:85" ht="25.9" customHeight="1">
      <c r="A134" s="61"/>
      <c r="B134" s="61"/>
      <c r="D134" s="1" t="str">
        <f>D11</f>
        <v>Cause of Loss</v>
      </c>
      <c r="E134" s="396">
        <f t="shared" ref="E134:G135" si="32">E11</f>
        <v>0</v>
      </c>
      <c r="F134" s="396" t="str">
        <f t="shared" si="32"/>
        <v>Y</v>
      </c>
      <c r="G134" s="396" t="str">
        <f t="shared" si="32"/>
        <v>Y</v>
      </c>
      <c r="H134" s="396" t="s">
        <v>363</v>
      </c>
      <c r="I134" s="396" t="str">
        <f t="shared" ref="I134:S134" si="33">I11</f>
        <v>Y</v>
      </c>
      <c r="J134" s="396" t="str">
        <f t="shared" si="33"/>
        <v>y</v>
      </c>
      <c r="K134" s="396" t="str">
        <f t="shared" si="33"/>
        <v>y</v>
      </c>
      <c r="L134" s="396" t="str">
        <f t="shared" si="33"/>
        <v>y</v>
      </c>
      <c r="M134" s="396" t="str">
        <f t="shared" si="33"/>
        <v>WIND &amp; TREE</v>
      </c>
      <c r="N134" s="396" t="str">
        <f t="shared" si="33"/>
        <v>Y</v>
      </c>
      <c r="O134" s="396" t="str">
        <f t="shared" si="33"/>
        <v>y</v>
      </c>
      <c r="P134" s="396" t="str">
        <f t="shared" si="33"/>
        <v>Y</v>
      </c>
      <c r="Q134" s="396" t="str">
        <f t="shared" si="33"/>
        <v>TBD</v>
      </c>
      <c r="R134" s="396" t="str">
        <f t="shared" si="33"/>
        <v>Y</v>
      </c>
      <c r="S134" s="396" t="str">
        <f t="shared" si="33"/>
        <v>NA</v>
      </c>
      <c r="T134" s="396" t="str">
        <f t="shared" ref="T134:CD134" si="34">T11</f>
        <v>WIND/HAIL</v>
      </c>
      <c r="U134" s="396" t="str">
        <f t="shared" si="34"/>
        <v>WATER</v>
      </c>
      <c r="V134" s="396" t="str">
        <f t="shared" si="34"/>
        <v>Wind=Tree/HAIL</v>
      </c>
      <c r="W134" s="396" t="str">
        <f t="shared" si="34"/>
        <v>WATER</v>
      </c>
      <c r="X134" s="396" t="str">
        <f t="shared" si="34"/>
        <v>FIRE</v>
      </c>
      <c r="Y134" s="396" t="str">
        <f t="shared" si="34"/>
        <v xml:space="preserve">VANDALISM </v>
      </c>
      <c r="Z134" s="396" t="str">
        <f t="shared" si="34"/>
        <v>TREE WIND</v>
      </c>
      <c r="AA134" s="396" t="str">
        <f t="shared" si="34"/>
        <v>Vandalism</v>
      </c>
      <c r="AB134" s="396" t="str">
        <f t="shared" si="34"/>
        <v>TORNADO</v>
      </c>
      <c r="AC134" s="396" t="str">
        <f t="shared" si="34"/>
        <v>WATER</v>
      </c>
      <c r="AD134" s="396" t="str">
        <f t="shared" si="34"/>
        <v>FIRE/SMOKE</v>
      </c>
      <c r="AE134" s="396" t="str">
        <f t="shared" si="34"/>
        <v>WATER</v>
      </c>
      <c r="AF134" s="396" t="str">
        <f t="shared" si="34"/>
        <v>Fire &amp; Smoke</v>
      </c>
      <c r="AG134" s="396" t="str">
        <f t="shared" ref="AG134:AI135" si="35">AG11</f>
        <v>Wind / Hail</v>
      </c>
      <c r="AH134" s="396" t="str">
        <f t="shared" si="35"/>
        <v>Vehicle</v>
      </c>
      <c r="AI134" s="396" t="str">
        <f t="shared" si="35"/>
        <v>WATER</v>
      </c>
      <c r="AJ134" s="396"/>
      <c r="AK134" s="276" t="s">
        <v>362</v>
      </c>
      <c r="AL134" s="628" t="s">
        <v>74</v>
      </c>
      <c r="AM134" s="628" t="s">
        <v>363</v>
      </c>
      <c r="AN134" s="396" t="s">
        <v>352</v>
      </c>
      <c r="AO134" s="628" t="s">
        <v>359</v>
      </c>
      <c r="AP134" s="396"/>
      <c r="AQ134" s="396" t="str">
        <f>AQ11</f>
        <v>WATER</v>
      </c>
      <c r="AR134" s="396" t="str">
        <f>AR11</f>
        <v>FIRE</v>
      </c>
      <c r="AS134" s="396"/>
      <c r="AT134" s="396" t="str">
        <f t="shared" ref="AT134:AV134" si="36">AT11</f>
        <v>BATHTUB OVERFLOW</v>
      </c>
      <c r="AU134" s="396" t="str">
        <f t="shared" si="36"/>
        <v>WATER PIPE BROKE</v>
      </c>
      <c r="AV134" s="396" t="str">
        <f t="shared" si="36"/>
        <v>KITCHEN WATER PIPE BROKE</v>
      </c>
      <c r="AW134" s="396" t="s">
        <v>367</v>
      </c>
      <c r="AX134" s="396" t="str">
        <f t="shared" ref="AX134:AX135" si="37">AX11</f>
        <v>BATHTUB OVERFLOW</v>
      </c>
      <c r="AY134" s="396" t="str">
        <f t="shared" ref="AY134" si="38">AY11</f>
        <v>Wind / Hail</v>
      </c>
      <c r="AZ134" s="396" t="s">
        <v>368</v>
      </c>
      <c r="BA134" s="396"/>
      <c r="BB134" s="396" t="str">
        <f t="shared" ref="BB134:BB135" si="39">BB11</f>
        <v>WATER</v>
      </c>
      <c r="BC134" s="396" t="s">
        <v>369</v>
      </c>
      <c r="BD134" s="396"/>
      <c r="BE134" s="396"/>
      <c r="BF134" s="396"/>
      <c r="BG134" s="396"/>
      <c r="BH134" s="396"/>
      <c r="BI134" s="396"/>
      <c r="BJ134" s="396"/>
      <c r="BK134" s="396"/>
      <c r="BL134" s="628" t="s">
        <v>366</v>
      </c>
      <c r="BO134" s="396" t="str">
        <f t="shared" ref="BO134:BQ135" si="40">BO11</f>
        <v>Wind / Hail</v>
      </c>
      <c r="BP134" s="396" t="str">
        <f t="shared" si="40"/>
        <v>WATER</v>
      </c>
      <c r="BQ134" s="396" t="str">
        <f t="shared" si="40"/>
        <v>Water</v>
      </c>
      <c r="BR134" s="628" t="s">
        <v>359</v>
      </c>
      <c r="BS134" s="396" t="str">
        <f t="shared" ref="BS134:BW135" si="41">BS11</f>
        <v>Wind = Roof</v>
      </c>
      <c r="BT134" s="396" t="str">
        <f t="shared" si="41"/>
        <v>FIRE GARAGE</v>
      </c>
      <c r="BU134" s="396" t="str">
        <f t="shared" si="41"/>
        <v>TBD</v>
      </c>
      <c r="BV134" s="396" t="str">
        <f t="shared" si="41"/>
        <v>TBD</v>
      </c>
      <c r="BW134" s="396" t="str">
        <f t="shared" si="41"/>
        <v>WIND &amp; TREE</v>
      </c>
      <c r="BX134" s="396" t="str">
        <f t="shared" ref="BX134" si="42">BX11</f>
        <v>FIRE</v>
      </c>
      <c r="BY134" s="396" t="str">
        <f>BY11</f>
        <v>N</v>
      </c>
      <c r="BZ134" s="396"/>
      <c r="CA134" s="396" t="s">
        <v>359</v>
      </c>
      <c r="CB134" s="396" t="str">
        <f t="shared" ref="CB134:CC135" si="43">CB11</f>
        <v>WATER</v>
      </c>
      <c r="CC134" s="396" t="str">
        <f t="shared" si="43"/>
        <v>WIND</v>
      </c>
      <c r="CD134" s="396" t="str">
        <f t="shared" si="34"/>
        <v>Wind / Hail</v>
      </c>
      <c r="CE134" s="396" t="str">
        <f t="shared" ref="CE134:CF135" si="44">CE11</f>
        <v>WIND</v>
      </c>
      <c r="CF134" s="396" t="str">
        <f t="shared" si="44"/>
        <v>Tornado</v>
      </c>
      <c r="CG134" s="396"/>
    </row>
    <row r="135" spans="1:85" s="1252" customFormat="1" ht="25.9" customHeight="1">
      <c r="A135" s="1635"/>
      <c r="B135" s="1635"/>
      <c r="D135" s="1" t="str">
        <f>D12</f>
        <v>date of loss</v>
      </c>
      <c r="E135" s="1392">
        <f t="shared" si="32"/>
        <v>0</v>
      </c>
      <c r="F135" s="1250" t="str">
        <f t="shared" si="32"/>
        <v>Y</v>
      </c>
      <c r="G135" s="1250" t="str">
        <f t="shared" si="32"/>
        <v>Y</v>
      </c>
      <c r="H135" s="1250">
        <v>45315</v>
      </c>
      <c r="I135" s="1250" t="str">
        <f t="shared" ref="I135:S135" si="45">I12</f>
        <v>Y</v>
      </c>
      <c r="J135" s="1250" t="str">
        <f t="shared" si="45"/>
        <v>tbd</v>
      </c>
      <c r="K135" s="1250" t="str">
        <f t="shared" si="45"/>
        <v>tbd</v>
      </c>
      <c r="L135" s="1250" t="str">
        <f t="shared" si="45"/>
        <v>y</v>
      </c>
      <c r="M135" s="1250" t="e">
        <f>#REF!</f>
        <v>#REF!</v>
      </c>
      <c r="N135" s="1250" t="str">
        <f t="shared" si="45"/>
        <v>Y</v>
      </c>
      <c r="O135" s="1250" t="str">
        <f t="shared" si="45"/>
        <v>tbd</v>
      </c>
      <c r="P135" s="1250" t="str">
        <f t="shared" si="45"/>
        <v>Y</v>
      </c>
      <c r="Q135" s="1250" t="str">
        <f t="shared" si="45"/>
        <v>TBD</v>
      </c>
      <c r="R135" s="1250" t="str">
        <f t="shared" si="45"/>
        <v>Y</v>
      </c>
      <c r="S135" s="1250" t="str">
        <f t="shared" si="45"/>
        <v>TBD</v>
      </c>
      <c r="T135" s="1250">
        <f t="shared" ref="T135:CD135" si="46">T12</f>
        <v>45163</v>
      </c>
      <c r="U135" s="1250" t="str">
        <f t="shared" si="46"/>
        <v>TBD</v>
      </c>
      <c r="V135" s="1250">
        <f t="shared" si="46"/>
        <v>45390</v>
      </c>
      <c r="W135" s="1250">
        <f t="shared" si="46"/>
        <v>45483</v>
      </c>
      <c r="X135" s="1250">
        <f t="shared" si="46"/>
        <v>45476</v>
      </c>
      <c r="Y135" s="1250">
        <f t="shared" si="46"/>
        <v>45476</v>
      </c>
      <c r="Z135" s="1250">
        <f t="shared" si="46"/>
        <v>45526</v>
      </c>
      <c r="AA135" s="1250">
        <f t="shared" si="46"/>
        <v>45511</v>
      </c>
      <c r="AB135" s="1250">
        <f t="shared" si="46"/>
        <v>45510</v>
      </c>
      <c r="AC135" s="1250">
        <f t="shared" si="46"/>
        <v>45402</v>
      </c>
      <c r="AD135" s="1250">
        <f t="shared" si="46"/>
        <v>45524</v>
      </c>
      <c r="AE135" s="1250">
        <f t="shared" si="46"/>
        <v>45568</v>
      </c>
      <c r="AF135" s="1250">
        <f t="shared" si="46"/>
        <v>45330</v>
      </c>
      <c r="AG135" s="1250">
        <f t="shared" si="35"/>
        <v>45335</v>
      </c>
      <c r="AH135" s="1250">
        <f t="shared" si="35"/>
        <v>45510</v>
      </c>
      <c r="AI135" s="1250">
        <f t="shared" si="35"/>
        <v>45563</v>
      </c>
      <c r="AJ135" s="1250"/>
      <c r="AK135" s="1251">
        <v>44858</v>
      </c>
      <c r="AL135" s="1249" t="s">
        <v>74</v>
      </c>
      <c r="AM135" s="1249">
        <v>45686</v>
      </c>
      <c r="AN135" s="1250" t="s">
        <v>378</v>
      </c>
      <c r="AO135" s="1249">
        <v>45570</v>
      </c>
      <c r="AP135" s="1250"/>
      <c r="AQ135" s="1250">
        <f>AQ12</f>
        <v>45735</v>
      </c>
      <c r="AR135" s="1250" t="str">
        <f>AR12</f>
        <v>Friday, August 16, 2024</v>
      </c>
      <c r="AS135" s="1250"/>
      <c r="AT135" s="1392">
        <f t="shared" ref="AT135:AV135" si="47">AT12</f>
        <v>45765</v>
      </c>
      <c r="AU135" s="1392" t="str">
        <f t="shared" si="47"/>
        <v>Sunday, March 2, 2025</v>
      </c>
      <c r="AV135" s="1392" t="str">
        <f t="shared" si="47"/>
        <v>Tuesday, March 11, 2025</v>
      </c>
      <c r="AW135" s="1392" t="s">
        <v>382</v>
      </c>
      <c r="AX135" s="1392">
        <f t="shared" si="37"/>
        <v>45824</v>
      </c>
      <c r="AY135" s="1392">
        <f t="shared" ref="AY135" si="48">AY12</f>
        <v>45827</v>
      </c>
      <c r="AZ135" s="1392" t="s">
        <v>1751</v>
      </c>
      <c r="BA135" s="1392"/>
      <c r="BB135" s="1392">
        <f t="shared" si="39"/>
        <v>45986</v>
      </c>
      <c r="BC135" s="1392" t="s">
        <v>1752</v>
      </c>
      <c r="BD135" s="1392"/>
      <c r="BE135" s="1392"/>
      <c r="BF135" s="1392"/>
      <c r="BG135" s="1392"/>
      <c r="BH135" s="1392"/>
      <c r="BI135" s="1392"/>
      <c r="BJ135" s="1392"/>
      <c r="BK135" s="1392"/>
      <c r="BL135" s="1249" t="s">
        <v>381</v>
      </c>
      <c r="BM135" s="1278"/>
      <c r="BO135" s="1250">
        <f t="shared" si="40"/>
        <v>45570</v>
      </c>
      <c r="BP135" s="1250">
        <f t="shared" si="40"/>
        <v>45330</v>
      </c>
      <c r="BQ135" s="1250">
        <f t="shared" si="40"/>
        <v>45330</v>
      </c>
      <c r="BR135" s="1249">
        <v>45570</v>
      </c>
      <c r="BS135" s="1250">
        <f t="shared" si="41"/>
        <v>44312</v>
      </c>
      <c r="BT135" s="1250">
        <f t="shared" si="41"/>
        <v>44638</v>
      </c>
      <c r="BU135" s="1250" t="str">
        <f t="shared" si="41"/>
        <v>TBD</v>
      </c>
      <c r="BV135" s="1250" t="str">
        <f t="shared" si="41"/>
        <v>TBD</v>
      </c>
      <c r="BW135" s="1250">
        <f t="shared" si="41"/>
        <v>45329</v>
      </c>
      <c r="BX135" s="1250">
        <f t="shared" ref="BX135" si="49">BX12</f>
        <v>45739</v>
      </c>
      <c r="BY135" s="1250" t="str">
        <f>BY12</f>
        <v>N</v>
      </c>
      <c r="BZ135" s="1250"/>
      <c r="CA135" s="1250">
        <v>45521</v>
      </c>
      <c r="CB135" s="1250">
        <f t="shared" si="43"/>
        <v>45563</v>
      </c>
      <c r="CC135" s="1250">
        <f t="shared" si="43"/>
        <v>45163</v>
      </c>
      <c r="CD135" s="1250">
        <f t="shared" si="46"/>
        <v>45163</v>
      </c>
      <c r="CE135" s="1250">
        <f t="shared" si="44"/>
        <v>45510</v>
      </c>
      <c r="CF135" s="1250">
        <f t="shared" si="44"/>
        <v>45510</v>
      </c>
      <c r="CG135" s="1250"/>
    </row>
    <row r="136" spans="1:85" s="1252" customFormat="1" ht="25.9" customHeight="1">
      <c r="D136" s="1" t="str">
        <f>D13</f>
        <v>rebuild  type 1</v>
      </c>
      <c r="E136" s="1392" t="s">
        <v>1753</v>
      </c>
      <c r="F136" s="1250">
        <v>44817</v>
      </c>
      <c r="G136" s="1250">
        <v>44817</v>
      </c>
      <c r="H136" s="1250">
        <v>44817</v>
      </c>
      <c r="I136" s="1250">
        <v>44817</v>
      </c>
      <c r="J136" s="1250">
        <v>44817</v>
      </c>
      <c r="K136" s="1250">
        <v>44817</v>
      </c>
      <c r="L136" s="1250">
        <v>44817</v>
      </c>
      <c r="M136" s="1250">
        <v>44817</v>
      </c>
      <c r="N136" s="1250">
        <v>44817</v>
      </c>
      <c r="O136" s="1250">
        <v>44817</v>
      </c>
      <c r="P136" s="1250">
        <v>44817</v>
      </c>
      <c r="Q136" s="1250">
        <v>44817</v>
      </c>
      <c r="R136" s="1250">
        <v>44817</v>
      </c>
      <c r="S136" s="1250">
        <v>44817</v>
      </c>
      <c r="T136" s="1250">
        <v>44817</v>
      </c>
      <c r="U136" s="1250">
        <v>44817</v>
      </c>
      <c r="V136" s="1250">
        <v>44817</v>
      </c>
      <c r="W136" s="1250">
        <v>44817</v>
      </c>
      <c r="X136" s="1250">
        <v>44817</v>
      </c>
      <c r="Y136" s="1250">
        <v>44817</v>
      </c>
      <c r="Z136" s="1250">
        <v>44817</v>
      </c>
      <c r="AA136" s="1250">
        <v>44817</v>
      </c>
      <c r="AB136" s="1250">
        <v>44817</v>
      </c>
      <c r="AC136" s="1250">
        <v>44817</v>
      </c>
      <c r="AD136" s="1250">
        <v>44817</v>
      </c>
      <c r="AE136" s="1250">
        <v>44817</v>
      </c>
      <c r="AF136" s="1250">
        <v>44817</v>
      </c>
      <c r="AG136" s="1250">
        <v>44817</v>
      </c>
      <c r="AH136" s="1250">
        <v>44817</v>
      </c>
      <c r="AI136" s="1250">
        <v>44817</v>
      </c>
      <c r="AJ136" s="1250"/>
      <c r="AK136" s="1635">
        <v>44858</v>
      </c>
      <c r="AL136" s="1249" t="s">
        <v>74</v>
      </c>
      <c r="AM136" s="1249">
        <v>45693</v>
      </c>
      <c r="AN136" s="1250">
        <v>44817</v>
      </c>
      <c r="AO136" s="1249">
        <v>44817</v>
      </c>
      <c r="AP136" s="1250"/>
      <c r="AQ136" s="1250">
        <v>44817</v>
      </c>
      <c r="AR136" s="1250">
        <v>44817</v>
      </c>
      <c r="AS136" s="1250"/>
      <c r="AT136" s="1392">
        <f t="shared" ref="AT136:AU136" si="50">AT135+3</f>
        <v>45768</v>
      </c>
      <c r="AU136" s="1392" t="e">
        <f t="shared" si="50"/>
        <v>#VALUE!</v>
      </c>
      <c r="AV136" s="1392" t="s">
        <v>1754</v>
      </c>
      <c r="AW136" s="396" t="s">
        <v>367</v>
      </c>
      <c r="AX136" s="1392" t="s">
        <v>1753</v>
      </c>
      <c r="AY136" s="1392" t="s">
        <v>1753</v>
      </c>
      <c r="AZ136" s="524" t="s">
        <v>1753</v>
      </c>
      <c r="BA136" s="1392"/>
      <c r="BB136" s="1392" t="s">
        <v>1753</v>
      </c>
      <c r="BC136" s="1392" t="s">
        <v>1755</v>
      </c>
      <c r="BD136" s="1392"/>
      <c r="BE136" s="1392"/>
      <c r="BF136" s="1392"/>
      <c r="BG136" s="1392"/>
      <c r="BH136" s="1392"/>
      <c r="BI136" s="1392"/>
      <c r="BJ136" s="1392"/>
      <c r="BK136" s="1392"/>
      <c r="BL136" s="1249">
        <v>44817</v>
      </c>
      <c r="BM136" s="1278"/>
      <c r="BO136" s="1250">
        <v>44817</v>
      </c>
      <c r="BP136" s="1250">
        <v>44817</v>
      </c>
      <c r="BQ136" s="1250">
        <v>44817</v>
      </c>
      <c r="BR136" s="1249">
        <v>44817</v>
      </c>
      <c r="BS136" s="1250">
        <v>44817</v>
      </c>
      <c r="BT136" s="1250">
        <v>44817</v>
      </c>
      <c r="BU136" s="1250">
        <v>44817</v>
      </c>
      <c r="BV136" s="1250">
        <v>44817</v>
      </c>
      <c r="BW136" s="1250">
        <v>44817</v>
      </c>
      <c r="BX136" s="1250">
        <v>44817</v>
      </c>
      <c r="BY136" s="1250">
        <v>44817</v>
      </c>
      <c r="BZ136" s="1250"/>
      <c r="CA136" s="1250">
        <v>44817</v>
      </c>
      <c r="CB136" s="1250">
        <v>44817</v>
      </c>
      <c r="CC136" s="1250">
        <v>44817</v>
      </c>
      <c r="CD136" s="1250">
        <v>44817</v>
      </c>
      <c r="CE136" s="1250">
        <v>44817</v>
      </c>
      <c r="CF136" s="1250">
        <v>44817</v>
      </c>
      <c r="CG136" s="1250"/>
    </row>
    <row r="137" spans="1:85" ht="25.9" customHeight="1">
      <c r="D137" s="1" t="str">
        <f t="shared" ref="D137:D138" si="51">D14</f>
        <v>rebuild  type 2</v>
      </c>
      <c r="E137" s="524"/>
      <c r="F137" s="1055"/>
      <c r="G137" s="1055"/>
      <c r="H137" s="1055"/>
      <c r="I137" s="1055"/>
      <c r="J137" s="1055"/>
      <c r="K137" s="1055"/>
      <c r="L137" s="1055"/>
      <c r="M137" s="1055"/>
      <c r="N137" s="1055"/>
      <c r="O137" s="1055"/>
      <c r="P137" s="1055"/>
      <c r="Q137" s="1055"/>
      <c r="R137" s="1055"/>
      <c r="S137" s="1055"/>
      <c r="T137" s="1055"/>
      <c r="U137" s="1055"/>
      <c r="V137" s="1055"/>
      <c r="W137" s="1055"/>
      <c r="X137" s="1055"/>
      <c r="Y137" s="1055"/>
      <c r="Z137" s="1055"/>
      <c r="AA137" s="1055"/>
      <c r="AB137" s="1055"/>
      <c r="AC137" s="1055"/>
      <c r="AD137" s="1055"/>
      <c r="AE137" s="1055"/>
      <c r="AF137" s="1055"/>
      <c r="AG137" s="1055"/>
      <c r="AH137" s="1055"/>
      <c r="AI137" s="1055"/>
      <c r="AJ137" s="1055"/>
      <c r="AK137" s="178"/>
      <c r="AL137" s="628"/>
      <c r="AM137" s="1193"/>
      <c r="AN137" s="1055"/>
      <c r="AO137" s="628"/>
      <c r="AP137" s="1055"/>
      <c r="AQ137" s="1055"/>
      <c r="AR137" s="1055"/>
      <c r="AS137" s="1055"/>
      <c r="AT137" s="1506" t="s">
        <v>1756</v>
      </c>
      <c r="AU137" s="1506" t="s">
        <v>1756</v>
      </c>
      <c r="AV137" s="1506" t="s">
        <v>1756</v>
      </c>
      <c r="AW137" s="1392" t="s">
        <v>382</v>
      </c>
      <c r="AX137" s="524"/>
      <c r="AY137" s="524"/>
      <c r="AZ137" s="524"/>
      <c r="BA137" s="524"/>
      <c r="BB137" s="524"/>
      <c r="BC137" s="524" t="s">
        <v>1756</v>
      </c>
      <c r="BD137" s="524"/>
      <c r="BE137" s="524"/>
      <c r="BF137" s="524"/>
      <c r="BG137" s="524"/>
      <c r="BH137" s="524"/>
      <c r="BI137" s="524"/>
      <c r="BJ137" s="524"/>
      <c r="BK137" s="524"/>
      <c r="BL137" s="1193"/>
      <c r="BO137" s="1055"/>
      <c r="BP137" s="1055"/>
      <c r="BQ137" s="1055"/>
      <c r="BR137" s="1193"/>
      <c r="BS137" s="1055"/>
      <c r="BT137" s="1055"/>
      <c r="BU137" s="1055"/>
      <c r="BV137" s="1055"/>
      <c r="BW137" s="1055"/>
      <c r="BX137" s="1055"/>
      <c r="BY137" s="1055"/>
      <c r="BZ137" s="1055"/>
      <c r="CA137" s="1055"/>
      <c r="CB137" s="1055"/>
      <c r="CC137" s="1055"/>
      <c r="CD137" s="1055"/>
      <c r="CE137" s="1055"/>
      <c r="CF137" s="1055"/>
      <c r="CG137" s="1055"/>
    </row>
    <row r="138" spans="1:85" ht="25.9" customHeight="1">
      <c r="D138" s="1" t="str">
        <f t="shared" si="51"/>
        <v>rebuild  type 3</v>
      </c>
      <c r="E138" s="524" t="s">
        <v>604</v>
      </c>
      <c r="F138" s="396" t="str">
        <f t="shared" ref="F138:G145" si="52">F26</f>
        <v>(216) 334-6445</v>
      </c>
      <c r="G138" s="396" t="str">
        <f t="shared" si="52"/>
        <v>(216) 219-1054</v>
      </c>
      <c r="H138" s="396" t="s">
        <v>582</v>
      </c>
      <c r="I138" s="396" t="str">
        <f t="shared" ref="I138:S138" si="53">I26</f>
        <v>216) 224-1548</v>
      </c>
      <c r="J138" s="396" t="str">
        <f t="shared" si="53"/>
        <v>(216) 894-1563</v>
      </c>
      <c r="K138" s="396" t="str">
        <f t="shared" si="53"/>
        <v>216.712.0152</v>
      </c>
      <c r="L138" s="396" t="str">
        <f t="shared" si="53"/>
        <v>(216) 785-1363</v>
      </c>
      <c r="M138" s="396" t="str">
        <f t="shared" si="53"/>
        <v>NATIONAL FIRE &amp; MARINE</v>
      </c>
      <c r="N138" s="396">
        <f t="shared" si="53"/>
        <v>2163168265</v>
      </c>
      <c r="O138" s="396" t="str">
        <f t="shared" si="53"/>
        <v>678-646-7704</v>
      </c>
      <c r="P138" s="396" t="str">
        <f t="shared" si="53"/>
        <v>(216) 407-1810</v>
      </c>
      <c r="Q138" s="396" t="str">
        <f t="shared" si="53"/>
        <v>(440) 431-7350</v>
      </c>
      <c r="R138" s="396" t="str">
        <f t="shared" si="53"/>
        <v>216) 255-2231</v>
      </c>
      <c r="S138" s="396" t="str">
        <f t="shared" si="53"/>
        <v>(216) 299-6104</v>
      </c>
      <c r="T138" s="396" t="str">
        <f t="shared" ref="T138:AI138" si="54">T26</f>
        <v>State Farm</v>
      </c>
      <c r="U138" s="396" t="str">
        <f t="shared" si="54"/>
        <v>TBD</v>
      </c>
      <c r="V138" s="396" t="str">
        <f t="shared" si="54"/>
        <v>STATEFARM</v>
      </c>
      <c r="W138" s="396" t="str">
        <f t="shared" si="54"/>
        <v>STATE FARM INS</v>
      </c>
      <c r="X138" s="396" t="str">
        <f t="shared" si="54"/>
        <v>STATE FARM</v>
      </c>
      <c r="Y138" s="396" t="str">
        <f t="shared" si="54"/>
        <v>STATE FARM</v>
      </c>
      <c r="Z138" s="396" t="str">
        <f t="shared" si="54"/>
        <v>STATE FARM</v>
      </c>
      <c r="AA138" s="396" t="str">
        <f t="shared" si="54"/>
        <v>STATE FARM</v>
      </c>
      <c r="AB138" s="396" t="str">
        <f t="shared" si="54"/>
        <v>STATE FARM</v>
      </c>
      <c r="AC138" s="396" t="str">
        <f t="shared" si="54"/>
        <v>Trisura Insurance Company.</v>
      </c>
      <c r="AD138" s="396" t="str">
        <f t="shared" si="54"/>
        <v>STATE FARM</v>
      </c>
      <c r="AE138" s="396" t="str">
        <f t="shared" si="54"/>
        <v xml:space="preserve">ALLSTATE </v>
      </c>
      <c r="AF138" s="396" t="str">
        <f t="shared" si="54"/>
        <v>Westfield Insurance</v>
      </c>
      <c r="AG138" s="396" t="str">
        <f t="shared" si="54"/>
        <v>Statefarm</v>
      </c>
      <c r="AH138" s="396" t="str">
        <f t="shared" si="54"/>
        <v>State Farm</v>
      </c>
      <c r="AI138" s="396" t="str">
        <f t="shared" si="54"/>
        <v>STATE FARM</v>
      </c>
      <c r="AJ138" s="396"/>
      <c r="AK138" s="276" t="s">
        <v>580</v>
      </c>
      <c r="AL138" s="628" t="s">
        <v>74</v>
      </c>
      <c r="AM138" s="628" t="s">
        <v>582</v>
      </c>
      <c r="AN138" s="396" t="s">
        <v>582</v>
      </c>
      <c r="AO138" s="628" t="s">
        <v>582</v>
      </c>
      <c r="AP138" s="396"/>
      <c r="AQ138" s="396" t="str">
        <f t="shared" ref="AQ138:AR145" si="55">AQ26</f>
        <v>FARMERS</v>
      </c>
      <c r="AR138" s="396" t="str">
        <f t="shared" si="55"/>
        <v>Spinnaker Insurance Company</v>
      </c>
      <c r="AS138" s="396"/>
      <c r="AT138" s="524" t="str">
        <f t="shared" ref="AT138:AT145" si="56">AT26</f>
        <v>AAA Insurance</v>
      </c>
      <c r="AU138" s="524" t="str">
        <f t="shared" ref="AU138:AV138" si="57">AU26</f>
        <v>Allstate Insurance Company</v>
      </c>
      <c r="AV138" s="524" t="str">
        <f t="shared" si="57"/>
        <v>Esurance</v>
      </c>
      <c r="AW138" s="1392" t="s">
        <v>1753</v>
      </c>
      <c r="AX138" s="524" t="str">
        <f t="shared" ref="AX138:AX145" si="58">AX26</f>
        <v>LIBERTY MUTUAL</v>
      </c>
      <c r="AY138" s="524" t="str">
        <f t="shared" ref="AY138" si="59">AY26</f>
        <v>SAFECO #</v>
      </c>
      <c r="AZ138" s="524" t="s">
        <v>1757</v>
      </c>
      <c r="BA138" s="524"/>
      <c r="BB138" s="524" t="str">
        <f t="shared" ref="BB138:BB143" si="60">BB26</f>
        <v>ALLSTATE INS CO.</v>
      </c>
      <c r="BC138" s="524" t="s">
        <v>586</v>
      </c>
      <c r="BD138" s="524"/>
      <c r="BE138" s="524"/>
      <c r="BF138" s="524"/>
      <c r="BG138" s="524"/>
      <c r="BH138" s="524"/>
      <c r="BI138" s="524"/>
      <c r="BJ138" s="524"/>
      <c r="BK138" s="524"/>
      <c r="BL138" s="628" t="s">
        <v>587</v>
      </c>
      <c r="BO138" s="396" t="str">
        <f t="shared" ref="BO138:BQ145" si="61">BO26</f>
        <v>Allstate</v>
      </c>
      <c r="BP138" s="396" t="str">
        <f t="shared" si="61"/>
        <v>STATEFARM</v>
      </c>
      <c r="BQ138" s="396" t="str">
        <f t="shared" si="61"/>
        <v>STATEFARM</v>
      </c>
      <c r="BR138" s="628" t="s">
        <v>593</v>
      </c>
      <c r="BS138" s="396" t="str">
        <f t="shared" ref="BS138:BW145" si="62">BS26</f>
        <v>STANDARD GUARANTY INS. CO.</v>
      </c>
      <c r="BT138" s="396" t="str">
        <f t="shared" si="62"/>
        <v> Alstate 0662951359</v>
      </c>
      <c r="BU138" s="396" t="str">
        <f t="shared" si="62"/>
        <v>(216) 402-0049</v>
      </c>
      <c r="BV138" s="396" t="str">
        <f t="shared" si="62"/>
        <v>956.371.3974</v>
      </c>
      <c r="BW138" s="396" t="str">
        <f t="shared" si="62"/>
        <v>Universal Ins</v>
      </c>
      <c r="BX138" s="396" t="str">
        <f t="shared" ref="BX138" si="63">BX26</f>
        <v>STATE FARM</v>
      </c>
      <c r="BY138" s="396" t="str">
        <f t="shared" ref="BY138:BY145" si="64">BY26</f>
        <v>216-407-6481</v>
      </c>
      <c r="BZ138" s="396"/>
      <c r="CA138" s="396" t="s">
        <v>405</v>
      </c>
      <c r="CB138" s="396" t="str">
        <f t="shared" ref="CB138:CD145" si="65">CB26</f>
        <v>Geigo I</v>
      </c>
      <c r="CC138" s="396" t="str">
        <f t="shared" si="65"/>
        <v>TBD</v>
      </c>
      <c r="CD138" s="396" t="str">
        <f t="shared" si="65"/>
        <v>STATE FARM</v>
      </c>
      <c r="CE138" s="396" t="str">
        <f t="shared" ref="CE138:CE145" si="66">CE26</f>
        <v>PROGRESSIVE</v>
      </c>
      <c r="CF138" s="396" t="str">
        <f>CF26</f>
        <v>STATE FARM</v>
      </c>
      <c r="CG138" s="396"/>
    </row>
    <row r="139" spans="1:85" ht="25.9" customHeight="1">
      <c r="D139" s="1506" t="s">
        <v>1756</v>
      </c>
      <c r="E139" s="524" t="s">
        <v>653</v>
      </c>
      <c r="F139" s="396" t="str">
        <f t="shared" si="52"/>
        <v>TBD</v>
      </c>
      <c r="G139" s="396" t="str">
        <f t="shared" si="52"/>
        <v>TBD</v>
      </c>
      <c r="H139" s="396" t="s">
        <v>953</v>
      </c>
      <c r="I139" s="396" t="str">
        <f t="shared" ref="I139:S139" si="67">I27</f>
        <v>tbd</v>
      </c>
      <c r="J139" s="396" t="str">
        <f t="shared" si="67"/>
        <v>vnssmrshll@yahoo.com</v>
      </c>
      <c r="K139" s="396" t="e">
        <f t="shared" si="67"/>
        <v>#REF!</v>
      </c>
      <c r="L139" s="396" t="str">
        <f t="shared" si="67"/>
        <v>MRS.</v>
      </c>
      <c r="M139" s="396" t="str">
        <f t="shared" si="67"/>
        <v>BH01737488</v>
      </c>
      <c r="N139" s="396" t="str">
        <f t="shared" si="67"/>
        <v>#0579206154LoaN</v>
      </c>
      <c r="O139" s="396" t="str">
        <f t="shared" si="67"/>
        <v>na</v>
      </c>
      <c r="P139" s="396" t="str">
        <f t="shared" si="67"/>
        <v>TBD</v>
      </c>
      <c r="Q139" s="396" t="str">
        <f t="shared" si="67"/>
        <v>TBD</v>
      </c>
      <c r="R139" s="396" t="str">
        <f t="shared" si="67"/>
        <v>tbd</v>
      </c>
      <c r="S139" s="396" t="str">
        <f t="shared" si="67"/>
        <v>TBD</v>
      </c>
      <c r="T139" s="396" t="str">
        <f t="shared" ref="T139:AI139" si="68">T27</f>
        <v>3556W964G</v>
      </c>
      <c r="U139" s="396" t="str">
        <f t="shared" si="68"/>
        <v>CLM</v>
      </c>
      <c r="V139" s="396" t="str">
        <f t="shared" si="68"/>
        <v>CLM 11- 65W674M</v>
      </c>
      <c r="W139" s="396" t="str">
        <f t="shared" si="68"/>
        <v>3570V537Z</v>
      </c>
      <c r="X139" s="396">
        <f t="shared" si="68"/>
        <v>0</v>
      </c>
      <c r="Y139" s="396" t="str">
        <f t="shared" si="68"/>
        <v>CLM3570X095J</v>
      </c>
      <c r="Z139" s="396" t="str">
        <f t="shared" si="68"/>
        <v>3573K614T</v>
      </c>
      <c r="AA139" s="396" t="str">
        <f t="shared" si="68"/>
        <v>3572C952H</v>
      </c>
      <c r="AB139" s="396" t="str">
        <f t="shared" si="68"/>
        <v>3571Z117Q</v>
      </c>
      <c r="AC139" s="396" t="str">
        <f t="shared" si="68"/>
        <v>TIC-00005092</v>
      </c>
      <c r="AD139" s="396" t="str">
        <f t="shared" si="68"/>
        <v>3572Q140L</v>
      </c>
      <c r="AE139" s="396" t="str">
        <f t="shared" si="68"/>
        <v>#0771511680</v>
      </c>
      <c r="AF139" s="396" t="str">
        <f t="shared" si="68"/>
        <v>#002534872</v>
      </c>
      <c r="AG139" s="396" t="str">
        <f t="shared" si="68"/>
        <v>11-63G7-91F</v>
      </c>
      <c r="AH139" s="396" t="str">
        <f t="shared" si="68"/>
        <v>3572H977V</v>
      </c>
      <c r="AI139" s="396" t="str">
        <f t="shared" si="68"/>
        <v>3574M271X</v>
      </c>
      <c r="AJ139" s="396"/>
      <c r="AK139" s="276" t="s">
        <v>625</v>
      </c>
      <c r="AL139" s="628" t="s">
        <v>74</v>
      </c>
      <c r="AM139" s="628" t="s">
        <v>627</v>
      </c>
      <c r="AN139" s="396" t="s">
        <v>628</v>
      </c>
      <c r="AO139" s="628">
        <v>0</v>
      </c>
      <c r="AP139" s="396"/>
      <c r="AQ139" s="396" t="str">
        <f t="shared" si="55"/>
        <v>7008788987-1</v>
      </c>
      <c r="AR139" s="396" t="str">
        <f t="shared" si="55"/>
        <v>24PROH621255022</v>
      </c>
      <c r="AS139" s="396"/>
      <c r="AT139" s="524" t="str">
        <f t="shared" si="56"/>
        <v>#017095711</v>
      </c>
      <c r="AU139" s="524" t="str">
        <f t="shared" ref="AU139:AV139" si="69">AU27</f>
        <v>#0786294926</v>
      </c>
      <c r="AV139" s="524" t="str">
        <f t="shared" si="69"/>
        <v>#250254318</v>
      </c>
      <c r="AW139" s="524">
        <f>BA27</f>
        <v>0</v>
      </c>
      <c r="AX139" s="524" t="str">
        <f t="shared" si="58"/>
        <v>#059633981</v>
      </c>
      <c r="AY139" s="524" t="str">
        <f t="shared" ref="AY139" si="70">AY27</f>
        <v> 059597581-01</v>
      </c>
      <c r="AZ139" s="524" t="s">
        <v>1758</v>
      </c>
      <c r="BB139" s="524" t="str">
        <f t="shared" si="60"/>
        <v>0814056289</v>
      </c>
      <c r="BC139" s="524" t="s">
        <v>74</v>
      </c>
      <c r="BD139" s="524"/>
      <c r="BE139" s="524"/>
      <c r="BF139" s="524"/>
      <c r="BG139" s="524"/>
      <c r="BH139" s="524"/>
      <c r="BI139" s="524"/>
      <c r="BJ139" s="524"/>
      <c r="BK139" s="524"/>
      <c r="BL139" s="628">
        <v>250254318</v>
      </c>
      <c r="BO139" s="396" t="str">
        <f t="shared" si="61"/>
        <v>#0772562245</v>
      </c>
      <c r="BP139" s="396" t="str">
        <f t="shared" si="61"/>
        <v>1163C742W</v>
      </c>
      <c r="BQ139" s="396" t="str">
        <f t="shared" si="61"/>
        <v>1163C746F</v>
      </c>
      <c r="BR139" s="628" t="s">
        <v>610</v>
      </c>
      <c r="BS139" s="396" t="str">
        <f t="shared" si="62"/>
        <v>00201358720</v>
      </c>
      <c r="BT139" s="396" t="str">
        <f t="shared" si="62"/>
        <v> Alstate 0662951359</v>
      </c>
      <c r="BU139" s="396" t="str">
        <f t="shared" si="62"/>
        <v>TBD</v>
      </c>
      <c r="BV139" s="396" t="str">
        <f t="shared" si="62"/>
        <v>TBD</v>
      </c>
      <c r="BW139" s="396" t="str">
        <f t="shared" si="62"/>
        <v>GA240100643</v>
      </c>
      <c r="BX139" s="396" t="str">
        <f t="shared" ref="BX139" si="71">BX27</f>
        <v>3582G711L</v>
      </c>
      <c r="BY139" s="396" t="str">
        <f t="shared" si="64"/>
        <v>TBD</v>
      </c>
      <c r="BZ139" s="396"/>
      <c r="CA139" s="396">
        <v>1007995316</v>
      </c>
      <c r="CB139" s="396">
        <f t="shared" si="65"/>
        <v>0</v>
      </c>
      <c r="CC139" s="396" t="str">
        <f t="shared" si="65"/>
        <v>TBD</v>
      </c>
      <c r="CD139" s="396">
        <f t="shared" si="65"/>
        <v>35</v>
      </c>
      <c r="CE139" s="396" t="str">
        <f t="shared" si="66"/>
        <v>01-007-956327</v>
      </c>
      <c r="CF139" s="396" t="str">
        <f t="shared" ref="CF139:CF145" si="72">CF27</f>
        <v>3573H030H</v>
      </c>
      <c r="CG139" s="396"/>
    </row>
    <row r="140" spans="1:85" ht="25.9" customHeight="1">
      <c r="D140" s="524" t="str">
        <f>D26</f>
        <v xml:space="preserve">Insurance Co. Name </v>
      </c>
      <c r="E140" s="524" t="s">
        <v>688</v>
      </c>
      <c r="F140" s="396" t="str">
        <f t="shared" si="52"/>
        <v>TBD</v>
      </c>
      <c r="G140" s="396" t="str">
        <f t="shared" si="52"/>
        <v>TBD</v>
      </c>
      <c r="H140" s="396" t="s">
        <v>874</v>
      </c>
      <c r="I140" s="396" t="str">
        <f t="shared" ref="I140:S140" si="73">I28</f>
        <v>TBD</v>
      </c>
      <c r="J140" s="396">
        <f t="shared" si="73"/>
        <v>0</v>
      </c>
      <c r="K140" s="396" t="e">
        <f t="shared" si="73"/>
        <v>#REF!</v>
      </c>
      <c r="L140" s="396">
        <f t="shared" si="73"/>
        <v>0</v>
      </c>
      <c r="M140" s="396" t="e">
        <f>#REF!</f>
        <v>#REF!</v>
      </c>
      <c r="N140" s="396" t="str">
        <f t="shared" si="73"/>
        <v>(678) 789-2192</v>
      </c>
      <c r="O140" s="396" t="str">
        <f t="shared" si="73"/>
        <v>na</v>
      </c>
      <c r="P140" s="396" t="str">
        <f t="shared" si="73"/>
        <v>TBD</v>
      </c>
      <c r="Q140" s="396" t="str">
        <f t="shared" si="73"/>
        <v>TBD</v>
      </c>
      <c r="R140" s="396" t="str">
        <f t="shared" si="73"/>
        <v>TBD</v>
      </c>
      <c r="S140" s="396" t="str">
        <f t="shared" si="73"/>
        <v>TBD</v>
      </c>
      <c r="T140" s="396" t="str">
        <f t="shared" ref="T140:AI140" si="74">T28</f>
        <v>PL</v>
      </c>
      <c r="U140" s="396" t="str">
        <f t="shared" si="74"/>
        <v>PL</v>
      </c>
      <c r="V140" s="396" t="str">
        <f t="shared" si="74"/>
        <v>11-EY-B111-9</v>
      </c>
      <c r="W140" s="396" t="str">
        <f t="shared" si="74"/>
        <v>70 CJ 385 L3</v>
      </c>
      <c r="X140" s="396" t="str">
        <f t="shared" si="74"/>
        <v>95GDC4816</v>
      </c>
      <c r="Y140" s="396" t="str">
        <f t="shared" si="74"/>
        <v>95GDC4816</v>
      </c>
      <c r="Z140" s="396" t="str">
        <f t="shared" si="74"/>
        <v>95GDC4816</v>
      </c>
      <c r="AA140" s="396" t="str">
        <f t="shared" si="74"/>
        <v>95EMD4258</v>
      </c>
      <c r="AB140" s="396" t="str">
        <f t="shared" si="74"/>
        <v>95EMD4258</v>
      </c>
      <c r="AC140" s="396">
        <f t="shared" si="74"/>
        <v>83915278</v>
      </c>
      <c r="AD140" s="396" t="str">
        <f t="shared" si="74"/>
        <v>70-C4-Y732-1</v>
      </c>
      <c r="AE140" s="396" t="str">
        <f t="shared" si="74"/>
        <v>826 781 155</v>
      </c>
      <c r="AF140" s="396" t="str">
        <f t="shared" si="74"/>
        <v>TBD</v>
      </c>
      <c r="AG140" s="396" t="str">
        <f t="shared" si="74"/>
        <v>11EAP8759</v>
      </c>
      <c r="AH140" s="396" t="str">
        <f t="shared" si="74"/>
        <v>70CRP2953</v>
      </c>
      <c r="AI140" s="396" t="str">
        <f t="shared" si="74"/>
        <v>70EHX4312</v>
      </c>
      <c r="AJ140" s="396"/>
      <c r="AK140" s="276" t="e">
        <v>#REF!</v>
      </c>
      <c r="AL140" s="628" t="s">
        <v>74</v>
      </c>
      <c r="AM140" s="628">
        <v>8800025757</v>
      </c>
      <c r="AN140" s="396" t="s">
        <v>668</v>
      </c>
      <c r="AO140" s="628">
        <v>0</v>
      </c>
      <c r="AP140" s="396"/>
      <c r="AQ140" s="396" t="str">
        <f t="shared" si="55"/>
        <v>PL#</v>
      </c>
      <c r="AR140" s="396" t="str">
        <f t="shared" si="55"/>
        <v>DOH-10908612-01</v>
      </c>
      <c r="AS140" s="396"/>
      <c r="AT140" s="524" t="str">
        <f t="shared" si="56"/>
        <v>OHH000190052</v>
      </c>
      <c r="AU140" s="524" t="str">
        <f t="shared" ref="AU140:AV140" si="75">AU28</f>
        <v>980 610 253</v>
      </c>
      <c r="AV140" s="524" t="str">
        <f t="shared" si="75"/>
        <v>: 10610052</v>
      </c>
      <c r="AW140" s="524">
        <f>BA28</f>
        <v>0</v>
      </c>
      <c r="AX140" s="524" t="str">
        <f t="shared" si="58"/>
        <v>H3V28806334771</v>
      </c>
      <c r="AY140" s="524" t="str">
        <f t="shared" ref="AY140" si="76">AY28</f>
        <v>OK7558571</v>
      </c>
      <c r="AZ140" s="524" t="s">
        <v>1759</v>
      </c>
      <c r="BB140" s="524" t="str">
        <f t="shared" si="60"/>
        <v>PL# 026-164-325</v>
      </c>
      <c r="BC140" s="524" t="s">
        <v>680</v>
      </c>
      <c r="BD140" s="524"/>
      <c r="BE140" s="524"/>
      <c r="BF140" s="524"/>
      <c r="BG140" s="524"/>
      <c r="BH140" s="524"/>
      <c r="BI140" s="524"/>
      <c r="BJ140" s="524"/>
      <c r="BK140" s="524"/>
      <c r="BL140" s="628" t="s">
        <v>670</v>
      </c>
      <c r="BO140" s="396">
        <f t="shared" si="61"/>
        <v>885015525</v>
      </c>
      <c r="BP140" s="396" t="str">
        <f t="shared" si="61"/>
        <v>TBD</v>
      </c>
      <c r="BQ140" s="396" t="str">
        <f t="shared" si="61"/>
        <v>TBD</v>
      </c>
      <c r="BR140" s="628">
        <v>885015525</v>
      </c>
      <c r="BS140" s="396" t="str">
        <f t="shared" si="62"/>
        <v>MIP-RCH-00755-99</v>
      </c>
      <c r="BT140" s="396" t="str">
        <f t="shared" si="62"/>
        <v>TBD</v>
      </c>
      <c r="BU140" s="396" t="str">
        <f t="shared" si="62"/>
        <v>TBD</v>
      </c>
      <c r="BV140" s="396" t="str">
        <f t="shared" si="62"/>
        <v>TBD</v>
      </c>
      <c r="BW140" s="396" t="str">
        <f t="shared" si="62"/>
        <v>1701-1601-0661</v>
      </c>
      <c r="BX140" s="396" t="str">
        <f t="shared" ref="BX140" si="77">BX28</f>
        <v>95J8Y8775</v>
      </c>
      <c r="BY140" s="396" t="str">
        <f t="shared" si="64"/>
        <v>TBD</v>
      </c>
      <c r="BZ140" s="396"/>
      <c r="CA140" s="396">
        <v>39209494</v>
      </c>
      <c r="CB140" s="396" t="str">
        <f t="shared" si="65"/>
        <v>REN 1945339</v>
      </c>
      <c r="CC140" s="396" t="str">
        <f t="shared" si="65"/>
        <v>TBD</v>
      </c>
      <c r="CD140" s="396" t="str">
        <f t="shared" si="65"/>
        <v>TBD</v>
      </c>
      <c r="CE140" s="396">
        <f t="shared" si="66"/>
        <v>38353012</v>
      </c>
      <c r="CF140" s="396" t="str">
        <f t="shared" si="72"/>
        <v>95-J8-M309-7</v>
      </c>
      <c r="CG140" s="396"/>
    </row>
    <row r="141" spans="1:85" ht="25.9" customHeight="1">
      <c r="D141" s="524" t="str">
        <f t="shared" ref="D141:D147" si="78">D27</f>
        <v xml:space="preserve">Claim # </v>
      </c>
      <c r="E141" s="524" t="s">
        <v>703</v>
      </c>
      <c r="F141" s="396" t="str">
        <f t="shared" si="52"/>
        <v>TBD</v>
      </c>
      <c r="G141" s="396" t="str">
        <f t="shared" si="52"/>
        <v>TBD</v>
      </c>
      <c r="H141" s="396" t="s">
        <v>410</v>
      </c>
      <c r="I141" s="396" t="str">
        <f t="shared" ref="I141:R141" si="79">I29</f>
        <v>TBD</v>
      </c>
      <c r="J141" s="396" t="str">
        <f t="shared" si="79"/>
        <v>na</v>
      </c>
      <c r="K141" s="396" t="str">
        <f t="shared" si="79"/>
        <v>na</v>
      </c>
      <c r="L141" s="396">
        <f t="shared" si="79"/>
        <v>0</v>
      </c>
      <c r="M141" s="396" t="e">
        <f>#REF!</f>
        <v>#REF!</v>
      </c>
      <c r="N141" s="396" t="str">
        <f t="shared" si="79"/>
        <v>TBD</v>
      </c>
      <c r="O141" s="396" t="str">
        <f t="shared" si="79"/>
        <v>na</v>
      </c>
      <c r="P141" s="396" t="str">
        <f t="shared" si="79"/>
        <v>TBD</v>
      </c>
      <c r="Q141" s="396" t="str">
        <f t="shared" si="79"/>
        <v>TBD</v>
      </c>
      <c r="R141" s="396" t="str">
        <f t="shared" si="79"/>
        <v>TBD</v>
      </c>
      <c r="S141" s="396" t="e">
        <f>#REF!</f>
        <v>#REF!</v>
      </c>
      <c r="T141" s="396" t="str">
        <f t="shared" ref="T141:AI141" si="80">T29</f>
        <v>statefarmfireclaims@statefarm.com</v>
      </c>
      <c r="U141" s="396" t="str">
        <f t="shared" si="80"/>
        <v>TBD</v>
      </c>
      <c r="V141" s="396" t="str">
        <f t="shared" si="80"/>
        <v>STATEFARM</v>
      </c>
      <c r="W141" s="396" t="str">
        <f t="shared" si="80"/>
        <v>TBD</v>
      </c>
      <c r="X141" s="396">
        <f t="shared" si="80"/>
        <v>0</v>
      </c>
      <c r="Y141" s="396" t="str">
        <f t="shared" si="80"/>
        <v>statefarmfireclaims@statefarm.com</v>
      </c>
      <c r="Z141" s="396">
        <f t="shared" si="80"/>
        <v>0</v>
      </c>
      <c r="AA141" s="396" t="str">
        <f t="shared" si="80"/>
        <v>statefarmfireclaims@statefarm.com</v>
      </c>
      <c r="AB141" s="396" t="str">
        <f t="shared" si="80"/>
        <v>statefarmfireclaims@statefarm.com</v>
      </c>
      <c r="AC141" s="396">
        <f t="shared" si="80"/>
        <v>0</v>
      </c>
      <c r="AD141" s="396" t="str">
        <f t="shared" si="80"/>
        <v>statefarmfireclaims@statefarm.com</v>
      </c>
      <c r="AE141" s="396" t="str">
        <f t="shared" si="80"/>
        <v>CLAIMS@CLAIMS.ALLSTATE.COM</v>
      </c>
      <c r="AF141" s="396" t="str">
        <f t="shared" si="80"/>
        <v>TBD</v>
      </c>
      <c r="AG141" s="396" t="str">
        <f t="shared" si="80"/>
        <v>statefarmfireclaims@statefarm.com</v>
      </c>
      <c r="AH141" s="396" t="str">
        <f t="shared" si="80"/>
        <v>statefarmfireclaims@statefarm.com</v>
      </c>
      <c r="AI141" s="396">
        <f t="shared" si="80"/>
        <v>0</v>
      </c>
      <c r="AJ141" s="396"/>
      <c r="AK141" s="276" t="s">
        <v>692</v>
      </c>
      <c r="AL141" s="628" t="s">
        <v>74</v>
      </c>
      <c r="AM141" s="628" t="s">
        <v>74</v>
      </c>
      <c r="AN141" s="396" t="s">
        <v>410</v>
      </c>
      <c r="AO141" s="628">
        <v>0</v>
      </c>
      <c r="AP141" s="396"/>
      <c r="AQ141" s="396" t="str">
        <f t="shared" si="55"/>
        <v>myclaim@farmersinsurance.com</v>
      </c>
      <c r="AR141" s="396" t="str">
        <f t="shared" si="55"/>
        <v>info+emld300ef05ab65@claims.hippo.com</v>
      </c>
      <c r="AS141" s="396"/>
      <c r="AT141" s="524" t="str">
        <f t="shared" si="56"/>
        <v>STAPLES.OLIVIA @ace.aaa.com</v>
      </c>
      <c r="AU141" s="524" t="str">
        <f t="shared" ref="AU141:AV141" si="81">AU29</f>
        <v>claims@claims.allstate.com</v>
      </c>
      <c r="AV141" s="524" t="str">
        <f t="shared" si="81"/>
        <v>carla.robledo@ngic.com</v>
      </c>
      <c r="AW141" s="524">
        <f>BA29</f>
        <v>0</v>
      </c>
      <c r="AX141" s="524" t="str">
        <f t="shared" si="58"/>
        <v>IMAGING@LIBERTYMUTUAL.COM</v>
      </c>
      <c r="AY141" s="524">
        <f t="shared" ref="AY141" si="82">AY29</f>
        <v>0</v>
      </c>
      <c r="AZ141" s="524" t="s">
        <v>1725</v>
      </c>
      <c r="BB141" s="524" t="str">
        <f t="shared" si="60"/>
        <v>claims@claims.allstate.com</v>
      </c>
      <c r="BC141" s="524" t="s">
        <v>1725</v>
      </c>
      <c r="BD141" s="524"/>
      <c r="BE141" s="524"/>
      <c r="BF141" s="524"/>
      <c r="BG141" s="524"/>
      <c r="BH141" s="524"/>
      <c r="BI141" s="524"/>
      <c r="BJ141" s="524"/>
      <c r="BK141" s="524"/>
      <c r="BL141" s="628">
        <v>0</v>
      </c>
      <c r="BO141" s="396" t="str">
        <f t="shared" si="61"/>
        <v>claims@claims.allstate.com</v>
      </c>
      <c r="BP141" s="396" t="str">
        <f t="shared" si="61"/>
        <v>statefarmfireclaims@statefarm.com</v>
      </c>
      <c r="BQ141" s="396" t="str">
        <f t="shared" si="61"/>
        <v>statefarmfireclaims@statefarm.com</v>
      </c>
      <c r="BR141" s="628">
        <v>0</v>
      </c>
      <c r="BS141" s="396" t="str">
        <f t="shared" si="62"/>
        <v> myclaiminfo@assurant.com</v>
      </c>
      <c r="BT141" s="396">
        <f t="shared" si="62"/>
        <v>0</v>
      </c>
      <c r="BU141" s="396" t="str">
        <f t="shared" si="62"/>
        <v>TBD</v>
      </c>
      <c r="BV141" s="396" t="str">
        <f t="shared" si="62"/>
        <v>TBD</v>
      </c>
      <c r="BW141" s="396" t="str">
        <f t="shared" si="62"/>
        <v>claimpathuniversalproperty.com</v>
      </c>
      <c r="BX141" s="396" t="str">
        <f t="shared" ref="BX141" si="83">BX29</f>
        <v>statefarmfireclaims@statefarm.com</v>
      </c>
      <c r="BY141" s="396" t="str">
        <f t="shared" si="64"/>
        <v>TBD</v>
      </c>
      <c r="BZ141" s="396"/>
      <c r="CA141" s="396">
        <v>0</v>
      </c>
      <c r="CB141" s="396">
        <f t="shared" si="65"/>
        <v>0</v>
      </c>
      <c r="CC141" s="396" t="str">
        <f t="shared" si="65"/>
        <v>TBD</v>
      </c>
      <c r="CD141" s="396" t="str">
        <f t="shared" si="65"/>
        <v>TBD</v>
      </c>
      <c r="CE141" s="396" t="str">
        <f t="shared" si="66"/>
        <v>CLIMDOCUMENTS@AFICS.COM</v>
      </c>
      <c r="CF141" s="396" t="str">
        <f t="shared" si="72"/>
        <v>statefarmfireclaims@statefarm.com</v>
      </c>
      <c r="CG141" s="396"/>
    </row>
    <row r="142" spans="1:85" ht="25.9" customHeight="1">
      <c r="D142" s="524" t="str">
        <f t="shared" si="78"/>
        <v>policy #</v>
      </c>
      <c r="E142" s="524" t="s">
        <v>741</v>
      </c>
      <c r="F142" s="396" t="str">
        <f t="shared" si="52"/>
        <v>TBD</v>
      </c>
      <c r="G142" s="396" t="str">
        <f t="shared" si="52"/>
        <v>POST 1978</v>
      </c>
      <c r="H142" s="396" t="s">
        <v>919</v>
      </c>
      <c r="I142" s="396" t="str">
        <f t="shared" ref="I142:R142" si="84">I30</f>
        <v>PRE 1980</v>
      </c>
      <c r="J142" s="396" t="str">
        <f t="shared" si="84"/>
        <v xml:space="preserve">POST 1978 </v>
      </c>
      <c r="K142" s="396" t="str">
        <f t="shared" si="84"/>
        <v xml:space="preserve">POST 1978 </v>
      </c>
      <c r="L142" s="396" t="str">
        <f t="shared" si="84"/>
        <v xml:space="preserve">AFTER 1980 </v>
      </c>
      <c r="M142" s="396" t="str">
        <f t="shared" si="84"/>
        <v>SCHEUER, BRANDON</v>
      </c>
      <c r="N142" s="396" t="str">
        <f t="shared" si="84"/>
        <v>TBD</v>
      </c>
      <c r="O142" s="396" t="str">
        <f t="shared" si="84"/>
        <v xml:space="preserve">POST 1980 </v>
      </c>
      <c r="P142" s="396" t="str">
        <f t="shared" si="84"/>
        <v>PRE 1980</v>
      </c>
      <c r="Q142" s="396" t="str">
        <f t="shared" si="84"/>
        <v xml:space="preserve">BEFORE 1980 </v>
      </c>
      <c r="R142" s="396" t="str">
        <f t="shared" si="84"/>
        <v>PRE 1980</v>
      </c>
      <c r="S142" s="396" t="str">
        <f>S31</f>
        <v>claims@claims.allstate.com</v>
      </c>
      <c r="T142" s="396" t="str">
        <f t="shared" ref="T142:AI142" si="85">T30</f>
        <v>DA</v>
      </c>
      <c r="U142" s="396" t="str">
        <f t="shared" si="85"/>
        <v>TBD</v>
      </c>
      <c r="V142" s="396" t="str">
        <f t="shared" si="85"/>
        <v>TBD</v>
      </c>
      <c r="W142" s="396" t="str">
        <f t="shared" si="85"/>
        <v>TBD</v>
      </c>
      <c r="X142" s="396">
        <f t="shared" si="85"/>
        <v>0</v>
      </c>
      <c r="Y142" s="396" t="str">
        <f t="shared" si="85"/>
        <v>RAMOS, ROSELYN</v>
      </c>
      <c r="Z142" s="396" t="str">
        <f t="shared" si="85"/>
        <v>TARA HARRINGTON</v>
      </c>
      <c r="AA142" s="396" t="str">
        <f t="shared" si="85"/>
        <v>RAMOS, ROSELYN</v>
      </c>
      <c r="AB142" s="396" t="str">
        <f t="shared" si="85"/>
        <v>FOWLER, CHARITY</v>
      </c>
      <c r="AC142" s="396" t="str">
        <f t="shared" si="85"/>
        <v>Owen Hanbury</v>
      </c>
      <c r="AD142" s="396" t="str">
        <f t="shared" si="85"/>
        <v>RAMOS, ROSELYN</v>
      </c>
      <c r="AE142" s="396">
        <f t="shared" si="85"/>
        <v>0</v>
      </c>
      <c r="AF142" s="396" t="str">
        <f t="shared" si="85"/>
        <v>TBD</v>
      </c>
      <c r="AG142" s="396" t="str">
        <f t="shared" si="85"/>
        <v>James Hudson</v>
      </c>
      <c r="AH142" s="396" t="str">
        <f t="shared" si="85"/>
        <v>GIESEY, MATT 309 834 9661</v>
      </c>
      <c r="AI142" s="396" t="str">
        <f t="shared" si="85"/>
        <v>Amy Irwin</v>
      </c>
      <c r="AJ142" s="396"/>
      <c r="AK142" s="276" t="s">
        <v>717</v>
      </c>
      <c r="AL142" s="628" t="s">
        <v>74</v>
      </c>
      <c r="AM142" s="628" t="s">
        <v>396</v>
      </c>
      <c r="AN142" s="396" t="s">
        <v>719</v>
      </c>
      <c r="AO142" s="628">
        <v>0</v>
      </c>
      <c r="AP142" s="396"/>
      <c r="AQ142" s="396">
        <f t="shared" si="55"/>
        <v>0</v>
      </c>
      <c r="AR142" s="396" t="str">
        <f t="shared" si="55"/>
        <v>Brandon Timmins</v>
      </c>
      <c r="AS142" s="396"/>
      <c r="AT142" s="524" t="str">
        <f t="shared" si="56"/>
        <v>STAPLES, OLIVIA 207 776 6150</v>
      </c>
      <c r="AU142" s="524" t="str">
        <f t="shared" ref="AU142:AV142" si="86">AU30</f>
        <v>LYLE KENDICKS</v>
      </c>
      <c r="AV142" s="524" t="str">
        <f t="shared" si="86"/>
        <v>Carla Robledo|</v>
      </c>
      <c r="AW142" s="524">
        <f>BA30</f>
        <v>0</v>
      </c>
      <c r="AX142" s="524" t="str">
        <f t="shared" si="58"/>
        <v>NICOLE.FITZGERALD</v>
      </c>
      <c r="AY142" s="524" t="str">
        <f t="shared" ref="AY142" si="87">AY30</f>
        <v> Goddraneika Merrill (469)242-7605</v>
      </c>
      <c r="AZ142" s="524" t="s">
        <v>1725</v>
      </c>
      <c r="BB142" s="524" t="str">
        <f t="shared" si="60"/>
        <v>MEAGAN CHASAR, LRG LOSS ADJ</v>
      </c>
      <c r="BC142" s="524" t="s">
        <v>1725</v>
      </c>
      <c r="BD142" s="524"/>
      <c r="BE142" s="524"/>
      <c r="BF142" s="524"/>
      <c r="BG142" s="524"/>
      <c r="BH142" s="524"/>
      <c r="BI142" s="524"/>
      <c r="BJ142" s="524"/>
      <c r="BK142" s="524"/>
      <c r="BL142" s="628" t="s">
        <v>730</v>
      </c>
      <c r="BO142" s="396" t="str">
        <f t="shared" si="61"/>
        <v>CHARLES SCNIDIER</v>
      </c>
      <c r="BP142" s="396" t="str">
        <f t="shared" si="61"/>
        <v>Tia Dortch </v>
      </c>
      <c r="BQ142" s="396" t="str">
        <f t="shared" si="61"/>
        <v>SARAH KENNEDY</v>
      </c>
      <c r="BR142" s="628">
        <v>0</v>
      </c>
      <c r="BS142" s="396" t="str">
        <f t="shared" si="62"/>
        <v>Elaine  Gebsbher</v>
      </c>
      <c r="BT142" s="396">
        <f t="shared" si="62"/>
        <v>0</v>
      </c>
      <c r="BU142" s="396" t="str">
        <f t="shared" si="62"/>
        <v>POST 1980</v>
      </c>
      <c r="BV142" s="396" t="str">
        <f t="shared" si="62"/>
        <v>POST 1978</v>
      </c>
      <c r="BW142" s="396" t="str">
        <f t="shared" si="62"/>
        <v>STERLING X1702</v>
      </c>
      <c r="BX142" s="396" t="str">
        <f t="shared" ref="BX142" si="88">BX30</f>
        <v>RAMOS, ROSELYN</v>
      </c>
      <c r="BY142" s="396" t="str">
        <f t="shared" si="64"/>
        <v>PRE 1980</v>
      </c>
      <c r="BZ142" s="396"/>
      <c r="CA142" s="396">
        <v>0</v>
      </c>
      <c r="CB142" s="396">
        <f t="shared" si="65"/>
        <v>0</v>
      </c>
      <c r="CC142" s="396" t="str">
        <f t="shared" si="65"/>
        <v>TBD</v>
      </c>
      <c r="CD142" s="396" t="str">
        <f t="shared" si="65"/>
        <v>TBD</v>
      </c>
      <c r="CE142" s="396">
        <f t="shared" si="66"/>
        <v>0</v>
      </c>
      <c r="CF142" s="396" t="str">
        <f t="shared" si="72"/>
        <v>RICHARD, CATHERINE</v>
      </c>
      <c r="CG142" s="396"/>
    </row>
    <row r="143" spans="1:85" ht="25.9" customHeight="1">
      <c r="D143" s="524" t="str">
        <f t="shared" si="78"/>
        <v>Email INS. co.</v>
      </c>
      <c r="E143" s="524" t="s">
        <v>767</v>
      </c>
      <c r="F143" s="396" t="str">
        <f t="shared" si="52"/>
        <v>grangeinsurance.com</v>
      </c>
      <c r="G143" s="396" t="str">
        <f t="shared" si="52"/>
        <v>BenczeR@Grangeinsurance.com</v>
      </c>
      <c r="H143" s="396" t="s">
        <v>752</v>
      </c>
      <c r="I143" s="396" t="str">
        <f t="shared" ref="I143:R143" si="89">I31</f>
        <v>tbd</v>
      </c>
      <c r="J143" s="396" t="str">
        <f t="shared" si="89"/>
        <v>claims@claims.allstate.com</v>
      </c>
      <c r="K143" s="396" t="e">
        <f t="shared" si="89"/>
        <v>#REF!</v>
      </c>
      <c r="L143" s="396" t="str">
        <f t="shared" si="89"/>
        <v>EM</v>
      </c>
      <c r="M143" s="396" t="str">
        <f t="shared" si="89"/>
        <v> (877) 491-7277.</v>
      </c>
      <c r="N143" s="396" t="str">
        <f t="shared" si="89"/>
        <v>TBD</v>
      </c>
      <c r="O143" s="396" t="str">
        <f t="shared" si="89"/>
        <v>consumeraffairs@travelers.com</v>
      </c>
      <c r="P143" s="396" t="str">
        <f t="shared" si="89"/>
        <v>ASIA.BABLES@LIBERTYMUTUAL.COM</v>
      </c>
      <c r="Q143" s="396" t="str">
        <f t="shared" si="89"/>
        <v>Nicole.Schaumleffel@libertymutual.com</v>
      </c>
      <c r="R143" s="396" t="str">
        <f t="shared" si="89"/>
        <v>tbd</v>
      </c>
      <c r="S143" s="396" t="str">
        <f>S32</f>
        <v>(800) 354-2172</v>
      </c>
      <c r="T143" s="396" t="str">
        <f t="shared" ref="T143:AI143" si="90">T31</f>
        <v>844-458-4300</v>
      </c>
      <c r="U143" s="396" t="str">
        <f t="shared" si="90"/>
        <v>TBD</v>
      </c>
      <c r="V143" s="396" t="str">
        <f t="shared" si="90"/>
        <v>TBD</v>
      </c>
      <c r="W143" s="396" t="str">
        <f t="shared" si="90"/>
        <v>TBD</v>
      </c>
      <c r="X143" s="396">
        <f t="shared" si="90"/>
        <v>0</v>
      </c>
      <c r="Y143" s="396" t="str">
        <f t="shared" si="90"/>
        <v>844-458-4300</v>
      </c>
      <c r="Z143" s="396">
        <f t="shared" si="90"/>
        <v>0</v>
      </c>
      <c r="AA143" s="396" t="str">
        <f t="shared" si="90"/>
        <v>844-458-4300</v>
      </c>
      <c r="AB143" s="396" t="str">
        <f t="shared" si="90"/>
        <v>(866) 787-8678</v>
      </c>
      <c r="AC143" s="396" t="str">
        <f t="shared" si="90"/>
        <v>844-503-7101</v>
      </c>
      <c r="AD143" s="396" t="str">
        <f t="shared" si="90"/>
        <v>844-458-4300</v>
      </c>
      <c r="AE143" s="396">
        <f t="shared" si="90"/>
        <v>0</v>
      </c>
      <c r="AF143" s="396" t="str">
        <f t="shared" si="90"/>
        <v>TBD</v>
      </c>
      <c r="AG143" s="396" t="str">
        <f t="shared" si="90"/>
        <v>1(866) 787 8676 Ext. 16799</v>
      </c>
      <c r="AH143" s="396">
        <f t="shared" si="90"/>
        <v>0</v>
      </c>
      <c r="AI143" s="396">
        <f t="shared" si="90"/>
        <v>0</v>
      </c>
      <c r="AJ143" s="396"/>
      <c r="AK143" s="276"/>
      <c r="AL143" s="628" t="s">
        <v>74</v>
      </c>
      <c r="AM143" s="628" t="s">
        <v>74</v>
      </c>
      <c r="AN143" s="396" t="s">
        <v>751</v>
      </c>
      <c r="AO143" s="628" t="s">
        <v>751</v>
      </c>
      <c r="AP143" s="396"/>
      <c r="AQ143" s="396" t="str">
        <f t="shared" si="55"/>
        <v>HEATHER.CASOLA</v>
      </c>
      <c r="AR143" s="396" t="str">
        <f t="shared" si="55"/>
        <v>Property Adjuster, Property Claims | Hippo Insurance Services</v>
      </c>
      <c r="AS143" s="396"/>
      <c r="AT143" s="937" t="str">
        <f t="shared" si="56"/>
        <v>207 776 6150</v>
      </c>
      <c r="AU143" s="937" t="str">
        <f t="shared" ref="AU143:AV143" si="91">AU31</f>
        <v>888 656.8005</v>
      </c>
      <c r="AV143" s="937" t="str">
        <f t="shared" si="91"/>
        <v>(800) 378-7262</v>
      </c>
      <c r="AW143" s="524">
        <f>BA31</f>
        <v>0</v>
      </c>
      <c r="AX143" s="524">
        <f t="shared" si="58"/>
        <v>8002252467</v>
      </c>
      <c r="AY143" s="524" t="str">
        <f t="shared" ref="AY143" si="92">AY31</f>
        <v>(469)242-7605</v>
      </c>
      <c r="AZ143" s="524" t="s">
        <v>1725</v>
      </c>
      <c r="BB143" s="524">
        <f t="shared" si="60"/>
        <v>8007296400</v>
      </c>
      <c r="BC143" s="524" t="s">
        <v>1760</v>
      </c>
      <c r="BD143" s="524"/>
      <c r="BE143" s="524"/>
      <c r="BF143" s="524"/>
      <c r="BG143" s="524"/>
      <c r="BH143" s="524"/>
      <c r="BI143" s="524"/>
      <c r="BJ143" s="524"/>
      <c r="BK143" s="524"/>
      <c r="BL143" s="628" t="s">
        <v>756</v>
      </c>
      <c r="BO143" s="396">
        <f t="shared" si="61"/>
        <v>0</v>
      </c>
      <c r="BP143" s="396">
        <f t="shared" si="61"/>
        <v>8444584300</v>
      </c>
      <c r="BQ143" s="396" t="str">
        <f t="shared" si="61"/>
        <v>TBD</v>
      </c>
      <c r="BR143" s="628">
        <v>0</v>
      </c>
      <c r="BS143" s="396" t="str">
        <f t="shared" si="62"/>
        <v>1.800.358.0600</v>
      </c>
      <c r="BT143" s="396">
        <f t="shared" si="62"/>
        <v>0</v>
      </c>
      <c r="BU143" s="396">
        <f t="shared" si="62"/>
        <v>0</v>
      </c>
      <c r="BV143" s="396" t="str">
        <f t="shared" si="62"/>
        <v>MSI.SUPPORT@ALACRITYSOLUTIONS.COM</v>
      </c>
      <c r="BW143" s="396" t="str">
        <f t="shared" si="62"/>
        <v>(800) 425-9113</v>
      </c>
      <c r="BX143" s="396" t="str">
        <f t="shared" ref="BX143" si="93">BX31</f>
        <v>844-458-4300</v>
      </c>
      <c r="BY143" s="396" t="str">
        <f t="shared" si="64"/>
        <v>statefarmfireclaims@statefarm.com</v>
      </c>
      <c r="BZ143" s="396"/>
      <c r="CA143" s="396">
        <v>0</v>
      </c>
      <c r="CB143" s="396">
        <f t="shared" si="65"/>
        <v>0</v>
      </c>
      <c r="CC143" s="396" t="str">
        <f t="shared" si="65"/>
        <v>TBD</v>
      </c>
      <c r="CD143" s="396" t="str">
        <f t="shared" si="65"/>
        <v>TBD</v>
      </c>
      <c r="CE143" s="396">
        <f t="shared" si="66"/>
        <v>0</v>
      </c>
      <c r="CF143" s="396" t="str">
        <f t="shared" si="72"/>
        <v xml:space="preserve"> 844 458 4300</v>
      </c>
      <c r="CG143" s="396"/>
    </row>
    <row r="144" spans="1:85" ht="25.9" customHeight="1">
      <c r="D144" s="524" t="str">
        <f t="shared" si="78"/>
        <v>DESK Adjuster DA</v>
      </c>
      <c r="E144" s="524" t="s">
        <v>787</v>
      </c>
      <c r="F144" s="396" t="str">
        <f t="shared" si="52"/>
        <v>614-445-2880</v>
      </c>
      <c r="G144" s="396" t="str">
        <f t="shared" si="52"/>
        <v>(614) 593-7718</v>
      </c>
      <c r="H144" s="396">
        <v>0</v>
      </c>
      <c r="I144" s="396" t="str">
        <f t="shared" ref="I144:R144" si="94">I32</f>
        <v>tbd</v>
      </c>
      <c r="J144" s="396" t="str">
        <f t="shared" si="94"/>
        <v>800-252-8294</v>
      </c>
      <c r="K144" s="396" t="str">
        <f t="shared" si="94"/>
        <v>800-2-CLAIMS</v>
      </c>
      <c r="L144" s="396" t="str">
        <f t="shared" si="94"/>
        <v xml:space="preserve"> 844 458 4300</v>
      </c>
      <c r="M144" s="396">
        <f t="shared" si="94"/>
        <v>8005216800</v>
      </c>
      <c r="N144" s="396" t="str">
        <f t="shared" si="94"/>
        <v>TBD</v>
      </c>
      <c r="O144" s="396" t="str">
        <f t="shared" si="94"/>
        <v>1.800.252.4633</v>
      </c>
      <c r="P144" s="396" t="str">
        <f t="shared" si="94"/>
        <v>469 997 2808</v>
      </c>
      <c r="Q144" s="396" t="str">
        <f t="shared" si="94"/>
        <v>1 (757) 854-8187</v>
      </c>
      <c r="R144" s="396" t="str">
        <f t="shared" si="94"/>
        <v>800.531.8722</v>
      </c>
      <c r="S144" s="396" t="e">
        <f>#REF!</f>
        <v>#REF!</v>
      </c>
      <c r="T144" s="396" t="str">
        <f t="shared" ref="T144:AI144" si="95">T32</f>
        <v>ext</v>
      </c>
      <c r="U144" s="396" t="str">
        <f t="shared" si="95"/>
        <v>TBD</v>
      </c>
      <c r="V144" s="396" t="str">
        <f t="shared" si="95"/>
        <v>TBD</v>
      </c>
      <c r="W144" s="396" t="str">
        <f t="shared" si="95"/>
        <v>TBD</v>
      </c>
      <c r="X144" s="396">
        <f t="shared" si="95"/>
        <v>0</v>
      </c>
      <c r="Y144" s="396">
        <f t="shared" si="95"/>
        <v>3097632550</v>
      </c>
      <c r="Z144" s="396">
        <f t="shared" si="95"/>
        <v>0</v>
      </c>
      <c r="AA144" s="396">
        <f t="shared" si="95"/>
        <v>3097632550</v>
      </c>
      <c r="AB144" s="396" t="str">
        <f t="shared" si="95"/>
        <v>8667878678 X 5620</v>
      </c>
      <c r="AC144" s="396" t="str">
        <f t="shared" si="95"/>
        <v>FL License #: G087288</v>
      </c>
      <c r="AD144" s="396">
        <f t="shared" si="95"/>
        <v>3097632550</v>
      </c>
      <c r="AE144" s="396">
        <f t="shared" si="95"/>
        <v>0</v>
      </c>
      <c r="AF144" s="396" t="str">
        <f t="shared" si="95"/>
        <v>TBD</v>
      </c>
      <c r="AG144" s="396" t="str">
        <f t="shared" si="95"/>
        <v>1(866) 787 8676 Ext. 16799</v>
      </c>
      <c r="AH144" s="396">
        <f t="shared" si="95"/>
        <v>0</v>
      </c>
      <c r="AI144" s="396" t="str">
        <f t="shared" si="95"/>
        <v>(972) 732-5783</v>
      </c>
      <c r="AJ144" s="396"/>
      <c r="AK144" s="276" t="s">
        <v>749</v>
      </c>
      <c r="AL144" s="629" t="s">
        <v>74</v>
      </c>
      <c r="AM144" s="628" t="s">
        <v>74</v>
      </c>
      <c r="AN144" s="396" t="s">
        <v>777</v>
      </c>
      <c r="AO144" s="629">
        <v>0</v>
      </c>
      <c r="AP144" s="396"/>
      <c r="AQ144" s="396">
        <f t="shared" si="55"/>
        <v>4044656346</v>
      </c>
      <c r="AR144" s="396" t="str">
        <f t="shared" si="55"/>
        <v>855-999-9746 x 7476</v>
      </c>
      <c r="AS144" s="396"/>
      <c r="AT144" s="524" t="str">
        <f t="shared" si="56"/>
        <v>207 776 6150</v>
      </c>
      <c r="AU144" s="524">
        <f t="shared" ref="AU144:AV144" si="96">AU32</f>
        <v>9892774564</v>
      </c>
      <c r="AV144" s="524" t="str">
        <f t="shared" si="96"/>
        <v>(336) 331-6825</v>
      </c>
      <c r="AW144" s="524">
        <f>BA33</f>
        <v>0</v>
      </c>
      <c r="AX144" s="524">
        <f t="shared" si="58"/>
        <v>4692427672</v>
      </c>
      <c r="AY144" s="524" t="str">
        <f t="shared" ref="AY144" si="97">AY32</f>
        <v>(469)242-7605</v>
      </c>
      <c r="AZ144" s="524" t="s">
        <v>1725</v>
      </c>
      <c r="BB144" s="524" t="str">
        <f>BB33</f>
        <v>claims@claims.allstate.com</v>
      </c>
      <c r="BC144" s="524" t="s">
        <v>1725</v>
      </c>
      <c r="BD144" s="524"/>
      <c r="BE144" s="524"/>
      <c r="BF144" s="524"/>
      <c r="BG144" s="524"/>
      <c r="BH144" s="524"/>
      <c r="BI144" s="524"/>
      <c r="BJ144" s="524"/>
      <c r="BK144" s="524"/>
      <c r="BL144" s="629" t="s">
        <v>780</v>
      </c>
      <c r="BO144" s="396">
        <f t="shared" si="61"/>
        <v>8472269228</v>
      </c>
      <c r="BP144" s="396">
        <f t="shared" si="61"/>
        <v>3099941316</v>
      </c>
      <c r="BQ144" s="396" t="str">
        <f t="shared" si="61"/>
        <v>(678) 935-4670</v>
      </c>
      <c r="BR144" s="629">
        <v>0</v>
      </c>
      <c r="BS144" s="396" t="str">
        <f t="shared" si="62"/>
        <v>x4019804</v>
      </c>
      <c r="BT144" s="396">
        <f t="shared" si="62"/>
        <v>0</v>
      </c>
      <c r="BU144" s="396">
        <f t="shared" si="62"/>
        <v>0</v>
      </c>
      <c r="BV144" s="396" t="str">
        <f t="shared" si="62"/>
        <v>844-306-0752</v>
      </c>
      <c r="BW144" s="396" t="str">
        <f t="shared" si="62"/>
        <v>(954) 958-1205</v>
      </c>
      <c r="BX144" s="396">
        <f t="shared" ref="BX144" si="98">BX32</f>
        <v>3097632550</v>
      </c>
      <c r="BY144" s="396" t="str">
        <f t="shared" si="64"/>
        <v>844-458-4300</v>
      </c>
      <c r="BZ144" s="396"/>
      <c r="CA144" s="396">
        <v>0</v>
      </c>
      <c r="CB144" s="396">
        <f t="shared" si="65"/>
        <v>0</v>
      </c>
      <c r="CC144" s="396" t="str">
        <f t="shared" si="65"/>
        <v>TBD</v>
      </c>
      <c r="CD144" s="396" t="str">
        <f t="shared" si="65"/>
        <v>TBD</v>
      </c>
      <c r="CE144" s="396">
        <f t="shared" si="66"/>
        <v>0</v>
      </c>
      <c r="CF144" s="396" t="str">
        <f t="shared" si="72"/>
        <v>statefarmfireclaims@statefarm.com</v>
      </c>
      <c r="CG144" s="396"/>
    </row>
    <row r="145" spans="4:85" ht="25.9" customHeight="1">
      <c r="D145" s="524" t="str">
        <f t="shared" si="78"/>
        <v>DA Phone</v>
      </c>
      <c r="E145" s="524" t="s">
        <v>1055</v>
      </c>
      <c r="F145" s="396" t="str">
        <f t="shared" si="52"/>
        <v>OH23H Bradley v3</v>
      </c>
      <c r="G145" s="396" t="str">
        <f t="shared" si="52"/>
        <v>OH23T KOSWATTA V2.1</v>
      </c>
      <c r="H145" s="396" t="s">
        <v>410</v>
      </c>
      <c r="I145" s="396" t="str">
        <f t="shared" ref="I145:R145" si="99">I33</f>
        <v>OH23A BATTLE @PARMA</v>
      </c>
      <c r="J145" s="396" t="str">
        <f t="shared" si="99"/>
        <v>OH22 ANDERSON PETE</v>
      </c>
      <c r="K145" s="396" t="str">
        <f t="shared" si="99"/>
        <v>OH22 WYNN FIRE @ROYAL OAK</v>
      </c>
      <c r="L145" s="396" t="str">
        <f t="shared" si="99"/>
        <v xml:space="preserve">OH23P-FERGUSON@HILLCROFT </v>
      </c>
      <c r="M145" s="396" t="str">
        <f t="shared" si="99"/>
        <v>BSCHEUER@PROCTORLP.COM</v>
      </c>
      <c r="N145" s="396" t="str">
        <f t="shared" si="99"/>
        <v>OH24A RUSH WTR @Roanoke</v>
      </c>
      <c r="O145" s="396" t="str">
        <f t="shared" si="99"/>
        <v>GA22 TORRES @ CONYERS</v>
      </c>
      <c r="P145" s="396">
        <f t="shared" si="99"/>
        <v>0</v>
      </c>
      <c r="Q145" s="396" t="str">
        <f t="shared" si="99"/>
        <v>OH23A-ROBINSON@E270</v>
      </c>
      <c r="R145" s="396" t="str">
        <f t="shared" si="99"/>
        <v>LEETH</v>
      </c>
      <c r="S145" s="396" t="str">
        <f>S33</f>
        <v>OH24A Laney @ W98</v>
      </c>
      <c r="T145" s="396" t="str">
        <f t="shared" ref="T145:AI145" si="100">T33</f>
        <v>statefarmfireclaims@statefarm.com</v>
      </c>
      <c r="U145" s="396" t="str">
        <f t="shared" si="100"/>
        <v>TBD</v>
      </c>
      <c r="V145" s="396" t="str">
        <f t="shared" si="100"/>
        <v>TBD</v>
      </c>
      <c r="W145" s="396" t="str">
        <f t="shared" si="100"/>
        <v>TBD</v>
      </c>
      <c r="X145" s="396">
        <f t="shared" si="100"/>
        <v>0</v>
      </c>
      <c r="Y145" s="396" t="str">
        <f t="shared" si="100"/>
        <v>ROSELYN.RAMOS.VAFA8T@statefarm.com</v>
      </c>
      <c r="Z145" s="396">
        <f t="shared" si="100"/>
        <v>0</v>
      </c>
      <c r="AA145" s="396" t="str">
        <f t="shared" si="100"/>
        <v>ROSELYN.RAMOS.VAFA8T@statefarm.com</v>
      </c>
      <c r="AB145" s="396" t="str">
        <f t="shared" si="100"/>
        <v>statefarmfireclaims@statefarm.com</v>
      </c>
      <c r="AC145" s="396" t="str">
        <f t="shared" si="100"/>
        <v>ext. 889098</v>
      </c>
      <c r="AD145" s="396" t="str">
        <f t="shared" si="100"/>
        <v>ROSELYN.RAMOS.VAFA8T@statefarm.com</v>
      </c>
      <c r="AE145" s="396">
        <f t="shared" si="100"/>
        <v>0</v>
      </c>
      <c r="AF145" s="396" t="str">
        <f t="shared" si="100"/>
        <v>MichaelRankin@westfieldgrp.com</v>
      </c>
      <c r="AG145" s="396" t="str">
        <f t="shared" si="100"/>
        <v>statefarmfireclaims@statefarm.com</v>
      </c>
      <c r="AH145" s="396" t="str">
        <f t="shared" si="100"/>
        <v>statefarmfireclaims@statefarm.com</v>
      </c>
      <c r="AI145" s="396">
        <f t="shared" si="100"/>
        <v>0</v>
      </c>
      <c r="AJ145" s="396"/>
      <c r="AK145" s="276" t="s">
        <v>776</v>
      </c>
      <c r="AL145" s="628" t="s">
        <v>74</v>
      </c>
      <c r="AM145" s="628" t="s">
        <v>346</v>
      </c>
      <c r="AN145" s="396" t="s">
        <v>803</v>
      </c>
      <c r="AO145" s="628" t="s">
        <v>410</v>
      </c>
      <c r="AP145" s="396"/>
      <c r="AQ145" s="396" t="str">
        <f t="shared" si="55"/>
        <v>HEATHER.CASOLA6@FARMERSINSURANCE.COM</v>
      </c>
      <c r="AR145" s="396" t="str">
        <f t="shared" si="55"/>
        <v> info+eml39d20004afe2@claims.hippo.com</v>
      </c>
      <c r="AS145" s="396"/>
      <c r="AT145" s="524" t="str">
        <f t="shared" si="56"/>
        <v>STAPLES.OLIVIA @ace.aaa.com</v>
      </c>
      <c r="AU145" s="524" t="str">
        <f t="shared" ref="AU145:AV145" si="101">AU33</f>
        <v>lyle.kendrick@allstate.com</v>
      </c>
      <c r="AV145" s="524" t="str">
        <f t="shared" si="101"/>
        <v>carla.robledo@ngic.com</v>
      </c>
      <c r="AW145" s="524" t="e">
        <f>#REF!</f>
        <v>#REF!</v>
      </c>
      <c r="AX145" s="524" t="str">
        <f t="shared" si="58"/>
        <v>NICOLE.FITZGERALD@LIBERTYMUTUAL.COM</v>
      </c>
      <c r="AY145" s="524" t="str">
        <f t="shared" ref="AY145" si="102">AY33</f>
        <v>Goddraneika.Merrill02@libertymutual.com</v>
      </c>
      <c r="AZ145" s="524" t="s">
        <v>1725</v>
      </c>
      <c r="BB145" s="524" t="e">
        <f>#REF!</f>
        <v>#REF!</v>
      </c>
      <c r="BC145" s="524" t="s">
        <v>1725</v>
      </c>
      <c r="BD145" s="524"/>
      <c r="BE145" s="524"/>
      <c r="BF145" s="524"/>
      <c r="BG145" s="524"/>
      <c r="BH145" s="524"/>
      <c r="BI145" s="524"/>
      <c r="BJ145" s="524"/>
      <c r="BK145" s="524"/>
      <c r="BL145" s="628" t="s">
        <v>697</v>
      </c>
      <c r="BO145" s="396" t="str">
        <f t="shared" si="61"/>
        <v>claims@claims.allstate.com</v>
      </c>
      <c r="BP145" s="396" t="str">
        <f t="shared" si="61"/>
        <v>tia.dortch.k6r7@statefarm.com</v>
      </c>
      <c r="BQ145" s="396" t="str">
        <f t="shared" si="61"/>
        <v>statefarmfireclaims@statefarm.com</v>
      </c>
      <c r="BR145" s="628">
        <v>0</v>
      </c>
      <c r="BS145" s="396" t="str">
        <f t="shared" si="62"/>
        <v>kharja.murdock@Assurant.com</v>
      </c>
      <c r="BT145" s="396">
        <f t="shared" si="62"/>
        <v>0</v>
      </c>
      <c r="BU145" s="396" t="str">
        <f t="shared" si="62"/>
        <v>0H23A-MALIKA ALIM@WOODLAND</v>
      </c>
      <c r="BV145" s="396" t="str">
        <f t="shared" si="62"/>
        <v>GA23A LOZAN0 @AUSTELL</v>
      </c>
      <c r="BW145" s="396" t="str">
        <f t="shared" si="62"/>
        <v>SB0318@UNIVERSALPROPERTY.COM</v>
      </c>
      <c r="BX145" s="396" t="str">
        <f t="shared" ref="BX145" si="103">BX33</f>
        <v>ROSELYN.RAMOS.VAFA8T@statefarm.com</v>
      </c>
      <c r="BY145" s="396" t="str">
        <f t="shared" si="64"/>
        <v>OH23A Franklin @256street</v>
      </c>
      <c r="BZ145" s="396"/>
      <c r="CA145" s="396">
        <v>0</v>
      </c>
      <c r="CB145" s="396">
        <f t="shared" si="65"/>
        <v>0</v>
      </c>
      <c r="CC145" s="396" t="str">
        <f t="shared" si="65"/>
        <v>TBD</v>
      </c>
      <c r="CD145" s="396" t="str">
        <f t="shared" si="65"/>
        <v>statefarmfireclaims@statefarm.com</v>
      </c>
      <c r="CE145" s="396">
        <f t="shared" si="66"/>
        <v>0</v>
      </c>
      <c r="CF145" s="396" t="str">
        <f t="shared" si="72"/>
        <v>statefarmfireclaims@statefarm.com</v>
      </c>
      <c r="CG145" s="396"/>
    </row>
    <row r="146" spans="4:85" ht="25.9" customHeight="1">
      <c r="D146" s="524" t="str">
        <f t="shared" si="78"/>
        <v>DA Ph. Ext. #</v>
      </c>
      <c r="E146" s="1405" t="s">
        <v>1761</v>
      </c>
      <c r="F146" s="628" t="s">
        <v>74</v>
      </c>
      <c r="G146" s="628" t="s">
        <v>74</v>
      </c>
      <c r="H146" s="628" t="s">
        <v>74</v>
      </c>
      <c r="I146" s="628" t="s">
        <v>74</v>
      </c>
      <c r="J146" s="628" t="s">
        <v>74</v>
      </c>
      <c r="K146" s="628" t="s">
        <v>74</v>
      </c>
      <c r="L146" s="628" t="s">
        <v>74</v>
      </c>
      <c r="M146" s="628" t="s">
        <v>74</v>
      </c>
      <c r="N146" s="628" t="s">
        <v>74</v>
      </c>
      <c r="O146" s="628" t="s">
        <v>74</v>
      </c>
      <c r="P146" s="628" t="s">
        <v>74</v>
      </c>
      <c r="Q146" s="628" t="s">
        <v>74</v>
      </c>
      <c r="R146" s="628" t="s">
        <v>74</v>
      </c>
      <c r="S146" s="628" t="s">
        <v>74</v>
      </c>
      <c r="T146" s="628" t="s">
        <v>74</v>
      </c>
      <c r="U146" s="628" t="s">
        <v>74</v>
      </c>
      <c r="V146" s="628" t="s">
        <v>74</v>
      </c>
      <c r="W146" s="628" t="s">
        <v>74</v>
      </c>
      <c r="X146" s="628" t="s">
        <v>74</v>
      </c>
      <c r="Y146" s="628" t="s">
        <v>74</v>
      </c>
      <c r="Z146" s="628" t="s">
        <v>74</v>
      </c>
      <c r="AA146" s="628" t="s">
        <v>74</v>
      </c>
      <c r="AB146" s="628" t="s">
        <v>74</v>
      </c>
      <c r="AC146" s="628" t="s">
        <v>74</v>
      </c>
      <c r="AD146" s="628" t="s">
        <v>74</v>
      </c>
      <c r="AE146" s="628" t="s">
        <v>74</v>
      </c>
      <c r="AF146" s="628" t="s">
        <v>74</v>
      </c>
      <c r="AG146" s="628" t="s">
        <v>74</v>
      </c>
      <c r="AH146" s="628" t="s">
        <v>74</v>
      </c>
      <c r="AI146" s="628" t="s">
        <v>74</v>
      </c>
      <c r="AJ146" s="628"/>
      <c r="AK146" s="276" t="s">
        <v>692</v>
      </c>
      <c r="AL146" s="628" t="s">
        <v>74</v>
      </c>
      <c r="AM146" s="628" t="s">
        <v>74</v>
      </c>
      <c r="AN146" s="628" t="s">
        <v>1762</v>
      </c>
      <c r="AO146" s="628" t="s">
        <v>74</v>
      </c>
      <c r="AP146" s="628"/>
      <c r="AQ146" s="628"/>
      <c r="AR146" s="1400" t="str">
        <f t="shared" ref="AR146:AR151" si="104">D153</f>
        <v>Leased Address</v>
      </c>
      <c r="AS146" s="628"/>
      <c r="AT146" s="524" t="str">
        <f t="shared" ref="AT146" si="105">AT51</f>
        <v>OH25 LACEY, E</v>
      </c>
      <c r="AU146" s="524" t="str">
        <f t="shared" ref="AU146:AV146" si="106">AU51</f>
        <v>OH25 BROOKS,@YNG</v>
      </c>
      <c r="AV146" s="524" t="str">
        <f t="shared" si="106"/>
        <v>GA25 SMITH @GERTRUDE PL</v>
      </c>
      <c r="AW146" s="524" t="s">
        <v>1725</v>
      </c>
      <c r="AX146" s="524" t="str">
        <f>AX51</f>
        <v>OH25 HATTEN @QUILLIAMS</v>
      </c>
      <c r="AY146" s="524" t="str">
        <f>AY51</f>
        <v>OH25 HOWARD @E55</v>
      </c>
      <c r="AZ146" s="524" t="s">
        <v>1763</v>
      </c>
      <c r="BA146" s="524"/>
      <c r="BB146" s="524" t="str">
        <f>BB51</f>
        <v>OH25 BROWNLEE @E189</v>
      </c>
      <c r="BC146" s="524" t="s">
        <v>1092</v>
      </c>
      <c r="BD146" s="524"/>
      <c r="BE146" s="524"/>
      <c r="BF146" s="524"/>
      <c r="BG146" s="524"/>
      <c r="BH146" s="524"/>
      <c r="BI146" s="524"/>
      <c r="BJ146" s="524"/>
      <c r="BK146" s="524"/>
      <c r="BL146" s="628" t="s">
        <v>74</v>
      </c>
      <c r="BO146" s="628"/>
      <c r="BP146" s="628"/>
      <c r="BQ146" s="628"/>
      <c r="BR146" s="628"/>
      <c r="BS146" s="628"/>
      <c r="BT146" s="628"/>
      <c r="BU146" s="628"/>
      <c r="BV146" s="628"/>
      <c r="BW146" s="628"/>
      <c r="BX146" s="628"/>
      <c r="BY146" s="628"/>
      <c r="BZ146" s="628"/>
      <c r="CA146" s="628"/>
      <c r="CB146" s="628"/>
      <c r="CC146" s="628"/>
      <c r="CD146" s="628"/>
      <c r="CE146" s="628"/>
      <c r="CF146" s="628"/>
      <c r="CG146" s="628"/>
    </row>
    <row r="147" spans="4:85" ht="25.9" customHeight="1">
      <c r="D147" s="524" t="str">
        <f t="shared" si="78"/>
        <v xml:space="preserve">DA Email </v>
      </c>
      <c r="E147" s="524" t="s">
        <v>1764</v>
      </c>
      <c r="F147" s="628" t="s">
        <v>74</v>
      </c>
      <c r="G147" s="628" t="s">
        <v>74</v>
      </c>
      <c r="H147" s="628" t="s">
        <v>74</v>
      </c>
      <c r="I147" s="628" t="s">
        <v>74</v>
      </c>
      <c r="J147" s="628" t="s">
        <v>74</v>
      </c>
      <c r="K147" s="628" t="s">
        <v>74</v>
      </c>
      <c r="L147" s="628" t="s">
        <v>74</v>
      </c>
      <c r="M147" s="628" t="s">
        <v>74</v>
      </c>
      <c r="N147" s="628" t="s">
        <v>74</v>
      </c>
      <c r="O147" s="628" t="s">
        <v>74</v>
      </c>
      <c r="P147" s="628" t="s">
        <v>74</v>
      </c>
      <c r="Q147" s="628" t="s">
        <v>74</v>
      </c>
      <c r="R147" s="628" t="s">
        <v>74</v>
      </c>
      <c r="S147" s="628" t="s">
        <v>74</v>
      </c>
      <c r="T147" s="628" t="s">
        <v>74</v>
      </c>
      <c r="U147" s="628" t="s">
        <v>74</v>
      </c>
      <c r="V147" s="628" t="s">
        <v>74</v>
      </c>
      <c r="W147" s="628" t="s">
        <v>74</v>
      </c>
      <c r="X147" s="628" t="s">
        <v>74</v>
      </c>
      <c r="Y147" s="628" t="s">
        <v>74</v>
      </c>
      <c r="Z147" s="628" t="s">
        <v>74</v>
      </c>
      <c r="AA147" s="628" t="s">
        <v>74</v>
      </c>
      <c r="AB147" s="628" t="s">
        <v>74</v>
      </c>
      <c r="AC147" s="628" t="s">
        <v>74</v>
      </c>
      <c r="AD147" s="628" t="s">
        <v>74</v>
      </c>
      <c r="AE147" s="628" t="s">
        <v>74</v>
      </c>
      <c r="AF147" s="628" t="s">
        <v>74</v>
      </c>
      <c r="AG147" s="628" t="s">
        <v>74</v>
      </c>
      <c r="AH147" s="628" t="s">
        <v>74</v>
      </c>
      <c r="AI147" s="628" t="s">
        <v>74</v>
      </c>
      <c r="AJ147" s="628"/>
      <c r="AK147" s="396"/>
      <c r="AL147" s="628" t="s">
        <v>74</v>
      </c>
      <c r="AM147" s="628" t="s">
        <v>74</v>
      </c>
      <c r="AN147" s="628" t="s">
        <v>1765</v>
      </c>
      <c r="AO147" s="628" t="s">
        <v>74</v>
      </c>
      <c r="AP147" s="628"/>
      <c r="AQ147" s="628"/>
      <c r="AR147" s="1400" t="str">
        <f t="shared" si="104"/>
        <v>city zip</v>
      </c>
      <c r="AS147" s="628"/>
      <c r="AT147" s="1413" t="s">
        <v>1766</v>
      </c>
      <c r="AU147" s="1413" t="s">
        <v>1766</v>
      </c>
      <c r="AV147" s="1413" t="s">
        <v>1766</v>
      </c>
      <c r="AW147" s="524" t="s">
        <v>1725</v>
      </c>
      <c r="AX147" s="1388" t="s">
        <v>1761</v>
      </c>
      <c r="AY147" s="1388" t="s">
        <v>1761</v>
      </c>
      <c r="AZ147" s="1405" t="s">
        <v>1761</v>
      </c>
      <c r="BA147" s="1388"/>
      <c r="BB147" s="1388" t="s">
        <v>1761</v>
      </c>
      <c r="BC147" s="1388" t="s">
        <v>1766</v>
      </c>
      <c r="BD147" s="1388"/>
      <c r="BE147" s="1388"/>
      <c r="BF147" s="1388"/>
      <c r="BG147" s="1388"/>
      <c r="BH147" s="1388"/>
      <c r="BI147" s="1388"/>
      <c r="BJ147" s="1388"/>
      <c r="BK147" s="1388"/>
      <c r="BL147" s="628" t="s">
        <v>1767</v>
      </c>
      <c r="BO147" s="628"/>
      <c r="BP147" s="628"/>
      <c r="BQ147" s="628"/>
      <c r="BR147" s="628"/>
      <c r="BS147" s="628"/>
      <c r="BT147" s="628"/>
      <c r="BU147" s="628"/>
      <c r="BV147" s="628"/>
      <c r="BW147" s="628"/>
      <c r="BX147" s="628"/>
      <c r="BY147" s="628"/>
      <c r="BZ147" s="628"/>
      <c r="CA147" s="628"/>
      <c r="CB147" s="628"/>
      <c r="CC147" s="628"/>
      <c r="CD147" s="628"/>
      <c r="CE147" s="628"/>
      <c r="CF147" s="628"/>
      <c r="CG147" s="628"/>
    </row>
    <row r="148" spans="4:85" ht="25.9" customHeight="1">
      <c r="D148" s="524"/>
      <c r="E148" s="524" t="s">
        <v>1768</v>
      </c>
      <c r="F148" s="628" t="s">
        <v>74</v>
      </c>
      <c r="G148" s="628" t="s">
        <v>74</v>
      </c>
      <c r="H148" s="628" t="s">
        <v>74</v>
      </c>
      <c r="I148" s="628" t="s">
        <v>74</v>
      </c>
      <c r="J148" s="628" t="s">
        <v>74</v>
      </c>
      <c r="K148" s="628" t="s">
        <v>74</v>
      </c>
      <c r="L148" s="628" t="s">
        <v>74</v>
      </c>
      <c r="M148" s="628" t="s">
        <v>74</v>
      </c>
      <c r="N148" s="628" t="s">
        <v>74</v>
      </c>
      <c r="O148" s="628" t="s">
        <v>74</v>
      </c>
      <c r="P148" s="628" t="s">
        <v>74</v>
      </c>
      <c r="Q148" s="628" t="s">
        <v>74</v>
      </c>
      <c r="R148" s="628" t="s">
        <v>74</v>
      </c>
      <c r="S148" s="628" t="s">
        <v>74</v>
      </c>
      <c r="T148" s="628" t="s">
        <v>74</v>
      </c>
      <c r="U148" s="628" t="s">
        <v>74</v>
      </c>
      <c r="V148" s="628" t="s">
        <v>74</v>
      </c>
      <c r="W148" s="628" t="s">
        <v>74</v>
      </c>
      <c r="X148" s="628" t="s">
        <v>74</v>
      </c>
      <c r="Y148" s="628" t="s">
        <v>74</v>
      </c>
      <c r="Z148" s="628" t="s">
        <v>74</v>
      </c>
      <c r="AA148" s="628" t="s">
        <v>74</v>
      </c>
      <c r="AB148" s="628" t="s">
        <v>74</v>
      </c>
      <c r="AC148" s="628" t="s">
        <v>74</v>
      </c>
      <c r="AD148" s="628" t="s">
        <v>74</v>
      </c>
      <c r="AE148" s="628" t="s">
        <v>74</v>
      </c>
      <c r="AF148" s="628" t="s">
        <v>74</v>
      </c>
      <c r="AG148" s="628" t="s">
        <v>74</v>
      </c>
      <c r="AH148" s="628" t="s">
        <v>74</v>
      </c>
      <c r="AI148" s="628" t="s">
        <v>74</v>
      </c>
      <c r="AJ148" s="628"/>
      <c r="AK148" s="276"/>
      <c r="AL148" s="628" t="s">
        <v>74</v>
      </c>
      <c r="AM148" s="628" t="s">
        <v>74</v>
      </c>
      <c r="AN148" s="628" t="s">
        <v>1769</v>
      </c>
      <c r="AO148" s="628" t="s">
        <v>74</v>
      </c>
      <c r="AP148" s="628"/>
      <c r="AQ148" s="628"/>
      <c r="AR148" s="1400" t="str">
        <f t="shared" si="104"/>
        <v>phone #</v>
      </c>
      <c r="AS148" s="628"/>
      <c r="AT148" s="1414">
        <v>3</v>
      </c>
      <c r="AU148" s="1414">
        <v>3</v>
      </c>
      <c r="AV148" s="1414">
        <v>3</v>
      </c>
      <c r="AW148" s="524" t="s">
        <v>1088</v>
      </c>
      <c r="AX148" s="524" t="s">
        <v>1764</v>
      </c>
      <c r="AY148" s="524" t="s">
        <v>1764</v>
      </c>
      <c r="AZ148" s="524" t="s">
        <v>1764</v>
      </c>
      <c r="BA148" s="524"/>
      <c r="BB148" s="524" t="s">
        <v>1764</v>
      </c>
      <c r="BC148" s="524">
        <v>3</v>
      </c>
      <c r="BD148" s="524"/>
      <c r="BE148" s="524"/>
      <c r="BF148" s="524"/>
      <c r="BG148" s="524"/>
      <c r="BH148" s="524"/>
      <c r="BI148" s="524"/>
      <c r="BJ148" s="524"/>
      <c r="BK148" s="524"/>
      <c r="BL148" s="628" t="s">
        <v>1770</v>
      </c>
      <c r="BO148" s="628"/>
      <c r="BP148" s="628"/>
      <c r="BQ148" s="628"/>
      <c r="BR148" s="628"/>
      <c r="BS148" s="628"/>
      <c r="BT148" s="628"/>
      <c r="BU148" s="628"/>
      <c r="BV148" s="628"/>
      <c r="BW148" s="628"/>
      <c r="BX148" s="628"/>
      <c r="BY148" s="628"/>
      <c r="BZ148" s="628"/>
      <c r="CA148" s="628"/>
      <c r="CB148" s="628"/>
      <c r="CC148" s="628"/>
      <c r="CD148" s="628"/>
      <c r="CE148" s="628"/>
      <c r="CF148" s="628"/>
      <c r="CG148" s="628"/>
    </row>
    <row r="149" spans="4:85" ht="25.9" customHeight="1">
      <c r="D149" s="524"/>
      <c r="E149" s="396" t="s">
        <v>1771</v>
      </c>
      <c r="F149" s="628" t="s">
        <v>74</v>
      </c>
      <c r="G149" s="628" t="s">
        <v>74</v>
      </c>
      <c r="H149" s="628" t="s">
        <v>74</v>
      </c>
      <c r="I149" s="628" t="s">
        <v>74</v>
      </c>
      <c r="J149" s="628" t="s">
        <v>74</v>
      </c>
      <c r="K149" s="628" t="s">
        <v>74</v>
      </c>
      <c r="L149" s="628" t="s">
        <v>74</v>
      </c>
      <c r="M149" s="628" t="s">
        <v>74</v>
      </c>
      <c r="N149" s="628" t="s">
        <v>74</v>
      </c>
      <c r="O149" s="628" t="s">
        <v>74</v>
      </c>
      <c r="P149" s="628" t="s">
        <v>74</v>
      </c>
      <c r="Q149" s="628" t="s">
        <v>74</v>
      </c>
      <c r="R149" s="628" t="s">
        <v>74</v>
      </c>
      <c r="S149" s="628" t="s">
        <v>74</v>
      </c>
      <c r="T149" s="628" t="s">
        <v>74</v>
      </c>
      <c r="U149" s="628" t="s">
        <v>74</v>
      </c>
      <c r="V149" s="628" t="s">
        <v>74</v>
      </c>
      <c r="W149" s="628" t="s">
        <v>74</v>
      </c>
      <c r="X149" s="628" t="s">
        <v>74</v>
      </c>
      <c r="Y149" s="628" t="s">
        <v>74</v>
      </c>
      <c r="Z149" s="628" t="s">
        <v>74</v>
      </c>
      <c r="AA149" s="628" t="s">
        <v>74</v>
      </c>
      <c r="AB149" s="628" t="s">
        <v>74</v>
      </c>
      <c r="AC149" s="628" t="s">
        <v>74</v>
      </c>
      <c r="AD149" s="628" t="s">
        <v>74</v>
      </c>
      <c r="AE149" s="628" t="s">
        <v>74</v>
      </c>
      <c r="AF149" s="628" t="s">
        <v>74</v>
      </c>
      <c r="AG149" s="628" t="s">
        <v>74</v>
      </c>
      <c r="AH149" s="628" t="s">
        <v>74</v>
      </c>
      <c r="AI149" s="628" t="s">
        <v>74</v>
      </c>
      <c r="AJ149" s="628"/>
      <c r="AK149" s="276"/>
      <c r="AL149" s="628" t="s">
        <v>74</v>
      </c>
      <c r="AM149" s="628" t="s">
        <v>74</v>
      </c>
      <c r="AN149" s="628" t="s">
        <v>1772</v>
      </c>
      <c r="AO149" s="628" t="s">
        <v>74</v>
      </c>
      <c r="AP149" s="628"/>
      <c r="AQ149" s="628"/>
      <c r="AR149" s="1400" t="str">
        <f t="shared" si="104"/>
        <v>Email lessor</v>
      </c>
      <c r="AS149" s="628"/>
      <c r="AT149" s="1414">
        <v>4</v>
      </c>
      <c r="AU149" s="1414">
        <v>4</v>
      </c>
      <c r="AV149" s="1414">
        <v>4</v>
      </c>
      <c r="AW149" s="1405" t="s">
        <v>1761</v>
      </c>
      <c r="AX149" s="524" t="s">
        <v>1768</v>
      </c>
      <c r="AY149" s="524" t="s">
        <v>1768</v>
      </c>
      <c r="AZ149" s="524" t="s">
        <v>1768</v>
      </c>
      <c r="BA149" s="524"/>
      <c r="BB149" s="524" t="s">
        <v>1768</v>
      </c>
      <c r="BC149" s="524">
        <v>4</v>
      </c>
      <c r="BD149" s="524"/>
      <c r="BE149" s="524"/>
      <c r="BF149" s="524"/>
      <c r="BG149" s="524"/>
      <c r="BH149" s="524"/>
      <c r="BI149" s="524"/>
      <c r="BJ149" s="524"/>
      <c r="BK149" s="524"/>
      <c r="BL149" s="628" t="s">
        <v>74</v>
      </c>
      <c r="BO149" s="628"/>
      <c r="BP149" s="628"/>
      <c r="BQ149" s="628"/>
      <c r="BR149" s="628"/>
      <c r="BS149" s="628"/>
      <c r="BT149" s="628"/>
      <c r="BU149" s="628"/>
      <c r="BV149" s="628"/>
      <c r="BW149" s="628"/>
      <c r="BX149" s="628"/>
      <c r="BY149" s="628"/>
      <c r="BZ149" s="628"/>
      <c r="CA149" s="628"/>
      <c r="CB149" s="628"/>
      <c r="CC149" s="628"/>
      <c r="CD149" s="628"/>
      <c r="CE149" s="628"/>
      <c r="CF149" s="628"/>
      <c r="CG149" s="628"/>
    </row>
    <row r="150" spans="4:85" ht="25.9" customHeight="1">
      <c r="D150" s="1477" t="s">
        <v>1773</v>
      </c>
      <c r="E150" s="396" t="s">
        <v>1753</v>
      </c>
      <c r="F150" s="628" t="s">
        <v>74</v>
      </c>
      <c r="G150" s="628" t="s">
        <v>74</v>
      </c>
      <c r="H150" s="628" t="s">
        <v>74</v>
      </c>
      <c r="I150" s="628" t="s">
        <v>74</v>
      </c>
      <c r="J150" s="628" t="s">
        <v>74</v>
      </c>
      <c r="K150" s="628" t="s">
        <v>74</v>
      </c>
      <c r="L150" s="628" t="s">
        <v>74</v>
      </c>
      <c r="M150" s="628" t="s">
        <v>74</v>
      </c>
      <c r="N150" s="628" t="s">
        <v>74</v>
      </c>
      <c r="O150" s="628" t="s">
        <v>74</v>
      </c>
      <c r="P150" s="628" t="s">
        <v>74</v>
      </c>
      <c r="Q150" s="628" t="s">
        <v>74</v>
      </c>
      <c r="R150" s="628" t="s">
        <v>74</v>
      </c>
      <c r="S150" s="628" t="s">
        <v>74</v>
      </c>
      <c r="T150" s="628" t="s">
        <v>74</v>
      </c>
      <c r="U150" s="628" t="s">
        <v>74</v>
      </c>
      <c r="V150" s="628" t="s">
        <v>74</v>
      </c>
      <c r="W150" s="628" t="s">
        <v>74</v>
      </c>
      <c r="X150" s="628" t="s">
        <v>74</v>
      </c>
      <c r="Y150" s="628" t="s">
        <v>74</v>
      </c>
      <c r="Z150" s="628" t="s">
        <v>74</v>
      </c>
      <c r="AA150" s="628" t="s">
        <v>74</v>
      </c>
      <c r="AB150" s="628" t="s">
        <v>74</v>
      </c>
      <c r="AC150" s="628" t="s">
        <v>74</v>
      </c>
      <c r="AD150" s="628" t="s">
        <v>74</v>
      </c>
      <c r="AE150" s="628" t="s">
        <v>74</v>
      </c>
      <c r="AF150" s="628" t="s">
        <v>74</v>
      </c>
      <c r="AG150" s="628" t="s">
        <v>74</v>
      </c>
      <c r="AH150" s="628" t="s">
        <v>74</v>
      </c>
      <c r="AI150" s="628" t="s">
        <v>74</v>
      </c>
      <c r="AJ150" s="628"/>
      <c r="AK150" s="1056"/>
      <c r="AL150" s="628" t="s">
        <v>74</v>
      </c>
      <c r="AM150" s="628" t="s">
        <v>74</v>
      </c>
      <c r="AN150" s="628" t="s">
        <v>1774</v>
      </c>
      <c r="AO150" s="628" t="s">
        <v>74</v>
      </c>
      <c r="AP150" s="628"/>
      <c r="AQ150" s="628"/>
      <c r="AR150" s="1400">
        <f t="shared" si="104"/>
        <v>0</v>
      </c>
      <c r="AS150" s="628"/>
      <c r="AT150" s="1392">
        <f t="shared" ref="AT150" si="107">AT136</f>
        <v>45768</v>
      </c>
      <c r="AU150" s="1392" t="str">
        <f>AU12</f>
        <v>Sunday, March 2, 2025</v>
      </c>
      <c r="AV150" s="1392" t="str">
        <f>AV12</f>
        <v>Tuesday, March 11, 2025</v>
      </c>
      <c r="AW150" s="524" t="s">
        <v>1764</v>
      </c>
      <c r="AX150" s="396" t="s">
        <v>1771</v>
      </c>
      <c r="AY150" s="396" t="s">
        <v>1771</v>
      </c>
      <c r="AZ150" s="396" t="s">
        <v>1771</v>
      </c>
      <c r="BA150" s="396"/>
      <c r="BB150" s="396" t="s">
        <v>1771</v>
      </c>
      <c r="BC150" s="396" t="s">
        <v>1755</v>
      </c>
      <c r="BD150" s="396"/>
      <c r="BE150" s="396"/>
      <c r="BF150" s="396"/>
      <c r="BG150" s="396"/>
      <c r="BH150" s="396"/>
      <c r="BI150" s="396"/>
      <c r="BJ150" s="396"/>
      <c r="BK150" s="396"/>
      <c r="BL150" s="628" t="s">
        <v>74</v>
      </c>
      <c r="BO150" s="628"/>
      <c r="BP150" s="628"/>
      <c r="BQ150" s="628"/>
      <c r="BR150" s="628"/>
      <c r="BS150" s="628"/>
      <c r="BT150" s="628"/>
      <c r="BU150" s="628"/>
      <c r="BV150" s="628"/>
      <c r="BW150" s="628"/>
      <c r="BX150" s="628"/>
      <c r="BY150" s="628"/>
      <c r="BZ150" s="628"/>
      <c r="CA150" s="628"/>
      <c r="CB150" s="628"/>
      <c r="CC150" s="628"/>
      <c r="CD150" s="628"/>
      <c r="CE150" s="628"/>
      <c r="CF150" s="628"/>
      <c r="CG150" s="628"/>
    </row>
    <row r="151" spans="4:85" ht="25.9" customHeight="1">
      <c r="D151" s="721"/>
      <c r="E151" s="396" t="s">
        <v>1773</v>
      </c>
      <c r="F151" s="61" t="s">
        <v>74</v>
      </c>
      <c r="G151" s="61" t="s">
        <v>74</v>
      </c>
      <c r="H151" s="61" t="s">
        <v>74</v>
      </c>
      <c r="I151" s="61" t="s">
        <v>74</v>
      </c>
      <c r="J151" s="61" t="s">
        <v>74</v>
      </c>
      <c r="K151" s="61" t="s">
        <v>74</v>
      </c>
      <c r="L151" s="61" t="s">
        <v>74</v>
      </c>
      <c r="M151" s="61" t="s">
        <v>74</v>
      </c>
      <c r="N151" s="61" t="s">
        <v>74</v>
      </c>
      <c r="O151" s="61" t="s">
        <v>74</v>
      </c>
      <c r="P151" s="61" t="s">
        <v>74</v>
      </c>
      <c r="Q151" s="61" t="s">
        <v>74</v>
      </c>
      <c r="R151" s="61" t="s">
        <v>74</v>
      </c>
      <c r="S151" s="61" t="s">
        <v>74</v>
      </c>
      <c r="T151" s="61" t="s">
        <v>74</v>
      </c>
      <c r="U151" s="61" t="s">
        <v>74</v>
      </c>
      <c r="V151" s="61" t="s">
        <v>74</v>
      </c>
      <c r="W151" s="61" t="s">
        <v>74</v>
      </c>
      <c r="X151" s="61" t="s">
        <v>74</v>
      </c>
      <c r="Y151" s="61" t="s">
        <v>74</v>
      </c>
      <c r="Z151" s="61" t="s">
        <v>74</v>
      </c>
      <c r="AA151" s="61" t="s">
        <v>74</v>
      </c>
      <c r="AB151" s="61" t="s">
        <v>74</v>
      </c>
      <c r="AC151" s="61" t="s">
        <v>74</v>
      </c>
      <c r="AD151" s="61" t="s">
        <v>74</v>
      </c>
      <c r="AE151" s="61" t="s">
        <v>74</v>
      </c>
      <c r="AF151" s="61" t="s">
        <v>74</v>
      </c>
      <c r="AG151" s="61" t="s">
        <v>74</v>
      </c>
      <c r="AH151" s="61" t="s">
        <v>74</v>
      </c>
      <c r="AI151" s="61" t="s">
        <v>74</v>
      </c>
      <c r="AJ151" s="61"/>
      <c r="AK151" s="658"/>
      <c r="AL151" s="61" t="s">
        <v>74</v>
      </c>
      <c r="AM151" s="61" t="s">
        <v>74</v>
      </c>
      <c r="AN151" s="61" t="s">
        <v>1775</v>
      </c>
      <c r="AO151" s="61" t="s">
        <v>74</v>
      </c>
      <c r="AP151" s="61"/>
      <c r="AQ151" s="61"/>
      <c r="AR151" s="1400" t="str">
        <f t="shared" si="104"/>
        <v>Lessor mailing Address</v>
      </c>
      <c r="AS151" s="61"/>
      <c r="AT151" s="1392">
        <f t="shared" ref="AT151" si="108">AT150+30*AT149</f>
        <v>45888</v>
      </c>
      <c r="AU151" s="1392" t="e">
        <f>AU150+30*AU149</f>
        <v>#VALUE!</v>
      </c>
      <c r="AV151" s="1392" t="str">
        <f>AV150</f>
        <v>Tuesday, March 11, 2025</v>
      </c>
      <c r="AW151" s="524" t="s">
        <v>1768</v>
      </c>
      <c r="AX151" s="396" t="s">
        <v>1753</v>
      </c>
      <c r="AY151" s="396" t="s">
        <v>1753</v>
      </c>
      <c r="AZ151" s="396" t="s">
        <v>1753</v>
      </c>
      <c r="BA151" s="396"/>
      <c r="BB151" s="396" t="s">
        <v>1753</v>
      </c>
      <c r="BC151" s="396" t="s">
        <v>1776</v>
      </c>
      <c r="BD151" s="396"/>
      <c r="BE151" s="396"/>
      <c r="BF151" s="396"/>
      <c r="BG151" s="396"/>
      <c r="BH151" s="396"/>
      <c r="BI151" s="396"/>
      <c r="BJ151" s="396"/>
      <c r="BK151" s="396"/>
      <c r="BL151" s="61" t="s">
        <v>74</v>
      </c>
      <c r="BO151" s="61"/>
      <c r="BP151" s="61"/>
      <c r="BQ151" s="61"/>
      <c r="BR151" s="61"/>
      <c r="BS151" s="61"/>
      <c r="BT151" s="61"/>
      <c r="BU151" s="61"/>
      <c r="BV151" s="61"/>
      <c r="BW151" s="61"/>
      <c r="BX151" s="61"/>
      <c r="BY151" s="61"/>
      <c r="BZ151" s="61"/>
      <c r="CA151" s="61"/>
      <c r="CB151" s="61"/>
      <c r="CC151" s="61"/>
      <c r="CD151" s="61"/>
      <c r="CE151" s="61"/>
      <c r="CF151" s="61"/>
      <c r="CG151" s="61"/>
    </row>
    <row r="152" spans="4:85" ht="25.9" customHeight="1">
      <c r="D152" s="1476" t="s">
        <v>1777</v>
      </c>
      <c r="E152" s="1406" t="s">
        <v>1778</v>
      </c>
      <c r="F152" s="15"/>
      <c r="G152" s="61"/>
      <c r="H152" s="61" t="s">
        <v>74</v>
      </c>
      <c r="I152" s="61" t="s">
        <v>74</v>
      </c>
      <c r="J152" s="475"/>
      <c r="K152" s="475"/>
      <c r="L152" s="1051"/>
      <c r="M152" s="15"/>
      <c r="N152" s="61"/>
      <c r="O152" s="61"/>
      <c r="P152" t="s">
        <v>74</v>
      </c>
      <c r="Q152" s="1056"/>
      <c r="R152" s="61" t="s">
        <v>74</v>
      </c>
      <c r="S152" s="61" t="s">
        <v>74</v>
      </c>
      <c r="T152" t="s">
        <v>74</v>
      </c>
      <c r="U152" s="61" t="s">
        <v>74</v>
      </c>
      <c r="V152" s="61" t="s">
        <v>74</v>
      </c>
      <c r="W152" s="61" t="s">
        <v>74</v>
      </c>
      <c r="AE152" s="61"/>
      <c r="AF152" s="61" t="s">
        <v>74</v>
      </c>
      <c r="AK152" s="658"/>
      <c r="AL152" s="61" t="s">
        <v>74</v>
      </c>
      <c r="AM152" s="61" t="s">
        <v>1779</v>
      </c>
      <c r="AO152" s="61" t="s">
        <v>74</v>
      </c>
      <c r="AP152" s="7"/>
      <c r="AR152" s="1400" t="str">
        <f>D160</f>
        <v>LESSOR CONTACT PERSON</v>
      </c>
      <c r="AT152" s="1412">
        <v>2200</v>
      </c>
      <c r="AU152" s="1412">
        <v>2200</v>
      </c>
      <c r="AV152" s="1412">
        <v>2900</v>
      </c>
      <c r="AW152" s="396" t="s">
        <v>1771</v>
      </c>
      <c r="AX152" s="396" t="s">
        <v>1773</v>
      </c>
      <c r="AY152" s="396" t="s">
        <v>1773</v>
      </c>
      <c r="AZ152" s="396" t="s">
        <v>1773</v>
      </c>
      <c r="BA152" s="396"/>
      <c r="BB152" s="396" t="s">
        <v>1773</v>
      </c>
      <c r="BC152" s="1907">
        <v>2200</v>
      </c>
      <c r="BD152" s="396"/>
      <c r="BE152" s="396"/>
      <c r="BF152" s="396"/>
      <c r="BG152" s="396"/>
      <c r="BH152" s="396"/>
      <c r="BI152" s="396"/>
      <c r="BJ152" s="396"/>
      <c r="BK152" s="396"/>
      <c r="BL152" s="61" t="s">
        <v>74</v>
      </c>
      <c r="BO152" s="61"/>
      <c r="BP152" s="61"/>
      <c r="BQ152" s="61"/>
      <c r="BR152" s="61"/>
      <c r="BS152" s="7"/>
      <c r="BU152" s="475"/>
      <c r="BW152" s="61"/>
      <c r="BY152" s="514"/>
      <c r="CA152" s="61"/>
      <c r="CD152" s="61"/>
      <c r="CE152" s="61"/>
      <c r="CF152" s="15"/>
    </row>
    <row r="153" spans="4:85" ht="25.9" customHeight="1">
      <c r="D153" s="1477" t="s">
        <v>1780</v>
      </c>
      <c r="E153" s="1406"/>
      <c r="F153" s="15"/>
      <c r="G153" s="61"/>
      <c r="H153" s="61"/>
      <c r="I153" s="61"/>
      <c r="J153" s="475"/>
      <c r="K153" s="475"/>
      <c r="L153" s="1051"/>
      <c r="M153" s="15"/>
      <c r="N153" s="61"/>
      <c r="O153" s="61"/>
      <c r="Q153" s="1056"/>
      <c r="R153" s="61"/>
      <c r="S153" s="61"/>
      <c r="U153" s="61"/>
      <c r="V153" s="61"/>
      <c r="W153" s="61"/>
      <c r="AE153" s="61"/>
      <c r="AF153" s="61"/>
      <c r="AK153" s="658"/>
      <c r="AL153" s="61"/>
      <c r="AM153" s="61"/>
      <c r="AO153" s="61"/>
      <c r="AP153" s="7"/>
      <c r="AR153" s="1400"/>
      <c r="AT153" s="1412"/>
      <c r="AU153" s="1412"/>
      <c r="AV153" s="1412">
        <v>300</v>
      </c>
      <c r="AW153" s="396" t="s">
        <v>1753</v>
      </c>
      <c r="AX153" s="396"/>
      <c r="AY153" s="396"/>
      <c r="AZ153" s="396"/>
      <c r="BA153" s="396"/>
      <c r="BB153" s="396"/>
      <c r="BC153" s="396"/>
      <c r="BD153" s="396"/>
      <c r="BE153" s="396"/>
      <c r="BF153" s="396"/>
      <c r="BG153" s="396"/>
      <c r="BH153" s="396"/>
      <c r="BI153" s="396"/>
      <c r="BJ153" s="396"/>
      <c r="BK153" s="396"/>
      <c r="BL153" s="61"/>
      <c r="BO153" s="61"/>
      <c r="BP153" s="61"/>
      <c r="BQ153" s="61"/>
      <c r="BR153" s="61"/>
      <c r="BS153" s="7"/>
      <c r="BU153" s="475"/>
      <c r="BW153" s="61"/>
      <c r="BY153" s="514"/>
      <c r="CA153" s="61"/>
      <c r="CD153" s="61"/>
      <c r="CE153" s="61"/>
      <c r="CF153" s="15"/>
    </row>
    <row r="154" spans="4:85" ht="25.9" customHeight="1">
      <c r="D154" s="1477" t="s">
        <v>1781</v>
      </c>
      <c r="E154" s="475" t="s">
        <v>1782</v>
      </c>
      <c r="G154" s="61"/>
      <c r="H154" s="61" t="s">
        <v>74</v>
      </c>
      <c r="I154" s="61" t="s">
        <v>74</v>
      </c>
      <c r="J154" s="475"/>
      <c r="K154" s="475"/>
      <c r="L154" s="1057"/>
      <c r="M154" s="15"/>
      <c r="N154" s="61"/>
      <c r="P154" t="s">
        <v>74</v>
      </c>
      <c r="Q154" s="919" t="s">
        <v>1783</v>
      </c>
      <c r="R154" s="61" t="s">
        <v>74</v>
      </c>
      <c r="S154" s="61" t="s">
        <v>74</v>
      </c>
      <c r="T154" t="s">
        <v>74</v>
      </c>
      <c r="U154" s="61" t="s">
        <v>74</v>
      </c>
      <c r="V154" s="61" t="s">
        <v>74</v>
      </c>
      <c r="W154" s="61" t="s">
        <v>74</v>
      </c>
      <c r="AE154" s="61"/>
      <c r="AF154" s="61" t="s">
        <v>74</v>
      </c>
      <c r="AK154" s="870"/>
      <c r="AL154" s="61" t="s">
        <v>74</v>
      </c>
      <c r="AM154" s="61" t="s">
        <v>1784</v>
      </c>
      <c r="AN154" t="s">
        <v>1785</v>
      </c>
      <c r="AO154" s="61" t="s">
        <v>74</v>
      </c>
      <c r="AP154" s="7"/>
      <c r="AR154" s="1400">
        <f t="shared" ref="AR154:AR161" si="109">D161</f>
        <v>0</v>
      </c>
      <c r="AT154" s="1417" t="s">
        <v>1786</v>
      </c>
      <c r="AU154" s="1417" t="s">
        <v>1786</v>
      </c>
      <c r="AV154" s="1417" t="s">
        <v>1786</v>
      </c>
      <c r="AW154" s="396" t="s">
        <v>1773</v>
      </c>
      <c r="AX154" s="1386" t="s">
        <v>1778</v>
      </c>
      <c r="AY154" s="1386" t="s">
        <v>1778</v>
      </c>
      <c r="AZ154" s="1406" t="s">
        <v>1778</v>
      </c>
      <c r="BA154" s="1386"/>
      <c r="BB154" s="1386" t="s">
        <v>1778</v>
      </c>
      <c r="BC154" s="1386" t="s">
        <v>1786</v>
      </c>
      <c r="BD154" s="1386"/>
      <c r="BE154" s="1386"/>
      <c r="BF154" s="1386"/>
      <c r="BG154" s="1386"/>
      <c r="BH154" s="1386"/>
      <c r="BI154" s="1386"/>
      <c r="BJ154" s="1386"/>
      <c r="BK154" s="1386"/>
      <c r="BL154" s="61" t="s">
        <v>74</v>
      </c>
      <c r="BO154" s="61"/>
      <c r="BP154" s="61"/>
      <c r="BQ154" s="61"/>
      <c r="BR154" s="61"/>
      <c r="BS154" s="7"/>
      <c r="BU154" s="475"/>
      <c r="BW154" s="61"/>
      <c r="BY154" s="514"/>
      <c r="CA154" s="61"/>
      <c r="CD154" s="61"/>
      <c r="CE154" s="61"/>
      <c r="CF154" s="15"/>
    </row>
    <row r="155" spans="4:85" ht="25.9" customHeight="1">
      <c r="D155" s="1491" t="s">
        <v>1787</v>
      </c>
      <c r="E155" s="475" t="s">
        <v>1780</v>
      </c>
      <c r="G155" s="61"/>
      <c r="H155" s="61" t="s">
        <v>74</v>
      </c>
      <c r="I155" s="61" t="s">
        <v>74</v>
      </c>
      <c r="J155" s="525"/>
      <c r="K155" s="525"/>
      <c r="L155" s="1057"/>
      <c r="M155" s="15"/>
      <c r="N155" s="61"/>
      <c r="P155" t="s">
        <v>74</v>
      </c>
      <c r="Q155" s="1058" t="s">
        <v>1788</v>
      </c>
      <c r="R155" s="61" t="s">
        <v>74</v>
      </c>
      <c r="S155" s="61" t="s">
        <v>74</v>
      </c>
      <c r="T155" t="s">
        <v>74</v>
      </c>
      <c r="U155" s="61" t="s">
        <v>74</v>
      </c>
      <c r="V155" s="61" t="s">
        <v>74</v>
      </c>
      <c r="W155" s="61" t="s">
        <v>74</v>
      </c>
      <c r="AE155" s="61"/>
      <c r="AF155" s="61" t="s">
        <v>74</v>
      </c>
      <c r="AK155" s="658"/>
      <c r="AL155" s="61" t="s">
        <v>74</v>
      </c>
      <c r="AM155" s="61" t="s">
        <v>1789</v>
      </c>
      <c r="AN155" t="s">
        <v>1790</v>
      </c>
      <c r="AO155" s="61" t="s">
        <v>74</v>
      </c>
      <c r="AP155" s="7"/>
      <c r="AR155" s="1400" t="str">
        <f t="shared" si="109"/>
        <v>CLAIM INFO</v>
      </c>
      <c r="AT155" s="475" t="s">
        <v>1791</v>
      </c>
      <c r="AU155" s="1502" t="s">
        <v>1792</v>
      </c>
      <c r="AV155" s="1503" t="s">
        <v>1793</v>
      </c>
      <c r="AW155" s="396"/>
      <c r="AX155" s="475" t="s">
        <v>1782</v>
      </c>
      <c r="AY155" s="475" t="s">
        <v>1782</v>
      </c>
      <c r="AZ155" s="475" t="s">
        <v>1782</v>
      </c>
      <c r="BA155" s="475"/>
      <c r="BB155" s="475" t="s">
        <v>1782</v>
      </c>
      <c r="BC155" s="475" t="s">
        <v>1791</v>
      </c>
      <c r="BD155" s="475"/>
      <c r="BE155" s="475"/>
      <c r="BF155" s="475"/>
      <c r="BG155" s="475"/>
      <c r="BH155" s="475"/>
      <c r="BI155" s="475"/>
      <c r="BJ155" s="475"/>
      <c r="BK155" s="475"/>
      <c r="BL155" s="61" t="s">
        <v>74</v>
      </c>
      <c r="BO155" s="61"/>
      <c r="BP155" s="61"/>
      <c r="BQ155" s="61"/>
      <c r="BR155" s="61"/>
      <c r="BS155" s="7"/>
      <c r="BU155" s="525"/>
      <c r="BW155" s="61"/>
      <c r="BY155" s="514"/>
      <c r="CA155" s="61"/>
      <c r="CD155" s="61"/>
      <c r="CE155" s="61"/>
      <c r="CF155" s="15"/>
    </row>
    <row r="156" spans="4:85" ht="25.9" customHeight="1">
      <c r="D156" s="1477" t="s">
        <v>1794</v>
      </c>
      <c r="E156" s="870" t="s">
        <v>1781</v>
      </c>
      <c r="G156" s="61"/>
      <c r="H156" s="61" t="s">
        <v>74</v>
      </c>
      <c r="I156" s="61" t="s">
        <v>74</v>
      </c>
      <c r="J156" s="475"/>
      <c r="K156" s="475"/>
      <c r="L156" s="1051"/>
      <c r="M156" s="15"/>
      <c r="N156" s="61"/>
      <c r="P156" t="s">
        <v>74</v>
      </c>
      <c r="Q156" s="919" t="s">
        <v>1795</v>
      </c>
      <c r="R156" s="61" t="s">
        <v>74</v>
      </c>
      <c r="S156" s="61" t="s">
        <v>74</v>
      </c>
      <c r="T156" t="s">
        <v>74</v>
      </c>
      <c r="U156" s="61" t="s">
        <v>74</v>
      </c>
      <c r="V156" s="61" t="s">
        <v>74</v>
      </c>
      <c r="W156" s="61" t="s">
        <v>74</v>
      </c>
      <c r="AE156" s="61"/>
      <c r="AF156" s="61" t="s">
        <v>74</v>
      </c>
      <c r="AK156" s="658"/>
      <c r="AL156" s="61" t="s">
        <v>74</v>
      </c>
      <c r="AM156" s="61" t="s">
        <v>74</v>
      </c>
      <c r="AN156" t="s">
        <v>1796</v>
      </c>
      <c r="AO156" s="61" t="s">
        <v>74</v>
      </c>
      <c r="AP156" s="7"/>
      <c r="AR156" s="1400" t="str">
        <f t="shared" si="109"/>
        <v>Cause of Loss</v>
      </c>
      <c r="AT156" s="1488" t="s">
        <v>1797</v>
      </c>
      <c r="AU156" s="475" t="s">
        <v>1798</v>
      </c>
      <c r="AV156" s="1503" t="s">
        <v>1799</v>
      </c>
      <c r="AW156" s="1406" t="s">
        <v>1778</v>
      </c>
      <c r="AX156" s="475" t="s">
        <v>1780</v>
      </c>
      <c r="AY156" s="475" t="s">
        <v>1780</v>
      </c>
      <c r="AZ156" s="475" t="s">
        <v>1780</v>
      </c>
      <c r="BA156" s="475"/>
      <c r="BB156" s="475" t="s">
        <v>1780</v>
      </c>
      <c r="BC156" s="475" t="s">
        <v>1797</v>
      </c>
      <c r="BD156" s="475"/>
      <c r="BE156" s="475"/>
      <c r="BF156" s="475"/>
      <c r="BG156" s="475"/>
      <c r="BH156" s="475"/>
      <c r="BI156" s="475"/>
      <c r="BJ156" s="475"/>
      <c r="BK156" s="475"/>
      <c r="BL156" s="61" t="s">
        <v>74</v>
      </c>
      <c r="BO156" s="61"/>
      <c r="BP156" s="61"/>
      <c r="BQ156" s="61"/>
      <c r="BR156" s="61"/>
      <c r="BS156" s="7"/>
      <c r="BU156" s="475"/>
      <c r="BW156" s="61"/>
      <c r="BY156" s="514"/>
      <c r="CA156" s="61"/>
      <c r="CD156" s="61"/>
      <c r="CE156" s="61"/>
      <c r="CF156" s="15"/>
    </row>
    <row r="157" spans="4:85" ht="25.9" customHeight="1">
      <c r="D157" s="721"/>
      <c r="E157" s="475" t="s">
        <v>1787</v>
      </c>
      <c r="G157" s="7"/>
      <c r="H157" s="7" t="s">
        <v>74</v>
      </c>
      <c r="I157" s="7" t="s">
        <v>74</v>
      </c>
      <c r="J157" s="475"/>
      <c r="K157" s="475"/>
      <c r="L157" s="1059"/>
      <c r="M157" s="15"/>
      <c r="N157" s="7"/>
      <c r="P157" t="s">
        <v>74</v>
      </c>
      <c r="Q157" s="919" t="s">
        <v>1800</v>
      </c>
      <c r="R157" s="7" t="s">
        <v>74</v>
      </c>
      <c r="S157" s="273" t="s">
        <v>74</v>
      </c>
      <c r="T157" t="s">
        <v>74</v>
      </c>
      <c r="U157" s="7" t="s">
        <v>74</v>
      </c>
      <c r="V157" s="7" t="s">
        <v>74</v>
      </c>
      <c r="W157" s="7" t="s">
        <v>74</v>
      </c>
      <c r="AE157" s="7"/>
      <c r="AF157" s="7" t="s">
        <v>74</v>
      </c>
      <c r="AK157" s="276"/>
      <c r="AL157" s="7" t="s">
        <v>74</v>
      </c>
      <c r="AM157" s="7" t="s">
        <v>74</v>
      </c>
      <c r="AN157" s="1346">
        <v>4255</v>
      </c>
      <c r="AO157" s="7" t="s">
        <v>74</v>
      </c>
      <c r="AP157" s="7"/>
      <c r="AR157" s="1400" t="str">
        <f t="shared" si="109"/>
        <v>date of loss</v>
      </c>
      <c r="AT157" s="525" t="s">
        <v>1801</v>
      </c>
      <c r="AU157" s="525" t="s">
        <v>1802</v>
      </c>
      <c r="AV157" s="525" t="s">
        <v>1803</v>
      </c>
      <c r="AW157" s="475" t="s">
        <v>1782</v>
      </c>
      <c r="AX157" s="525" t="s">
        <v>1781</v>
      </c>
      <c r="AY157" s="525" t="s">
        <v>1781</v>
      </c>
      <c r="AZ157" s="870" t="s">
        <v>1781</v>
      </c>
      <c r="BA157" s="525"/>
      <c r="BB157" s="525" t="s">
        <v>1781</v>
      </c>
      <c r="BC157" s="525" t="s">
        <v>1801</v>
      </c>
      <c r="BD157" s="525"/>
      <c r="BE157" s="525"/>
      <c r="BF157" s="525"/>
      <c r="BG157" s="525"/>
      <c r="BH157" s="525"/>
      <c r="BI157" s="525"/>
      <c r="BJ157" s="525"/>
      <c r="BK157" s="525"/>
      <c r="BL157" s="7" t="s">
        <v>74</v>
      </c>
      <c r="BO157" s="273"/>
      <c r="BP157" s="7"/>
      <c r="BQ157" s="7"/>
      <c r="BR157" s="7"/>
      <c r="BS157" s="7"/>
      <c r="BU157" s="475"/>
      <c r="BW157" s="514"/>
      <c r="BY157" s="514"/>
      <c r="CA157" s="273"/>
      <c r="CD157" s="273"/>
      <c r="CE157" s="273"/>
      <c r="CF157" s="15"/>
    </row>
    <row r="158" spans="4:85" ht="25.9" customHeight="1">
      <c r="D158" s="1476" t="s">
        <v>1804</v>
      </c>
      <c r="E158" s="475" t="s">
        <v>1805</v>
      </c>
      <c r="G158" s="7"/>
      <c r="H158" s="7"/>
      <c r="I158" s="7"/>
      <c r="J158" s="475"/>
      <c r="K158" s="475"/>
      <c r="L158" s="1059"/>
      <c r="M158" s="15"/>
      <c r="N158" s="7"/>
      <c r="Q158" s="919"/>
      <c r="R158" s="7"/>
      <c r="S158" s="273"/>
      <c r="U158" s="7"/>
      <c r="V158" s="7"/>
      <c r="W158" s="7"/>
      <c r="AE158" s="7"/>
      <c r="AF158" s="7"/>
      <c r="AK158" s="276"/>
      <c r="AL158" s="7"/>
      <c r="AM158" s="7"/>
      <c r="AO158" s="7" t="s">
        <v>74</v>
      </c>
      <c r="AP158" s="7"/>
      <c r="AR158" s="1400" t="str">
        <f t="shared" si="109"/>
        <v xml:space="preserve">Insurance Co. Name </v>
      </c>
      <c r="AT158" s="1492">
        <v>2164086035</v>
      </c>
      <c r="AU158" s="475"/>
      <c r="AV158" s="1503" t="s">
        <v>1806</v>
      </c>
      <c r="AW158" s="475" t="s">
        <v>1780</v>
      </c>
      <c r="AX158" s="475" t="s">
        <v>1787</v>
      </c>
      <c r="AY158" s="475" t="s">
        <v>1787</v>
      </c>
      <c r="AZ158" s="475" t="s">
        <v>1787</v>
      </c>
      <c r="BA158" s="475"/>
      <c r="BB158" s="475" t="s">
        <v>1787</v>
      </c>
      <c r="BC158" s="475" t="s">
        <v>1807</v>
      </c>
      <c r="BD158" s="475"/>
      <c r="BE158" s="475"/>
      <c r="BF158" s="475"/>
      <c r="BG158" s="475"/>
      <c r="BH158" s="475"/>
      <c r="BI158" s="475"/>
      <c r="BJ158" s="475"/>
      <c r="BK158" s="475"/>
      <c r="BL158" s="7" t="s">
        <v>74</v>
      </c>
      <c r="BO158" s="273"/>
      <c r="BP158" s="7"/>
      <c r="BQ158" s="7"/>
      <c r="BR158" s="7"/>
      <c r="BS158" s="7"/>
      <c r="BU158" s="475"/>
      <c r="BW158" s="514"/>
      <c r="BY158" s="514"/>
      <c r="CA158" s="273"/>
      <c r="CD158" s="273"/>
      <c r="CE158" s="273"/>
      <c r="CF158" s="15"/>
    </row>
    <row r="159" spans="4:85" ht="25.9" customHeight="1">
      <c r="D159" s="1477" t="s">
        <v>1781</v>
      </c>
      <c r="E159" s="396" t="s">
        <v>1808</v>
      </c>
      <c r="G159" s="7"/>
      <c r="H159" s="7"/>
      <c r="I159" s="7"/>
      <c r="J159" s="475"/>
      <c r="K159" s="475"/>
      <c r="L159" s="1059"/>
      <c r="M159" s="15"/>
      <c r="N159" s="7"/>
      <c r="Q159" s="919"/>
      <c r="R159" s="7"/>
      <c r="S159" s="273"/>
      <c r="U159" s="7"/>
      <c r="V159" s="7"/>
      <c r="W159" s="7"/>
      <c r="AE159" s="7"/>
      <c r="AF159" s="7"/>
      <c r="AK159" s="276"/>
      <c r="AL159" s="7"/>
      <c r="AM159" s="7"/>
      <c r="AO159" s="7" t="s">
        <v>74</v>
      </c>
      <c r="AP159" s="7"/>
      <c r="AR159" s="1400" t="str">
        <f t="shared" si="109"/>
        <v xml:space="preserve">Claim # </v>
      </c>
      <c r="AT159" s="1154" t="s">
        <v>1809</v>
      </c>
      <c r="AU159" s="475"/>
      <c r="AV159" s="257" t="s">
        <v>1810</v>
      </c>
      <c r="AW159" s="870" t="s">
        <v>1781</v>
      </c>
      <c r="AX159" s="475" t="s">
        <v>1805</v>
      </c>
      <c r="AY159" s="475" t="s">
        <v>1805</v>
      </c>
      <c r="AZ159" s="475" t="s">
        <v>1805</v>
      </c>
      <c r="BA159" s="475"/>
      <c r="BB159" s="475" t="s">
        <v>1805</v>
      </c>
      <c r="BC159" s="475" t="s">
        <v>1809</v>
      </c>
      <c r="BD159" s="475"/>
      <c r="BE159" s="475"/>
      <c r="BF159" s="475"/>
      <c r="BG159" s="475"/>
      <c r="BH159" s="475"/>
      <c r="BI159" s="475"/>
      <c r="BJ159" s="475"/>
      <c r="BK159" s="475"/>
      <c r="BL159" s="7" t="s">
        <v>74</v>
      </c>
      <c r="BO159" s="273"/>
      <c r="BP159" s="7"/>
      <c r="BQ159" s="7"/>
      <c r="BR159" s="7"/>
      <c r="BS159" s="7"/>
      <c r="BU159" s="475"/>
      <c r="BW159" s="514"/>
      <c r="BY159" s="514"/>
      <c r="CA159" s="273"/>
      <c r="CD159" s="273"/>
      <c r="CE159" s="273"/>
      <c r="CF159" s="15"/>
    </row>
    <row r="160" spans="4:85" ht="25.9" customHeight="1">
      <c r="D160" s="1477" t="s">
        <v>1811</v>
      </c>
      <c r="E160" s="396" t="s">
        <v>1804</v>
      </c>
      <c r="G160" s="7"/>
      <c r="H160" s="7"/>
      <c r="I160" s="7"/>
      <c r="J160" s="475"/>
      <c r="K160" s="475"/>
      <c r="L160" s="1059"/>
      <c r="M160" s="15"/>
      <c r="N160" s="7"/>
      <c r="Q160" s="919"/>
      <c r="R160" s="7"/>
      <c r="S160" s="273"/>
      <c r="U160" s="7"/>
      <c r="V160" s="7"/>
      <c r="W160" s="7"/>
      <c r="AE160" s="7"/>
      <c r="AF160" s="7"/>
      <c r="AK160" s="276"/>
      <c r="AL160" s="7"/>
      <c r="AM160" s="7"/>
      <c r="AO160" s="7" t="s">
        <v>74</v>
      </c>
      <c r="AP160" s="7"/>
      <c r="AR160" s="1400" t="str">
        <f t="shared" si="109"/>
        <v>policy #</v>
      </c>
      <c r="AT160" s="1387" t="s">
        <v>1808</v>
      </c>
      <c r="AU160" s="1387" t="s">
        <v>1808</v>
      </c>
      <c r="AV160" s="1387" t="s">
        <v>1808</v>
      </c>
      <c r="AW160" s="475" t="s">
        <v>1787</v>
      </c>
      <c r="AX160" s="1387" t="s">
        <v>1808</v>
      </c>
      <c r="AY160" s="1387" t="s">
        <v>1808</v>
      </c>
      <c r="AZ160" s="396" t="s">
        <v>1808</v>
      </c>
      <c r="BA160" s="1387"/>
      <c r="BB160" s="1387" t="s">
        <v>1808</v>
      </c>
      <c r="BC160" s="1387" t="s">
        <v>1808</v>
      </c>
      <c r="BD160" s="1387"/>
      <c r="BE160" s="1387"/>
      <c r="BF160" s="1387"/>
      <c r="BG160" s="1387"/>
      <c r="BH160" s="1387"/>
      <c r="BI160" s="1387"/>
      <c r="BJ160" s="1387"/>
      <c r="BK160" s="1387"/>
      <c r="BL160" s="7" t="s">
        <v>74</v>
      </c>
      <c r="BO160" s="273"/>
      <c r="BP160" s="7"/>
      <c r="BQ160" s="7"/>
      <c r="BR160" s="7"/>
      <c r="BS160" s="7"/>
      <c r="BU160" s="475"/>
      <c r="BW160" s="514"/>
      <c r="BY160" s="514"/>
      <c r="CA160" s="273"/>
      <c r="CD160" s="273"/>
      <c r="CE160" s="273"/>
      <c r="CF160" s="15"/>
    </row>
    <row r="161" spans="4:84" ht="25.9" customHeight="1">
      <c r="D161" s="721"/>
      <c r="E161" s="870" t="s">
        <v>1781</v>
      </c>
      <c r="G161" s="7"/>
      <c r="H161" s="7"/>
      <c r="I161" s="7"/>
      <c r="J161" s="475"/>
      <c r="K161" s="475"/>
      <c r="L161" s="1059"/>
      <c r="M161" s="15"/>
      <c r="N161" s="7"/>
      <c r="Q161" s="919"/>
      <c r="R161" s="7"/>
      <c r="S161" s="273"/>
      <c r="U161" s="7"/>
      <c r="V161" s="7"/>
      <c r="W161" s="7"/>
      <c r="AE161" s="7"/>
      <c r="AF161" s="7"/>
      <c r="AK161" s="276"/>
      <c r="AL161" s="7"/>
      <c r="AM161" s="7"/>
      <c r="AO161" s="7" t="s">
        <v>74</v>
      </c>
      <c r="AP161" s="7"/>
      <c r="AR161" s="1400" t="str">
        <f t="shared" si="109"/>
        <v>Email INS. co.</v>
      </c>
      <c r="AT161" s="396" t="s">
        <v>1812</v>
      </c>
      <c r="AU161" s="475" t="s">
        <v>1813</v>
      </c>
      <c r="AV161" s="1503" t="s">
        <v>1814</v>
      </c>
      <c r="AW161" s="475" t="s">
        <v>1805</v>
      </c>
      <c r="AX161" s="396" t="s">
        <v>1804</v>
      </c>
      <c r="AY161" s="396" t="s">
        <v>1804</v>
      </c>
      <c r="AZ161" s="396" t="s">
        <v>1804</v>
      </c>
      <c r="BA161" s="396"/>
      <c r="BB161" s="396" t="s">
        <v>1804</v>
      </c>
      <c r="BC161" s="396" t="s">
        <v>1812</v>
      </c>
      <c r="BD161" s="396"/>
      <c r="BE161" s="396"/>
      <c r="BF161" s="396"/>
      <c r="BG161" s="396"/>
      <c r="BH161" s="396"/>
      <c r="BI161" s="396"/>
      <c r="BJ161" s="396"/>
      <c r="BK161" s="396"/>
      <c r="BL161" s="7"/>
      <c r="BO161" s="273"/>
      <c r="BP161" s="7"/>
      <c r="BQ161" s="7"/>
      <c r="BR161" s="7"/>
      <c r="BS161" s="7"/>
      <c r="BU161" s="475"/>
      <c r="BW161" s="514"/>
      <c r="BY161" s="514"/>
      <c r="CA161" s="1105"/>
      <c r="CD161" s="273"/>
      <c r="CE161" s="273"/>
      <c r="CF161" s="15"/>
    </row>
    <row r="162" spans="4:84" ht="25.9" customHeight="1">
      <c r="D162" s="1478" t="s">
        <v>1750</v>
      </c>
      <c r="G162" s="7"/>
      <c r="H162" s="7"/>
      <c r="I162" s="7"/>
      <c r="J162" s="475"/>
      <c r="K162" s="475"/>
      <c r="L162" s="1059"/>
      <c r="M162" s="15"/>
      <c r="N162" s="7"/>
      <c r="Q162" s="919"/>
      <c r="R162" s="7"/>
      <c r="S162" s="273"/>
      <c r="U162" s="7"/>
      <c r="V162" s="7"/>
      <c r="W162" s="7"/>
      <c r="AE162" s="7"/>
      <c r="AF162" s="7"/>
      <c r="AK162" s="276"/>
      <c r="AL162" s="7"/>
      <c r="AM162" s="7"/>
      <c r="AO162" s="7" t="s">
        <v>74</v>
      </c>
      <c r="AP162" s="7"/>
      <c r="AR162" s="7"/>
      <c r="AT162" s="525" t="s">
        <v>1815</v>
      </c>
      <c r="AU162" s="525" t="s">
        <v>1802</v>
      </c>
      <c r="AV162" s="1503" t="s">
        <v>1816</v>
      </c>
      <c r="AW162" s="396" t="s">
        <v>1808</v>
      </c>
      <c r="AX162" s="525" t="s">
        <v>1781</v>
      </c>
      <c r="AY162" s="525" t="s">
        <v>1781</v>
      </c>
      <c r="AZ162" s="870" t="s">
        <v>1781</v>
      </c>
      <c r="BA162" s="525"/>
      <c r="BB162" s="525" t="s">
        <v>1781</v>
      </c>
      <c r="BC162" s="525" t="s">
        <v>1815</v>
      </c>
      <c r="BD162" s="525"/>
      <c r="BE162" s="525"/>
      <c r="BF162" s="525"/>
      <c r="BG162" s="525"/>
      <c r="BH162" s="525"/>
      <c r="BI162" s="525"/>
      <c r="BJ162" s="525"/>
      <c r="BK162" s="525"/>
      <c r="BL162" s="7"/>
      <c r="BO162" s="273"/>
      <c r="BP162" s="7"/>
      <c r="BQ162" s="7"/>
      <c r="BR162" s="7"/>
      <c r="BS162" s="7"/>
      <c r="BU162" s="475"/>
      <c r="BW162" s="514"/>
      <c r="BY162" s="514"/>
      <c r="CA162" s="1259"/>
      <c r="CD162" s="273"/>
      <c r="CE162" s="273"/>
      <c r="CF162" s="15"/>
    </row>
    <row r="163" spans="4:84" ht="25.9" customHeight="1">
      <c r="D163" s="7" t="s">
        <v>345</v>
      </c>
      <c r="G163" s="7"/>
      <c r="H163" s="7"/>
      <c r="I163" s="7"/>
      <c r="J163" s="475"/>
      <c r="K163" s="475"/>
      <c r="L163" s="1059"/>
      <c r="M163" s="15"/>
      <c r="N163" s="7"/>
      <c r="Q163" s="919"/>
      <c r="R163" s="7"/>
      <c r="S163" s="273"/>
      <c r="U163" s="7"/>
      <c r="V163" s="7"/>
      <c r="W163" s="7"/>
      <c r="AE163" s="7"/>
      <c r="AF163" s="7"/>
      <c r="AK163" s="276"/>
      <c r="AL163" s="7"/>
      <c r="AM163" s="7"/>
      <c r="AO163" s="7" t="s">
        <v>74</v>
      </c>
      <c r="AP163" s="7"/>
      <c r="AR163" s="7"/>
      <c r="AT163" s="481" t="str">
        <f>AT155</f>
        <v>Floretta Crowell</v>
      </c>
      <c r="AU163" s="481" t="str">
        <f>AU155</f>
        <v>BACON, MICHELLE</v>
      </c>
      <c r="AV163" s="481"/>
      <c r="AW163" s="396" t="s">
        <v>1804</v>
      </c>
      <c r="AX163" s="481"/>
      <c r="AY163" s="481"/>
      <c r="AZ163" s="396"/>
      <c r="BA163" s="481"/>
      <c r="BB163" s="481"/>
      <c r="BC163" s="481" t="s">
        <v>1791</v>
      </c>
      <c r="BD163" s="481"/>
      <c r="BE163" s="481"/>
      <c r="BF163" s="481"/>
      <c r="BG163" s="481"/>
      <c r="BH163" s="481"/>
      <c r="BI163" s="481"/>
      <c r="BJ163" s="481"/>
      <c r="BK163" s="481"/>
      <c r="BL163" s="7"/>
      <c r="BO163" s="273"/>
      <c r="BP163" s="7"/>
      <c r="BQ163" s="7"/>
      <c r="BR163" s="7"/>
      <c r="BS163" s="7"/>
      <c r="BU163" s="475"/>
      <c r="BW163" s="514"/>
      <c r="BY163" s="514"/>
      <c r="CA163" s="1260"/>
      <c r="CD163" s="273"/>
      <c r="CE163" s="273"/>
      <c r="CF163" s="15"/>
    </row>
    <row r="164" spans="4:84" ht="25.9" customHeight="1">
      <c r="D164" s="1186" t="s">
        <v>377</v>
      </c>
      <c r="E164" s="1060"/>
      <c r="F164" s="1060"/>
      <c r="G164" s="1061"/>
      <c r="H164" s="7" t="s">
        <v>74</v>
      </c>
      <c r="I164" s="1061" t="s">
        <v>74</v>
      </c>
      <c r="J164" s="1062"/>
      <c r="K164" s="1062"/>
      <c r="L164" s="1063"/>
      <c r="M164" s="15"/>
      <c r="N164" s="7"/>
      <c r="O164" s="1064"/>
      <c r="P164" s="1064" t="s">
        <v>74</v>
      </c>
      <c r="Q164" s="1065" t="s">
        <v>1817</v>
      </c>
      <c r="R164" s="1061" t="s">
        <v>74</v>
      </c>
      <c r="S164" s="273" t="s">
        <v>74</v>
      </c>
      <c r="T164" t="s">
        <v>74</v>
      </c>
      <c r="U164" s="7" t="s">
        <v>74</v>
      </c>
      <c r="V164" s="7" t="s">
        <v>74</v>
      </c>
      <c r="W164" s="7" t="s">
        <v>74</v>
      </c>
      <c r="AE164" s="7"/>
      <c r="AF164" s="7" t="s">
        <v>74</v>
      </c>
      <c r="AK164" s="276"/>
      <c r="AL164" s="7" t="s">
        <v>74</v>
      </c>
      <c r="AM164" s="7" t="s">
        <v>74</v>
      </c>
      <c r="AO164" s="7"/>
      <c r="AP164" s="7"/>
      <c r="AR164" s="7"/>
      <c r="AT164" s="996">
        <f t="shared" ref="AT164:AT165" si="110">AT158</f>
        <v>2164086035</v>
      </c>
      <c r="AU164" s="453" t="s">
        <v>1818</v>
      </c>
      <c r="AV164" s="453" t="s">
        <v>1818</v>
      </c>
      <c r="AW164" s="870" t="s">
        <v>1781</v>
      </c>
      <c r="AX164" s="453"/>
      <c r="AY164" s="453"/>
      <c r="AZ164" s="61"/>
      <c r="BA164" s="453"/>
      <c r="BB164" s="453"/>
      <c r="BC164" s="453" t="s">
        <v>1807</v>
      </c>
      <c r="BD164" s="453"/>
      <c r="BE164" s="453"/>
      <c r="BF164" s="453"/>
      <c r="BG164" s="453"/>
      <c r="BH164" s="453"/>
      <c r="BI164" s="453"/>
      <c r="BJ164" s="453"/>
      <c r="BK164" s="453"/>
      <c r="BL164" s="7"/>
      <c r="BO164" s="273"/>
      <c r="BP164" s="7"/>
      <c r="BQ164" s="7"/>
      <c r="BR164" s="7"/>
      <c r="BS164" s="7"/>
      <c r="BU164" s="1062"/>
      <c r="BW164" s="514"/>
      <c r="BY164" s="1066"/>
      <c r="CA164" s="1260"/>
      <c r="CC164" s="1064"/>
      <c r="CD164" s="273"/>
      <c r="CE164" s="273"/>
      <c r="CF164" s="15"/>
    </row>
    <row r="165" spans="4:84" ht="25.9" customHeight="1">
      <c r="D165" s="7" t="s">
        <v>558</v>
      </c>
      <c r="E165" s="917"/>
      <c r="F165" s="917"/>
      <c r="G165" s="1068">
        <v>53956.26</v>
      </c>
      <c r="H165" s="7" t="s">
        <v>74</v>
      </c>
      <c r="I165" s="1061" t="s">
        <v>74</v>
      </c>
      <c r="J165" s="1062"/>
      <c r="K165" s="1062"/>
      <c r="L165" s="1063"/>
      <c r="M165" s="15"/>
      <c r="N165" s="7"/>
      <c r="O165" s="1064"/>
      <c r="P165" s="1064" t="s">
        <v>74</v>
      </c>
      <c r="Q165" s="1065" t="s">
        <v>1819</v>
      </c>
      <c r="R165" s="1061" t="s">
        <v>74</v>
      </c>
      <c r="S165" s="273" t="s">
        <v>74</v>
      </c>
      <c r="T165" t="s">
        <v>74</v>
      </c>
      <c r="U165" s="7" t="s">
        <v>74</v>
      </c>
      <c r="V165" s="7" t="s">
        <v>74</v>
      </c>
      <c r="W165" s="7" t="s">
        <v>74</v>
      </c>
      <c r="AE165" s="7"/>
      <c r="AF165" s="7" t="s">
        <v>74</v>
      </c>
      <c r="AK165" s="441"/>
      <c r="AL165" s="7" t="s">
        <v>74</v>
      </c>
      <c r="AM165" s="7" t="s">
        <v>74</v>
      </c>
      <c r="AO165" s="7"/>
      <c r="AP165" s="7"/>
      <c r="AR165" s="7"/>
      <c r="AT165" s="996" t="str">
        <f t="shared" si="110"/>
        <v>FLOCROW48@AOL.COM</v>
      </c>
      <c r="AU165" s="453" t="s">
        <v>1820</v>
      </c>
      <c r="AV165" s="453" t="s">
        <v>1820</v>
      </c>
      <c r="AW165" s="396"/>
      <c r="AX165" s="453"/>
      <c r="AY165" s="453"/>
      <c r="AZ165" s="61"/>
      <c r="BA165" s="453"/>
      <c r="BB165" s="453"/>
      <c r="BC165" s="453" t="s">
        <v>1809</v>
      </c>
      <c r="BD165" s="453"/>
      <c r="BE165" s="453"/>
      <c r="BF165" s="453"/>
      <c r="BG165" s="453"/>
      <c r="BH165" s="453"/>
      <c r="BI165" s="453"/>
      <c r="BJ165" s="453"/>
      <c r="BK165" s="453"/>
      <c r="BL165" s="7"/>
      <c r="BO165" s="273"/>
      <c r="BP165" s="7"/>
      <c r="BQ165" s="7"/>
      <c r="BR165" s="7"/>
      <c r="BS165" s="7"/>
      <c r="BU165" s="1062"/>
      <c r="BW165" s="514"/>
      <c r="BY165" s="1066"/>
      <c r="CA165" s="1105"/>
      <c r="CC165" s="1064"/>
      <c r="CD165" s="273"/>
      <c r="CE165" s="273"/>
      <c r="CF165" s="15"/>
    </row>
    <row r="166" spans="4:84" ht="25.9" customHeight="1">
      <c r="D166" s="7" t="s">
        <v>604</v>
      </c>
      <c r="E166" s="359"/>
      <c r="F166" s="359"/>
      <c r="G166" s="1068">
        <v>310000</v>
      </c>
      <c r="H166" s="7" t="s">
        <v>74</v>
      </c>
      <c r="I166" s="1061" t="s">
        <v>74</v>
      </c>
      <c r="J166" s="1062"/>
      <c r="K166" s="1062"/>
      <c r="L166" s="1063"/>
      <c r="M166" s="15"/>
      <c r="N166" s="7"/>
      <c r="O166" s="1064"/>
      <c r="P166" s="1064" t="s">
        <v>74</v>
      </c>
      <c r="Q166" s="1065" t="s">
        <v>1821</v>
      </c>
      <c r="R166" s="1061" t="s">
        <v>74</v>
      </c>
      <c r="S166" s="273" t="s">
        <v>74</v>
      </c>
      <c r="T166" t="s">
        <v>74</v>
      </c>
      <c r="U166" s="7" t="s">
        <v>74</v>
      </c>
      <c r="V166" s="7" t="s">
        <v>74</v>
      </c>
      <c r="W166" s="7" t="s">
        <v>74</v>
      </c>
      <c r="AE166" s="7"/>
      <c r="AF166" s="7" t="s">
        <v>74</v>
      </c>
      <c r="AK166" s="441"/>
      <c r="AL166" s="7" t="s">
        <v>74</v>
      </c>
      <c r="AM166" s="7" t="s">
        <v>74</v>
      </c>
      <c r="AO166" s="7"/>
      <c r="AP166" s="7"/>
      <c r="AR166" s="7"/>
      <c r="AT166" s="453"/>
      <c r="AU166" s="453" t="s">
        <v>1822</v>
      </c>
      <c r="AV166" s="453" t="s">
        <v>1822</v>
      </c>
      <c r="AW166" s="61"/>
      <c r="AX166" s="453"/>
      <c r="AY166" s="453"/>
      <c r="AZ166" s="61"/>
      <c r="BA166" s="453"/>
      <c r="BB166" s="453"/>
      <c r="BC166" s="453"/>
      <c r="BD166" s="453"/>
      <c r="BE166" s="453"/>
      <c r="BF166" s="453"/>
      <c r="BG166" s="453"/>
      <c r="BH166" s="453"/>
      <c r="BI166" s="453"/>
      <c r="BJ166" s="453"/>
      <c r="BK166" s="453"/>
      <c r="BL166" s="7"/>
      <c r="BO166" s="273"/>
      <c r="BP166" s="7"/>
      <c r="BQ166" s="7"/>
      <c r="BR166" s="7"/>
      <c r="BS166" s="7"/>
      <c r="BU166" s="1069"/>
      <c r="BW166" s="514"/>
      <c r="BY166" s="1066"/>
      <c r="CA166" s="1259"/>
      <c r="CC166" s="1064"/>
      <c r="CD166" s="273"/>
      <c r="CE166" s="273"/>
      <c r="CF166" s="15"/>
    </row>
    <row r="167" spans="4:84" ht="25.9" customHeight="1">
      <c r="D167" s="7" t="s">
        <v>653</v>
      </c>
      <c r="E167" s="359"/>
      <c r="F167" s="359"/>
      <c r="G167" s="1068"/>
      <c r="H167" s="7"/>
      <c r="I167" s="1061"/>
      <c r="J167" s="1062"/>
      <c r="K167" s="1062"/>
      <c r="L167" s="1063"/>
      <c r="M167" s="15"/>
      <c r="N167" s="7"/>
      <c r="O167" s="1064"/>
      <c r="P167" s="1064"/>
      <c r="Q167" s="1065"/>
      <c r="R167" s="1061"/>
      <c r="S167" s="273"/>
      <c r="U167" s="7"/>
      <c r="V167" s="7"/>
      <c r="W167" s="7"/>
      <c r="AE167" s="7"/>
      <c r="AF167" s="7"/>
      <c r="AK167" s="441"/>
      <c r="AL167" s="7"/>
      <c r="AM167" s="7"/>
      <c r="AO167" s="7"/>
      <c r="AP167" s="7"/>
      <c r="AR167" s="7"/>
      <c r="AT167" s="453"/>
      <c r="AU167" s="453"/>
      <c r="AV167" s="453"/>
      <c r="AW167" s="61"/>
      <c r="AX167" s="453"/>
      <c r="AY167" s="453"/>
      <c r="AZ167" s="61"/>
      <c r="BA167" s="453"/>
      <c r="BB167" s="453"/>
      <c r="BC167" s="453"/>
      <c r="BD167" s="453"/>
      <c r="BE167" s="453"/>
      <c r="BF167" s="453"/>
      <c r="BG167" s="453"/>
      <c r="BH167" s="453"/>
      <c r="BI167" s="453"/>
      <c r="BJ167" s="453"/>
      <c r="BK167" s="453"/>
      <c r="BL167" s="7"/>
      <c r="BO167" s="273"/>
      <c r="BP167" s="7"/>
      <c r="BQ167" s="7"/>
      <c r="BR167" s="7"/>
      <c r="BS167" s="7"/>
      <c r="BU167" s="1069"/>
      <c r="BW167" s="514"/>
      <c r="BY167" s="1066"/>
      <c r="CA167" s="1259"/>
      <c r="CC167" s="1064"/>
      <c r="CD167" s="273"/>
      <c r="CE167" s="273"/>
      <c r="CF167" s="15"/>
    </row>
    <row r="168" spans="4:84" ht="25.9" customHeight="1">
      <c r="D168" s="7" t="s">
        <v>688</v>
      </c>
      <c r="E168" s="1070"/>
      <c r="F168" s="1070"/>
      <c r="G168" s="1071">
        <v>-4474</v>
      </c>
      <c r="H168" s="396"/>
      <c r="I168" s="1061"/>
      <c r="J168" s="1062"/>
      <c r="K168" s="1062"/>
      <c r="L168" s="1063"/>
      <c r="M168" s="15"/>
      <c r="N168" s="7"/>
      <c r="O168" s="1064"/>
      <c r="P168" s="1064" t="s">
        <v>74</v>
      </c>
      <c r="Q168" s="1065" t="s">
        <v>1823</v>
      </c>
      <c r="R168" s="1061" t="e">
        <v>#N/A</v>
      </c>
      <c r="S168" s="396" t="s">
        <v>74</v>
      </c>
      <c r="T168" t="e">
        <v>#N/A</v>
      </c>
      <c r="U168" s="7" t="s">
        <v>74</v>
      </c>
      <c r="V168" s="7"/>
      <c r="W168" s="7" t="s">
        <v>74</v>
      </c>
      <c r="AE168" s="7"/>
      <c r="AF168" s="396"/>
      <c r="AK168" s="441"/>
      <c r="AL168" s="7" t="s">
        <v>74</v>
      </c>
      <c r="AM168" s="7" t="s">
        <v>74</v>
      </c>
      <c r="AO168" s="7"/>
      <c r="AP168" s="7"/>
      <c r="AR168" s="7"/>
      <c r="AT168" s="1418" t="s">
        <v>1824</v>
      </c>
      <c r="AU168" s="453" t="s">
        <v>1824</v>
      </c>
      <c r="AV168" s="453" t="s">
        <v>1824</v>
      </c>
      <c r="AW168" s="61"/>
      <c r="AX168" s="453"/>
      <c r="AY168" s="453"/>
      <c r="AZ168" s="61"/>
      <c r="BA168" s="453"/>
      <c r="BB168" s="453"/>
      <c r="BC168" s="453" t="s">
        <v>1824</v>
      </c>
      <c r="BD168" s="453"/>
      <c r="BE168" s="453"/>
      <c r="BF168" s="453"/>
      <c r="BG168" s="453"/>
      <c r="BH168" s="453"/>
      <c r="BI168" s="453"/>
      <c r="BJ168" s="453"/>
      <c r="BK168" s="453"/>
      <c r="BL168" s="7"/>
      <c r="BO168" s="396"/>
      <c r="BP168" s="396"/>
      <c r="BQ168" s="396"/>
      <c r="BR168" s="7"/>
      <c r="BS168" s="7"/>
      <c r="BU168" s="1069"/>
      <c r="BW168" s="396"/>
      <c r="BY168" s="1066"/>
      <c r="CA168" s="1260"/>
      <c r="CC168" s="1064"/>
      <c r="CD168" s="396"/>
      <c r="CE168" s="396"/>
      <c r="CF168" s="15"/>
    </row>
    <row r="169" spans="4:84" ht="25.9" customHeight="1">
      <c r="D169" s="7" t="s">
        <v>703</v>
      </c>
      <c r="E169" s="359"/>
      <c r="F169" s="359"/>
      <c r="G169" s="1072"/>
      <c r="H169" s="396"/>
      <c r="I169" s="1061"/>
      <c r="J169" s="1062"/>
      <c r="K169" s="1062"/>
      <c r="L169" s="1063"/>
      <c r="M169" s="15"/>
      <c r="N169" s="7"/>
      <c r="O169" s="1064"/>
      <c r="P169" s="1064" t="s">
        <v>74</v>
      </c>
      <c r="Q169" s="1065" t="s">
        <v>1825</v>
      </c>
      <c r="R169" s="1061" t="e">
        <v>#N/A</v>
      </c>
      <c r="S169" s="396" t="s">
        <v>74</v>
      </c>
      <c r="T169" t="e">
        <v>#N/A</v>
      </c>
      <c r="U169" s="7" t="s">
        <v>74</v>
      </c>
      <c r="V169" s="7"/>
      <c r="W169" s="7" t="s">
        <v>74</v>
      </c>
      <c r="AE169" s="7"/>
      <c r="AF169" s="396"/>
      <c r="AK169" s="441"/>
      <c r="AL169" s="7" t="s">
        <v>74</v>
      </c>
      <c r="AM169" s="7" t="s">
        <v>74</v>
      </c>
      <c r="AO169" s="7"/>
      <c r="AP169" s="7"/>
      <c r="AR169" s="7"/>
      <c r="AT169" s="453" t="s">
        <v>1826</v>
      </c>
      <c r="AU169" s="453" t="s">
        <v>1826</v>
      </c>
      <c r="AV169" s="453" t="s">
        <v>1826</v>
      </c>
      <c r="AW169" s="61"/>
      <c r="AX169" s="453"/>
      <c r="AY169" s="453"/>
      <c r="AZ169" s="61"/>
      <c r="BA169" s="453"/>
      <c r="BB169" s="453"/>
      <c r="BC169" s="453" t="s">
        <v>1826</v>
      </c>
      <c r="BD169" s="453"/>
      <c r="BE169" s="453"/>
      <c r="BF169" s="453"/>
      <c r="BG169" s="453"/>
      <c r="BH169" s="453"/>
      <c r="BI169" s="453"/>
      <c r="BJ169" s="453"/>
      <c r="BK169" s="453"/>
      <c r="BL169" s="7"/>
      <c r="BO169" s="396"/>
      <c r="BP169" s="396"/>
      <c r="BQ169" s="396"/>
      <c r="BR169" s="7"/>
      <c r="BS169" s="7"/>
      <c r="BU169" s="1069"/>
      <c r="BW169" s="396"/>
      <c r="BY169" s="1067"/>
      <c r="CA169" s="1105"/>
      <c r="CC169" s="1064"/>
      <c r="CD169" s="396"/>
      <c r="CE169" s="396"/>
      <c r="CF169" s="15"/>
    </row>
    <row r="170" spans="4:84" ht="25.9" customHeight="1">
      <c r="D170" s="936" t="s">
        <v>741</v>
      </c>
      <c r="E170" s="361"/>
      <c r="F170" s="361"/>
      <c r="G170" s="1073"/>
      <c r="H170" s="61"/>
      <c r="I170" s="1061"/>
      <c r="J170" s="1062"/>
      <c r="K170" s="1062"/>
      <c r="L170" s="1063"/>
      <c r="M170" s="15"/>
      <c r="N170" s="7"/>
      <c r="O170" s="1064"/>
      <c r="P170" s="1064" t="s">
        <v>74</v>
      </c>
      <c r="Q170" s="1065" t="s">
        <v>1827</v>
      </c>
      <c r="R170" s="1061" t="e">
        <v>#N/A</v>
      </c>
      <c r="S170" s="61" t="s">
        <v>74</v>
      </c>
      <c r="T170" t="e">
        <v>#N/A</v>
      </c>
      <c r="U170" s="7" t="s">
        <v>74</v>
      </c>
      <c r="V170" s="7"/>
      <c r="W170" s="7" t="s">
        <v>74</v>
      </c>
      <c r="AE170" s="7"/>
      <c r="AF170" s="61"/>
      <c r="AK170" s="441"/>
      <c r="AL170" s="7" t="s">
        <v>74</v>
      </c>
      <c r="AM170" s="7" t="s">
        <v>74</v>
      </c>
      <c r="AO170" s="7"/>
      <c r="AP170" s="7"/>
      <c r="AR170" s="7"/>
      <c r="AT170" s="211" t="s">
        <v>1828</v>
      </c>
      <c r="AU170" s="453" t="s">
        <v>1828</v>
      </c>
      <c r="AV170" s="453" t="s">
        <v>1828</v>
      </c>
      <c r="AW170" s="61"/>
      <c r="AX170" s="453"/>
      <c r="AY170" s="453"/>
      <c r="AZ170" s="61"/>
      <c r="BA170" s="453"/>
      <c r="BB170" s="453"/>
      <c r="BC170" s="453" t="s">
        <v>1828</v>
      </c>
      <c r="BD170" s="453"/>
      <c r="BE170" s="453"/>
      <c r="BF170" s="453"/>
      <c r="BG170" s="453"/>
      <c r="BH170" s="453"/>
      <c r="BI170" s="453"/>
      <c r="BJ170" s="453"/>
      <c r="BK170" s="453"/>
      <c r="BL170" s="7"/>
      <c r="BO170" s="61"/>
      <c r="BP170" s="61"/>
      <c r="BQ170" s="61"/>
      <c r="BR170" s="7"/>
      <c r="BS170" s="7"/>
      <c r="BU170" s="1069"/>
      <c r="BW170" s="61"/>
      <c r="BY170" s="1067"/>
      <c r="CA170" s="1259"/>
      <c r="CC170" s="1064"/>
      <c r="CD170" s="61"/>
      <c r="CE170" s="61"/>
      <c r="CF170" s="15"/>
    </row>
    <row r="171" spans="4:84" ht="25.9" customHeight="1">
      <c r="D171" s="7" t="s">
        <v>767</v>
      </c>
      <c r="E171" s="1479"/>
      <c r="F171" s="1479"/>
      <c r="G171" s="1073"/>
      <c r="H171" s="61"/>
      <c r="I171" s="1061"/>
      <c r="J171" s="1062"/>
      <c r="K171" s="1062"/>
      <c r="L171" s="1063"/>
      <c r="M171" s="15"/>
      <c r="O171" s="1064"/>
      <c r="P171" s="1064" t="s">
        <v>74</v>
      </c>
      <c r="Q171" s="1065" t="s">
        <v>1829</v>
      </c>
      <c r="R171" s="1061" t="e">
        <v>#N/A</v>
      </c>
      <c r="S171" s="61"/>
      <c r="T171" t="e">
        <v>#N/A</v>
      </c>
      <c r="U171" s="7"/>
      <c r="V171" s="7"/>
      <c r="W171" s="7"/>
      <c r="AE171" s="7"/>
      <c r="AF171" s="61"/>
      <c r="AK171" s="441"/>
      <c r="AL171" s="7"/>
      <c r="AM171" s="7"/>
      <c r="AO171" s="7"/>
      <c r="AP171" s="7"/>
      <c r="AR171" s="7"/>
      <c r="AT171" s="211" t="s">
        <v>1830</v>
      </c>
      <c r="AU171" s="453" t="s">
        <v>1830</v>
      </c>
      <c r="AV171" s="453" t="s">
        <v>1830</v>
      </c>
      <c r="AW171" s="61"/>
      <c r="AX171" s="453"/>
      <c r="AY171" s="1"/>
      <c r="AZ171" s="15"/>
      <c r="BA171" s="1"/>
      <c r="BB171" s="1"/>
      <c r="BC171" s="1" t="s">
        <v>1830</v>
      </c>
      <c r="BD171" s="1"/>
      <c r="BE171" s="1"/>
      <c r="BF171" s="1"/>
      <c r="BG171" s="1"/>
      <c r="BH171" s="1"/>
      <c r="BI171" s="1"/>
      <c r="BJ171" s="1"/>
      <c r="BK171" s="1"/>
      <c r="BL171" s="7"/>
      <c r="BO171" s="61"/>
      <c r="BP171" s="61"/>
      <c r="BQ171" s="61"/>
      <c r="BR171" s="7"/>
      <c r="BS171" s="7"/>
      <c r="BU171" s="1069"/>
      <c r="BW171" s="61"/>
      <c r="BY171" s="1067"/>
      <c r="CA171" s="1260"/>
      <c r="CC171" s="1064"/>
      <c r="CD171" s="61"/>
      <c r="CE171" s="61"/>
      <c r="CF171" s="15"/>
    </row>
    <row r="172" spans="4:84" ht="25.9" customHeight="1">
      <c r="D172" s="7" t="s">
        <v>787</v>
      </c>
      <c r="E172" s="1074"/>
      <c r="F172" s="1074"/>
      <c r="G172" s="1073"/>
      <c r="H172" s="61"/>
      <c r="I172" s="1061"/>
      <c r="J172" s="1062"/>
      <c r="K172" s="1062"/>
      <c r="L172" s="1063"/>
      <c r="M172" s="15"/>
      <c r="O172" s="1064"/>
      <c r="P172" s="1064" t="s">
        <v>74</v>
      </c>
      <c r="Q172" s="1065" t="s">
        <v>1831</v>
      </c>
      <c r="R172" s="1061" t="e">
        <v>#N/A</v>
      </c>
      <c r="S172" s="61"/>
      <c r="T172" t="e">
        <v>#N/A</v>
      </c>
      <c r="U172" s="7"/>
      <c r="V172" s="7"/>
      <c r="W172" s="7"/>
      <c r="AE172" s="7"/>
      <c r="AF172" s="61"/>
      <c r="AK172" s="441"/>
      <c r="AL172" s="7"/>
      <c r="AM172" s="7"/>
      <c r="AO172" s="7"/>
      <c r="AP172" s="7"/>
      <c r="AR172" s="7"/>
      <c r="AT172" s="211" t="s">
        <v>1818</v>
      </c>
      <c r="AU172" s="1" t="s">
        <v>1818</v>
      </c>
      <c r="AV172" s="1" t="s">
        <v>1818</v>
      </c>
      <c r="AW172" s="61"/>
      <c r="AX172" s="1"/>
      <c r="AY172" s="1"/>
      <c r="AZ172" s="15"/>
      <c r="BA172" s="1"/>
      <c r="BB172" s="1"/>
      <c r="BC172" s="1" t="s">
        <v>1818</v>
      </c>
      <c r="BD172" s="1"/>
      <c r="BE172" s="1"/>
      <c r="BF172" s="1"/>
      <c r="BG172" s="1"/>
      <c r="BH172" s="1"/>
      <c r="BI172" s="1"/>
      <c r="BJ172" s="1"/>
      <c r="BK172" s="1"/>
      <c r="BL172" s="7"/>
      <c r="BO172" s="61"/>
      <c r="BP172" s="61"/>
      <c r="BR172" s="7"/>
      <c r="BS172" s="7"/>
      <c r="BU172" s="1075"/>
      <c r="BW172" s="61"/>
      <c r="BY172" s="1067"/>
      <c r="CA172" s="1105"/>
      <c r="CC172" s="1064"/>
      <c r="CD172" s="61"/>
      <c r="CE172" s="61"/>
      <c r="CF172" s="15"/>
    </row>
    <row r="173" spans="4:84" ht="25.9" customHeight="1">
      <c r="D173" s="721"/>
      <c r="E173" s="917"/>
      <c r="F173" s="917"/>
      <c r="G173" s="1073"/>
      <c r="H173" s="61"/>
      <c r="I173" s="1061"/>
      <c r="J173" s="1062"/>
      <c r="K173" s="1062"/>
      <c r="L173" s="1063"/>
      <c r="M173" s="15"/>
      <c r="O173" s="1064"/>
      <c r="P173" s="1064"/>
      <c r="Q173" s="1076" t="s">
        <v>1832</v>
      </c>
      <c r="R173" s="1061" t="e">
        <v>#N/A</v>
      </c>
      <c r="S173" s="61"/>
      <c r="T173" t="e">
        <v>#N/A</v>
      </c>
      <c r="U173" s="7"/>
      <c r="V173" s="7"/>
      <c r="W173" s="7"/>
      <c r="AE173" s="7"/>
      <c r="AF173" s="61"/>
      <c r="AK173" s="441"/>
      <c r="AL173" s="7"/>
      <c r="AM173" s="7"/>
      <c r="AO173" s="7"/>
      <c r="AP173" s="7"/>
      <c r="AR173" s="7"/>
      <c r="AT173" s="1239">
        <v>9142173339</v>
      </c>
      <c r="AU173" s="1" t="s">
        <v>1820</v>
      </c>
      <c r="AV173" s="1" t="s">
        <v>1820</v>
      </c>
      <c r="AW173" s="15"/>
      <c r="AX173" s="1"/>
      <c r="AY173" s="1"/>
      <c r="AZ173" s="15"/>
      <c r="BA173" s="1"/>
      <c r="BB173" s="1"/>
      <c r="BC173" s="1" t="s">
        <v>1820</v>
      </c>
      <c r="BD173" s="1"/>
      <c r="BE173" s="1"/>
      <c r="BF173" s="1"/>
      <c r="BG173" s="1"/>
      <c r="BH173" s="1"/>
      <c r="BI173" s="1"/>
      <c r="BJ173" s="1"/>
      <c r="BK173" s="1"/>
      <c r="BL173" s="7"/>
      <c r="BO173" s="61"/>
      <c r="BP173" s="61"/>
      <c r="BR173" s="7"/>
      <c r="BS173" s="7"/>
      <c r="BU173" s="1069"/>
      <c r="BW173" s="61"/>
      <c r="BY173" s="1067"/>
      <c r="CA173" s="1259"/>
      <c r="CC173" s="1064"/>
      <c r="CD173" s="61"/>
      <c r="CE173" s="61"/>
      <c r="CF173" s="15"/>
    </row>
    <row r="174" spans="4:84" ht="25.9" customHeight="1">
      <c r="D174" s="1476" t="s">
        <v>1824</v>
      </c>
      <c r="E174" s="918"/>
      <c r="F174" s="918"/>
      <c r="G174" s="1073"/>
      <c r="H174" s="61"/>
      <c r="I174" s="1061"/>
      <c r="J174" s="1062"/>
      <c r="K174" s="1062"/>
      <c r="L174" s="1063"/>
      <c r="M174" s="15"/>
      <c r="O174" s="1064"/>
      <c r="P174" s="1064"/>
      <c r="Q174" s="1077" t="s">
        <v>1833</v>
      </c>
      <c r="R174" s="1061" t="e">
        <v>#N/A</v>
      </c>
      <c r="S174" s="61"/>
      <c r="T174" t="e">
        <v>#N/A</v>
      </c>
      <c r="U174" s="7"/>
      <c r="V174" s="7"/>
      <c r="W174" s="7"/>
      <c r="AE174" s="7"/>
      <c r="AF174" s="61"/>
      <c r="AK174" s="441"/>
      <c r="AL174" s="7"/>
      <c r="AM174" s="7"/>
      <c r="AO174" s="7"/>
      <c r="AP174" s="7"/>
      <c r="AR174" s="7"/>
      <c r="AT174" s="257" t="s">
        <v>1822</v>
      </c>
      <c r="AU174" s="1" t="s">
        <v>1822</v>
      </c>
      <c r="AV174" s="1" t="s">
        <v>1822</v>
      </c>
      <c r="AW174" s="15"/>
      <c r="AX174" s="1"/>
      <c r="AY174" s="1"/>
      <c r="AZ174" s="15"/>
      <c r="BA174" s="1"/>
      <c r="BB174" s="1"/>
      <c r="BC174" s="1" t="s">
        <v>1822</v>
      </c>
      <c r="BD174" s="1"/>
      <c r="BE174" s="1"/>
      <c r="BF174" s="1"/>
      <c r="BG174" s="1"/>
      <c r="BH174" s="1"/>
      <c r="BI174" s="1"/>
      <c r="BJ174" s="1"/>
      <c r="BK174" s="1"/>
      <c r="BL174" s="7"/>
      <c r="BO174" s="61"/>
      <c r="BP174" s="61"/>
      <c r="BR174" s="7"/>
      <c r="BS174" s="7"/>
      <c r="BU174" s="1069"/>
      <c r="BW174" s="61"/>
      <c r="BY174" s="1067"/>
      <c r="CA174" s="1260"/>
      <c r="CC174" s="1064"/>
      <c r="CD174" s="61"/>
      <c r="CE174" s="61"/>
      <c r="CF174" s="15"/>
    </row>
    <row r="175" spans="4:84" ht="25.9" customHeight="1">
      <c r="D175" s="7" t="s">
        <v>1834</v>
      </c>
      <c r="E175" s="365"/>
      <c r="F175" s="365"/>
      <c r="G175" s="1073"/>
      <c r="H175" s="61"/>
      <c r="I175" s="1061"/>
      <c r="J175" s="1062"/>
      <c r="K175" s="1062"/>
      <c r="L175" s="1063"/>
      <c r="M175" s="15"/>
      <c r="O175" s="1064"/>
      <c r="P175" s="1064"/>
      <c r="Q175" s="1078" t="s">
        <v>1835</v>
      </c>
      <c r="R175" s="1061" t="e">
        <v>#N/A</v>
      </c>
      <c r="S175" s="61"/>
      <c r="T175" t="e">
        <v>#N/A</v>
      </c>
      <c r="U175" s="7"/>
      <c r="V175" s="7"/>
      <c r="W175" s="7"/>
      <c r="AE175" s="7"/>
      <c r="AF175" s="61"/>
      <c r="AK175" s="441"/>
      <c r="AL175" s="7"/>
      <c r="AM175" s="7"/>
      <c r="AO175" s="7"/>
      <c r="AP175" s="7"/>
      <c r="AR175" s="7"/>
      <c r="AT175" s="1" t="s">
        <v>1836</v>
      </c>
      <c r="AU175" s="1" t="s">
        <v>1836</v>
      </c>
      <c r="AV175" s="1" t="s">
        <v>1836</v>
      </c>
      <c r="AW175" s="15"/>
      <c r="AX175" s="1"/>
      <c r="AY175" s="7"/>
      <c r="AZ175" s="7"/>
      <c r="BA175" s="7"/>
      <c r="BB175" s="7"/>
      <c r="BC175" s="7" t="s">
        <v>1836</v>
      </c>
      <c r="BD175" s="7"/>
      <c r="BE175" s="7"/>
      <c r="BF175" s="7"/>
      <c r="BG175" s="7"/>
      <c r="BH175" s="7"/>
      <c r="BI175" s="7"/>
      <c r="BJ175" s="7"/>
      <c r="BK175" s="7"/>
      <c r="BL175" s="7"/>
      <c r="BO175" s="61"/>
      <c r="BP175" s="61"/>
      <c r="BR175" s="7"/>
      <c r="BS175" s="7"/>
      <c r="BU175" s="1069"/>
      <c r="BW175" s="61"/>
      <c r="BY175" s="1067"/>
      <c r="CA175" s="1105"/>
      <c r="CC175" s="1064"/>
      <c r="CD175" s="61"/>
      <c r="CE175" s="61"/>
      <c r="CF175" s="15"/>
    </row>
    <row r="176" spans="4:84" ht="25.9" customHeight="1" thickBot="1">
      <c r="D176" s="7" t="s">
        <v>1781</v>
      </c>
      <c r="E176" s="1079"/>
      <c r="F176" s="1079"/>
      <c r="G176" s="1073"/>
      <c r="H176" s="61"/>
      <c r="I176" s="1061"/>
      <c r="J176" s="1062"/>
      <c r="K176" s="1062"/>
      <c r="L176" s="1063"/>
      <c r="M176" s="15"/>
      <c r="O176" s="1064"/>
      <c r="P176" s="1064"/>
      <c r="Q176" s="1080" t="s">
        <v>1788</v>
      </c>
      <c r="R176" s="1061" t="e">
        <v>#N/A</v>
      </c>
      <c r="S176" s="61"/>
      <c r="T176" t="e">
        <v>#N/A</v>
      </c>
      <c r="U176" s="7"/>
      <c r="V176" s="7"/>
      <c r="W176" s="7"/>
      <c r="AE176" s="7"/>
      <c r="AF176" s="61"/>
      <c r="AK176" s="441"/>
      <c r="AL176" s="7"/>
      <c r="AM176" s="7"/>
      <c r="AO176" s="7"/>
      <c r="AP176" s="7"/>
      <c r="AR176" s="7"/>
      <c r="AT176" s="1243">
        <v>2169901501</v>
      </c>
      <c r="AU176" s="7" t="s">
        <v>1837</v>
      </c>
      <c r="AV176" s="7" t="s">
        <v>1837</v>
      </c>
      <c r="AW176" s="15"/>
      <c r="AX176" s="7"/>
      <c r="AY176" s="7"/>
      <c r="AZ176" s="7"/>
      <c r="BA176" s="7"/>
      <c r="BB176" s="7"/>
      <c r="BC176" s="7" t="s">
        <v>1837</v>
      </c>
      <c r="BD176" s="7"/>
      <c r="BE176" s="7"/>
      <c r="BF176" s="7"/>
      <c r="BG176" s="7"/>
      <c r="BH176" s="7"/>
      <c r="BI176" s="7"/>
      <c r="BJ176" s="7"/>
      <c r="BK176" s="7"/>
      <c r="BL176" s="7"/>
      <c r="BO176" s="61"/>
      <c r="BP176" s="61"/>
      <c r="BR176" s="7"/>
      <c r="BS176" s="7"/>
      <c r="BU176" s="1069"/>
      <c r="BW176" s="61"/>
      <c r="BY176" s="1067"/>
      <c r="CA176" s="1259"/>
      <c r="CC176" s="1064"/>
      <c r="CD176" s="61"/>
      <c r="CE176" s="61"/>
      <c r="CF176" s="15"/>
    </row>
    <row r="177" spans="4:84" ht="25.9" customHeight="1" thickTop="1">
      <c r="D177" s="7" t="s">
        <v>1838</v>
      </c>
      <c r="G177" s="1073"/>
      <c r="H177" s="61"/>
      <c r="I177" s="1061"/>
      <c r="J177" s="1062"/>
      <c r="K177" s="1062"/>
      <c r="L177" s="1063"/>
      <c r="M177" s="15"/>
      <c r="O177" s="1064"/>
      <c r="P177" s="1064"/>
      <c r="Q177" s="1078" t="s">
        <v>1839</v>
      </c>
      <c r="R177" s="1061" t="e">
        <v>#N/A</v>
      </c>
      <c r="S177" s="61"/>
      <c r="T177" t="e">
        <v>#N/A</v>
      </c>
      <c r="U177" s="7"/>
      <c r="V177" s="7"/>
      <c r="W177" s="7"/>
      <c r="AE177" s="7"/>
      <c r="AF177" s="61"/>
      <c r="AK177" s="441"/>
      <c r="AL177" s="7"/>
      <c r="AM177" s="7"/>
      <c r="AO177" s="7"/>
      <c r="AP177" s="7"/>
      <c r="AR177" s="7"/>
      <c r="AT177" s="257" t="s">
        <v>1840</v>
      </c>
      <c r="AU177" s="7" t="s">
        <v>1840</v>
      </c>
      <c r="AV177" s="7" t="s">
        <v>1840</v>
      </c>
      <c r="AW177" s="7"/>
      <c r="AX177" s="7"/>
      <c r="AY177" s="7"/>
      <c r="AZ177" s="7"/>
      <c r="BA177" s="7"/>
      <c r="BB177" s="7"/>
      <c r="BC177" s="7" t="s">
        <v>1840</v>
      </c>
      <c r="BD177" s="7"/>
      <c r="BE177" s="7"/>
      <c r="BF177" s="7"/>
      <c r="BG177" s="7"/>
      <c r="BH177" s="7"/>
      <c r="BI177" s="7"/>
      <c r="BJ177" s="7"/>
      <c r="BK177" s="7"/>
      <c r="BL177" s="7"/>
      <c r="BO177" s="61"/>
      <c r="BP177" s="61"/>
      <c r="BR177" s="7"/>
      <c r="BS177" s="7"/>
      <c r="BU177" s="1069"/>
      <c r="BW177" s="61"/>
      <c r="BY177" s="1067"/>
      <c r="CA177" s="1260"/>
      <c r="CC177" s="1064"/>
      <c r="CD177" s="61"/>
      <c r="CE177" s="61"/>
      <c r="CF177" s="15"/>
    </row>
    <row r="178" spans="4:84" ht="25.9" customHeight="1">
      <c r="D178" s="7" t="s">
        <v>1787</v>
      </c>
      <c r="G178" s="1073"/>
      <c r="H178" s="61"/>
      <c r="I178" s="1061"/>
      <c r="J178" s="1062"/>
      <c r="K178" s="1062"/>
      <c r="L178" s="1063"/>
      <c r="M178" s="15"/>
      <c r="O178" s="1064"/>
      <c r="P178" s="1064"/>
      <c r="Q178" s="1078" t="s">
        <v>1841</v>
      </c>
      <c r="R178" s="1061" t="e">
        <v>#N/A</v>
      </c>
      <c r="S178" s="61"/>
      <c r="T178" t="e">
        <v>#N/A</v>
      </c>
      <c r="U178" s="7"/>
      <c r="V178" s="7"/>
      <c r="W178" s="7"/>
      <c r="AE178" s="7"/>
      <c r="AF178" s="61"/>
      <c r="AK178" s="441"/>
      <c r="AL178" s="7"/>
      <c r="AM178" s="7"/>
      <c r="AO178" s="7"/>
      <c r="AP178" s="7"/>
      <c r="AR178" s="7"/>
      <c r="AT178" s="7"/>
      <c r="AU178" s="7"/>
      <c r="AV178" s="7"/>
      <c r="AW178" s="7"/>
      <c r="AX178" s="7"/>
      <c r="AY178" s="7"/>
      <c r="AZ178" s="7"/>
      <c r="BA178" s="7"/>
      <c r="BB178" s="7"/>
      <c r="BC178" s="7"/>
      <c r="BD178" s="7"/>
      <c r="BE178" s="7"/>
      <c r="BF178" s="7"/>
      <c r="BG178" s="7"/>
      <c r="BH178" s="7"/>
      <c r="BI178" s="7"/>
      <c r="BJ178" s="7"/>
      <c r="BK178" s="7"/>
      <c r="BL178" s="7"/>
      <c r="BO178" s="61"/>
      <c r="BP178" s="61"/>
      <c r="BR178" s="7"/>
      <c r="BS178" s="7"/>
      <c r="BU178" s="1069"/>
      <c r="BW178" s="61"/>
      <c r="BY178" s="1067"/>
      <c r="CA178" s="1105"/>
      <c r="CC178" s="1064"/>
      <c r="CD178" s="61"/>
      <c r="CE178" s="61"/>
      <c r="CF178" s="15"/>
    </row>
    <row r="179" spans="4:84" ht="25.9" customHeight="1">
      <c r="D179" s="7" t="s">
        <v>1805</v>
      </c>
      <c r="G179" s="1073"/>
      <c r="H179" s="61"/>
      <c r="I179" s="1061"/>
      <c r="J179" s="1062"/>
      <c r="K179" s="1062"/>
      <c r="L179" s="1063"/>
      <c r="M179" s="15"/>
      <c r="O179" s="1064"/>
      <c r="P179" s="1064">
        <f>L179</f>
        <v>0</v>
      </c>
      <c r="Q179" s="1076" t="s">
        <v>1842</v>
      </c>
      <c r="R179" s="1061" t="e">
        <v>#N/A</v>
      </c>
      <c r="S179" s="61"/>
      <c r="T179" t="e">
        <v>#N/A</v>
      </c>
      <c r="U179" s="7"/>
      <c r="V179" s="7"/>
      <c r="W179" s="7"/>
      <c r="AE179" s="7"/>
      <c r="AF179" s="61"/>
      <c r="AK179" s="441"/>
      <c r="AL179" s="7"/>
      <c r="AM179" s="7"/>
      <c r="AO179" s="7"/>
      <c r="AP179" s="7"/>
      <c r="AR179" s="7"/>
      <c r="AT179" s="7"/>
      <c r="AU179" s="7" t="e">
        <v>#N/A</v>
      </c>
      <c r="AV179" s="7"/>
      <c r="AW179" s="7"/>
      <c r="AX179" s="7"/>
      <c r="AY179" s="7"/>
      <c r="AZ179" s="7"/>
      <c r="BA179" s="7"/>
      <c r="BB179" s="7"/>
      <c r="BC179" s="7"/>
      <c r="BD179" s="7"/>
      <c r="BE179" s="7"/>
      <c r="BF179" s="7"/>
      <c r="BG179" s="7"/>
      <c r="BH179" s="7"/>
      <c r="BI179" s="7"/>
      <c r="BJ179" s="7"/>
      <c r="BK179" s="7"/>
      <c r="BL179" s="7"/>
      <c r="BO179" s="61"/>
      <c r="BP179" s="61"/>
      <c r="BR179" s="7"/>
      <c r="BS179" s="7"/>
      <c r="BU179" s="1075"/>
      <c r="BW179" s="61"/>
      <c r="BY179" s="1067"/>
      <c r="CA179" s="1259"/>
      <c r="CC179" s="1064"/>
      <c r="CD179" s="61"/>
      <c r="CE179" s="61"/>
      <c r="CF179" s="15"/>
    </row>
    <row r="180" spans="4:84" ht="25.9" customHeight="1">
      <c r="D180" s="1478" t="s">
        <v>1843</v>
      </c>
      <c r="E180" s="1081"/>
      <c r="F180" s="1081"/>
      <c r="G180" s="1073"/>
      <c r="H180" s="61"/>
      <c r="I180" s="1061"/>
      <c r="J180" s="1072"/>
      <c r="K180" s="1072"/>
      <c r="L180" s="1082"/>
      <c r="M180" s="15"/>
      <c r="O180" s="1064"/>
      <c r="P180" s="1064" t="s">
        <v>295</v>
      </c>
      <c r="Q180" s="1077" t="s">
        <v>1844</v>
      </c>
      <c r="R180" s="1061" t="e">
        <v>#N/A</v>
      </c>
      <c r="S180" s="61"/>
      <c r="T180" t="e">
        <v>#N/A</v>
      </c>
      <c r="U180" s="7"/>
      <c r="V180" s="7"/>
      <c r="W180" s="7"/>
      <c r="AE180" s="7"/>
      <c r="AF180" s="61"/>
      <c r="AK180" s="441"/>
      <c r="AL180" s="7"/>
      <c r="AM180" s="7"/>
      <c r="AO180" s="7"/>
      <c r="AP180" s="7"/>
      <c r="AR180" s="7"/>
      <c r="AT180" s="7"/>
      <c r="AU180" s="7" t="e">
        <v>#N/A</v>
      </c>
      <c r="AV180" s="7"/>
      <c r="AW180" s="7"/>
      <c r="AX180" s="7"/>
      <c r="AY180" s="7"/>
      <c r="AZ180" s="7"/>
      <c r="BA180" s="7"/>
      <c r="BB180" s="7"/>
      <c r="BC180" s="7"/>
      <c r="BD180" s="7"/>
      <c r="BE180" s="7"/>
      <c r="BF180" s="7"/>
      <c r="BG180" s="7"/>
      <c r="BH180" s="7"/>
      <c r="BI180" s="7"/>
      <c r="BJ180" s="7"/>
      <c r="BK180" s="7"/>
      <c r="BL180" s="7"/>
      <c r="BO180" s="61"/>
      <c r="BP180" s="61"/>
      <c r="BR180" s="7"/>
      <c r="BS180" s="7"/>
      <c r="BU180" s="1069"/>
      <c r="BW180" s="61"/>
      <c r="BY180" s="1067"/>
      <c r="CA180" s="1260"/>
      <c r="CC180" s="1064"/>
      <c r="CD180" s="61"/>
      <c r="CE180" s="61"/>
      <c r="CF180" s="15"/>
    </row>
    <row r="181" spans="4:84" ht="25.9" customHeight="1">
      <c r="D181" s="936" t="s">
        <v>1787</v>
      </c>
      <c r="E181" s="1083"/>
      <c r="F181" s="1083"/>
      <c r="G181" s="1073"/>
      <c r="H181" s="61"/>
      <c r="I181" s="1061"/>
      <c r="J181" s="1072"/>
      <c r="K181" s="1072"/>
      <c r="L181" s="1082"/>
      <c r="M181" s="15"/>
      <c r="O181" s="1064"/>
      <c r="P181" s="1064"/>
      <c r="Q181" s="1085" t="s">
        <v>979</v>
      </c>
      <c r="R181" s="1061" t="e">
        <v>#N/A</v>
      </c>
      <c r="S181" s="61"/>
      <c r="T181" t="e">
        <v>#N/A</v>
      </c>
      <c r="U181" s="7"/>
      <c r="V181" s="7"/>
      <c r="W181" s="7"/>
      <c r="AE181" s="7"/>
      <c r="AF181" s="61"/>
      <c r="AK181" s="441"/>
      <c r="AL181" s="7"/>
      <c r="AM181" s="7"/>
      <c r="AO181" s="7"/>
      <c r="AP181" s="7"/>
      <c r="AR181" s="7"/>
      <c r="AT181" s="7"/>
      <c r="AU181" s="7" t="e">
        <v>#N/A</v>
      </c>
      <c r="AV181" s="7"/>
      <c r="AW181" s="7"/>
      <c r="AX181" s="7"/>
      <c r="AY181" s="7"/>
      <c r="AZ181" s="7"/>
      <c r="BA181" s="7"/>
      <c r="BB181" s="7"/>
      <c r="BC181" s="7"/>
      <c r="BD181" s="7"/>
      <c r="BE181" s="7"/>
      <c r="BF181" s="7"/>
      <c r="BG181" s="7"/>
      <c r="BH181" s="7"/>
      <c r="BI181" s="7"/>
      <c r="BJ181" s="7"/>
      <c r="BK181" s="7"/>
      <c r="BL181" s="7"/>
      <c r="BO181" s="61"/>
      <c r="BP181" s="61"/>
      <c r="BR181" s="7"/>
      <c r="BS181" s="7"/>
      <c r="BU181" s="1084"/>
      <c r="BW181" s="61"/>
      <c r="BY181" s="1067"/>
      <c r="CA181" s="1105"/>
      <c r="CC181" s="1064"/>
      <c r="CD181" s="61"/>
      <c r="CE181" s="61"/>
      <c r="CF181" s="15"/>
    </row>
    <row r="182" spans="4:84" ht="25.9" customHeight="1">
      <c r="D182" s="7" t="s">
        <v>1805</v>
      </c>
      <c r="E182" s="365"/>
      <c r="F182" s="365"/>
      <c r="G182" s="1068">
        <v>44482.26</v>
      </c>
      <c r="H182" s="61"/>
      <c r="I182" s="1061"/>
      <c r="J182" s="1064"/>
      <c r="K182" s="1064"/>
      <c r="L182" s="1086"/>
      <c r="M182" s="15"/>
      <c r="O182" s="1064"/>
      <c r="P182" s="1064"/>
      <c r="Q182" s="1087" t="s">
        <v>1845</v>
      </c>
      <c r="R182" s="1061" t="e">
        <v>#N/A</v>
      </c>
      <c r="S182" s="61"/>
      <c r="T182" t="e">
        <v>#N/A</v>
      </c>
      <c r="U182" s="7"/>
      <c r="V182" s="7"/>
      <c r="W182" s="7"/>
      <c r="AE182" s="7"/>
      <c r="AF182" s="61"/>
      <c r="AK182" s="441"/>
      <c r="AL182" s="7"/>
      <c r="AM182" s="7"/>
      <c r="AO182" s="7"/>
      <c r="AP182" s="7"/>
      <c r="AR182" s="7"/>
      <c r="AT182" s="7"/>
      <c r="AU182" s="7" t="e">
        <v>#N/A</v>
      </c>
      <c r="AV182" s="7"/>
      <c r="AW182" s="7"/>
      <c r="AX182" s="7"/>
      <c r="AY182" s="7"/>
      <c r="AZ182" s="7"/>
      <c r="BA182" s="7"/>
      <c r="BB182" s="7"/>
      <c r="BC182" s="7"/>
      <c r="BD182" s="7"/>
      <c r="BE182" s="7"/>
      <c r="BF182" s="7"/>
      <c r="BG182" s="7"/>
      <c r="BH182" s="7"/>
      <c r="BI182" s="7"/>
      <c r="BJ182" s="7"/>
      <c r="BK182" s="7"/>
      <c r="BL182" s="7"/>
      <c r="BO182" s="61"/>
      <c r="BP182" s="61"/>
      <c r="BR182" s="7"/>
      <c r="BS182" s="7"/>
      <c r="BU182" s="1067"/>
      <c r="BW182" s="61"/>
      <c r="BY182" s="1067"/>
      <c r="CA182" s="1259"/>
      <c r="CC182" s="1064"/>
      <c r="CD182" s="61"/>
      <c r="CE182" s="61"/>
      <c r="CF182" s="15"/>
    </row>
    <row r="183" spans="4:84" ht="25.9" customHeight="1">
      <c r="D183" s="7"/>
      <c r="G183" s="1073"/>
      <c r="H183" s="61"/>
      <c r="I183" s="1061"/>
      <c r="J183" s="1088"/>
      <c r="K183" s="1088"/>
      <c r="L183" s="1082"/>
      <c r="M183" s="15"/>
      <c r="O183" s="1064"/>
      <c r="P183" s="1064"/>
      <c r="Q183" s="1077" t="s">
        <v>1846</v>
      </c>
      <c r="R183" s="1061" t="e">
        <v>#N/A</v>
      </c>
      <c r="S183" s="61"/>
      <c r="T183" t="e">
        <v>#N/A</v>
      </c>
      <c r="U183" s="7"/>
      <c r="V183" s="7"/>
      <c r="W183" s="7"/>
      <c r="AE183" s="7"/>
      <c r="AF183" s="61"/>
      <c r="AK183" s="441"/>
      <c r="AL183" s="7"/>
      <c r="AM183" s="7"/>
      <c r="AO183" s="7"/>
      <c r="AP183" s="7"/>
      <c r="AR183" s="7"/>
      <c r="AT183" s="7"/>
      <c r="AU183" s="7" t="e">
        <v>#N/A</v>
      </c>
      <c r="AV183" s="7"/>
      <c r="AW183" s="7"/>
      <c r="AX183" s="7"/>
      <c r="AY183" s="7"/>
      <c r="AZ183" s="7"/>
      <c r="BA183" s="7"/>
      <c r="BB183" s="7"/>
      <c r="BC183" s="7"/>
      <c r="BD183" s="7"/>
      <c r="BE183" s="7"/>
      <c r="BF183" s="7"/>
      <c r="BG183" s="7"/>
      <c r="BH183" s="7"/>
      <c r="BI183" s="7"/>
      <c r="BJ183" s="7"/>
      <c r="BK183" s="7"/>
      <c r="BL183" s="7"/>
      <c r="BO183" s="61"/>
      <c r="BP183" s="61"/>
      <c r="BR183" s="7"/>
      <c r="BS183" s="7"/>
      <c r="BU183" s="1067"/>
      <c r="BW183" s="61"/>
      <c r="BY183" s="1067"/>
      <c r="CA183" s="1260"/>
      <c r="CC183" s="1064"/>
      <c r="CD183" s="61"/>
      <c r="CE183" s="61"/>
      <c r="CF183" s="15"/>
    </row>
    <row r="184" spans="4:84" ht="25.9" customHeight="1">
      <c r="D184" s="7"/>
      <c r="E184" s="365"/>
      <c r="F184" s="365"/>
      <c r="G184" s="1073">
        <v>5000</v>
      </c>
      <c r="H184" s="61"/>
      <c r="I184" s="1061"/>
      <c r="J184" s="1088"/>
      <c r="K184" s="1088"/>
      <c r="L184" s="1066"/>
      <c r="M184" s="15"/>
      <c r="O184" s="1064"/>
      <c r="P184" s="1064"/>
      <c r="Q184" s="1087" t="s">
        <v>1847</v>
      </c>
      <c r="R184" s="1061" t="e">
        <v>#N/A</v>
      </c>
      <c r="S184" s="61"/>
      <c r="T184" t="e">
        <v>#N/A</v>
      </c>
      <c r="U184" s="7"/>
      <c r="V184" s="7"/>
      <c r="W184" s="7"/>
      <c r="AE184" s="7"/>
      <c r="AF184" s="61"/>
      <c r="AK184" s="441"/>
      <c r="AL184" s="7"/>
      <c r="AM184" s="7"/>
      <c r="AO184" s="7"/>
      <c r="AP184" s="7"/>
      <c r="AR184" s="7"/>
      <c r="AT184" s="7"/>
      <c r="AU184" s="7" t="e">
        <v>#N/A</v>
      </c>
      <c r="AV184" s="7"/>
      <c r="AW184" s="7"/>
      <c r="AX184" s="7"/>
      <c r="AY184" s="7"/>
      <c r="AZ184" s="7"/>
      <c r="BA184" s="7"/>
      <c r="BB184" s="7"/>
      <c r="BC184" s="7"/>
      <c r="BD184" s="7"/>
      <c r="BE184" s="7"/>
      <c r="BF184" s="7"/>
      <c r="BG184" s="7"/>
      <c r="BH184" s="7"/>
      <c r="BI184" s="7"/>
      <c r="BJ184" s="7"/>
      <c r="BK184" s="7"/>
      <c r="BL184" s="7"/>
      <c r="BO184" s="61"/>
      <c r="BP184" s="61"/>
      <c r="BR184" s="7"/>
      <c r="BS184" s="7"/>
      <c r="BU184" s="1089"/>
      <c r="BW184" s="61"/>
      <c r="BY184" s="1067"/>
      <c r="CA184" s="1105"/>
      <c r="CC184" s="1064"/>
      <c r="CD184" s="61"/>
      <c r="CE184" s="61"/>
      <c r="CF184" s="15"/>
    </row>
    <row r="185" spans="4:84" ht="25.9" customHeight="1">
      <c r="D185" s="7"/>
      <c r="G185" s="61"/>
      <c r="H185" s="61"/>
      <c r="I185" s="7"/>
      <c r="L185" s="514"/>
      <c r="M185" s="15"/>
      <c r="Q185" s="1090" t="s">
        <v>1848</v>
      </c>
      <c r="R185" s="7" t="e">
        <v>#N/A</v>
      </c>
      <c r="S185" s="61"/>
      <c r="T185" t="e">
        <v>#N/A</v>
      </c>
      <c r="U185" s="7"/>
      <c r="V185" s="7"/>
      <c r="W185" s="7"/>
      <c r="AE185" s="7"/>
      <c r="AF185" s="61"/>
      <c r="AK185" s="441"/>
      <c r="AL185" s="7"/>
      <c r="AM185" s="7"/>
      <c r="AO185" s="61"/>
      <c r="AP185" s="7"/>
      <c r="AR185" s="7"/>
      <c r="AT185" s="7"/>
      <c r="AU185" s="7" t="e">
        <v>#N/A</v>
      </c>
      <c r="AV185" s="7"/>
      <c r="AW185" s="7"/>
      <c r="AX185" s="7"/>
      <c r="AY185" s="7"/>
      <c r="AZ185" s="7"/>
      <c r="BA185" s="726"/>
      <c r="BB185" s="7"/>
      <c r="BC185" s="7"/>
      <c r="BD185" s="7"/>
      <c r="BE185" s="7"/>
      <c r="BF185" s="7"/>
      <c r="BG185" s="7"/>
      <c r="BH185" s="7"/>
      <c r="BI185" s="7"/>
      <c r="BJ185" s="7"/>
      <c r="BK185" s="7"/>
      <c r="BL185" s="61"/>
      <c r="BO185" s="61"/>
      <c r="BP185" s="61"/>
      <c r="BR185" s="7"/>
      <c r="BS185" s="7"/>
      <c r="BU185" s="1947"/>
      <c r="BW185" s="61"/>
      <c r="CA185" s="1259"/>
      <c r="CD185" s="61"/>
      <c r="CE185" s="61"/>
      <c r="CF185" s="15"/>
    </row>
    <row r="186" spans="4:84" ht="25.9" customHeight="1">
      <c r="D186" s="7"/>
      <c r="G186" s="61"/>
      <c r="H186" s="61"/>
      <c r="I186" s="7"/>
      <c r="L186" s="514"/>
      <c r="M186" s="15"/>
      <c r="P186" t="s">
        <v>1125</v>
      </c>
      <c r="Q186" s="1091" t="s">
        <v>1849</v>
      </c>
      <c r="R186" s="7" t="e">
        <v>#N/A</v>
      </c>
      <c r="S186" s="61"/>
      <c r="T186" t="e">
        <v>#N/A</v>
      </c>
      <c r="U186" s="7"/>
      <c r="V186" s="7"/>
      <c r="W186" s="7"/>
      <c r="AE186" s="7"/>
      <c r="AF186" s="61"/>
      <c r="AK186" s="441"/>
      <c r="AL186" s="7"/>
      <c r="AM186" s="7"/>
      <c r="AO186" s="61"/>
      <c r="AP186" s="7"/>
      <c r="AR186" s="7"/>
      <c r="AT186" s="7"/>
      <c r="AU186" s="7" t="e">
        <v>#N/A</v>
      </c>
      <c r="AV186" s="7"/>
      <c r="AW186" s="7"/>
      <c r="AX186" s="7"/>
      <c r="AY186" s="7"/>
      <c r="AZ186" s="7"/>
      <c r="BA186" s="175"/>
      <c r="BB186" s="7"/>
      <c r="BC186" s="7"/>
      <c r="BD186" s="7"/>
      <c r="BE186" s="7"/>
      <c r="BF186" s="7"/>
      <c r="BG186" s="7"/>
      <c r="BH186" s="7"/>
      <c r="BI186" s="7"/>
      <c r="BJ186" s="7"/>
      <c r="BK186" s="7"/>
      <c r="BL186" s="61"/>
      <c r="BO186" s="61"/>
      <c r="BP186" s="61"/>
      <c r="BR186" s="7"/>
      <c r="BS186" s="7"/>
      <c r="BU186" s="1947"/>
      <c r="BW186" s="61"/>
      <c r="CA186" s="1260"/>
      <c r="CD186" s="61"/>
      <c r="CE186" s="61"/>
      <c r="CF186" s="15"/>
    </row>
    <row r="187" spans="4:84" ht="25.9" customHeight="1">
      <c r="D187"/>
      <c r="G187" s="61"/>
      <c r="H187" s="61"/>
      <c r="I187" s="7"/>
      <c r="L187" s="514"/>
      <c r="M187" s="15"/>
      <c r="P187" t="s">
        <v>295</v>
      </c>
      <c r="Q187" s="1092" t="s">
        <v>1850</v>
      </c>
      <c r="R187" s="7" t="e">
        <v>#N/A</v>
      </c>
      <c r="S187" s="61"/>
      <c r="T187" t="e">
        <v>#N/A</v>
      </c>
      <c r="U187" s="7"/>
      <c r="V187" s="7"/>
      <c r="W187" s="7"/>
      <c r="AE187" s="7"/>
      <c r="AF187" s="61"/>
      <c r="AK187" s="441"/>
      <c r="AL187" s="7"/>
      <c r="AM187" s="7"/>
      <c r="AO187" s="61"/>
      <c r="AP187" s="7"/>
      <c r="AR187" s="7"/>
      <c r="AT187" s="61"/>
      <c r="AU187" s="61" t="e">
        <v>#N/A</v>
      </c>
      <c r="AV187" s="61"/>
      <c r="AW187" s="7"/>
      <c r="AX187" s="7"/>
      <c r="AY187" s="7"/>
      <c r="AZ187" s="7"/>
      <c r="BA187" s="726"/>
      <c r="BB187" s="7"/>
      <c r="BC187" s="7"/>
      <c r="BD187" s="7"/>
      <c r="BE187" s="7"/>
      <c r="BF187" s="7"/>
      <c r="BG187" s="7"/>
      <c r="BH187" s="7"/>
      <c r="BI187" s="7"/>
      <c r="BJ187" s="7"/>
      <c r="BK187" s="7"/>
      <c r="BL187" s="61"/>
      <c r="BO187" s="61"/>
      <c r="BP187" s="61"/>
      <c r="BR187" s="7"/>
      <c r="BS187" s="7"/>
      <c r="BU187" s="1947"/>
      <c r="BW187" s="61"/>
      <c r="CA187" s="1105"/>
      <c r="CD187" s="61"/>
      <c r="CE187" s="61"/>
      <c r="CF187" s="15"/>
    </row>
    <row r="188" spans="4:84" ht="25.9" customHeight="1">
      <c r="D188"/>
      <c r="G188" s="61"/>
      <c r="H188" s="61"/>
      <c r="I188" s="7"/>
      <c r="L188" s="514"/>
      <c r="M188" s="15"/>
      <c r="Q188" s="1003" t="s">
        <v>1851</v>
      </c>
      <c r="R188" s="7" t="e">
        <v>#N/A</v>
      </c>
      <c r="S188" s="61"/>
      <c r="T188" t="e">
        <v>#N/A</v>
      </c>
      <c r="U188" s="7"/>
      <c r="V188" s="7"/>
      <c r="W188" s="7"/>
      <c r="AE188" s="7"/>
      <c r="AF188" s="61"/>
      <c r="AK188" s="441"/>
      <c r="AL188" s="7"/>
      <c r="AM188" s="7"/>
      <c r="AO188" s="61"/>
      <c r="AP188" s="7"/>
      <c r="AR188" s="7"/>
      <c r="AT188" s="61"/>
      <c r="AU188" s="61" t="e">
        <v>#N/A</v>
      </c>
      <c r="AV188" s="61"/>
      <c r="AW188" s="7"/>
      <c r="AX188" s="7"/>
      <c r="AY188" s="7"/>
      <c r="AZ188" s="7"/>
      <c r="BA188" s="7"/>
      <c r="BB188" s="7"/>
      <c r="BC188" s="7"/>
      <c r="BD188" s="7"/>
      <c r="BE188" s="7"/>
      <c r="BF188" s="7"/>
      <c r="BG188" s="7"/>
      <c r="BH188" s="7"/>
      <c r="BI188" s="7"/>
      <c r="BJ188" s="7"/>
      <c r="BK188" s="7"/>
      <c r="BL188" s="61"/>
      <c r="BO188" s="61"/>
      <c r="BP188" s="61"/>
      <c r="BR188" s="7"/>
      <c r="BS188" s="7"/>
      <c r="BU188" s="1947"/>
      <c r="BW188" s="61"/>
      <c r="CA188" s="1259"/>
      <c r="CD188" s="61"/>
      <c r="CE188" s="61"/>
      <c r="CF188" s="15"/>
    </row>
    <row r="189" spans="4:84" ht="25.9" customHeight="1">
      <c r="D189"/>
      <c r="G189" s="61"/>
      <c r="H189" s="61"/>
      <c r="I189" s="7"/>
      <c r="L189" s="514"/>
      <c r="M189" s="15"/>
      <c r="Q189" s="1003" t="s">
        <v>1852</v>
      </c>
      <c r="R189" s="7" t="e">
        <v>#N/A</v>
      </c>
      <c r="S189" s="61"/>
      <c r="T189" t="e">
        <v>#N/A</v>
      </c>
      <c r="U189" s="7"/>
      <c r="V189" s="7"/>
      <c r="W189" s="7"/>
      <c r="AE189" s="7"/>
      <c r="AF189" s="61"/>
      <c r="AK189" s="441"/>
      <c r="AL189" s="7"/>
      <c r="AM189" s="7"/>
      <c r="AO189" s="61"/>
      <c r="AP189" s="7"/>
      <c r="AR189" s="7"/>
      <c r="AT189" s="61"/>
      <c r="AU189" s="61" t="e">
        <v>#N/A</v>
      </c>
      <c r="AV189" s="61"/>
      <c r="AW189" s="7"/>
      <c r="AX189" s="7"/>
      <c r="AY189" s="7"/>
      <c r="AZ189" s="7"/>
      <c r="BA189" s="7"/>
      <c r="BB189" s="7"/>
      <c r="BC189" s="7"/>
      <c r="BD189" s="7"/>
      <c r="BE189" s="7"/>
      <c r="BF189" s="7"/>
      <c r="BG189" s="7"/>
      <c r="BH189" s="7"/>
      <c r="BI189" s="7"/>
      <c r="BJ189" s="7"/>
      <c r="BK189" s="7"/>
      <c r="BL189" s="61"/>
      <c r="BO189" s="61"/>
      <c r="BP189" s="61"/>
      <c r="BR189" s="7"/>
      <c r="BS189" s="7"/>
      <c r="BU189" s="1947"/>
      <c r="BW189" s="61"/>
      <c r="CA189" s="1260"/>
      <c r="CD189" s="61"/>
      <c r="CE189" s="61"/>
      <c r="CF189" s="15"/>
    </row>
    <row r="190" spans="4:84" ht="25.9" customHeight="1">
      <c r="D190"/>
      <c r="G190" s="61"/>
      <c r="H190" s="61"/>
      <c r="I190" s="7"/>
      <c r="L190" s="514"/>
      <c r="M190" s="15"/>
      <c r="Q190" s="1003" t="s">
        <v>1853</v>
      </c>
      <c r="R190" s="7" t="e">
        <v>#N/A</v>
      </c>
      <c r="S190" s="61"/>
      <c r="T190" t="e">
        <v>#N/A</v>
      </c>
      <c r="U190" s="7"/>
      <c r="V190" s="7"/>
      <c r="W190" s="7"/>
      <c r="AE190" s="7"/>
      <c r="AF190" s="61"/>
      <c r="AK190" s="441"/>
      <c r="AL190" s="7"/>
      <c r="AM190" s="7"/>
      <c r="AO190" s="61"/>
      <c r="AP190" s="7"/>
      <c r="AR190" s="7"/>
      <c r="AT190" s="61"/>
      <c r="AU190" s="61" t="e">
        <v>#N/A</v>
      </c>
      <c r="AV190" s="61"/>
      <c r="AW190" s="7"/>
      <c r="AX190" s="7"/>
      <c r="AY190" s="7"/>
      <c r="AZ190" s="7"/>
      <c r="BA190" s="7"/>
      <c r="BB190" s="7"/>
      <c r="BC190" s="7"/>
      <c r="BD190" s="7"/>
      <c r="BE190" s="7"/>
      <c r="BF190" s="7"/>
      <c r="BG190" s="7"/>
      <c r="BH190" s="7"/>
      <c r="BI190" s="7"/>
      <c r="BJ190" s="7"/>
      <c r="BK190" s="7"/>
      <c r="BL190" s="61"/>
      <c r="BO190" s="61"/>
      <c r="BP190" s="61"/>
      <c r="BR190" s="7"/>
      <c r="BS190" s="7"/>
      <c r="BU190" s="1947"/>
      <c r="BW190" s="61"/>
      <c r="CA190" s="1105"/>
      <c r="CD190" s="61"/>
      <c r="CE190" s="61"/>
      <c r="CF190" s="15"/>
    </row>
    <row r="191" spans="4:84" ht="25.9" customHeight="1">
      <c r="D191"/>
      <c r="E191" s="314"/>
      <c r="F191" s="314"/>
      <c r="G191" s="61"/>
      <c r="H191" s="61"/>
      <c r="I191" s="314"/>
      <c r="L191" s="514"/>
      <c r="M191" s="15"/>
      <c r="Q191" s="1003" t="s">
        <v>134</v>
      </c>
      <c r="R191" s="314" t="e">
        <v>#N/A</v>
      </c>
      <c r="S191" s="61"/>
      <c r="T191" t="e">
        <v>#N/A</v>
      </c>
      <c r="U191" s="61"/>
      <c r="W191" s="61"/>
      <c r="AE191" s="61" t="s">
        <v>1783</v>
      </c>
      <c r="AF191" s="61"/>
      <c r="AK191" s="441"/>
      <c r="AL191" s="61"/>
      <c r="AM191" s="61"/>
      <c r="AO191" s="61"/>
      <c r="AP191" s="7"/>
      <c r="AR191" s="7"/>
      <c r="AT191" s="61"/>
      <c r="AU191" s="61" t="e">
        <v>#N/A</v>
      </c>
      <c r="AV191" s="61"/>
      <c r="AW191" s="7"/>
      <c r="AX191" s="7"/>
      <c r="AY191" s="7"/>
      <c r="AZ191" s="7"/>
      <c r="BA191" s="7"/>
      <c r="BB191" s="7"/>
      <c r="BC191" s="7"/>
      <c r="BD191" s="7"/>
      <c r="BE191" s="7"/>
      <c r="BF191" s="7"/>
      <c r="BG191" s="7"/>
      <c r="BH191" s="7"/>
      <c r="BI191" s="7"/>
      <c r="BJ191" s="7"/>
      <c r="BK191" s="7"/>
      <c r="BL191" s="61"/>
      <c r="BO191" s="61"/>
      <c r="BP191" s="61"/>
      <c r="BR191" s="61"/>
      <c r="BS191" s="7"/>
      <c r="BU191" s="1947"/>
      <c r="BW191" s="61"/>
      <c r="CA191" s="1259"/>
      <c r="CD191" s="61"/>
      <c r="CE191" s="61"/>
      <c r="CF191" s="15"/>
    </row>
    <row r="192" spans="4:84" ht="25.9" customHeight="1">
      <c r="D192"/>
      <c r="E192" s="455"/>
      <c r="F192" s="455"/>
      <c r="G192" s="61"/>
      <c r="H192" s="61"/>
      <c r="I192" s="455"/>
      <c r="L192" s="61"/>
      <c r="M192" s="15"/>
      <c r="Q192" s="1003" t="s">
        <v>468</v>
      </c>
      <c r="R192" s="455" t="e">
        <v>#N/A</v>
      </c>
      <c r="S192" s="61"/>
      <c r="T192" t="e">
        <v>#N/A</v>
      </c>
      <c r="U192" s="61"/>
      <c r="W192" s="61"/>
      <c r="AE192" s="61" t="s">
        <v>1788</v>
      </c>
      <c r="AF192" s="61"/>
      <c r="AK192" s="441"/>
      <c r="AL192" s="61"/>
      <c r="AM192" s="61"/>
      <c r="AO192" s="61"/>
      <c r="AP192" s="7"/>
      <c r="AR192" s="7"/>
      <c r="AT192" s="61"/>
      <c r="AU192" s="61" t="e">
        <v>#N/A</v>
      </c>
      <c r="AV192" s="61"/>
      <c r="AW192" s="7"/>
      <c r="AX192" s="7"/>
      <c r="AY192" s="7"/>
      <c r="AZ192" s="7"/>
      <c r="BA192" s="7"/>
      <c r="BB192" s="7"/>
      <c r="BC192" s="7"/>
      <c r="BD192" s="7"/>
      <c r="BE192" s="7"/>
      <c r="BF192" s="7"/>
      <c r="BG192" s="7"/>
      <c r="BH192" s="7"/>
      <c r="BI192" s="7"/>
      <c r="BJ192" s="7"/>
      <c r="BK192" s="7"/>
      <c r="BL192" s="61"/>
      <c r="BO192" s="61"/>
      <c r="BP192" s="61"/>
      <c r="BR192" s="61"/>
      <c r="BS192" s="7"/>
      <c r="BW192" s="61"/>
      <c r="CA192" s="1260"/>
      <c r="CD192" s="61"/>
      <c r="CE192" s="61"/>
      <c r="CF192" s="15"/>
    </row>
    <row r="193" spans="4:84" ht="25.9" customHeight="1">
      <c r="D193"/>
      <c r="E193" s="455"/>
      <c r="F193" s="455"/>
      <c r="G193" s="61"/>
      <c r="H193" s="61"/>
      <c r="I193" s="455"/>
      <c r="L193" s="61"/>
      <c r="M193" s="15"/>
      <c r="Q193" s="1003"/>
      <c r="R193" s="455"/>
      <c r="S193" s="61"/>
      <c r="U193" s="61"/>
      <c r="W193" s="61"/>
      <c r="AE193" s="61"/>
      <c r="AF193" s="61"/>
      <c r="AK193" s="441"/>
      <c r="AL193" s="61"/>
      <c r="AM193" s="61"/>
      <c r="AO193" s="61"/>
      <c r="AP193" s="7"/>
      <c r="AR193" s="7"/>
      <c r="AT193" s="61"/>
      <c r="AU193" s="61"/>
      <c r="AV193" s="61"/>
      <c r="AW193" s="7"/>
      <c r="AX193" s="7"/>
      <c r="AY193" s="7"/>
      <c r="AZ193" s="7"/>
      <c r="BA193" s="7"/>
      <c r="BB193" s="7"/>
      <c r="BC193" s="7"/>
      <c r="BD193" s="7"/>
      <c r="BE193" s="7"/>
      <c r="BF193" s="7"/>
      <c r="BG193" s="7"/>
      <c r="BH193" s="7"/>
      <c r="BI193" s="7"/>
      <c r="BJ193" s="7"/>
      <c r="BK193" s="7"/>
      <c r="BL193" s="61"/>
      <c r="BO193" s="61"/>
      <c r="BP193" s="61"/>
      <c r="BR193" s="61"/>
      <c r="BS193" s="7"/>
      <c r="BW193" s="61"/>
      <c r="CA193" s="1260"/>
      <c r="CD193" s="61"/>
      <c r="CE193" s="61"/>
      <c r="CF193" s="15"/>
    </row>
    <row r="194" spans="4:84" ht="25.9" customHeight="1">
      <c r="D194"/>
      <c r="E194" s="138"/>
      <c r="F194" s="138"/>
      <c r="G194" s="61"/>
      <c r="H194" s="61"/>
      <c r="I194" s="138"/>
      <c r="L194" s="61"/>
      <c r="M194" s="15"/>
      <c r="P194" t="s">
        <v>324</v>
      </c>
      <c r="Q194" s="1003" t="s">
        <v>1517</v>
      </c>
      <c r="R194" s="138" t="e">
        <v>#N/A</v>
      </c>
      <c r="S194" s="61"/>
      <c r="T194" t="e">
        <v>#N/A</v>
      </c>
      <c r="U194" s="61"/>
      <c r="W194" s="61"/>
      <c r="AE194" s="61" t="s">
        <v>1795</v>
      </c>
      <c r="AF194" s="61"/>
      <c r="AK194" s="441"/>
      <c r="AL194" s="61"/>
      <c r="AM194" s="61"/>
      <c r="AO194" s="61"/>
      <c r="AP194" s="7"/>
      <c r="AR194" s="7"/>
      <c r="AT194" s="61"/>
      <c r="AU194" s="61" t="e">
        <v>#N/A</v>
      </c>
      <c r="AV194" s="61"/>
      <c r="AW194" s="7"/>
      <c r="AX194" s="7"/>
      <c r="AY194" s="7"/>
      <c r="AZ194" s="7"/>
      <c r="BA194" s="7"/>
      <c r="BB194" s="7"/>
      <c r="BC194" s="7"/>
      <c r="BD194" s="7"/>
      <c r="BE194" s="7"/>
      <c r="BF194" s="7"/>
      <c r="BG194" s="7"/>
      <c r="BH194" s="7"/>
      <c r="BI194" s="7"/>
      <c r="BJ194" s="7"/>
      <c r="BK194" s="7"/>
      <c r="BL194" s="61"/>
      <c r="BO194" s="61"/>
      <c r="BP194" s="61"/>
      <c r="BR194" s="61"/>
      <c r="BS194" s="7"/>
      <c r="BW194" s="61"/>
      <c r="CA194" s="1105"/>
      <c r="CD194" s="61"/>
      <c r="CE194" s="61"/>
      <c r="CF194" s="15"/>
    </row>
    <row r="195" spans="4:84" ht="25.9" customHeight="1">
      <c r="D195"/>
      <c r="E195" s="485"/>
      <c r="F195" s="485"/>
      <c r="G195" s="61"/>
      <c r="I195" s="485"/>
      <c r="L195" s="159"/>
      <c r="M195" s="61"/>
      <c r="P195" t="s">
        <v>295</v>
      </c>
      <c r="Q195" s="1003" t="s">
        <v>328</v>
      </c>
      <c r="R195" s="485" t="e">
        <v>#N/A</v>
      </c>
      <c r="S195" s="61"/>
      <c r="T195" t="e">
        <v>#N/A</v>
      </c>
      <c r="U195" s="61"/>
      <c r="W195" s="61"/>
      <c r="AE195" s="61" t="s">
        <v>1800</v>
      </c>
      <c r="AF195" s="61"/>
      <c r="AK195" s="61" t="e">
        <v>#N/A</v>
      </c>
      <c r="AL195" s="61"/>
      <c r="AM195" s="61"/>
      <c r="AO195" s="61"/>
      <c r="AP195" s="7"/>
      <c r="AR195" s="7"/>
      <c r="AT195" s="61"/>
      <c r="AU195" s="61" t="e">
        <v>#N/A</v>
      </c>
      <c r="AV195" s="61"/>
      <c r="AW195" s="7"/>
      <c r="AX195" s="7"/>
      <c r="AY195" s="7"/>
      <c r="AZ195" s="7"/>
      <c r="BA195" s="7"/>
      <c r="BB195" s="7"/>
      <c r="BC195" s="7"/>
      <c r="BD195" s="7"/>
      <c r="BE195" s="7"/>
      <c r="BF195" s="7"/>
      <c r="BG195" s="7"/>
      <c r="BH195" s="7"/>
      <c r="BI195" s="7"/>
      <c r="BJ195" s="7"/>
      <c r="BK195" s="7"/>
      <c r="BL195" s="61"/>
      <c r="BO195" s="61"/>
      <c r="BP195" s="453"/>
      <c r="BR195" s="61"/>
      <c r="BS195" s="7"/>
      <c r="CA195" s="1259"/>
      <c r="CD195" s="61"/>
      <c r="CE195" s="61"/>
      <c r="CF195" s="61"/>
    </row>
    <row r="196" spans="4:84" ht="25.9" customHeight="1">
      <c r="D196"/>
      <c r="E196" s="485"/>
      <c r="F196" s="485"/>
      <c r="G196" s="61"/>
      <c r="I196" s="485"/>
      <c r="L196" s="61"/>
      <c r="M196" s="61"/>
      <c r="Q196" s="1003" t="s">
        <v>1027</v>
      </c>
      <c r="R196" s="485" t="e">
        <v>#N/A</v>
      </c>
      <c r="S196" s="61"/>
      <c r="T196" t="e">
        <v>#N/A</v>
      </c>
      <c r="U196" s="61"/>
      <c r="W196" s="61"/>
      <c r="AE196" s="61" t="s">
        <v>1817</v>
      </c>
      <c r="AF196" s="61"/>
      <c r="AK196" s="61" t="e">
        <v>#N/A</v>
      </c>
      <c r="AL196" s="61"/>
      <c r="AM196" s="61"/>
      <c r="AO196" s="61"/>
      <c r="AP196" s="7"/>
      <c r="AR196" s="7"/>
      <c r="AT196" s="61"/>
      <c r="AU196" s="61" t="e">
        <v>#N/A</v>
      </c>
      <c r="AV196" s="61"/>
      <c r="AW196" s="7"/>
      <c r="AX196" s="7"/>
      <c r="AY196" s="7"/>
      <c r="AZ196" s="7"/>
      <c r="BA196" s="7"/>
      <c r="BB196" s="7"/>
      <c r="BC196" s="7"/>
      <c r="BD196" s="7"/>
      <c r="BE196" s="7"/>
      <c r="BF196" s="7"/>
      <c r="BG196" s="7"/>
      <c r="BH196" s="7"/>
      <c r="BI196" s="7"/>
      <c r="BJ196" s="7"/>
      <c r="BK196" s="7"/>
      <c r="BL196" s="61"/>
      <c r="BO196" s="61"/>
      <c r="BP196" s="453"/>
      <c r="BR196" s="61"/>
      <c r="BS196" s="7"/>
      <c r="CA196" s="1260"/>
      <c r="CD196" s="61"/>
      <c r="CE196" s="61"/>
      <c r="CF196" s="61"/>
    </row>
    <row r="197" spans="4:84" ht="25.9" customHeight="1">
      <c r="E197" s="485"/>
      <c r="F197" s="485"/>
      <c r="G197" s="61"/>
      <c r="I197" s="485"/>
      <c r="L197" s="159"/>
      <c r="M197" s="61"/>
      <c r="Q197" s="1003" t="s">
        <v>474</v>
      </c>
      <c r="R197" s="485" t="e">
        <v>#N/A</v>
      </c>
      <c r="S197" s="61"/>
      <c r="T197" t="e">
        <v>#N/A</v>
      </c>
      <c r="U197" s="61"/>
      <c r="W197" s="61"/>
      <c r="AE197" s="61" t="s">
        <v>1819</v>
      </c>
      <c r="AF197" s="61"/>
      <c r="AK197" s="61" t="e">
        <v>#N/A</v>
      </c>
      <c r="AL197" s="61"/>
      <c r="AM197" s="61"/>
      <c r="AO197" s="61"/>
      <c r="AP197" s="7"/>
      <c r="AR197" s="7"/>
      <c r="AT197" s="61"/>
      <c r="AU197" s="61" t="e">
        <v>#N/A</v>
      </c>
      <c r="AV197" s="61"/>
      <c r="AW197" s="7"/>
      <c r="AX197" s="7"/>
      <c r="AY197" s="7"/>
      <c r="AZ197" s="7" t="e" vm="2">
        <v>#VALUE!</v>
      </c>
      <c r="BA197" s="7"/>
      <c r="BB197" s="7"/>
      <c r="BC197" s="7"/>
      <c r="BD197" s="7"/>
      <c r="BE197" s="7"/>
      <c r="BF197" s="7"/>
      <c r="BG197" s="7"/>
      <c r="BH197" s="7"/>
      <c r="BI197" s="7"/>
      <c r="BJ197" s="7"/>
      <c r="BK197" s="7"/>
      <c r="BL197" s="61"/>
      <c r="BO197" s="61"/>
      <c r="BP197" s="453"/>
      <c r="BR197" s="61"/>
      <c r="BS197" s="7"/>
      <c r="CA197" s="1105"/>
      <c r="CD197" s="61"/>
      <c r="CE197" s="61"/>
      <c r="CF197" s="61"/>
    </row>
    <row r="198" spans="4:84" ht="25.9" customHeight="1">
      <c r="E198" s="508"/>
      <c r="F198" s="508"/>
      <c r="G198" s="61"/>
      <c r="I198" s="508"/>
      <c r="L198" s="159"/>
      <c r="M198" s="61"/>
      <c r="Q198" s="1003" t="s">
        <v>486</v>
      </c>
      <c r="R198" s="508" t="e">
        <v>#N/A</v>
      </c>
      <c r="S198" s="61"/>
      <c r="T198" t="e">
        <v>#N/A</v>
      </c>
      <c r="U198" s="61"/>
      <c r="W198" s="61"/>
      <c r="AE198" s="61" t="s">
        <v>1821</v>
      </c>
      <c r="AF198" s="61"/>
      <c r="AK198" s="61" t="e">
        <v>#N/A</v>
      </c>
      <c r="AL198" s="61"/>
      <c r="AM198" s="61"/>
      <c r="AO198" s="61"/>
      <c r="AP198" s="7"/>
      <c r="AR198" s="7"/>
      <c r="AT198" s="61"/>
      <c r="AU198" s="61" t="e">
        <v>#N/A</v>
      </c>
      <c r="AV198" s="61"/>
      <c r="AW198" s="7"/>
      <c r="AX198" s="7"/>
      <c r="AY198" s="7"/>
      <c r="AZ198" s="7"/>
      <c r="BA198" s="7"/>
      <c r="BB198" s="7"/>
      <c r="BC198" s="7"/>
      <c r="BD198" s="7"/>
      <c r="BE198" s="7"/>
      <c r="BF198" s="7"/>
      <c r="BG198" s="7"/>
      <c r="BH198" s="7"/>
      <c r="BI198" s="7"/>
      <c r="BJ198" s="7"/>
      <c r="BK198" s="7"/>
      <c r="BL198" s="61"/>
      <c r="BO198" s="61"/>
      <c r="BP198" s="453"/>
      <c r="BR198" s="61"/>
      <c r="BS198" s="7"/>
      <c r="CA198" s="1259"/>
      <c r="CD198" s="61"/>
      <c r="CE198" s="61"/>
      <c r="CF198" s="61"/>
    </row>
    <row r="199" spans="4:84" ht="25.9" customHeight="1">
      <c r="E199" s="485"/>
      <c r="F199" s="485"/>
      <c r="G199" s="61"/>
      <c r="I199" s="485"/>
      <c r="L199" s="159"/>
      <c r="M199" s="61"/>
      <c r="Q199" s="1003" t="s">
        <v>1061</v>
      </c>
      <c r="R199" s="485" t="e">
        <v>#N/A</v>
      </c>
      <c r="S199" s="61"/>
      <c r="T199" t="e">
        <v>#N/A</v>
      </c>
      <c r="U199" s="61"/>
      <c r="W199" s="61"/>
      <c r="AE199" s="61" t="s">
        <v>1823</v>
      </c>
      <c r="AF199" s="61"/>
      <c r="AK199" s="61" t="e">
        <v>#N/A</v>
      </c>
      <c r="AL199" s="61"/>
      <c r="AM199" s="61"/>
      <c r="AO199" s="61"/>
      <c r="AP199" s="7"/>
      <c r="AR199" s="7"/>
      <c r="AT199" s="61"/>
      <c r="AU199" s="61" t="e">
        <v>#N/A</v>
      </c>
      <c r="AV199" s="61"/>
      <c r="AW199" s="7"/>
      <c r="AX199" s="7"/>
      <c r="AY199" s="7"/>
      <c r="AZ199" s="7"/>
      <c r="BA199" s="7"/>
      <c r="BB199" s="7"/>
      <c r="BC199" s="7"/>
      <c r="BD199" s="7"/>
      <c r="BE199" s="7"/>
      <c r="BF199" s="7"/>
      <c r="BG199" s="7"/>
      <c r="BH199" s="7"/>
      <c r="BI199" s="7"/>
      <c r="BJ199" s="7"/>
      <c r="BK199" s="7"/>
      <c r="BL199" s="61"/>
      <c r="BO199" s="61"/>
      <c r="BP199" s="453"/>
      <c r="BR199" s="61"/>
      <c r="BS199" s="7"/>
      <c r="CA199" s="1260"/>
      <c r="CD199" s="61"/>
      <c r="CE199" s="61"/>
      <c r="CF199" s="61"/>
    </row>
    <row r="200" spans="4:84" ht="25.9" customHeight="1">
      <c r="E200" s="314"/>
      <c r="F200" s="314"/>
      <c r="G200" s="61"/>
      <c r="I200" s="314"/>
      <c r="K200" s="314" t="s">
        <v>1854</v>
      </c>
      <c r="L200" s="159"/>
      <c r="M200" s="61"/>
      <c r="Q200" s="1003" t="s">
        <v>1050</v>
      </c>
      <c r="R200" s="314" t="e">
        <v>#N/A</v>
      </c>
      <c r="S200" s="61"/>
      <c r="T200" t="e">
        <v>#N/A</v>
      </c>
      <c r="U200" s="61"/>
      <c r="W200" s="61"/>
      <c r="AE200" s="61" t="s">
        <v>1825</v>
      </c>
      <c r="AF200" s="61"/>
      <c r="AK200" s="61" t="e">
        <v>#N/A</v>
      </c>
      <c r="AL200" s="61"/>
      <c r="AM200" s="61"/>
      <c r="AO200" s="61"/>
      <c r="AP200" s="7"/>
      <c r="AR200" s="7"/>
      <c r="AT200" s="61"/>
      <c r="AU200" s="61" t="e">
        <v>#N/A</v>
      </c>
      <c r="AV200" s="1681" t="str">
        <f>AV1</f>
        <v xml:space="preserve">Smith, Brian </v>
      </c>
      <c r="AW200" s="7"/>
      <c r="AX200" s="7"/>
      <c r="AY200" s="7"/>
      <c r="AZ200" s="7"/>
      <c r="BA200" s="7"/>
      <c r="BB200" s="7"/>
      <c r="BC200" s="7"/>
      <c r="BD200" s="7"/>
      <c r="BE200" s="7"/>
      <c r="BF200" s="7"/>
      <c r="BG200" s="7"/>
      <c r="BH200" s="7"/>
      <c r="BI200" s="7"/>
      <c r="BJ200" s="7"/>
      <c r="BK200" s="7"/>
      <c r="BL200" s="61"/>
      <c r="BO200" s="61"/>
      <c r="BP200" s="453"/>
      <c r="BR200" s="61"/>
      <c r="BS200" s="7"/>
      <c r="CA200" s="1105"/>
      <c r="CD200" s="61"/>
      <c r="CE200" s="61"/>
      <c r="CF200" s="61"/>
    </row>
    <row r="201" spans="4:84" ht="25.9" customHeight="1">
      <c r="E201" s="1094"/>
      <c r="F201" s="1094"/>
      <c r="G201" s="61"/>
      <c r="I201" s="1094"/>
      <c r="K201" s="1094" t="s">
        <v>1855</v>
      </c>
      <c r="L201" s="159"/>
      <c r="M201" s="61"/>
      <c r="P201" t="s">
        <v>322</v>
      </c>
      <c r="Q201" s="1003" t="s">
        <v>908</v>
      </c>
      <c r="R201" s="1094" t="e">
        <v>#N/A</v>
      </c>
      <c r="S201" s="61"/>
      <c r="T201" t="e">
        <v>#N/A</v>
      </c>
      <c r="U201" s="61"/>
      <c r="W201" s="61"/>
      <c r="AE201" s="61" t="s">
        <v>1827</v>
      </c>
      <c r="AF201" s="61"/>
      <c r="AK201" s="61" t="e">
        <v>#N/A</v>
      </c>
      <c r="AL201" s="61"/>
      <c r="AM201" s="61"/>
      <c r="AO201" s="61"/>
      <c r="AP201" s="7"/>
      <c r="AR201" s="7"/>
      <c r="AT201" s="61"/>
      <c r="AU201" s="61" t="e">
        <v>#N/A</v>
      </c>
      <c r="AV201" s="1675">
        <v>17392.66</v>
      </c>
      <c r="AW201" s="7" t="s">
        <v>1856</v>
      </c>
      <c r="AX201" s="7"/>
      <c r="AY201" s="7"/>
      <c r="AZ201" s="7"/>
      <c r="BA201" s="7"/>
      <c r="BB201" s="7"/>
      <c r="BC201" s="7"/>
      <c r="BD201" s="7"/>
      <c r="BE201" s="7"/>
      <c r="BF201" s="7"/>
      <c r="BG201" s="7"/>
      <c r="BH201" s="7"/>
      <c r="BI201" s="7"/>
      <c r="BJ201" s="7"/>
      <c r="BK201" s="7"/>
      <c r="BL201" s="61"/>
      <c r="BO201" s="61"/>
      <c r="BP201" s="453"/>
      <c r="BR201" s="61"/>
      <c r="BS201" s="7"/>
      <c r="CA201" s="1259"/>
      <c r="CD201" s="61"/>
      <c r="CE201" s="61"/>
      <c r="CF201" s="61"/>
    </row>
    <row r="202" spans="4:84" ht="25.9" customHeight="1">
      <c r="E202" s="22"/>
      <c r="F202" s="22"/>
      <c r="G202" s="61"/>
      <c r="I202" s="22"/>
      <c r="K202" s="22" t="s">
        <v>1857</v>
      </c>
      <c r="L202" s="159"/>
      <c r="M202" s="61"/>
      <c r="P202">
        <v>11</v>
      </c>
      <c r="Q202" s="1003" t="s">
        <v>942</v>
      </c>
      <c r="R202" s="22" t="e">
        <v>#N/A</v>
      </c>
      <c r="S202" s="61"/>
      <c r="T202" t="e">
        <v>#N/A</v>
      </c>
      <c r="U202" s="61"/>
      <c r="W202" s="61"/>
      <c r="AE202" s="61" t="s">
        <v>1829</v>
      </c>
      <c r="AF202" s="61"/>
      <c r="AK202" s="61" t="e">
        <v>#N/A</v>
      </c>
      <c r="AL202" s="61"/>
      <c r="AM202" s="61"/>
      <c r="AO202" s="61"/>
      <c r="AP202" s="7"/>
      <c r="AR202" s="7"/>
      <c r="AT202" s="61"/>
      <c r="AU202" s="61" t="e">
        <v>#N/A</v>
      </c>
      <c r="AV202" s="1677">
        <v>21685.360000000001</v>
      </c>
      <c r="AW202" s="7" t="s">
        <v>1858</v>
      </c>
      <c r="AX202" s="7"/>
      <c r="AY202" s="7"/>
      <c r="AZ202" s="7"/>
      <c r="BA202" s="7"/>
      <c r="BB202" s="7"/>
      <c r="BC202" s="7"/>
      <c r="BD202" s="7"/>
      <c r="BE202" s="7"/>
      <c r="BF202" s="7"/>
      <c r="BG202" s="7"/>
      <c r="BH202" s="7"/>
      <c r="BI202" s="7"/>
      <c r="BJ202" s="7"/>
      <c r="BK202" s="7"/>
      <c r="BL202" s="61"/>
      <c r="BO202" s="61"/>
      <c r="BP202" s="453"/>
      <c r="BR202" s="61"/>
      <c r="BS202" s="7"/>
      <c r="CA202" s="1260"/>
      <c r="CD202" s="61"/>
      <c r="CE202" s="61"/>
      <c r="CF202" s="61"/>
    </row>
    <row r="203" spans="4:84" ht="25.9" customHeight="1">
      <c r="E203" s="518"/>
      <c r="F203" s="518"/>
      <c r="G203" s="61"/>
      <c r="I203" s="518"/>
      <c r="K203" s="518" t="s">
        <v>1859</v>
      </c>
      <c r="L203" s="61"/>
      <c r="M203" s="61"/>
      <c r="P203">
        <v>12</v>
      </c>
      <c r="Q203" s="1003" t="s">
        <v>332</v>
      </c>
      <c r="R203" s="518" t="e">
        <v>#N/A</v>
      </c>
      <c r="S203" s="61"/>
      <c r="T203" t="e">
        <v>#N/A</v>
      </c>
      <c r="U203" s="61"/>
      <c r="W203" s="61"/>
      <c r="AE203" s="61" t="s">
        <v>1831</v>
      </c>
      <c r="AF203" s="61"/>
      <c r="AK203" s="61" t="e">
        <v>#N/A</v>
      </c>
      <c r="AL203" s="61"/>
      <c r="AM203" s="61"/>
      <c r="AO203" s="61"/>
      <c r="AP203" s="7"/>
      <c r="AR203" s="7"/>
      <c r="AT203" s="61"/>
      <c r="AU203" s="61" t="e">
        <v>#N/A</v>
      </c>
      <c r="AV203" s="1675">
        <f>AV202+AV201</f>
        <v>39078.020000000004</v>
      </c>
      <c r="AW203" s="7" t="s">
        <v>1860</v>
      </c>
      <c r="AX203" s="7"/>
      <c r="AY203" s="7"/>
      <c r="AZ203" s="7"/>
      <c r="BA203" s="7"/>
      <c r="BB203" s="7"/>
      <c r="BC203" s="7"/>
      <c r="BD203" s="7"/>
      <c r="BE203" s="7"/>
      <c r="BF203" s="7"/>
      <c r="BG203" s="7"/>
      <c r="BH203" s="7"/>
      <c r="BI203" s="7"/>
      <c r="BJ203" s="7"/>
      <c r="BK203" s="7"/>
      <c r="BL203" s="61"/>
      <c r="BO203" s="61"/>
      <c r="BP203" s="453"/>
      <c r="BR203" s="61"/>
      <c r="BS203" s="7"/>
      <c r="CA203" s="970"/>
      <c r="CD203" s="61"/>
      <c r="CE203" s="61"/>
      <c r="CF203" s="61"/>
    </row>
    <row r="204" spans="4:84" ht="25.9" customHeight="1">
      <c r="E204" s="519"/>
      <c r="F204" s="519"/>
      <c r="G204" s="61"/>
      <c r="I204" s="519"/>
      <c r="K204" s="519" t="s">
        <v>1861</v>
      </c>
      <c r="L204" s="159"/>
      <c r="M204" s="61"/>
      <c r="P204">
        <v>8</v>
      </c>
      <c r="Q204" s="1003" t="s">
        <v>324</v>
      </c>
      <c r="R204" s="519" t="e">
        <v>#N/A</v>
      </c>
      <c r="S204" s="61"/>
      <c r="T204" t="e">
        <v>#N/A</v>
      </c>
      <c r="U204" s="61"/>
      <c r="W204" s="61"/>
      <c r="AE204" s="61" t="s">
        <v>1832</v>
      </c>
      <c r="AF204" s="61"/>
      <c r="AK204" s="61" t="e">
        <v>#N/A</v>
      </c>
      <c r="AL204" s="61"/>
      <c r="AM204" s="61"/>
      <c r="AO204" s="61"/>
      <c r="AP204" s="7"/>
      <c r="AR204" s="7"/>
      <c r="AT204" s="61"/>
      <c r="AU204" s="61" t="e">
        <v>#N/A</v>
      </c>
      <c r="AV204" s="1675"/>
      <c r="AW204" s="7"/>
      <c r="AX204" s="7"/>
      <c r="AY204" s="7"/>
      <c r="AZ204" s="7"/>
      <c r="BA204" s="7"/>
      <c r="BB204" s="7"/>
      <c r="BC204" s="7"/>
      <c r="BD204" s="7"/>
      <c r="BE204" s="7"/>
      <c r="BF204" s="7"/>
      <c r="BG204" s="7"/>
      <c r="BH204" s="7"/>
      <c r="BI204" s="7"/>
      <c r="BJ204" s="7"/>
      <c r="BK204" s="7"/>
      <c r="BL204" s="61"/>
      <c r="BO204" s="61"/>
      <c r="BP204" s="453"/>
      <c r="BR204" s="61"/>
      <c r="BS204" s="7"/>
      <c r="CA204" s="1106"/>
      <c r="CD204" s="61"/>
      <c r="CE204" s="61"/>
      <c r="CF204" s="61"/>
    </row>
    <row r="205" spans="4:84" ht="25.9" customHeight="1">
      <c r="E205" s="24"/>
      <c r="F205" s="24"/>
      <c r="G205" s="61"/>
      <c r="I205" s="24"/>
      <c r="K205" s="24" t="s">
        <v>1862</v>
      </c>
      <c r="L205" s="61"/>
      <c r="M205" s="61"/>
      <c r="P205">
        <v>33</v>
      </c>
      <c r="Q205" s="1003" t="s">
        <v>322</v>
      </c>
      <c r="R205" s="1095" t="e">
        <v>#N/A</v>
      </c>
      <c r="S205" s="61"/>
      <c r="T205" t="e">
        <v>#N/A</v>
      </c>
      <c r="U205" s="61"/>
      <c r="W205" s="61"/>
      <c r="AE205" s="61" t="s">
        <v>1833</v>
      </c>
      <c r="AF205" s="61"/>
      <c r="AK205" s="61"/>
      <c r="AL205" s="61"/>
      <c r="AM205" s="61"/>
      <c r="AO205" s="61"/>
      <c r="AP205" s="7"/>
      <c r="AR205" s="7"/>
      <c r="AT205" s="61"/>
      <c r="AU205" s="61" t="e">
        <v>#N/A</v>
      </c>
      <c r="AV205" s="1675">
        <v>30000</v>
      </c>
      <c r="AW205" s="7" t="s">
        <v>1863</v>
      </c>
      <c r="AX205" s="7"/>
      <c r="AY205" s="7"/>
      <c r="AZ205" s="7"/>
      <c r="BA205" s="7"/>
      <c r="BB205" s="7"/>
      <c r="BC205" s="7"/>
      <c r="BD205" s="7"/>
      <c r="BE205" s="7"/>
      <c r="BF205" s="7"/>
      <c r="BG205" s="7"/>
      <c r="BH205" s="7"/>
      <c r="BI205" s="7"/>
      <c r="BJ205" s="7"/>
      <c r="BK205" s="7"/>
      <c r="BL205" s="61"/>
      <c r="BO205" s="61"/>
      <c r="BP205" s="453"/>
      <c r="BR205" s="61"/>
      <c r="BS205" s="7"/>
      <c r="CA205" s="61"/>
      <c r="CD205" s="61"/>
      <c r="CE205" s="61"/>
      <c r="CF205" s="61"/>
    </row>
    <row r="206" spans="4:84" ht="15" customHeight="1">
      <c r="E206" s="24"/>
      <c r="F206" s="24"/>
      <c r="G206" s="61"/>
      <c r="I206" s="24"/>
      <c r="K206" s="24"/>
      <c r="L206" s="61"/>
      <c r="M206" s="61"/>
      <c r="P206">
        <v>25</v>
      </c>
      <c r="Q206" s="1003" t="s">
        <v>246</v>
      </c>
      <c r="R206" s="1095" t="e">
        <v>#N/A</v>
      </c>
      <c r="S206" s="61"/>
      <c r="T206" t="e">
        <v>#N/A</v>
      </c>
      <c r="U206" s="61"/>
      <c r="W206" s="61"/>
      <c r="AE206" s="61" t="s">
        <v>1835</v>
      </c>
      <c r="AF206" s="61"/>
      <c r="AK206" s="61"/>
      <c r="AL206" s="61"/>
      <c r="AM206" s="61"/>
      <c r="AO206" s="61"/>
      <c r="AP206" s="7"/>
      <c r="AR206" s="7"/>
      <c r="AT206" s="61"/>
      <c r="AU206" s="61" t="e">
        <v>#N/A</v>
      </c>
      <c r="AV206" s="1675"/>
      <c r="AW206" s="7"/>
      <c r="AX206" s="7"/>
      <c r="AY206" s="7"/>
      <c r="AZ206" s="7"/>
      <c r="BA206" s="7"/>
      <c r="BB206" s="7"/>
      <c r="BC206" s="7"/>
      <c r="BD206" s="7"/>
      <c r="BE206" s="7"/>
      <c r="BF206" s="7"/>
      <c r="BG206" s="7"/>
      <c r="BH206" s="7"/>
      <c r="BI206" s="7"/>
      <c r="BJ206" s="7"/>
      <c r="BK206" s="7"/>
      <c r="BL206" s="61"/>
      <c r="BO206" s="61"/>
      <c r="BP206" s="453"/>
      <c r="BR206" s="61"/>
      <c r="BS206" s="7"/>
      <c r="CA206" s="61"/>
      <c r="CD206" s="61"/>
      <c r="CE206" s="61"/>
      <c r="CF206" s="61"/>
    </row>
    <row r="207" spans="4:84" ht="25.9" customHeight="1">
      <c r="E207" s="1097"/>
      <c r="F207" s="1097"/>
      <c r="G207" s="61"/>
      <c r="I207" s="1097"/>
      <c r="K207" s="1097" t="s">
        <v>1864</v>
      </c>
      <c r="L207" s="61"/>
      <c r="M207" s="61"/>
      <c r="P207">
        <v>33</v>
      </c>
      <c r="Q207" s="1003" t="s">
        <v>822</v>
      </c>
      <c r="R207" s="1098" t="e">
        <v>#N/A</v>
      </c>
      <c r="S207" s="61"/>
      <c r="T207" t="e">
        <v>#N/A</v>
      </c>
      <c r="U207" s="61"/>
      <c r="W207" s="61"/>
      <c r="AE207" s="61" t="s">
        <v>1788</v>
      </c>
      <c r="AF207" s="61"/>
      <c r="AK207" s="61"/>
      <c r="AL207" s="61"/>
      <c r="AM207" s="61"/>
      <c r="AO207" s="61"/>
      <c r="AP207" s="7"/>
      <c r="AR207" s="7"/>
      <c r="AT207" s="61"/>
      <c r="AU207" s="61" t="e">
        <v>#N/A</v>
      </c>
      <c r="AV207" s="1678">
        <f>2900*5</f>
        <v>14500</v>
      </c>
      <c r="AW207" s="7" t="s">
        <v>1865</v>
      </c>
      <c r="AX207" s="7"/>
      <c r="AY207" s="7"/>
      <c r="AZ207" s="7"/>
      <c r="BA207" s="7"/>
      <c r="BB207" s="7"/>
      <c r="BC207" s="7"/>
      <c r="BD207" s="7"/>
      <c r="BE207" s="7"/>
      <c r="BF207" s="7"/>
      <c r="BG207" s="7"/>
      <c r="BH207" s="7"/>
      <c r="BI207" s="7"/>
      <c r="BJ207" s="7"/>
      <c r="BK207" s="7"/>
      <c r="BL207" s="61"/>
      <c r="BO207" s="61"/>
      <c r="BP207" s="453"/>
      <c r="BR207" s="61"/>
      <c r="BS207" s="7"/>
      <c r="CA207" s="61"/>
      <c r="CD207" s="61"/>
      <c r="CE207" s="61"/>
      <c r="CF207" s="61"/>
    </row>
    <row r="208" spans="4:84" ht="25.9" customHeight="1">
      <c r="E208" s="502"/>
      <c r="F208" s="502"/>
      <c r="G208" s="61"/>
      <c r="I208" s="502"/>
      <c r="K208" s="502" t="s">
        <v>1866</v>
      </c>
      <c r="L208" s="61"/>
      <c r="M208" s="61"/>
      <c r="P208" t="s">
        <v>1026</v>
      </c>
      <c r="Q208" s="1003" t="s">
        <v>313</v>
      </c>
      <c r="R208" s="1100" t="e">
        <v>#N/A</v>
      </c>
      <c r="S208" s="61"/>
      <c r="T208" t="e">
        <v>#N/A</v>
      </c>
      <c r="U208" s="61"/>
      <c r="W208" s="61"/>
      <c r="AE208" s="61" t="s">
        <v>1839</v>
      </c>
      <c r="AF208" s="61"/>
      <c r="AK208" s="61"/>
      <c r="AL208" s="61"/>
      <c r="AM208" s="61"/>
      <c r="AO208" s="61"/>
      <c r="AP208" s="7"/>
      <c r="AR208" s="7"/>
      <c r="AT208" s="61"/>
      <c r="AU208" s="61" t="e">
        <v>#N/A</v>
      </c>
      <c r="AV208" s="1675">
        <f>AV203+AV205+AV207</f>
        <v>83578.02</v>
      </c>
      <c r="AW208" s="7"/>
      <c r="AX208" s="7"/>
      <c r="AY208" s="7"/>
      <c r="AZ208" s="7"/>
      <c r="BA208" s="7"/>
      <c r="BB208" s="7"/>
      <c r="BC208" s="7"/>
      <c r="BD208" s="7"/>
      <c r="BE208" s="7"/>
      <c r="BF208" s="7"/>
      <c r="BG208" s="7"/>
      <c r="BH208" s="7"/>
      <c r="BI208" s="7"/>
      <c r="BJ208" s="7"/>
      <c r="BK208" s="7"/>
      <c r="BL208" s="61"/>
      <c r="BO208" s="61"/>
      <c r="BP208" s="453"/>
      <c r="BR208" s="61"/>
      <c r="BS208" s="7"/>
      <c r="CA208" s="61"/>
      <c r="CD208" s="61"/>
      <c r="CE208" s="61"/>
      <c r="CF208" s="61"/>
    </row>
    <row r="209" spans="4:84" ht="25.9" customHeight="1">
      <c r="E209" s="485"/>
      <c r="F209" s="485"/>
      <c r="G209" s="61"/>
      <c r="I209" s="485"/>
      <c r="K209" s="485" t="s">
        <v>1867</v>
      </c>
      <c r="L209" s="61"/>
      <c r="M209" s="61"/>
      <c r="P209">
        <v>5</v>
      </c>
      <c r="Q209" s="1003" t="s">
        <v>974</v>
      </c>
      <c r="R209" s="485" t="e">
        <v>#N/A</v>
      </c>
      <c r="S209" s="61"/>
      <c r="T209" t="e">
        <v>#N/A</v>
      </c>
      <c r="U209" s="61"/>
      <c r="W209" s="61"/>
      <c r="AE209" s="61" t="s">
        <v>1841</v>
      </c>
      <c r="AF209" s="61"/>
      <c r="AK209" s="61"/>
      <c r="AL209" s="61"/>
      <c r="AM209" s="61"/>
      <c r="AO209" s="61"/>
      <c r="AP209" s="7"/>
      <c r="AR209" s="7"/>
      <c r="AT209" s="61"/>
      <c r="AU209" s="61" t="e">
        <v>#N/A</v>
      </c>
      <c r="AV209" s="1676">
        <v>0.2</v>
      </c>
      <c r="AW209" s="7" t="s">
        <v>1868</v>
      </c>
      <c r="AX209" s="7"/>
      <c r="AY209" s="7"/>
      <c r="AZ209" s="7"/>
      <c r="BA209" s="7"/>
      <c r="BB209" s="7"/>
      <c r="BC209" s="7"/>
      <c r="BD209" s="7"/>
      <c r="BE209" s="7"/>
      <c r="BF209" s="7"/>
      <c r="BG209" s="7"/>
      <c r="BH209" s="7"/>
      <c r="BI209" s="7"/>
      <c r="BJ209" s="7"/>
      <c r="BK209" s="7"/>
      <c r="BL209" s="61"/>
      <c r="BO209" s="61"/>
      <c r="BP209" s="453"/>
      <c r="BR209" s="61"/>
      <c r="BS209" s="7"/>
      <c r="CA209" s="61"/>
      <c r="CD209" s="61"/>
      <c r="CE209" s="61"/>
      <c r="CF209" s="61"/>
    </row>
    <row r="210" spans="4:84" ht="25.9" customHeight="1">
      <c r="E210" s="508"/>
      <c r="F210" s="508"/>
      <c r="G210" s="61"/>
      <c r="I210" s="508"/>
      <c r="K210" s="508" t="s">
        <v>1869</v>
      </c>
      <c r="L210" s="61"/>
      <c r="M210" s="61"/>
      <c r="P210">
        <v>4</v>
      </c>
      <c r="Q210" s="1003" t="s">
        <v>845</v>
      </c>
      <c r="R210" s="508" t="e">
        <v>#N/A</v>
      </c>
      <c r="S210" s="61"/>
      <c r="T210" t="e">
        <v>#N/A</v>
      </c>
      <c r="U210" s="61"/>
      <c r="W210" s="61"/>
      <c r="AE210" s="61" t="s">
        <v>1842</v>
      </c>
      <c r="AF210" s="61"/>
      <c r="AK210" s="61"/>
      <c r="AL210" s="61"/>
      <c r="AM210" s="61"/>
      <c r="AO210" s="61"/>
      <c r="AP210" s="7"/>
      <c r="AR210" s="7"/>
      <c r="AT210" s="61"/>
      <c r="AU210" s="61" t="e">
        <v>#N/A</v>
      </c>
      <c r="AV210" s="1678">
        <f>AV208*AV209</f>
        <v>16715.604000000003</v>
      </c>
      <c r="AW210" s="7"/>
      <c r="AX210" s="7"/>
      <c r="AY210" s="7"/>
      <c r="AZ210" s="7"/>
      <c r="BA210" s="7"/>
      <c r="BB210" s="7"/>
      <c r="BC210" s="7"/>
      <c r="BD210" s="7"/>
      <c r="BE210" s="7"/>
      <c r="BF210" s="7"/>
      <c r="BG210" s="7"/>
      <c r="BH210" s="7"/>
      <c r="BI210" s="7"/>
      <c r="BJ210" s="7"/>
      <c r="BK210" s="7"/>
      <c r="BL210" s="61"/>
      <c r="BO210" s="61"/>
      <c r="BP210" s="453"/>
      <c r="BR210" s="61"/>
      <c r="BS210" s="7"/>
      <c r="CA210" s="61"/>
      <c r="CD210" s="61"/>
      <c r="CE210" s="61"/>
      <c r="CF210" s="61"/>
    </row>
    <row r="211" spans="4:84" ht="16.899999999999999" customHeight="1">
      <c r="E211" s="22"/>
      <c r="F211" s="22"/>
      <c r="G211" s="61"/>
      <c r="I211" s="22"/>
      <c r="K211" s="22" t="s">
        <v>1870</v>
      </c>
      <c r="L211" s="159"/>
      <c r="M211" s="61"/>
      <c r="P211">
        <v>8</v>
      </c>
      <c r="Q211" s="1003" t="s">
        <v>1191</v>
      </c>
      <c r="R211" s="22" t="e">
        <v>#N/A</v>
      </c>
      <c r="S211" s="61"/>
      <c r="T211" t="e">
        <v>#N/A</v>
      </c>
      <c r="U211" s="61"/>
      <c r="W211" s="61"/>
      <c r="AE211" s="61" t="s">
        <v>1871</v>
      </c>
      <c r="AF211" s="61"/>
      <c r="AK211" s="61"/>
      <c r="AL211" s="61"/>
      <c r="AM211" s="61"/>
      <c r="AO211" s="61"/>
      <c r="AP211" s="7"/>
      <c r="AR211" s="7"/>
      <c r="AT211" s="61"/>
      <c r="AU211" s="61" t="e">
        <v>#N/A</v>
      </c>
      <c r="AV211" s="1675"/>
      <c r="AW211" s="7"/>
      <c r="AX211" s="7"/>
      <c r="AY211" s="7"/>
      <c r="AZ211" s="7"/>
      <c r="BA211" s="7"/>
      <c r="BB211" s="7"/>
      <c r="BC211" s="7"/>
      <c r="BD211" s="7"/>
      <c r="BE211" s="7"/>
      <c r="BF211" s="7"/>
      <c r="BG211" s="7"/>
      <c r="BH211" s="7"/>
      <c r="BI211" s="7"/>
      <c r="BJ211" s="7"/>
      <c r="BK211" s="7"/>
      <c r="BL211" s="61"/>
      <c r="BO211" s="61"/>
      <c r="BP211" s="453"/>
      <c r="BR211" s="61"/>
      <c r="BS211" s="7"/>
      <c r="CA211" s="61"/>
      <c r="CD211" s="61"/>
      <c r="CE211" s="61"/>
      <c r="CF211" s="61"/>
    </row>
    <row r="212" spans="4:84" ht="25.9" customHeight="1">
      <c r="E212" s="1101"/>
      <c r="F212" s="1101"/>
      <c r="G212" s="61"/>
      <c r="I212" s="1101"/>
      <c r="K212" s="1101" t="s">
        <v>1872</v>
      </c>
      <c r="L212" s="61"/>
      <c r="M212" s="61"/>
      <c r="P212">
        <v>5</v>
      </c>
      <c r="Q212" s="1003" t="s">
        <v>464</v>
      </c>
      <c r="R212" s="1102" t="e">
        <v>#N/A</v>
      </c>
      <c r="S212" s="61"/>
      <c r="T212" t="e">
        <v>#N/A</v>
      </c>
      <c r="U212" s="61"/>
      <c r="W212" s="61"/>
      <c r="AE212" s="61" t="s">
        <v>1873</v>
      </c>
      <c r="AF212" s="61"/>
      <c r="AK212" s="61"/>
      <c r="AL212" s="61"/>
      <c r="AM212" s="61"/>
      <c r="AO212" s="61"/>
      <c r="AP212" s="7"/>
      <c r="AR212" s="7"/>
      <c r="AT212" s="61"/>
      <c r="AU212" s="61" t="e">
        <v>#N/A</v>
      </c>
      <c r="AV212" s="1675">
        <v>-1000</v>
      </c>
      <c r="AW212" s="7" t="s">
        <v>1874</v>
      </c>
      <c r="AX212" s="7"/>
      <c r="AY212" s="7"/>
      <c r="AZ212" s="7"/>
      <c r="BA212" s="7"/>
      <c r="BB212" s="7"/>
      <c r="BC212" s="7"/>
      <c r="BD212" s="7"/>
      <c r="BE212" s="7"/>
      <c r="BF212" s="7"/>
      <c r="BG212" s="7"/>
      <c r="BH212" s="7"/>
      <c r="BI212" s="7"/>
      <c r="BJ212" s="7"/>
      <c r="BK212" s="7"/>
      <c r="BL212" s="61"/>
      <c r="BO212" s="61"/>
      <c r="BP212" s="453"/>
      <c r="BR212" s="61"/>
      <c r="BS212" s="7"/>
      <c r="BV212" s="1993"/>
      <c r="CA212" s="61"/>
      <c r="CD212" s="61"/>
      <c r="CE212" s="61"/>
      <c r="CF212" s="61"/>
    </row>
    <row r="213" spans="4:84" ht="25.9" customHeight="1">
      <c r="D213" s="15" t="s">
        <v>1875</v>
      </c>
      <c r="E213" s="1101"/>
      <c r="F213" s="1101"/>
      <c r="G213" s="61"/>
      <c r="I213" s="1101"/>
      <c r="K213" s="1101"/>
      <c r="L213" s="61"/>
      <c r="M213" s="61"/>
      <c r="P213">
        <v>15</v>
      </c>
      <c r="Q213" s="1003" t="s">
        <v>1037</v>
      </c>
      <c r="R213" s="1102" t="e">
        <v>#N/A</v>
      </c>
      <c r="S213" s="61"/>
      <c r="T213" t="e">
        <v>#N/A</v>
      </c>
      <c r="U213" s="61"/>
      <c r="W213" s="61"/>
      <c r="AE213" s="61" t="s">
        <v>1876</v>
      </c>
      <c r="AF213" s="61"/>
      <c r="AK213" s="61"/>
      <c r="AL213" s="61"/>
      <c r="AM213" s="61"/>
      <c r="AO213" s="61"/>
      <c r="AP213" s="7"/>
      <c r="AR213" s="7"/>
      <c r="AT213" s="61"/>
      <c r="AU213" s="61"/>
      <c r="AV213" s="1679">
        <v>-10963.03</v>
      </c>
      <c r="AW213" s="7" t="s">
        <v>1877</v>
      </c>
      <c r="AX213" s="7"/>
      <c r="AY213" s="7"/>
      <c r="AZ213" s="7"/>
      <c r="BA213" s="7"/>
      <c r="BB213" s="7"/>
      <c r="BC213" s="7"/>
      <c r="BD213" s="7"/>
      <c r="BE213" s="7"/>
      <c r="BF213" s="7"/>
      <c r="BG213" s="7"/>
      <c r="BH213" s="7"/>
      <c r="BI213" s="7"/>
      <c r="BJ213" s="7"/>
      <c r="BK213" s="7"/>
      <c r="BL213" s="61"/>
      <c r="BO213" s="61"/>
      <c r="BP213" s="453"/>
      <c r="BR213" s="61"/>
      <c r="BS213" s="7"/>
      <c r="BV213" s="1993"/>
      <c r="CA213" s="61"/>
      <c r="CD213" s="61"/>
      <c r="CE213" s="61"/>
      <c r="CF213" s="61"/>
    </row>
    <row r="214" spans="4:84" ht="25.9" customHeight="1">
      <c r="D214" s="15" t="s">
        <v>1878</v>
      </c>
      <c r="E214" s="509"/>
      <c r="F214" s="509"/>
      <c r="G214" s="61"/>
      <c r="I214" s="509"/>
      <c r="K214" s="509" t="s">
        <v>1879</v>
      </c>
      <c r="L214" s="61"/>
      <c r="M214" s="61"/>
      <c r="P214">
        <v>22</v>
      </c>
      <c r="Q214" s="1003" t="s">
        <v>853</v>
      </c>
      <c r="R214" s="1103" t="e">
        <v>#N/A</v>
      </c>
      <c r="S214" s="61"/>
      <c r="T214" t="e">
        <v>#N/A</v>
      </c>
      <c r="U214" s="61"/>
      <c r="W214" s="61"/>
      <c r="AE214" s="61" t="s">
        <v>1849</v>
      </c>
      <c r="AF214" s="61"/>
      <c r="AK214" s="61"/>
      <c r="AL214" s="61"/>
      <c r="AM214" s="61"/>
      <c r="AO214" s="61"/>
      <c r="AP214" s="7"/>
      <c r="AR214" s="7"/>
      <c r="AT214" s="61"/>
      <c r="AU214" s="61"/>
      <c r="AV214" s="1675">
        <f>SUM(AV211:AV213)+AV210</f>
        <v>4752.5740000000023</v>
      </c>
      <c r="AW214" s="7" t="s">
        <v>1880</v>
      </c>
      <c r="AX214" s="7"/>
      <c r="AY214" s="7"/>
      <c r="AZ214" s="7"/>
      <c r="BA214" s="7"/>
      <c r="BB214" s="7"/>
      <c r="BC214" s="7"/>
      <c r="BD214" s="7"/>
      <c r="BE214" s="7"/>
      <c r="BF214" s="7"/>
      <c r="BG214" s="7"/>
      <c r="BH214" s="7"/>
      <c r="BI214" s="7"/>
      <c r="BJ214" s="7"/>
      <c r="BK214" s="7"/>
      <c r="BL214" s="61"/>
      <c r="BO214" s="61"/>
      <c r="BP214" s="453"/>
      <c r="BR214" s="61"/>
      <c r="BS214" s="7"/>
      <c r="BV214" s="1993"/>
      <c r="CA214" s="61"/>
      <c r="CD214" s="61"/>
      <c r="CE214" s="61"/>
      <c r="CF214" s="61"/>
    </row>
    <row r="215" spans="4:84" ht="25.9" customHeight="1">
      <c r="D215" s="15" t="s">
        <v>1881</v>
      </c>
      <c r="E215" s="485"/>
      <c r="F215" s="485"/>
      <c r="G215" s="61"/>
      <c r="I215" s="485"/>
      <c r="K215" s="485" t="s">
        <v>1882</v>
      </c>
      <c r="L215" s="61"/>
      <c r="M215" s="61"/>
      <c r="P215" t="s">
        <v>473</v>
      </c>
      <c r="Q215" s="1003" t="s">
        <v>336</v>
      </c>
      <c r="R215" s="1104" t="e">
        <v>#N/A</v>
      </c>
      <c r="S215" s="61"/>
      <c r="T215" t="e">
        <v>#N/A</v>
      </c>
      <c r="U215" s="61"/>
      <c r="W215" s="61"/>
      <c r="AE215" s="61" t="s">
        <v>1850</v>
      </c>
      <c r="AF215" s="61"/>
      <c r="AK215" s="61"/>
      <c r="AL215" s="61"/>
      <c r="AM215" s="61"/>
      <c r="AO215" s="61"/>
      <c r="AP215" s="7"/>
      <c r="AR215" s="7"/>
      <c r="AT215" s="61"/>
      <c r="AU215" s="61"/>
      <c r="AV215" s="1675"/>
      <c r="AW215" s="7"/>
      <c r="AX215" s="7"/>
      <c r="AY215" s="7"/>
      <c r="AZ215" s="7"/>
      <c r="BA215" s="7"/>
      <c r="BB215" s="7"/>
      <c r="BC215" s="7"/>
      <c r="BD215" s="7"/>
      <c r="BE215" s="7"/>
      <c r="BF215" s="7"/>
      <c r="BG215" s="7"/>
      <c r="BH215" s="7"/>
      <c r="BI215" s="7"/>
      <c r="BJ215" s="7"/>
      <c r="BK215" s="7"/>
      <c r="BL215" s="61"/>
      <c r="BO215" s="61"/>
      <c r="BP215" s="453"/>
      <c r="BR215" s="61"/>
      <c r="BS215" s="7"/>
      <c r="BV215" s="1993"/>
      <c r="CA215" s="61"/>
      <c r="CD215" s="61"/>
      <c r="CE215" s="61"/>
      <c r="CF215" s="61"/>
    </row>
    <row r="216" spans="4:84" ht="25.9" customHeight="1">
      <c r="D216" s="15" t="s">
        <v>1883</v>
      </c>
      <c r="E216" s="517"/>
      <c r="F216" s="517"/>
      <c r="G216" s="61"/>
      <c r="I216" s="517"/>
      <c r="L216" s="61"/>
      <c r="M216" s="61"/>
      <c r="P216">
        <v>6</v>
      </c>
      <c r="Q216" s="1003" t="s">
        <v>1884</v>
      </c>
      <c r="R216" s="517" t="e">
        <v>#N/A</v>
      </c>
      <c r="S216" s="61"/>
      <c r="T216" t="e">
        <v>#N/A</v>
      </c>
      <c r="U216" s="61"/>
      <c r="W216" s="61"/>
      <c r="AE216" s="61" t="s">
        <v>1885</v>
      </c>
      <c r="AF216" s="61"/>
      <c r="AK216" s="61"/>
      <c r="AL216" s="61"/>
      <c r="AM216" s="61"/>
      <c r="AO216" s="61"/>
      <c r="AP216" s="7"/>
      <c r="AR216" s="7"/>
      <c r="AT216" s="61"/>
      <c r="AU216" s="61"/>
      <c r="AV216" s="1675">
        <f>AV205</f>
        <v>30000</v>
      </c>
      <c r="AW216" s="7" t="s">
        <v>1863</v>
      </c>
      <c r="AX216" s="7"/>
      <c r="AY216" s="7"/>
      <c r="AZ216" s="7"/>
      <c r="BA216" s="7"/>
      <c r="BB216" s="7"/>
      <c r="BC216" s="7"/>
      <c r="BD216" s="7"/>
      <c r="BE216" s="7"/>
      <c r="BF216" s="7"/>
      <c r="BG216" s="7"/>
      <c r="BH216" s="7"/>
      <c r="BI216" s="7"/>
      <c r="BJ216" s="7"/>
      <c r="BK216" s="7"/>
      <c r="BL216" s="61"/>
      <c r="BO216" s="61"/>
      <c r="BP216" s="453"/>
      <c r="BR216" s="61"/>
      <c r="BS216" s="7"/>
      <c r="BV216" s="514"/>
      <c r="CA216" s="61"/>
      <c r="CD216" s="61"/>
      <c r="CE216" s="61"/>
      <c r="CF216" s="61"/>
    </row>
    <row r="217" spans="4:84" ht="25.9" customHeight="1">
      <c r="D217" s="15" t="s">
        <v>1886</v>
      </c>
      <c r="AE217" s="61" t="s">
        <v>1887</v>
      </c>
      <c r="AF217" s="61"/>
      <c r="AK217" s="61"/>
      <c r="AL217" s="61"/>
      <c r="AM217" s="61"/>
      <c r="AO217" s="61"/>
      <c r="AP217" s="7"/>
      <c r="AR217" s="7"/>
      <c r="AT217" s="61"/>
      <c r="AU217" s="61"/>
      <c r="AV217" s="1678">
        <f>AV207</f>
        <v>14500</v>
      </c>
      <c r="AW217" s="7" t="s">
        <v>1865</v>
      </c>
      <c r="AX217" s="7"/>
      <c r="AY217" s="7"/>
      <c r="AZ217" s="7"/>
      <c r="BA217" s="7"/>
      <c r="BB217" s="7"/>
      <c r="BC217" s="7"/>
      <c r="BD217" s="7"/>
      <c r="BE217" s="7"/>
      <c r="BF217" s="7"/>
      <c r="BG217" s="7"/>
      <c r="BH217" s="7"/>
      <c r="BI217" s="7"/>
      <c r="BJ217" s="7"/>
      <c r="BK217" s="7"/>
      <c r="BL217" s="61"/>
      <c r="BO217" s="61"/>
      <c r="BR217" s="61"/>
      <c r="CA217" s="61"/>
      <c r="CD217" s="61"/>
      <c r="CE217" s="61"/>
    </row>
    <row r="218" spans="4:84" ht="3" customHeight="1">
      <c r="AE218" s="61"/>
      <c r="AF218" s="61"/>
      <c r="AK218" s="61"/>
      <c r="AL218" s="61"/>
      <c r="AM218" s="61"/>
      <c r="AO218" s="61"/>
      <c r="AP218" s="7"/>
      <c r="AR218" s="7"/>
      <c r="AT218" s="61"/>
      <c r="AU218" s="61"/>
      <c r="AV218" s="1675"/>
      <c r="AW218" s="7"/>
      <c r="AX218" s="7"/>
      <c r="AY218" s="7"/>
      <c r="AZ218" s="7"/>
      <c r="BA218" s="7"/>
      <c r="BB218" s="7"/>
      <c r="BC218" s="7"/>
      <c r="BD218" s="7"/>
      <c r="BE218" s="7"/>
      <c r="BF218" s="7"/>
      <c r="BG218" s="7"/>
      <c r="BH218" s="7"/>
      <c r="BI218" s="7"/>
      <c r="BJ218" s="7"/>
      <c r="BK218" s="7"/>
      <c r="BL218" s="61"/>
      <c r="BO218" s="61"/>
      <c r="BR218" s="61"/>
      <c r="CA218" s="61"/>
      <c r="CD218" s="61"/>
      <c r="CE218" s="61"/>
    </row>
    <row r="219" spans="4:84" ht="25.9" customHeight="1">
      <c r="AE219" s="61"/>
      <c r="AF219" s="61"/>
      <c r="AK219" s="61"/>
      <c r="AL219" s="61"/>
      <c r="AM219" s="61"/>
      <c r="AO219" s="61"/>
      <c r="AP219" s="7"/>
      <c r="AR219" s="7"/>
      <c r="AT219" s="61"/>
      <c r="AU219" s="61"/>
      <c r="AV219" s="1675">
        <f>AV216+AV217</f>
        <v>44500</v>
      </c>
      <c r="AW219" s="7" t="s">
        <v>1888</v>
      </c>
      <c r="AX219" s="7"/>
      <c r="AY219" s="7"/>
      <c r="AZ219" s="7"/>
      <c r="BA219" s="7"/>
      <c r="BB219" s="7"/>
      <c r="BC219" s="7"/>
      <c r="BD219" s="7"/>
      <c r="BE219" s="7"/>
      <c r="BF219" s="7"/>
      <c r="BG219" s="7"/>
      <c r="BH219" s="7"/>
      <c r="BI219" s="7"/>
      <c r="BJ219" s="7"/>
      <c r="BK219" s="7"/>
      <c r="BL219" s="61"/>
      <c r="BO219" s="61"/>
      <c r="BR219" s="61"/>
      <c r="CA219" s="61"/>
      <c r="CD219" s="61"/>
      <c r="CE219" s="61"/>
    </row>
    <row r="220" spans="4:84" ht="25.9" customHeight="1">
      <c r="AE220" s="61"/>
      <c r="AF220" s="61"/>
      <c r="AK220" s="61"/>
      <c r="AL220" s="61"/>
      <c r="AM220" s="61"/>
      <c r="AO220" s="61"/>
      <c r="AP220" s="7"/>
      <c r="AR220" s="7"/>
      <c r="AT220" s="61"/>
      <c r="AU220" s="61"/>
      <c r="AV220" s="1676">
        <f>AV209</f>
        <v>0.2</v>
      </c>
      <c r="AW220" s="7"/>
      <c r="AX220" s="7"/>
      <c r="AY220" s="7"/>
      <c r="AZ220" s="7"/>
      <c r="BA220" s="7"/>
      <c r="BB220" s="7"/>
      <c r="BC220" s="7"/>
      <c r="BD220" s="7"/>
      <c r="BE220" s="7"/>
      <c r="BF220" s="7"/>
      <c r="BG220" s="7"/>
      <c r="BH220" s="7"/>
      <c r="BI220" s="7"/>
      <c r="BJ220" s="7"/>
      <c r="BK220" s="7"/>
      <c r="BL220" s="61"/>
      <c r="BO220" s="61"/>
      <c r="BR220" s="61"/>
      <c r="CA220" s="61"/>
      <c r="CD220" s="61"/>
      <c r="CE220" s="61"/>
    </row>
    <row r="221" spans="4:84" ht="25.9" customHeight="1">
      <c r="AE221" s="61"/>
      <c r="AF221" s="61"/>
      <c r="AK221" s="61"/>
      <c r="AL221" s="61"/>
      <c r="AM221" s="61"/>
      <c r="AO221" s="61"/>
      <c r="AP221" s="7"/>
      <c r="AR221" s="7"/>
      <c r="AT221" s="61"/>
      <c r="AU221" s="61"/>
      <c r="AV221" s="1678">
        <f>-AV219*AV220</f>
        <v>-8900</v>
      </c>
      <c r="AW221" s="7"/>
      <c r="AX221" s="7"/>
      <c r="AY221" s="7"/>
      <c r="AZ221" s="7"/>
      <c r="BA221" s="7"/>
      <c r="BB221" s="7"/>
      <c r="BC221" s="7"/>
      <c r="BD221" s="7"/>
      <c r="BE221" s="7"/>
      <c r="BF221" s="7"/>
      <c r="BG221" s="7"/>
      <c r="BH221" s="7"/>
      <c r="BI221" s="7"/>
      <c r="BJ221" s="7"/>
      <c r="BK221" s="7"/>
      <c r="BL221" s="61"/>
      <c r="BO221" s="61"/>
      <c r="BR221" s="61"/>
      <c r="CA221" s="61"/>
      <c r="CD221" s="61"/>
      <c r="CE221" s="61"/>
    </row>
    <row r="222" spans="4:84" ht="25.9" customHeight="1">
      <c r="AE222" s="61"/>
      <c r="AF222" s="61"/>
      <c r="AK222" s="61"/>
      <c r="AL222" s="61"/>
      <c r="AM222" s="61"/>
      <c r="AO222" s="61"/>
      <c r="AP222" s="7"/>
      <c r="AR222" s="7"/>
      <c r="AT222" s="61"/>
      <c r="AU222" s="61"/>
      <c r="AV222" s="1680">
        <f>AV219+AV221</f>
        <v>35600</v>
      </c>
      <c r="AW222" s="7" t="s">
        <v>1888</v>
      </c>
      <c r="AX222" s="7"/>
      <c r="AY222" s="7"/>
      <c r="AZ222" s="7"/>
      <c r="BA222" s="7"/>
      <c r="BB222" s="7"/>
      <c r="BC222" s="7"/>
      <c r="BD222" s="7"/>
      <c r="BE222" s="7"/>
      <c r="BF222" s="7"/>
      <c r="BG222" s="7"/>
      <c r="BH222" s="7"/>
      <c r="BI222" s="7"/>
      <c r="BJ222" s="7"/>
      <c r="BK222" s="7"/>
      <c r="BL222" s="61"/>
      <c r="BO222" s="61"/>
      <c r="BR222" s="61"/>
      <c r="CA222" s="61"/>
      <c r="CD222" s="61"/>
      <c r="CE222" s="61"/>
    </row>
    <row r="223" spans="4:84" ht="25.9" customHeight="1">
      <c r="AE223" s="61"/>
      <c r="AF223" s="61"/>
      <c r="AK223" s="61"/>
      <c r="AL223" s="61"/>
      <c r="AM223" s="61"/>
      <c r="AO223" s="61"/>
      <c r="AP223" s="7"/>
      <c r="AR223" s="7"/>
      <c r="AT223" s="61"/>
      <c r="AU223" s="61"/>
      <c r="AV223" s="1675" t="s">
        <v>1889</v>
      </c>
      <c r="AW223" s="7"/>
      <c r="AX223" s="7"/>
      <c r="AY223" s="7"/>
      <c r="AZ223" s="7"/>
      <c r="BA223" s="7"/>
      <c r="BB223" s="7"/>
      <c r="BC223" s="7"/>
      <c r="BD223" s="7"/>
      <c r="BE223" s="7"/>
      <c r="BF223" s="7"/>
      <c r="BG223" s="7"/>
      <c r="BH223" s="7"/>
      <c r="BI223" s="7"/>
      <c r="BJ223" s="7"/>
      <c r="BK223" s="7"/>
      <c r="BL223" s="61"/>
      <c r="BO223" s="61"/>
      <c r="BR223" s="61"/>
      <c r="CA223" s="61"/>
      <c r="CD223" s="61"/>
      <c r="CE223" s="61"/>
    </row>
    <row r="224" spans="4:84" ht="25.9" customHeight="1">
      <c r="AE224" s="61"/>
      <c r="AF224" s="61"/>
      <c r="AK224" s="61"/>
      <c r="AL224" s="61"/>
      <c r="AM224" s="61"/>
      <c r="AO224" s="61"/>
      <c r="AP224" s="7"/>
      <c r="AR224" s="7"/>
      <c r="AT224" s="61"/>
      <c r="AU224" s="61"/>
      <c r="AV224" s="1678">
        <v>15000</v>
      </c>
      <c r="AW224" s="7" t="s">
        <v>1888</v>
      </c>
      <c r="AX224" s="7"/>
      <c r="AY224" s="7"/>
      <c r="AZ224" s="7"/>
      <c r="BA224" s="7"/>
      <c r="BB224" s="7"/>
      <c r="BC224" s="7"/>
      <c r="BD224" s="7"/>
      <c r="BE224" s="7"/>
      <c r="BF224" s="7"/>
      <c r="BG224" s="7"/>
      <c r="BH224" s="7"/>
      <c r="BI224" s="7"/>
      <c r="BJ224" s="7"/>
      <c r="BK224" s="7"/>
      <c r="BL224" s="61"/>
      <c r="BO224" s="61"/>
      <c r="BR224" s="61"/>
      <c r="CA224" s="61"/>
      <c r="CD224" s="61"/>
      <c r="CE224" s="61"/>
    </row>
    <row r="225" spans="5:84" ht="3" customHeight="1">
      <c r="AE225" s="61"/>
      <c r="AF225" s="61"/>
      <c r="AK225" s="61"/>
      <c r="AL225" s="61"/>
      <c r="AM225" s="61"/>
      <c r="AO225" s="61"/>
      <c r="AP225" s="7"/>
      <c r="AR225" s="7"/>
      <c r="AT225" s="61"/>
      <c r="AU225" s="61"/>
      <c r="AV225" s="1675"/>
      <c r="AW225" s="7" t="s">
        <v>1888</v>
      </c>
      <c r="AX225" s="7"/>
      <c r="AY225" s="7"/>
      <c r="AZ225" s="7"/>
      <c r="BA225" s="7"/>
      <c r="BB225" s="7"/>
      <c r="BC225" s="7"/>
      <c r="BD225" s="7"/>
      <c r="BE225" s="7"/>
      <c r="BF225" s="7"/>
      <c r="BG225" s="7"/>
      <c r="BH225" s="7"/>
      <c r="BI225" s="7"/>
      <c r="BJ225" s="7"/>
      <c r="BK225" s="7"/>
      <c r="BL225" s="61"/>
      <c r="BO225" s="61"/>
      <c r="BR225" s="61"/>
      <c r="CA225" s="61"/>
      <c r="CD225" s="61"/>
      <c r="CE225" s="61"/>
    </row>
    <row r="226" spans="5:84" ht="25.9" customHeight="1">
      <c r="M226" s="61"/>
      <c r="Q226" s="1003"/>
      <c r="S226" s="61"/>
      <c r="T226" t="e">
        <v>#N/A</v>
      </c>
      <c r="U226" s="61"/>
      <c r="W226" s="61"/>
      <c r="AE226" s="61"/>
      <c r="AF226" s="61"/>
      <c r="AK226" s="61"/>
      <c r="AL226" s="61"/>
      <c r="AM226" s="61"/>
      <c r="AO226" s="61"/>
      <c r="AP226" s="7"/>
      <c r="AR226" s="7"/>
      <c r="AT226" s="61"/>
      <c r="AU226" s="61"/>
      <c r="AV226" s="1680">
        <f>AV224+AV222</f>
        <v>50600</v>
      </c>
      <c r="AW226" s="7" t="s">
        <v>1888</v>
      </c>
      <c r="AX226" s="7"/>
      <c r="AY226" s="7"/>
      <c r="AZ226" s="7"/>
      <c r="BA226" s="7"/>
      <c r="BB226" s="7"/>
      <c r="BC226" s="7"/>
      <c r="BD226" s="7"/>
      <c r="BE226" s="7"/>
      <c r="BF226" s="7"/>
      <c r="BG226" s="7"/>
      <c r="BH226" s="7"/>
      <c r="BI226" s="7"/>
      <c r="BJ226" s="7"/>
      <c r="BK226" s="7"/>
      <c r="BL226" s="61"/>
      <c r="BO226" s="61"/>
      <c r="BP226" s="453"/>
      <c r="BR226" s="61"/>
      <c r="BS226" s="7"/>
      <c r="BV226" s="1915"/>
      <c r="CA226" s="61"/>
      <c r="CD226" s="61"/>
      <c r="CE226" s="61"/>
      <c r="CF226" s="61"/>
    </row>
    <row r="227" spans="5:84" ht="25.9" customHeight="1">
      <c r="E227" s="1939"/>
      <c r="F227" s="1939"/>
      <c r="G227" s="61"/>
      <c r="I227" s="1939"/>
      <c r="L227" s="61"/>
      <c r="M227" s="61"/>
      <c r="Q227" s="1003"/>
      <c r="R227" s="1939"/>
      <c r="S227" s="61"/>
      <c r="T227" t="e">
        <v>#N/A</v>
      </c>
      <c r="U227" s="61"/>
      <c r="W227" s="61"/>
      <c r="AE227" s="61"/>
      <c r="AF227" s="61"/>
      <c r="AK227" s="61"/>
      <c r="AL227" s="61"/>
      <c r="AM227" s="61"/>
      <c r="AO227" s="61"/>
      <c r="AP227" s="7"/>
      <c r="AR227" s="7"/>
      <c r="AT227" s="61"/>
      <c r="AU227" s="61"/>
      <c r="AV227" s="61"/>
      <c r="AW227" s="7"/>
      <c r="AX227" s="7"/>
      <c r="AY227" s="7"/>
      <c r="AZ227" s="7"/>
      <c r="BA227" s="7"/>
      <c r="BB227" s="7"/>
      <c r="BC227" s="7"/>
      <c r="BD227" s="7"/>
      <c r="BE227" s="7"/>
      <c r="BF227" s="7"/>
      <c r="BG227" s="7"/>
      <c r="BH227" s="7"/>
      <c r="BI227" s="7"/>
      <c r="BJ227" s="7"/>
      <c r="BK227" s="7"/>
      <c r="BL227" s="61"/>
      <c r="BO227" s="61"/>
      <c r="BP227" s="453"/>
      <c r="BR227" s="61"/>
      <c r="BS227" s="7"/>
      <c r="BV227" s="1996"/>
      <c r="CA227" s="453"/>
      <c r="CD227" s="61"/>
      <c r="CE227" s="61"/>
      <c r="CF227" s="61"/>
    </row>
    <row r="228" spans="5:84" ht="25.9" customHeight="1">
      <c r="G228" s="61"/>
      <c r="L228" s="61"/>
      <c r="M228" s="61"/>
      <c r="Q228" s="1003"/>
      <c r="R228" s="1"/>
      <c r="S228" s="61"/>
      <c r="T228" t="e">
        <v>#N/A</v>
      </c>
      <c r="U228" s="61"/>
      <c r="W228" s="61"/>
      <c r="AE228" s="61"/>
      <c r="AF228" s="61"/>
      <c r="AK228" s="61"/>
      <c r="AL228" s="61"/>
      <c r="AM228" s="61"/>
      <c r="AO228" s="61"/>
      <c r="AP228" s="7"/>
      <c r="AR228" s="7"/>
      <c r="AT228" s="61"/>
      <c r="AU228" s="61"/>
      <c r="AV228" s="61"/>
      <c r="AW228" s="7"/>
      <c r="AX228" s="7"/>
      <c r="AY228" s="7"/>
      <c r="AZ228" s="7"/>
      <c r="BA228" s="7"/>
      <c r="BB228" s="7"/>
      <c r="BC228" s="7"/>
      <c r="BD228" s="7"/>
      <c r="BE228" s="7"/>
      <c r="BF228" s="7"/>
      <c r="BG228" s="7"/>
      <c r="BH228" s="7"/>
      <c r="BI228" s="7"/>
      <c r="BJ228" s="7"/>
      <c r="BK228" s="7"/>
      <c r="BL228" s="61"/>
      <c r="BO228" s="61"/>
      <c r="BP228" s="453"/>
      <c r="BR228" s="61"/>
      <c r="BS228" s="7"/>
      <c r="BV228" s="1996"/>
      <c r="CA228" s="453"/>
      <c r="CD228" s="61"/>
      <c r="CE228" s="61"/>
      <c r="CF228" s="61"/>
    </row>
    <row r="229" spans="5:84" ht="25.9" customHeight="1">
      <c r="F229" s="1959"/>
      <c r="L229" s="61"/>
      <c r="M229" s="61"/>
      <c r="Q229" s="1003"/>
      <c r="S229" s="61"/>
      <c r="T229" t="e">
        <v>#N/A</v>
      </c>
      <c r="U229" s="61"/>
      <c r="W229" s="61"/>
      <c r="AE229" s="61"/>
      <c r="AF229" s="61"/>
      <c r="AK229" s="61"/>
      <c r="AL229" s="61"/>
      <c r="AM229" s="61"/>
      <c r="AO229" s="61"/>
      <c r="AP229" s="7"/>
      <c r="AR229" s="7"/>
      <c r="AT229" s="61"/>
      <c r="AU229" s="61"/>
      <c r="AV229" s="61"/>
      <c r="AW229" s="7"/>
      <c r="AX229" s="7"/>
      <c r="AY229" s="7"/>
      <c r="AZ229" s="7"/>
      <c r="BA229" s="7"/>
      <c r="BB229" s="7"/>
      <c r="BC229" s="7"/>
      <c r="BD229" s="7"/>
      <c r="BE229" s="7"/>
      <c r="BF229" s="7"/>
      <c r="BG229" s="7"/>
      <c r="BH229" s="7"/>
      <c r="BI229" s="7"/>
      <c r="BJ229" s="7"/>
      <c r="BK229" s="7"/>
      <c r="BL229" s="61"/>
      <c r="BO229" s="61"/>
      <c r="BP229" s="453"/>
      <c r="BR229" s="61"/>
      <c r="BS229" s="7"/>
      <c r="BV229" s="1996"/>
      <c r="CA229" s="453"/>
      <c r="CD229" s="61"/>
      <c r="CE229" s="61"/>
      <c r="CF229" s="61"/>
    </row>
    <row r="230" spans="5:84" ht="25.9" customHeight="1">
      <c r="AL230" s="61"/>
      <c r="AM230" s="61"/>
      <c r="AO230" s="61"/>
      <c r="AP230" s="7"/>
      <c r="AR230" s="7"/>
      <c r="AT230" s="61"/>
      <c r="AU230" s="61"/>
      <c r="AV230" s="61"/>
      <c r="AW230" s="7"/>
      <c r="AZ230" s="7"/>
      <c r="BL230" s="61"/>
      <c r="CA230" s="453"/>
      <c r="CD230" s="61"/>
    </row>
    <row r="231" spans="5:84" ht="25.9" customHeight="1">
      <c r="AL231" s="61"/>
      <c r="AM231" s="61"/>
      <c r="AO231" s="61"/>
      <c r="AP231" s="7"/>
      <c r="AR231" s="7"/>
      <c r="AT231" s="61"/>
      <c r="AU231" s="61"/>
      <c r="AV231" s="61"/>
      <c r="AW231" s="7"/>
      <c r="AZ231" s="7"/>
      <c r="BL231" s="61"/>
      <c r="CA231" s="453"/>
      <c r="CD231" s="61"/>
    </row>
    <row r="232" spans="5:84" ht="25.9" customHeight="1">
      <c r="AL232" s="61"/>
      <c r="AM232" s="61"/>
      <c r="AO232" s="61"/>
      <c r="AP232" s="7"/>
      <c r="AR232" s="7"/>
      <c r="AT232" s="61"/>
      <c r="AU232" s="61"/>
      <c r="AV232" s="61"/>
      <c r="AW232" s="7"/>
      <c r="AZ232" s="7"/>
      <c r="BL232" s="61"/>
      <c r="CA232" s="453"/>
      <c r="CD232" s="61"/>
    </row>
    <row r="233" spans="5:84" ht="25.9" customHeight="1">
      <c r="AL233" s="61"/>
      <c r="AM233" s="61"/>
      <c r="AO233" s="61"/>
      <c r="AP233" s="7"/>
      <c r="AR233" s="7"/>
      <c r="AT233" s="61"/>
      <c r="AU233" s="61"/>
      <c r="AV233" s="61"/>
      <c r="AW233" s="7"/>
      <c r="AZ233" s="7"/>
      <c r="BL233" s="61"/>
      <c r="CA233" s="453"/>
    </row>
    <row r="234" spans="5:84" ht="25.9" customHeight="1">
      <c r="M234" s="61"/>
      <c r="Q234" s="1003"/>
      <c r="S234" s="61"/>
      <c r="T234" t="e">
        <v>#N/A</v>
      </c>
      <c r="U234" s="61"/>
      <c r="W234" s="61"/>
      <c r="AE234" s="61"/>
      <c r="AF234" s="61"/>
      <c r="AK234" s="61"/>
      <c r="AL234" s="61"/>
      <c r="AM234" s="61"/>
      <c r="AO234" s="61"/>
      <c r="AP234" s="7"/>
      <c r="AR234" s="7"/>
      <c r="AT234" s="61"/>
      <c r="AU234" s="61"/>
      <c r="AV234" s="61"/>
      <c r="AW234" s="7"/>
      <c r="AZ234" s="7"/>
      <c r="BL234" s="61"/>
      <c r="BO234" s="453"/>
      <c r="BP234" s="453"/>
      <c r="BR234" s="453"/>
      <c r="BS234" s="7"/>
      <c r="BV234" s="1995"/>
      <c r="CA234" s="453"/>
      <c r="CE234" s="453"/>
      <c r="CF234" s="61"/>
    </row>
    <row r="235" spans="5:84" ht="25.9" customHeight="1">
      <c r="M235" s="61"/>
      <c r="Q235" s="1003"/>
      <c r="S235" s="61"/>
      <c r="T235" t="e">
        <v>#N/A</v>
      </c>
      <c r="U235" s="61"/>
      <c r="W235" s="61"/>
      <c r="AE235" s="61"/>
      <c r="AF235" s="61"/>
      <c r="AK235" s="61"/>
      <c r="AL235" s="61"/>
      <c r="AM235" s="61"/>
      <c r="AO235" s="61"/>
      <c r="AP235" s="7"/>
      <c r="AR235" s="7"/>
      <c r="AT235" s="61"/>
      <c r="AU235" s="61"/>
      <c r="AV235" s="61"/>
      <c r="AW235" s="7"/>
      <c r="AZ235" s="7"/>
      <c r="BL235" s="61"/>
      <c r="BO235" s="453"/>
      <c r="BP235" s="453"/>
      <c r="BR235" s="453"/>
      <c r="BS235" s="7"/>
      <c r="BV235" s="1995"/>
      <c r="CA235" s="453"/>
      <c r="CE235" s="453"/>
      <c r="CF235" s="61"/>
    </row>
    <row r="236" spans="5:84" ht="25.9" customHeight="1">
      <c r="M236" s="61"/>
      <c r="Q236" s="919"/>
      <c r="T236" t="e">
        <v>#N/A</v>
      </c>
      <c r="U236" s="61"/>
      <c r="W236" s="61"/>
      <c r="AE236" s="61"/>
      <c r="AF236" s="61"/>
      <c r="AK236" s="61"/>
      <c r="AL236" s="61"/>
      <c r="AM236" s="61"/>
      <c r="AO236" s="61"/>
      <c r="AP236" s="7"/>
      <c r="AR236" s="7"/>
      <c r="AT236" s="61"/>
      <c r="AU236" s="61"/>
      <c r="AV236" s="61"/>
      <c r="AW236" s="7"/>
      <c r="AZ236" s="7"/>
      <c r="BL236" s="61"/>
      <c r="BO236" s="453"/>
      <c r="BP236" s="453"/>
      <c r="BR236" s="453"/>
      <c r="BS236" s="7"/>
      <c r="CA236" s="453"/>
      <c r="CE236" s="453"/>
      <c r="CF236" s="61"/>
    </row>
    <row r="237" spans="5:84" ht="25.9" customHeight="1">
      <c r="L237" s="441"/>
      <c r="M237" s="61"/>
      <c r="Q237" s="1003"/>
      <c r="S237" s="61"/>
      <c r="T237" t="e">
        <v>#N/A</v>
      </c>
      <c r="U237" s="61"/>
      <c r="W237" s="61"/>
      <c r="AE237" s="61"/>
      <c r="AF237" s="61"/>
      <c r="AK237" s="61"/>
      <c r="AL237" s="61"/>
      <c r="AM237" s="61"/>
      <c r="AO237" s="61"/>
      <c r="AP237" s="7"/>
      <c r="AR237" s="7"/>
      <c r="AT237" s="61"/>
      <c r="AU237" s="61"/>
      <c r="AV237" s="61"/>
      <c r="AW237" s="7"/>
      <c r="AZ237" s="7"/>
      <c r="BL237" s="61"/>
      <c r="BO237" s="61"/>
      <c r="BP237" s="453"/>
      <c r="BR237" s="61"/>
      <c r="BS237" s="7"/>
      <c r="CA237" s="453"/>
      <c r="CE237" s="61"/>
      <c r="CF237" s="61"/>
    </row>
    <row r="238" spans="5:84" ht="25.9" customHeight="1">
      <c r="M238" s="61"/>
      <c r="Q238" s="1003"/>
      <c r="S238" s="61"/>
      <c r="T238" t="e">
        <v>#N/A</v>
      </c>
      <c r="U238" s="61"/>
      <c r="W238" s="61"/>
      <c r="AE238" s="61"/>
      <c r="AF238" s="61"/>
      <c r="AK238" s="61"/>
      <c r="AL238" s="61"/>
      <c r="AM238" s="61"/>
      <c r="AO238" s="61"/>
      <c r="AP238" s="7"/>
      <c r="AR238" s="7"/>
      <c r="AT238" s="61"/>
      <c r="AU238" s="61"/>
      <c r="AV238" s="61"/>
      <c r="AW238" s="7"/>
      <c r="AZ238" s="7"/>
      <c r="BL238" s="61"/>
      <c r="BO238" s="61"/>
      <c r="BP238" s="453"/>
      <c r="BR238" s="61"/>
      <c r="BS238" s="7"/>
      <c r="BV238" s="1997"/>
      <c r="CA238" s="453"/>
      <c r="CE238" s="61"/>
      <c r="CF238" s="61"/>
    </row>
    <row r="239" spans="5:84" ht="25.9" customHeight="1">
      <c r="M239" s="61"/>
      <c r="Q239" s="1003"/>
      <c r="S239" s="61"/>
      <c r="T239" t="e">
        <v>#N/A</v>
      </c>
      <c r="U239" s="61"/>
      <c r="W239" s="61"/>
      <c r="AE239" s="61"/>
      <c r="AF239" s="61"/>
      <c r="AK239" s="61"/>
      <c r="AL239" s="61"/>
      <c r="AM239" s="61"/>
      <c r="AO239" s="61"/>
      <c r="AP239" s="7"/>
      <c r="AR239" s="7"/>
      <c r="AT239" s="61"/>
      <c r="AU239" s="61"/>
      <c r="AV239" s="61"/>
      <c r="AW239" s="7"/>
      <c r="AZ239" s="7"/>
      <c r="BL239" s="61"/>
      <c r="BO239" s="61"/>
      <c r="BP239" s="453"/>
      <c r="BR239" s="61"/>
      <c r="BS239" s="7"/>
      <c r="BV239" s="1997"/>
      <c r="CA239" s="453"/>
      <c r="CE239" s="61"/>
      <c r="CF239" s="61"/>
    </row>
    <row r="240" spans="5:84" ht="25.9" customHeight="1">
      <c r="M240" s="61"/>
      <c r="Q240" s="1003"/>
      <c r="S240" s="61"/>
      <c r="T240" t="e">
        <v>#N/A</v>
      </c>
      <c r="U240" s="61"/>
      <c r="W240" s="61"/>
      <c r="AE240" s="61"/>
      <c r="AF240" s="61"/>
      <c r="AK240" s="61"/>
      <c r="AL240" s="61"/>
      <c r="AM240" s="61"/>
      <c r="AO240" s="61"/>
      <c r="AP240" s="7"/>
      <c r="AR240" s="7"/>
      <c r="AT240" s="61"/>
      <c r="AU240" s="61"/>
      <c r="AV240" s="61"/>
      <c r="AW240" s="7"/>
      <c r="AZ240" s="7"/>
      <c r="BL240" s="61"/>
      <c r="BO240" s="453"/>
      <c r="BP240" s="453"/>
      <c r="BR240" s="453"/>
      <c r="BS240" s="7"/>
      <c r="CA240" s="453"/>
      <c r="CE240" s="453"/>
      <c r="CF240" s="61"/>
    </row>
    <row r="241" spans="5:84" ht="25.9" customHeight="1">
      <c r="M241" s="61"/>
      <c r="Q241" s="1045"/>
      <c r="T241" t="e">
        <v>#N/A</v>
      </c>
      <c r="U241" s="61"/>
      <c r="W241" s="61"/>
      <c r="AE241" s="61"/>
      <c r="AF241" s="61"/>
      <c r="AK241" s="453"/>
      <c r="AL241" s="61"/>
      <c r="AM241" s="61"/>
      <c r="AO241" s="61"/>
      <c r="AP241" s="7"/>
      <c r="AR241" s="7"/>
      <c r="AT241" s="61"/>
      <c r="AU241" s="61"/>
      <c r="AV241" s="61"/>
      <c r="AW241" s="7"/>
      <c r="AZ241" s="7"/>
      <c r="BL241" s="61"/>
      <c r="BO241" s="453"/>
      <c r="BR241" s="453"/>
      <c r="BS241" s="7"/>
      <c r="BV241" s="1973"/>
      <c r="CA241" s="453"/>
      <c r="CE241" s="453"/>
      <c r="CF241" s="61"/>
    </row>
    <row r="242" spans="5:84" ht="25.9" customHeight="1">
      <c r="M242" s="61"/>
      <c r="Q242" s="1045"/>
      <c r="T242" t="e">
        <v>#N/A</v>
      </c>
      <c r="U242" s="61"/>
      <c r="W242" s="61"/>
      <c r="AE242" s="61"/>
      <c r="AF242" s="61"/>
      <c r="AK242" s="453"/>
      <c r="AL242" s="61"/>
      <c r="AM242" s="61"/>
      <c r="AO242" s="61"/>
      <c r="AP242" s="7"/>
      <c r="AR242" s="7"/>
      <c r="AT242" s="61"/>
      <c r="AU242" s="61"/>
      <c r="AV242" s="61"/>
      <c r="AW242" s="7"/>
      <c r="AZ242" s="7"/>
      <c r="BL242" s="61"/>
      <c r="BO242" s="453"/>
      <c r="BR242" s="453"/>
      <c r="BS242" s="7"/>
      <c r="BV242" s="1973"/>
      <c r="CA242" s="453"/>
      <c r="CE242" s="453"/>
      <c r="CF242" s="61"/>
    </row>
    <row r="243" spans="5:84" ht="25.9" customHeight="1">
      <c r="M243" s="61"/>
      <c r="Q243" s="1105"/>
      <c r="T243" t="e">
        <v>#N/A</v>
      </c>
      <c r="U243" s="61"/>
      <c r="W243" s="61"/>
      <c r="AE243" s="61"/>
      <c r="AF243" s="61"/>
      <c r="AK243" s="453"/>
      <c r="AL243" s="61"/>
      <c r="AM243" s="61"/>
      <c r="AO243" s="61"/>
      <c r="AP243" s="7"/>
      <c r="AR243" s="61"/>
      <c r="AT243" s="61"/>
      <c r="AU243" s="61"/>
      <c r="AV243" s="61"/>
      <c r="AW243" s="7"/>
      <c r="AZ243" s="7"/>
      <c r="BL243" s="61"/>
      <c r="BO243" s="453"/>
      <c r="BR243" s="453"/>
      <c r="BS243" s="7"/>
      <c r="BV243" s="514"/>
      <c r="CA243" s="453"/>
      <c r="CE243" s="453"/>
      <c r="CF243" s="61"/>
    </row>
    <row r="244" spans="5:84" ht="25.9" customHeight="1">
      <c r="M244" s="61"/>
      <c r="Q244" s="919"/>
      <c r="T244" t="e">
        <v>#N/A</v>
      </c>
      <c r="U244" s="61"/>
      <c r="W244" s="61"/>
      <c r="AE244" s="61"/>
      <c r="AF244" s="61"/>
      <c r="AK244" s="453"/>
      <c r="AL244" s="61"/>
      <c r="AM244" s="61"/>
      <c r="AO244" s="61"/>
      <c r="AP244" s="7"/>
      <c r="AR244" s="61"/>
      <c r="AT244" s="61"/>
      <c r="AU244" s="61"/>
      <c r="AV244" s="61"/>
      <c r="AW244" s="7"/>
      <c r="AZ244" s="7"/>
      <c r="BL244" s="61"/>
      <c r="BO244" s="453"/>
      <c r="BR244" s="453"/>
      <c r="BS244" s="7"/>
      <c r="BV244" s="1996"/>
      <c r="CA244" s="453"/>
      <c r="CE244" s="453"/>
      <c r="CF244" s="61"/>
    </row>
    <row r="245" spans="5:84" ht="25.9" customHeight="1">
      <c r="M245" s="61"/>
      <c r="Q245" s="1045"/>
      <c r="T245" t="e">
        <v>#N/A</v>
      </c>
      <c r="U245" s="61"/>
      <c r="W245" s="61"/>
      <c r="AE245" s="61"/>
      <c r="AF245" s="61"/>
      <c r="AK245" s="453"/>
      <c r="AL245" s="61"/>
      <c r="AM245" s="61"/>
      <c r="AO245" t="s">
        <v>1890</v>
      </c>
      <c r="AP245" s="7"/>
      <c r="AW245" s="7"/>
      <c r="AZ245" s="7"/>
      <c r="BO245" s="453"/>
      <c r="BR245" s="453"/>
      <c r="BS245" s="7"/>
      <c r="BV245" s="1996"/>
      <c r="CA245" s="453"/>
      <c r="CE245" s="453"/>
      <c r="CF245" s="61"/>
    </row>
    <row r="246" spans="5:84" ht="25.9" customHeight="1">
      <c r="M246" s="61"/>
      <c r="Q246" s="1045"/>
      <c r="T246" t="e">
        <v>#N/A</v>
      </c>
      <c r="U246" s="61"/>
      <c r="W246" s="61"/>
      <c r="AE246" s="61"/>
      <c r="AF246" s="61"/>
      <c r="AK246" s="453"/>
      <c r="AL246" s="61"/>
      <c r="AM246" s="61"/>
      <c r="AO246" t="s">
        <v>1891</v>
      </c>
      <c r="AP246" s="7"/>
      <c r="AW246" s="7"/>
      <c r="AZ246" s="7"/>
      <c r="BO246" s="453"/>
      <c r="BR246" s="453"/>
      <c r="BS246" s="7"/>
      <c r="BV246" s="1996"/>
      <c r="CA246" s="453"/>
      <c r="CE246" s="453"/>
      <c r="CF246" s="61"/>
    </row>
    <row r="247" spans="5:84" ht="25.9" customHeight="1">
      <c r="M247" s="61"/>
      <c r="Q247" s="1045"/>
      <c r="T247" t="e">
        <v>#N/A</v>
      </c>
      <c r="U247" s="61"/>
      <c r="W247" s="61"/>
      <c r="AE247" s="61"/>
      <c r="AF247" s="61"/>
      <c r="AK247" s="453"/>
      <c r="AL247" s="61"/>
      <c r="AM247" s="61"/>
      <c r="AO247" t="s">
        <v>1892</v>
      </c>
      <c r="AP247" s="7"/>
      <c r="AW247" s="7"/>
      <c r="AZ247" s="7"/>
      <c r="BO247" s="453"/>
      <c r="BR247" s="453"/>
      <c r="BS247" s="7"/>
      <c r="BV247" s="7"/>
      <c r="CA247" s="453"/>
      <c r="CE247" s="453"/>
      <c r="CF247" s="61"/>
    </row>
    <row r="248" spans="5:84" ht="25.9" customHeight="1">
      <c r="E248" s="1" t="str">
        <f>[2]quicklist!C2</f>
        <v xml:space="preserve">BROOKS, DANIEL;JANAE POA </v>
      </c>
      <c r="M248" s="61"/>
      <c r="Q248" s="1105"/>
      <c r="T248" t="e">
        <v>#N/A</v>
      </c>
      <c r="U248" s="61"/>
      <c r="W248" s="61"/>
      <c r="AE248" s="61"/>
      <c r="AF248" s="61"/>
      <c r="AK248" s="453"/>
      <c r="AL248" s="61"/>
      <c r="AM248" s="61"/>
      <c r="AO248" t="s">
        <v>1893</v>
      </c>
      <c r="AP248" s="7"/>
      <c r="AW248" s="7"/>
      <c r="AZ248" s="7"/>
      <c r="BO248" s="453"/>
      <c r="BR248" s="453"/>
      <c r="BS248" s="7"/>
      <c r="BV248" s="1994"/>
      <c r="CA248" s="453"/>
      <c r="CE248" s="453"/>
      <c r="CF248" s="61"/>
    </row>
    <row r="249" spans="5:84" ht="25.9" customHeight="1">
      <c r="E249" s="1" t="str">
        <f>[2]quicklist!B3</f>
        <v>Introduction, Analysis &amp; Verification</v>
      </c>
      <c r="Q249" s="919"/>
      <c r="T249" t="e">
        <v>#N/A</v>
      </c>
      <c r="U249" s="61"/>
      <c r="W249" s="61"/>
      <c r="AE249" s="61"/>
      <c r="AK249" s="453"/>
      <c r="AL249" s="61"/>
      <c r="AM249" s="61"/>
      <c r="AO249" t="s">
        <v>1894</v>
      </c>
      <c r="AP249" s="7"/>
      <c r="AW249" s="7"/>
      <c r="AZ249" s="7"/>
      <c r="BO249" s="453"/>
      <c r="BR249" s="453"/>
      <c r="BS249" s="7"/>
      <c r="BV249" s="1994"/>
      <c r="CA249" s="453"/>
      <c r="CE249" s="453"/>
    </row>
    <row r="250" spans="5:84" ht="25.9" customHeight="1">
      <c r="E250" s="1" t="str">
        <f>[2]quicklist!C4</f>
        <v xml:space="preserve">Who is the Insurance Company ?!? </v>
      </c>
      <c r="Q250" s="1045"/>
      <c r="T250" t="e">
        <v>#N/A</v>
      </c>
      <c r="U250" s="61"/>
      <c r="W250" s="61"/>
      <c r="AE250" s="61"/>
      <c r="AK250" s="453"/>
      <c r="AL250" s="61"/>
      <c r="AM250" s="61"/>
      <c r="AO250" t="s">
        <v>1895</v>
      </c>
      <c r="AP250" s="7"/>
      <c r="AW250" s="7"/>
      <c r="AZ250" s="7"/>
      <c r="BO250" s="453"/>
      <c r="BR250" s="453"/>
      <c r="BS250" s="7"/>
      <c r="BU250" s="927"/>
      <c r="BV250" s="7"/>
      <c r="CA250" s="453"/>
      <c r="CE250" s="453"/>
    </row>
    <row r="251" spans="5:84" ht="25.9" customHeight="1">
      <c r="E251" s="1" t="str">
        <f>[2]quicklist!C5</f>
        <v>Does customer Comprehend Our Role in the process?</v>
      </c>
      <c r="AE251" t="s">
        <v>1890</v>
      </c>
      <c r="AK251" s="453"/>
      <c r="AM251" s="453"/>
      <c r="AO251" t="s">
        <v>1896</v>
      </c>
      <c r="AP251" s="7"/>
      <c r="AW251" s="7"/>
      <c r="AZ251" s="7"/>
      <c r="BO251" s="453"/>
      <c r="BR251" s="453"/>
      <c r="BS251" s="7"/>
      <c r="BU251" s="934"/>
      <c r="BV251" s="1995"/>
      <c r="CA251" s="453"/>
      <c r="CE251" s="453"/>
    </row>
    <row r="252" spans="5:84" ht="25.9" customHeight="1">
      <c r="E252" s="1" t="str">
        <f>[2]quicklist!C6</f>
        <v>Is this an LEGITIMATE COVERED INSURANCE Claim? Or Self Pay ?</v>
      </c>
      <c r="AE252" t="s">
        <v>1891</v>
      </c>
      <c r="AK252" s="453"/>
      <c r="AM252" s="453"/>
      <c r="AO252" t="s">
        <v>1897</v>
      </c>
      <c r="AP252" s="7"/>
      <c r="AW252" s="7"/>
      <c r="AZ252" s="7"/>
      <c r="BO252" s="453"/>
      <c r="BR252" s="453"/>
      <c r="BS252" s="7"/>
      <c r="BV252" s="1995"/>
      <c r="CA252" s="453"/>
      <c r="CE252" s="453"/>
    </row>
    <row r="253" spans="5:84" ht="25.9" customHeight="1">
      <c r="E253" s="1" t="str">
        <f>[2]quicklist!C7</f>
        <v>IS THE DAMAGE $ MORE THAN THE DEDUCTIBLE?</v>
      </c>
      <c r="AE253" t="s">
        <v>1892</v>
      </c>
      <c r="AK253" s="453"/>
      <c r="AM253" s="453"/>
      <c r="AO253" t="s">
        <v>1898</v>
      </c>
      <c r="AP253" s="7"/>
      <c r="AW253" s="7"/>
      <c r="AZ253" s="7"/>
      <c r="BO253" s="453"/>
      <c r="BR253" s="453"/>
      <c r="BS253" s="7"/>
      <c r="BV253" s="1998"/>
      <c r="CA253" s="453"/>
      <c r="CE253" s="453"/>
    </row>
    <row r="254" spans="5:84" ht="25.9" customHeight="1">
      <c r="E254" s="1" t="str">
        <f>[2]quicklist!C8</f>
        <v>Do they have coverage; for AOB?   Proof of Insurance, POI</v>
      </c>
      <c r="AE254" t="s">
        <v>1893</v>
      </c>
      <c r="AK254" s="453"/>
      <c r="AM254" s="453"/>
      <c r="AO254" t="s">
        <v>1899</v>
      </c>
      <c r="AP254" s="7"/>
      <c r="AW254" s="7"/>
      <c r="AZ254" s="7"/>
      <c r="BO254" s="453"/>
      <c r="BR254" s="453"/>
      <c r="BS254" s="7"/>
      <c r="BV254" s="1998"/>
      <c r="CA254" s="453"/>
      <c r="CE254" s="453"/>
    </row>
    <row r="255" spans="5:84" ht="25.9" customHeight="1">
      <c r="E255" s="1" t="str">
        <f>[2]quicklist!B9</f>
        <v>Contracts &amp; Documentation</v>
      </c>
      <c r="AE255" t="s">
        <v>1894</v>
      </c>
      <c r="AK255" s="453"/>
      <c r="AM255" s="453"/>
      <c r="AO255" t="s">
        <v>1900</v>
      </c>
      <c r="AP255" s="7"/>
      <c r="AW255" s="7"/>
      <c r="AZ255" s="7"/>
      <c r="BO255" s="453"/>
      <c r="BR255" s="453"/>
      <c r="BS255" s="7"/>
      <c r="BV255" s="1909"/>
      <c r="CA255" s="453"/>
      <c r="CE255" s="453"/>
    </row>
    <row r="256" spans="5:84" ht="25.9" customHeight="1">
      <c r="E256" s="1" t="str">
        <f>[2]quicklist!C10</f>
        <v>Has Customer had a full Consultation to Our Terms &amp; Conditions?</v>
      </c>
      <c r="AE256" t="s">
        <v>1895</v>
      </c>
      <c r="AK256" s="453"/>
      <c r="AM256" s="453"/>
      <c r="AP256" s="7"/>
      <c r="AW256" s="7"/>
      <c r="AZ256" s="7"/>
      <c r="BO256" s="453"/>
      <c r="BR256" s="453"/>
      <c r="BS256" s="7"/>
      <c r="BV256" s="7"/>
      <c r="CA256" s="453"/>
      <c r="CE256" s="453"/>
    </row>
    <row r="257" spans="5:83" ht="25.9" customHeight="1">
      <c r="E257" s="1" t="str">
        <f>[2]quicklist!C11</f>
        <v>Does Customer FULLY Agree to Our Terms &amp; Conditions? Initials?</v>
      </c>
      <c r="AE257" t="s">
        <v>1896</v>
      </c>
      <c r="AK257" s="453"/>
      <c r="AM257" s="453"/>
      <c r="AP257" s="7"/>
      <c r="AW257" s="7"/>
      <c r="AZ257" s="7"/>
      <c r="BO257" s="453"/>
      <c r="BR257" s="453"/>
      <c r="BS257" s="7"/>
      <c r="BV257" s="1994"/>
      <c r="CA257" s="453"/>
      <c r="CE257" s="453"/>
    </row>
    <row r="258" spans="5:83" ht="25.9" customHeight="1">
      <c r="E258" s="1" t="str">
        <f>[2]quicklist!C12</f>
        <v>Notary Page explained/ Fast track</v>
      </c>
      <c r="AE258" t="s">
        <v>1897</v>
      </c>
      <c r="AK258" s="453"/>
      <c r="AM258" s="453"/>
      <c r="AP258" s="7"/>
      <c r="AW258" s="7"/>
      <c r="AZ258" s="7"/>
      <c r="BO258" s="453"/>
      <c r="BR258" s="453"/>
      <c r="BS258" s="7"/>
      <c r="BV258" s="1994"/>
      <c r="CA258" s="453"/>
      <c r="CE258" s="453"/>
    </row>
    <row r="259" spans="5:83" ht="25.9" customHeight="1">
      <c r="E259" s="1" t="str">
        <f>[2]quicklist!C13</f>
        <v>Company investment (dollars, time ,materials)into their Project?</v>
      </c>
      <c r="AE259" t="s">
        <v>1898</v>
      </c>
      <c r="AK259" s="453"/>
      <c r="AM259" s="453"/>
      <c r="AP259" s="7"/>
      <c r="AW259" s="7"/>
      <c r="AZ259" s="7"/>
      <c r="BO259" s="453"/>
      <c r="BR259" s="453"/>
      <c r="BS259" s="7"/>
      <c r="BV259" s="1994"/>
      <c r="CA259" s="453"/>
      <c r="CE259" s="453"/>
    </row>
    <row r="260" spans="5:83" ht="25.9" customHeight="1">
      <c r="E260" s="1" t="str">
        <f>[2]quicklist!C14</f>
        <v>Claim Reporting;DOES THE CUSTOMER HAVE THE REQUIRED INFO?</v>
      </c>
      <c r="AE260" t="s">
        <v>1899</v>
      </c>
      <c r="AK260" s="453"/>
      <c r="AM260" s="453"/>
      <c r="AP260" s="7"/>
      <c r="AW260" s="7"/>
      <c r="AZ260" s="7"/>
      <c r="BO260" s="453"/>
      <c r="BR260" s="453"/>
      <c r="BS260" s="7"/>
      <c r="BV260" s="7"/>
      <c r="CA260" s="453"/>
      <c r="CE260" s="453"/>
    </row>
    <row r="261" spans="5:83" ht="25.9" customHeight="1">
      <c r="E261" s="1" t="str">
        <f>[2]quicklist!C15</f>
        <v>Insurer Mitigation/DMO/CPS             Approval Info Sheet NOTES</v>
      </c>
      <c r="AE261" t="s">
        <v>1900</v>
      </c>
      <c r="AK261" s="453"/>
      <c r="AM261" s="453"/>
      <c r="AP261" s="7"/>
      <c r="AW261" s="7"/>
      <c r="AZ261" s="7"/>
      <c r="BO261" s="453"/>
      <c r="BR261" s="453"/>
      <c r="BS261" s="7"/>
      <c r="BV261" s="1994"/>
      <c r="CA261" s="453"/>
      <c r="CE261" s="453"/>
    </row>
    <row r="262" spans="5:83" ht="25.9" customHeight="1">
      <c r="E262" s="1" t="str">
        <f>[2]quicklist!B16</f>
        <v>Mitigation &amp; Demolition</v>
      </c>
      <c r="AE262" t="s">
        <v>1901</v>
      </c>
      <c r="AK262" s="453"/>
      <c r="AM262" s="453"/>
      <c r="AP262" s="7"/>
      <c r="AW262" s="7"/>
      <c r="AZ262" s="7"/>
      <c r="BO262" s="453"/>
      <c r="BR262" s="453"/>
      <c r="BS262" s="7"/>
      <c r="BV262" s="1994"/>
      <c r="CA262" s="453"/>
      <c r="CE262" s="453"/>
    </row>
    <row r="263" spans="5:83" ht="25.9" customHeight="1">
      <c r="E263" s="1" t="str">
        <f>[2]quicklist!C17</f>
        <v>Roof &amp; EXT Mitigation  TEMPORARY &amp; EMERGENCY REPAIRS</v>
      </c>
      <c r="AE263" t="s">
        <v>1850</v>
      </c>
      <c r="AK263" s="453"/>
      <c r="AM263" s="453"/>
      <c r="AO263" t="s">
        <v>1901</v>
      </c>
      <c r="AP263" s="7"/>
      <c r="AW263" s="7" t="e" vm="2">
        <v>#VALUE!</v>
      </c>
      <c r="AZ263" s="7" t="e" vm="2">
        <v>#VALUE!</v>
      </c>
      <c r="BO263" s="453"/>
      <c r="BR263" s="453"/>
      <c r="BS263" s="7"/>
      <c r="BV263" s="7"/>
      <c r="CA263" s="453"/>
      <c r="CE263" s="453"/>
    </row>
    <row r="264" spans="5:83" ht="25.9" customHeight="1">
      <c r="E264" s="1" t="str">
        <f>[2]quicklist!C18</f>
        <v>Contents_ item list_; storage details; security explained?</v>
      </c>
      <c r="AE264" t="s">
        <v>1849</v>
      </c>
      <c r="AK264" s="453"/>
      <c r="AM264" s="453"/>
      <c r="AO264" t="s">
        <v>1850</v>
      </c>
      <c r="AP264" s="7"/>
      <c r="AW264" s="7"/>
      <c r="AZ264" s="7"/>
      <c r="BO264" s="453"/>
      <c r="BR264" s="453"/>
      <c r="BS264" s="7"/>
      <c r="CA264" s="453"/>
      <c r="CE264" s="453"/>
    </row>
    <row r="265" spans="5:83" ht="25.9" customHeight="1">
      <c r="E265" s="1" t="str">
        <f>[2]quicklist!C19</f>
        <v>HMR / Secondary Damages; Equipment &amp; Electricity $</v>
      </c>
      <c r="AE265" t="s">
        <v>1902</v>
      </c>
      <c r="AK265" s="453"/>
      <c r="AM265" s="453"/>
      <c r="AO265" t="s">
        <v>1849</v>
      </c>
      <c r="AP265" s="7"/>
      <c r="AW265" s="7"/>
      <c r="AZ265" s="7"/>
      <c r="BO265" s="453"/>
      <c r="BR265" s="453"/>
      <c r="BS265" s="7"/>
      <c r="CA265" s="453"/>
      <c r="CE265" s="453"/>
    </row>
    <row r="266" spans="5:83" ht="25.9" customHeight="1">
      <c r="E266" s="1" t="str">
        <f>[2]quicklist!C20</f>
        <v>Interior Mitigation; household disruption explained?</v>
      </c>
      <c r="AE266" t="s">
        <v>1885</v>
      </c>
      <c r="AK266" s="453"/>
      <c r="AM266" s="453"/>
      <c r="AO266" t="s">
        <v>1902</v>
      </c>
      <c r="AP266" s="7"/>
      <c r="AW266" s="7"/>
      <c r="AZ266" s="7"/>
      <c r="BO266" s="453"/>
      <c r="BR266" s="453"/>
      <c r="BS266" s="7"/>
      <c r="CA266" s="453"/>
      <c r="CE266" s="453"/>
    </row>
    <row r="267" spans="5:83" ht="25.9" customHeight="1">
      <c r="E267" s="1" t="str">
        <f>[2]quicklist!B21</f>
        <v xml:space="preserve"> Estimates</v>
      </c>
      <c r="AE267" t="s">
        <v>1903</v>
      </c>
      <c r="AK267" s="453"/>
      <c r="AM267" s="453"/>
      <c r="AO267" t="s">
        <v>1885</v>
      </c>
      <c r="AP267" s="7"/>
      <c r="AW267" s="7"/>
      <c r="AZ267" s="7"/>
      <c r="BO267" s="453"/>
      <c r="BR267" s="453"/>
      <c r="BS267" s="7"/>
      <c r="CA267" s="453"/>
      <c r="CE267" s="453"/>
    </row>
    <row r="268" spans="5:83" ht="25.9" customHeight="1">
      <c r="E268" s="1" t="str">
        <f>[2]quicklist!C22</f>
        <v>Interior Inspection/Scope Form</v>
      </c>
      <c r="AE268">
        <v>2</v>
      </c>
      <c r="AK268" s="453"/>
      <c r="AM268" s="453"/>
      <c r="AO268" t="s">
        <v>1903</v>
      </c>
      <c r="AP268" s="7"/>
      <c r="AW268" s="7"/>
      <c r="AZ268" s="7"/>
      <c r="BO268" s="453"/>
      <c r="BR268" s="453"/>
      <c r="BS268" s="7"/>
      <c r="CA268" s="453"/>
      <c r="CE268" s="453"/>
    </row>
    <row r="269" spans="5:83" ht="25.9" customHeight="1">
      <c r="E269" s="1" t="str">
        <f>[2]quicklist!C23</f>
        <v xml:space="preserve"> SKETCH = ENCIRCLE FLOOR PLAN</v>
      </c>
      <c r="AE269" t="s">
        <v>1904</v>
      </c>
      <c r="AK269" s="453"/>
      <c r="AM269" s="453"/>
      <c r="AO269">
        <v>2</v>
      </c>
      <c r="AP269" s="7" t="e" vm="2">
        <v>#VALUE!</v>
      </c>
      <c r="AW269" s="7" t="e" vm="2">
        <v>#VALUE!</v>
      </c>
      <c r="AZ269" s="7"/>
      <c r="BO269" s="453"/>
      <c r="BR269" s="453"/>
      <c r="BS269" s="7"/>
      <c r="CA269" s="453"/>
      <c r="CE269" s="453"/>
    </row>
    <row r="270" spans="5:83" ht="25.9" customHeight="1">
      <c r="E270" s="1" t="str">
        <f>[2]quicklist!C24</f>
        <v>PICTURES; In Encircle APP</v>
      </c>
      <c r="F270" s="15"/>
      <c r="AE270" t="s">
        <v>1887</v>
      </c>
      <c r="AK270" s="453"/>
      <c r="AM270" s="453"/>
      <c r="AO270" t="s">
        <v>1904</v>
      </c>
      <c r="AP270" s="7"/>
      <c r="AW270" s="7"/>
      <c r="AZ270" s="7"/>
      <c r="BO270" s="453"/>
      <c r="BR270" s="453"/>
      <c r="BS270" s="7"/>
      <c r="CA270" s="453"/>
      <c r="CE270" s="453"/>
    </row>
    <row r="271" spans="5:83" ht="25.9" customHeight="1">
      <c r="E271" s="1" t="str">
        <f>[2]quicklist!C25</f>
        <v xml:space="preserve"> Create Estimates…                Rebuild……       …......  CPS</v>
      </c>
      <c r="F271" s="15"/>
      <c r="AE271" t="s">
        <v>1905</v>
      </c>
      <c r="AK271" s="453"/>
      <c r="AM271" s="453"/>
      <c r="AO271" t="s">
        <v>1887</v>
      </c>
      <c r="AP271" s="7"/>
      <c r="AW271" s="7"/>
      <c r="AZ271" s="7"/>
      <c r="BO271" s="453"/>
      <c r="BR271" s="453"/>
      <c r="BS271" s="7"/>
      <c r="CA271" s="453"/>
      <c r="CE271" s="453"/>
    </row>
    <row r="272" spans="5:83" ht="25.9" customHeight="1">
      <c r="E272" s="1" t="str">
        <f>[2]quicklist!C26</f>
        <v xml:space="preserve">               EXTERIOR &amp; INTERIOR Mitigation &amp; Demolition</v>
      </c>
      <c r="F272" s="15"/>
      <c r="AE272">
        <v>2</v>
      </c>
      <c r="AK272" s="453"/>
      <c r="AM272" s="453"/>
      <c r="AO272" t="s">
        <v>1905</v>
      </c>
      <c r="AP272" s="7"/>
      <c r="AW272" s="7"/>
      <c r="AZ272" s="7"/>
      <c r="BO272" s="453"/>
      <c r="BR272" s="453"/>
      <c r="BS272" s="7"/>
      <c r="CA272" s="453"/>
      <c r="CE272" s="453"/>
    </row>
    <row r="273" spans="5:83" ht="25.9" customHeight="1">
      <c r="E273" s="1" t="str">
        <f>[2]quicklist!C27</f>
        <v>Insurance Company Meetings ( be present for adjuster visit).</v>
      </c>
      <c r="F273" s="15"/>
      <c r="AE273" t="s">
        <v>1904</v>
      </c>
      <c r="AK273" s="453"/>
      <c r="AM273" s="453"/>
      <c r="AO273">
        <v>2</v>
      </c>
      <c r="AP273" s="7"/>
      <c r="AW273" s="7" t="e" vm="2">
        <v>#VALUE!</v>
      </c>
      <c r="AZ273" s="7" t="e" vm="2">
        <v>#VALUE!</v>
      </c>
      <c r="BO273" s="453"/>
      <c r="BR273" s="453"/>
      <c r="BS273" s="7"/>
      <c r="CA273" s="453"/>
      <c r="CE273" s="453"/>
    </row>
    <row r="274" spans="5:83" ht="25.9" customHeight="1">
      <c r="E274" s="1" t="str">
        <f>[2]quicklist!C28</f>
        <v>Prepare docs for adjuster meeting;FLOORPLAN Print &amp; bind docs</v>
      </c>
      <c r="F274" s="15"/>
      <c r="AE274" t="s">
        <v>1346</v>
      </c>
      <c r="AK274" s="453"/>
      <c r="AM274" s="453"/>
      <c r="AO274" t="s">
        <v>1904</v>
      </c>
      <c r="AP274" s="7"/>
      <c r="AW274" s="7"/>
      <c r="AZ274" s="7"/>
      <c r="BO274" s="453"/>
      <c r="BR274" s="453"/>
      <c r="BS274" s="7"/>
      <c r="CA274" s="453"/>
      <c r="CE274" s="453"/>
    </row>
    <row r="275" spans="5:83" ht="25.9" customHeight="1">
      <c r="E275" s="1" t="str">
        <f>[2]quicklist!C29</f>
        <v>ENCIRCLE REPORTS FOR INVOICING INSURANCE COMPANY</v>
      </c>
      <c r="F275" s="15"/>
      <c r="AE275" t="s">
        <v>1905</v>
      </c>
      <c r="AK275" s="453"/>
      <c r="AM275" s="453"/>
      <c r="AO275" t="s">
        <v>1346</v>
      </c>
      <c r="AP275" s="7"/>
      <c r="AW275" s="7"/>
      <c r="AZ275" s="7"/>
      <c r="BO275" s="453"/>
      <c r="BR275" s="453"/>
      <c r="BS275" s="7"/>
      <c r="CA275" s="453"/>
      <c r="CE275" s="453"/>
    </row>
    <row r="276" spans="5:83" ht="25.9" customHeight="1">
      <c r="E276" s="1" t="str">
        <f>[2]quicklist!B30</f>
        <v>Cashflow</v>
      </c>
      <c r="F276" s="15"/>
      <c r="AE276" t="s">
        <v>1904</v>
      </c>
      <c r="AK276" s="453"/>
      <c r="AM276" s="453"/>
      <c r="AO276" t="s">
        <v>1905</v>
      </c>
      <c r="AP276" s="7"/>
      <c r="AW276" s="7"/>
      <c r="AZ276" s="7"/>
      <c r="BO276" s="453"/>
      <c r="BR276" s="453"/>
      <c r="BS276" s="7"/>
      <c r="CA276" s="453"/>
      <c r="CE276" s="453"/>
    </row>
    <row r="277" spans="5:83" ht="25.9" customHeight="1">
      <c r="E277" s="1" t="str">
        <f>[2]quicklist!C31</f>
        <v>General Contractor / Subcontracts</v>
      </c>
      <c r="F277" s="15"/>
      <c r="AE277" t="s">
        <v>133</v>
      </c>
      <c r="AK277" s="453"/>
      <c r="AM277" s="453"/>
      <c r="AO277" t="s">
        <v>1904</v>
      </c>
      <c r="AP277" s="7"/>
      <c r="AW277" s="7"/>
      <c r="AZ277" s="7"/>
      <c r="BO277" s="453"/>
      <c r="BR277" s="453"/>
      <c r="BS277" s="7"/>
      <c r="CA277" s="453"/>
      <c r="CE277" s="453"/>
    </row>
    <row r="278" spans="5:83" ht="25.9" customHeight="1">
      <c r="E278" s="1" t="str">
        <f>[2]quicklist!C32</f>
        <v>EXTERIOR &amp; INTERIOR Mitigation &amp; Demolition</v>
      </c>
      <c r="F278" s="15"/>
      <c r="AE278" t="s">
        <v>1905</v>
      </c>
      <c r="AK278" s="453"/>
      <c r="AM278" s="453"/>
      <c r="AO278" t="s">
        <v>133</v>
      </c>
      <c r="AP278" s="7"/>
      <c r="AW278" s="7"/>
      <c r="AZ278" s="7"/>
      <c r="BO278" s="453"/>
      <c r="BR278" s="453"/>
      <c r="BS278" s="7"/>
      <c r="CA278" s="453"/>
      <c r="CE278" s="453"/>
    </row>
    <row r="279" spans="5:83" ht="25.9" customHeight="1">
      <c r="E279" s="1" t="str">
        <f>[2]quicklist!C33</f>
        <v>REBUILD</v>
      </c>
      <c r="F279" s="15"/>
      <c r="AE279" t="s">
        <v>1904</v>
      </c>
      <c r="AK279" s="453"/>
      <c r="AM279" s="453"/>
      <c r="AO279" t="s">
        <v>1905</v>
      </c>
      <c r="AP279" s="7" t="e" vm="2">
        <v>#VALUE!</v>
      </c>
      <c r="AW279" s="7" t="e" vm="2">
        <v>#VALUE!</v>
      </c>
      <c r="AZ279" s="7"/>
      <c r="BO279" s="453"/>
      <c r="BR279" s="453"/>
      <c r="BS279" s="7"/>
      <c r="CA279" s="453"/>
      <c r="CE279" s="453"/>
    </row>
    <row r="280" spans="5:83" ht="25.9" customHeight="1">
      <c r="E280" s="1" t="str">
        <f>[2]quicklist!C34</f>
        <v xml:space="preserve">CONTENTS      CPS </v>
      </c>
      <c r="F280" s="15"/>
      <c r="AE280" t="s">
        <v>1239</v>
      </c>
      <c r="AK280" s="453"/>
      <c r="AM280" s="453"/>
      <c r="AO280" t="s">
        <v>1904</v>
      </c>
      <c r="AP280" s="7"/>
      <c r="AW280" s="7"/>
      <c r="AZ280" s="7"/>
      <c r="BO280" s="453"/>
      <c r="BR280" s="453"/>
      <c r="BS280" s="7"/>
      <c r="CA280" s="453"/>
      <c r="CE280" s="453"/>
    </row>
    <row r="281" spans="5:83" ht="25.9" customHeight="1">
      <c r="E281" s="1" t="str">
        <f>[2]quicklist!C35</f>
        <v>Closeout</v>
      </c>
      <c r="F281" s="15"/>
      <c r="AE281" t="s">
        <v>1906</v>
      </c>
      <c r="AK281" s="453"/>
      <c r="AM281" s="453"/>
      <c r="AO281" t="s">
        <v>1239</v>
      </c>
      <c r="AP281" s="7"/>
      <c r="AW281" s="7"/>
      <c r="AZ281" s="7"/>
      <c r="BO281" s="453"/>
      <c r="BR281" s="453"/>
      <c r="BS281" s="7"/>
      <c r="CA281" s="453"/>
      <c r="CE281" s="453"/>
    </row>
    <row r="282" spans="5:83" ht="25.9" customHeight="1">
      <c r="F282" s="15"/>
      <c r="AE282" t="s">
        <v>1904</v>
      </c>
      <c r="AK282" s="453"/>
      <c r="AM282" s="453"/>
      <c r="AO282" t="s">
        <v>1906</v>
      </c>
      <c r="AP282" s="7"/>
      <c r="AW282" s="7"/>
      <c r="AZ282" s="7"/>
      <c r="BO282" s="453"/>
      <c r="BR282" s="453"/>
      <c r="CA282" s="453"/>
      <c r="CE282" s="453"/>
    </row>
    <row r="283" spans="5:83" ht="25.9" customHeight="1">
      <c r="F283" s="15"/>
      <c r="AE283" t="s">
        <v>1125</v>
      </c>
      <c r="AK283" s="453"/>
      <c r="AM283" s="453"/>
      <c r="AO283" t="s">
        <v>1904</v>
      </c>
      <c r="AP283" s="7"/>
      <c r="AW283" s="7"/>
      <c r="AZ283" s="7"/>
      <c r="BO283" s="453"/>
      <c r="BR283" s="453"/>
      <c r="CA283" s="453"/>
      <c r="CE283" s="453"/>
    </row>
    <row r="284" spans="5:83" ht="25.9" customHeight="1">
      <c r="F284" s="15"/>
      <c r="AE284" t="s">
        <v>1905</v>
      </c>
      <c r="AK284" s="453"/>
      <c r="AM284" s="453"/>
      <c r="AO284" t="s">
        <v>1125</v>
      </c>
      <c r="AP284" s="7"/>
      <c r="AW284" s="7"/>
      <c r="AZ284" s="7"/>
      <c r="BO284" s="453"/>
      <c r="BR284" s="453"/>
      <c r="CA284" s="453"/>
      <c r="CE284" s="453"/>
    </row>
    <row r="285" spans="5:83" ht="25.9" customHeight="1">
      <c r="F285" s="15"/>
      <c r="AE285" t="s">
        <v>1904</v>
      </c>
      <c r="AK285" s="453"/>
      <c r="AM285" s="453"/>
      <c r="AO285" t="s">
        <v>1905</v>
      </c>
      <c r="AP285" s="7"/>
      <c r="AW285" s="7"/>
      <c r="AZ285" s="7"/>
      <c r="BO285" s="453"/>
      <c r="BR285" s="453"/>
      <c r="CA285" s="453"/>
      <c r="CE285" s="453"/>
    </row>
    <row r="286" spans="5:83" ht="25.9" customHeight="1">
      <c r="F286" s="15"/>
      <c r="AE286" t="s">
        <v>1907</v>
      </c>
      <c r="AK286" s="453"/>
      <c r="AM286" s="453"/>
      <c r="AO286" t="s">
        <v>1904</v>
      </c>
      <c r="AP286" s="7"/>
      <c r="AW286" s="7"/>
      <c r="AZ286" s="7"/>
      <c r="BO286" s="453"/>
      <c r="BR286" s="453"/>
      <c r="CA286" s="453"/>
      <c r="CE286" s="453"/>
    </row>
    <row r="287" spans="5:83" ht="25.9" customHeight="1">
      <c r="F287" s="15"/>
      <c r="AE287" t="s">
        <v>1905</v>
      </c>
      <c r="AK287" s="453"/>
      <c r="AM287" s="453"/>
      <c r="AO287" t="s">
        <v>1907</v>
      </c>
      <c r="AP287" s="7"/>
      <c r="AW287" s="7"/>
      <c r="AZ287" s="7"/>
      <c r="BO287" s="453"/>
      <c r="BR287" s="453"/>
      <c r="CA287" s="453"/>
      <c r="CE287" s="453"/>
    </row>
    <row r="288" spans="5:83" ht="25.9" customHeight="1">
      <c r="F288" s="15"/>
      <c r="AE288" t="s">
        <v>1904</v>
      </c>
      <c r="AK288" s="453"/>
      <c r="AM288" s="453"/>
      <c r="AO288" t="s">
        <v>1905</v>
      </c>
      <c r="AP288" s="7"/>
      <c r="AW288" s="7"/>
      <c r="AZ288" s="7"/>
      <c r="BO288" s="453"/>
      <c r="BR288" s="453"/>
      <c r="CA288" s="453"/>
      <c r="CE288" s="453"/>
    </row>
    <row r="289" spans="5:83" ht="25.9" customHeight="1">
      <c r="F289" s="15"/>
      <c r="AE289" t="s">
        <v>1023</v>
      </c>
      <c r="AK289" s="453"/>
      <c r="AM289" s="453"/>
      <c r="AO289" t="s">
        <v>1904</v>
      </c>
      <c r="AP289" s="7"/>
      <c r="AW289" s="7"/>
      <c r="AZ289" s="7"/>
      <c r="BO289" s="453"/>
      <c r="BR289" s="453"/>
      <c r="CA289" s="453"/>
      <c r="CE289" s="453"/>
    </row>
    <row r="290" spans="5:83" ht="25.9" customHeight="1">
      <c r="F290" s="15"/>
      <c r="AE290" t="s">
        <v>1905</v>
      </c>
      <c r="AK290" s="453"/>
      <c r="AM290" s="453"/>
      <c r="AO290" t="s">
        <v>1023</v>
      </c>
      <c r="AP290" s="7"/>
      <c r="AW290" s="7"/>
      <c r="AZ290" s="7"/>
      <c r="BO290" s="453"/>
      <c r="BR290" s="453"/>
      <c r="CA290" s="453"/>
      <c r="CE290" s="453"/>
    </row>
    <row r="291" spans="5:83" ht="25.9" customHeight="1">
      <c r="F291" s="15"/>
      <c r="AE291" t="s">
        <v>1904</v>
      </c>
      <c r="AK291" s="453"/>
      <c r="AM291" s="453"/>
      <c r="AO291" t="s">
        <v>1905</v>
      </c>
      <c r="AP291" s="7"/>
      <c r="AW291" s="7"/>
      <c r="AZ291" s="7"/>
      <c r="BO291" s="453"/>
      <c r="BR291" s="453"/>
      <c r="CA291" s="453"/>
      <c r="CE291" s="453"/>
    </row>
    <row r="292" spans="5:83" ht="25.9" customHeight="1">
      <c r="F292" s="15"/>
      <c r="AE292" t="s">
        <v>324</v>
      </c>
      <c r="AK292" s="453"/>
      <c r="AM292" s="453"/>
      <c r="AO292" t="s">
        <v>1904</v>
      </c>
      <c r="AP292" s="7"/>
      <c r="AW292" s="7"/>
      <c r="AZ292" s="7"/>
      <c r="BO292" s="453"/>
      <c r="BR292" s="453"/>
      <c r="CA292" s="453"/>
      <c r="CE292" s="453"/>
    </row>
    <row r="293" spans="5:83" ht="25.9" customHeight="1">
      <c r="F293" s="15"/>
      <c r="AE293" t="s">
        <v>1905</v>
      </c>
      <c r="AK293" s="453"/>
      <c r="AM293" s="453"/>
      <c r="AO293" t="s">
        <v>324</v>
      </c>
      <c r="AP293" s="7"/>
      <c r="AW293" s="7"/>
      <c r="AZ293" s="7"/>
      <c r="BO293" s="453"/>
      <c r="BR293" s="453"/>
      <c r="CA293" s="453"/>
      <c r="CE293" s="453"/>
    </row>
    <row r="294" spans="5:83" ht="25.9" customHeight="1">
      <c r="F294" s="15"/>
      <c r="AE294" t="s">
        <v>1904</v>
      </c>
      <c r="AK294" s="453"/>
      <c r="AM294" s="453"/>
      <c r="AO294" t="s">
        <v>1905</v>
      </c>
      <c r="AP294" s="7"/>
      <c r="AW294" s="7"/>
      <c r="AZ294" s="7"/>
      <c r="BO294" s="453"/>
      <c r="BR294" s="453"/>
      <c r="CA294" s="453"/>
      <c r="CE294" s="453"/>
    </row>
    <row r="295" spans="5:83" ht="25.9" customHeight="1">
      <c r="F295" s="15"/>
      <c r="AE295" t="s">
        <v>322</v>
      </c>
      <c r="AK295" s="453"/>
      <c r="AM295" s="453"/>
      <c r="AO295" t="s">
        <v>1904</v>
      </c>
      <c r="AP295" s="7"/>
      <c r="AW295" s="7"/>
      <c r="AZ295" s="7"/>
      <c r="BO295" s="453"/>
      <c r="BR295" s="453"/>
      <c r="CA295" s="453"/>
      <c r="CE295" s="453"/>
    </row>
    <row r="296" spans="5:83" ht="25.9" customHeight="1">
      <c r="E296" s="61"/>
      <c r="F296" s="15"/>
      <c r="AE296" t="s">
        <v>1905</v>
      </c>
      <c r="AK296" s="453"/>
      <c r="AM296" s="453"/>
      <c r="AO296" t="s">
        <v>322</v>
      </c>
      <c r="AP296" s="7"/>
      <c r="AW296" s="7"/>
      <c r="AZ296" s="7"/>
      <c r="BO296" s="453"/>
      <c r="BR296" s="453"/>
      <c r="CA296" s="453"/>
      <c r="CE296" s="453"/>
    </row>
    <row r="297" spans="5:83" ht="25.9" customHeight="1">
      <c r="F297" s="15"/>
      <c r="AE297" t="s">
        <v>1904</v>
      </c>
      <c r="AK297" s="453"/>
      <c r="AM297" s="453"/>
      <c r="AO297" t="s">
        <v>1905</v>
      </c>
      <c r="AP297" s="7"/>
      <c r="AW297" s="7"/>
      <c r="AZ297" s="7"/>
      <c r="BO297" s="453"/>
      <c r="BR297" s="453"/>
      <c r="CA297" s="453"/>
      <c r="CE297" s="453"/>
    </row>
    <row r="298" spans="5:83" ht="25.9" customHeight="1">
      <c r="F298" s="15"/>
      <c r="AE298" t="s">
        <v>1213</v>
      </c>
      <c r="AK298" s="453"/>
      <c r="AM298" s="453"/>
      <c r="AO298" t="s">
        <v>1904</v>
      </c>
      <c r="AP298" s="7"/>
      <c r="AW298" s="7"/>
      <c r="AZ298" s="7"/>
      <c r="BO298" s="453"/>
      <c r="BR298" s="453"/>
      <c r="CA298" s="453"/>
      <c r="CE298" s="453"/>
    </row>
    <row r="299" spans="5:83" ht="25.9" customHeight="1">
      <c r="AE299" t="s">
        <v>1905</v>
      </c>
      <c r="AK299" s="453"/>
      <c r="AM299" s="453"/>
      <c r="AO299" t="s">
        <v>1213</v>
      </c>
      <c r="AP299" s="7"/>
      <c r="AW299" s="7"/>
      <c r="AZ299" s="7"/>
      <c r="BO299" s="453"/>
      <c r="BR299" s="453"/>
      <c r="CA299" s="453"/>
      <c r="CE299" s="453"/>
    </row>
    <row r="300" spans="5:83" ht="25.9" customHeight="1">
      <c r="AE300" t="s">
        <v>1904</v>
      </c>
      <c r="AK300" s="453"/>
      <c r="AM300" s="453"/>
      <c r="AO300" t="s">
        <v>1905</v>
      </c>
      <c r="AP300" s="7"/>
      <c r="AW300" s="7"/>
      <c r="AZ300" s="7"/>
      <c r="BO300" s="453"/>
      <c r="BR300" s="453"/>
      <c r="CA300" s="453"/>
      <c r="CE300" s="453"/>
    </row>
    <row r="301" spans="5:83" ht="25.9" customHeight="1">
      <c r="AE301" t="s">
        <v>1908</v>
      </c>
      <c r="AK301" s="453"/>
      <c r="AM301" s="453"/>
      <c r="AO301" t="s">
        <v>1904</v>
      </c>
      <c r="AP301" s="7"/>
      <c r="AW301" s="7"/>
      <c r="AZ301" s="7"/>
      <c r="BO301" s="453"/>
      <c r="BR301" s="453"/>
      <c r="CA301" s="453"/>
      <c r="CE301" s="453"/>
    </row>
    <row r="302" spans="5:83" ht="25.9" customHeight="1">
      <c r="AE302" t="s">
        <v>1905</v>
      </c>
      <c r="AK302" s="453"/>
      <c r="AM302" s="453"/>
      <c r="AO302" t="s">
        <v>1908</v>
      </c>
      <c r="AP302" s="7"/>
      <c r="AW302" s="7"/>
      <c r="AZ302" s="7"/>
      <c r="BO302" s="453"/>
      <c r="BR302" s="453"/>
      <c r="CA302" s="453"/>
      <c r="CE302" s="453"/>
    </row>
    <row r="303" spans="5:83" ht="25.9" customHeight="1">
      <c r="AE303" t="s">
        <v>1904</v>
      </c>
      <c r="AK303" s="453"/>
      <c r="AM303" s="453"/>
      <c r="AO303" t="s">
        <v>1905</v>
      </c>
      <c r="AP303" s="7"/>
      <c r="AW303" s="7"/>
      <c r="AZ303" s="7"/>
      <c r="BO303" s="453"/>
      <c r="BR303" s="453"/>
      <c r="CA303" s="453"/>
      <c r="CE303" s="453"/>
    </row>
    <row r="304" spans="5:83" ht="25.9" customHeight="1">
      <c r="AE304" t="s">
        <v>312</v>
      </c>
      <c r="AK304" s="453"/>
      <c r="AM304" s="453"/>
      <c r="AO304" t="s">
        <v>1904</v>
      </c>
      <c r="AP304" s="7"/>
      <c r="AW304" s="7"/>
      <c r="AZ304" s="7"/>
      <c r="BO304" s="453"/>
      <c r="BR304" s="453"/>
      <c r="CA304" s="453"/>
      <c r="CE304" s="453"/>
    </row>
    <row r="305" spans="31:83" ht="25.9" customHeight="1">
      <c r="AE305" t="s">
        <v>1905</v>
      </c>
      <c r="AK305" s="453"/>
      <c r="AM305" s="453"/>
      <c r="AO305" t="s">
        <v>312</v>
      </c>
      <c r="AP305" s="7"/>
      <c r="AW305" s="7"/>
      <c r="AZ305" s="7"/>
      <c r="BO305" s="453"/>
      <c r="BR305" s="453"/>
      <c r="CA305" s="453"/>
      <c r="CE305" s="453"/>
    </row>
    <row r="306" spans="31:83" ht="25.9" customHeight="1">
      <c r="AE306" t="s">
        <v>1904</v>
      </c>
      <c r="AK306" s="453"/>
      <c r="AM306" s="453"/>
      <c r="AO306" t="s">
        <v>1905</v>
      </c>
      <c r="AP306" s="7"/>
      <c r="AW306" s="7"/>
      <c r="AZ306" s="7"/>
      <c r="BO306" s="453"/>
      <c r="BR306" s="453"/>
      <c r="CA306" s="453"/>
      <c r="CE306" s="453"/>
    </row>
    <row r="307" spans="31:83" ht="25.9" customHeight="1">
      <c r="AE307" t="s">
        <v>1909</v>
      </c>
      <c r="AK307" s="453"/>
      <c r="AM307" s="453"/>
      <c r="AO307" t="s">
        <v>1904</v>
      </c>
      <c r="AP307" s="7"/>
      <c r="AW307" s="7"/>
      <c r="AZ307" s="7"/>
      <c r="BO307" s="453"/>
      <c r="BR307" s="453"/>
      <c r="CA307" s="453"/>
      <c r="CE307" s="453"/>
    </row>
    <row r="308" spans="31:83" ht="25.9" customHeight="1">
      <c r="AE308" t="s">
        <v>1905</v>
      </c>
      <c r="AK308" s="453"/>
      <c r="AM308" s="453"/>
      <c r="AO308" t="s">
        <v>1909</v>
      </c>
      <c r="AP308" s="7"/>
      <c r="AW308" s="7"/>
      <c r="AZ308" s="7"/>
      <c r="BO308" s="453"/>
      <c r="BR308" s="453"/>
      <c r="CA308" s="453"/>
      <c r="CE308" s="453"/>
    </row>
    <row r="309" spans="31:83" ht="25.9" customHeight="1">
      <c r="AE309" t="s">
        <v>1904</v>
      </c>
      <c r="AK309" s="453"/>
      <c r="AM309" s="453"/>
      <c r="AO309" t="s">
        <v>1905</v>
      </c>
      <c r="AP309" s="7"/>
      <c r="AW309" s="7"/>
      <c r="AZ309" s="7"/>
      <c r="BO309" s="453"/>
      <c r="BR309" s="453"/>
      <c r="CA309" s="453"/>
      <c r="CE309" s="453"/>
    </row>
    <row r="310" spans="31:83" ht="25.9" customHeight="1">
      <c r="AE310" t="s">
        <v>1910</v>
      </c>
      <c r="AK310" s="453"/>
      <c r="AM310" s="453"/>
      <c r="AO310" t="s">
        <v>1904</v>
      </c>
      <c r="AP310" s="7"/>
      <c r="AW310" s="7"/>
      <c r="AZ310" s="7"/>
      <c r="BO310" s="453"/>
      <c r="BR310" s="453"/>
      <c r="CA310" s="453"/>
      <c r="CE310" s="453"/>
    </row>
    <row r="311" spans="31:83" ht="25.9" customHeight="1">
      <c r="AE311" t="s">
        <v>1905</v>
      </c>
      <c r="AK311" s="453"/>
      <c r="AM311" s="453"/>
      <c r="AO311" t="s">
        <v>1910</v>
      </c>
      <c r="AP311" s="7"/>
      <c r="AW311" s="7"/>
      <c r="AZ311" s="7"/>
      <c r="BO311" s="453"/>
      <c r="BR311" s="453"/>
      <c r="CA311" s="453"/>
      <c r="CE311" s="453"/>
    </row>
    <row r="312" spans="31:83" ht="25.9" customHeight="1">
      <c r="AE312" t="s">
        <v>1904</v>
      </c>
      <c r="AK312" s="453"/>
      <c r="AM312" s="453"/>
      <c r="AO312" t="s">
        <v>1905</v>
      </c>
      <c r="AP312" s="7"/>
      <c r="AW312" s="7"/>
      <c r="AZ312" s="7"/>
      <c r="BO312" s="453"/>
      <c r="BR312" s="453"/>
      <c r="CA312" s="453"/>
      <c r="CE312" s="453"/>
    </row>
    <row r="313" spans="31:83" ht="25.9" customHeight="1">
      <c r="AE313" t="s">
        <v>1238</v>
      </c>
      <c r="AK313" s="453"/>
      <c r="AM313" s="453"/>
      <c r="AO313" t="s">
        <v>1904</v>
      </c>
      <c r="AP313" s="7"/>
      <c r="AW313" s="7"/>
      <c r="AZ313" s="7"/>
      <c r="BO313" s="453"/>
      <c r="BR313" s="453"/>
      <c r="CA313" s="453"/>
      <c r="CE313" s="453"/>
    </row>
    <row r="314" spans="31:83" ht="25.9" customHeight="1">
      <c r="AE314" t="s">
        <v>1905</v>
      </c>
      <c r="AK314" s="453"/>
      <c r="AM314" s="453"/>
      <c r="AO314" t="s">
        <v>1238</v>
      </c>
      <c r="AP314" s="7"/>
      <c r="AW314" s="7"/>
      <c r="AZ314" s="7"/>
      <c r="BO314" s="453"/>
      <c r="BR314" s="453"/>
      <c r="CA314" s="453"/>
      <c r="CE314" s="453"/>
    </row>
    <row r="315" spans="31:83" ht="25.9" customHeight="1">
      <c r="AE315" t="s">
        <v>1904</v>
      </c>
      <c r="AK315" s="453"/>
      <c r="AM315" s="453"/>
      <c r="AO315" t="s">
        <v>1905</v>
      </c>
      <c r="AP315" s="7"/>
      <c r="AW315" s="7"/>
      <c r="AZ315" s="7"/>
      <c r="BO315" s="453"/>
      <c r="BR315" s="453"/>
      <c r="CA315" s="453"/>
      <c r="CE315" s="453"/>
    </row>
    <row r="316" spans="31:83" ht="25.9" customHeight="1">
      <c r="AE316" t="s">
        <v>1062</v>
      </c>
      <c r="AK316" s="453"/>
      <c r="AM316" s="453"/>
      <c r="AO316" t="s">
        <v>1904</v>
      </c>
      <c r="AP316" s="7"/>
      <c r="AW316" s="7"/>
      <c r="AZ316" s="7"/>
      <c r="BO316" s="453"/>
      <c r="BR316" s="453"/>
      <c r="CA316" s="453"/>
      <c r="CE316" s="453"/>
    </row>
    <row r="317" spans="31:83" ht="25.9" customHeight="1">
      <c r="AE317" t="s">
        <v>1905</v>
      </c>
      <c r="AK317" s="453"/>
      <c r="AM317" s="453"/>
      <c r="AO317" t="s">
        <v>1062</v>
      </c>
      <c r="AP317" s="7"/>
      <c r="AW317" s="7"/>
      <c r="AZ317" s="7"/>
      <c r="BO317" s="453"/>
      <c r="BR317" s="453"/>
      <c r="CA317" s="453"/>
      <c r="CE317" s="453"/>
    </row>
    <row r="318" spans="31:83" ht="25.9" customHeight="1">
      <c r="AE318" t="s">
        <v>1904</v>
      </c>
      <c r="AK318" s="453"/>
      <c r="AM318" s="453"/>
      <c r="AO318" t="s">
        <v>1905</v>
      </c>
      <c r="AP318" s="7"/>
      <c r="AW318" s="7"/>
      <c r="AZ318" s="7"/>
      <c r="BO318" s="453"/>
      <c r="BR318" s="453"/>
      <c r="CA318" s="453"/>
      <c r="CE318" s="453"/>
    </row>
    <row r="319" spans="31:83" ht="25.9" customHeight="1">
      <c r="AE319" t="s">
        <v>1911</v>
      </c>
      <c r="AK319" s="453"/>
      <c r="AM319" s="453"/>
      <c r="AO319" t="s">
        <v>1904</v>
      </c>
      <c r="AP319" s="7"/>
      <c r="AW319" s="7"/>
      <c r="AZ319" s="7"/>
      <c r="BO319" s="453"/>
      <c r="BR319" s="453"/>
      <c r="CA319" s="453"/>
      <c r="CE319" s="453"/>
    </row>
    <row r="320" spans="31:83" ht="25.9" customHeight="1">
      <c r="AE320" t="s">
        <v>1905</v>
      </c>
      <c r="AK320" s="453"/>
      <c r="AM320" s="453"/>
      <c r="AO320" t="s">
        <v>1911</v>
      </c>
      <c r="AP320" s="7"/>
      <c r="AW320" s="7"/>
      <c r="AZ320" s="7"/>
      <c r="BO320" s="453"/>
      <c r="BR320" s="453"/>
      <c r="CA320" s="453"/>
      <c r="CE320" s="453"/>
    </row>
    <row r="321" spans="31:83" ht="25.9" customHeight="1">
      <c r="AE321" t="s">
        <v>1904</v>
      </c>
      <c r="AK321" s="453"/>
      <c r="AM321" s="453"/>
      <c r="AO321" t="s">
        <v>1905</v>
      </c>
      <c r="AP321" s="7"/>
      <c r="AW321" s="7"/>
      <c r="AZ321" s="7"/>
      <c r="BO321" s="453"/>
      <c r="BR321" s="453"/>
      <c r="CA321" s="453"/>
      <c r="CE321" s="453"/>
    </row>
    <row r="322" spans="31:83" ht="25.9" customHeight="1">
      <c r="AE322" t="s">
        <v>1315</v>
      </c>
      <c r="AK322" s="453"/>
      <c r="AM322" s="453"/>
      <c r="AO322" t="s">
        <v>1904</v>
      </c>
      <c r="AP322" s="7"/>
      <c r="AW322" s="7"/>
      <c r="AZ322" s="7"/>
      <c r="BO322" s="453"/>
      <c r="BR322" s="453"/>
      <c r="CA322" s="453"/>
      <c r="CE322" s="453"/>
    </row>
    <row r="323" spans="31:83" ht="25.9" customHeight="1">
      <c r="AE323" t="s">
        <v>1905</v>
      </c>
      <c r="AK323" s="453"/>
      <c r="AM323" s="453"/>
      <c r="AO323" t="s">
        <v>1315</v>
      </c>
      <c r="AP323" s="7"/>
      <c r="AW323" s="7"/>
      <c r="AZ323" s="7"/>
      <c r="BO323" s="453"/>
      <c r="BR323" s="453"/>
      <c r="CA323" s="453"/>
      <c r="CE323" s="453"/>
    </row>
    <row r="324" spans="31:83" ht="25.9" customHeight="1">
      <c r="AE324" t="s">
        <v>1904</v>
      </c>
      <c r="AK324" s="453"/>
      <c r="AM324" s="453"/>
      <c r="AO324" t="s">
        <v>1905</v>
      </c>
      <c r="AP324" s="7"/>
      <c r="AW324" s="7"/>
      <c r="AZ324" s="7"/>
      <c r="BO324" s="453"/>
      <c r="BR324" s="453"/>
      <c r="CA324" s="453"/>
      <c r="CE324" s="453"/>
    </row>
    <row r="325" spans="31:83" ht="25.9" customHeight="1">
      <c r="AE325" t="s">
        <v>1340</v>
      </c>
      <c r="AK325" s="453"/>
      <c r="AM325" s="453"/>
      <c r="AO325" t="s">
        <v>1904</v>
      </c>
      <c r="AP325" s="7"/>
      <c r="AW325" s="7"/>
      <c r="AZ325" s="7"/>
      <c r="BO325" s="453"/>
      <c r="BR325" s="453"/>
      <c r="CA325" s="453"/>
      <c r="CE325" s="453"/>
    </row>
    <row r="326" spans="31:83" ht="25.9" customHeight="1">
      <c r="AE326" t="s">
        <v>1905</v>
      </c>
      <c r="AK326" s="453"/>
      <c r="AM326" s="453"/>
      <c r="AO326" t="s">
        <v>1340</v>
      </c>
      <c r="AP326" s="7"/>
      <c r="AW326" s="7"/>
      <c r="AZ326" s="7"/>
      <c r="BO326" s="453"/>
      <c r="BR326" s="453"/>
      <c r="CA326" s="453"/>
      <c r="CE326" s="453"/>
    </row>
    <row r="327" spans="31:83" ht="25.9" customHeight="1">
      <c r="AE327" t="s">
        <v>1904</v>
      </c>
      <c r="AK327" s="453"/>
      <c r="AM327" s="453"/>
      <c r="AO327" t="s">
        <v>1905</v>
      </c>
      <c r="AP327" s="7"/>
      <c r="AW327" s="7"/>
      <c r="AZ327" s="7"/>
      <c r="BO327" s="453"/>
      <c r="BR327" s="453"/>
      <c r="CA327" s="453"/>
      <c r="CE327" s="453"/>
    </row>
    <row r="328" spans="31:83" ht="25.9" customHeight="1">
      <c r="AE328" t="s">
        <v>1912</v>
      </c>
      <c r="AK328" s="453"/>
      <c r="AM328" s="453"/>
      <c r="AO328" t="s">
        <v>1904</v>
      </c>
      <c r="AP328" s="7"/>
      <c r="AW328" s="7"/>
      <c r="AZ328" s="7"/>
      <c r="BO328" s="453"/>
      <c r="BR328" s="453"/>
      <c r="CA328" s="453"/>
      <c r="CE328" s="453"/>
    </row>
    <row r="329" spans="31:83" ht="25.9" customHeight="1">
      <c r="AE329" t="s">
        <v>1905</v>
      </c>
      <c r="AK329" s="453"/>
      <c r="AM329" s="453"/>
      <c r="AO329" t="s">
        <v>1912</v>
      </c>
      <c r="AP329" s="7"/>
      <c r="AW329" s="7"/>
      <c r="AZ329" s="7"/>
      <c r="BO329" s="453"/>
      <c r="BR329" s="453"/>
      <c r="CA329" s="453"/>
      <c r="CE329" s="453"/>
    </row>
    <row r="330" spans="31:83" ht="25.9" customHeight="1">
      <c r="AE330" t="s">
        <v>1904</v>
      </c>
      <c r="AK330" s="453"/>
      <c r="AM330" s="453"/>
      <c r="AO330" t="s">
        <v>1905</v>
      </c>
      <c r="AP330" s="7"/>
      <c r="AW330" s="7"/>
      <c r="AZ330" s="7"/>
      <c r="BO330" s="453"/>
      <c r="BR330" s="453"/>
      <c r="CA330" s="453"/>
      <c r="CE330" s="453"/>
    </row>
    <row r="331" spans="31:83" ht="25.9" customHeight="1">
      <c r="AE331" t="s">
        <v>1913</v>
      </c>
      <c r="AK331" s="453"/>
      <c r="AM331" s="453"/>
      <c r="AO331" t="s">
        <v>1904</v>
      </c>
      <c r="AP331" s="7"/>
      <c r="AW331" s="7"/>
      <c r="AZ331" s="7"/>
      <c r="BO331" s="453"/>
      <c r="BR331" s="453"/>
      <c r="CA331" s="453"/>
      <c r="CE331" s="453"/>
    </row>
    <row r="332" spans="31:83" ht="25.9" customHeight="1">
      <c r="AE332" t="s">
        <v>1905</v>
      </c>
      <c r="AK332" s="453"/>
      <c r="AM332" s="453"/>
      <c r="AO332" t="s">
        <v>1913</v>
      </c>
      <c r="AP332" s="7"/>
      <c r="AW332" s="7"/>
      <c r="AZ332" s="7"/>
      <c r="BO332" s="453"/>
      <c r="BR332" s="453"/>
      <c r="CA332" s="453"/>
      <c r="CE332" s="453"/>
    </row>
    <row r="333" spans="31:83" ht="25.9" customHeight="1">
      <c r="AE333" t="s">
        <v>1904</v>
      </c>
      <c r="AK333" s="453"/>
      <c r="AM333" s="453"/>
      <c r="AO333" t="s">
        <v>1905</v>
      </c>
      <c r="AP333" s="7"/>
      <c r="AW333" s="7"/>
      <c r="AZ333" s="7"/>
      <c r="BO333" s="453"/>
      <c r="BR333" s="453"/>
      <c r="CA333" s="453"/>
      <c r="CE333" s="453"/>
    </row>
    <row r="334" spans="31:83" ht="25.9" customHeight="1">
      <c r="AE334" t="s">
        <v>1178</v>
      </c>
      <c r="AK334" s="453"/>
      <c r="AM334" s="453"/>
      <c r="AO334" t="s">
        <v>1904</v>
      </c>
      <c r="AP334" s="7"/>
      <c r="AW334" s="7"/>
      <c r="AZ334" s="7"/>
      <c r="BO334" s="453"/>
      <c r="BR334" s="453"/>
      <c r="CA334" s="453"/>
      <c r="CE334" s="453"/>
    </row>
    <row r="335" spans="31:83" ht="25.9" customHeight="1">
      <c r="AE335" t="s">
        <v>1905</v>
      </c>
      <c r="AK335" s="453"/>
      <c r="AM335" s="453"/>
      <c r="AO335" t="s">
        <v>1178</v>
      </c>
      <c r="AP335" s="7"/>
      <c r="AW335" s="7"/>
      <c r="AZ335" s="7"/>
      <c r="BO335" s="453"/>
      <c r="BR335" s="453"/>
      <c r="CA335" s="453"/>
      <c r="CE335" s="453"/>
    </row>
    <row r="336" spans="31:83" ht="25.9" customHeight="1">
      <c r="AE336" t="s">
        <v>1904</v>
      </c>
      <c r="AK336" s="453"/>
      <c r="AM336" s="453"/>
      <c r="AO336" t="s">
        <v>1905</v>
      </c>
      <c r="AP336" s="7"/>
      <c r="AW336" s="7"/>
      <c r="AZ336" s="7"/>
      <c r="BO336" s="453"/>
      <c r="BR336" s="453"/>
      <c r="CA336" s="453"/>
      <c r="CE336" s="453"/>
    </row>
    <row r="337" spans="31:83" ht="25.9" customHeight="1">
      <c r="AE337" t="s">
        <v>1380</v>
      </c>
      <c r="AK337" s="453"/>
      <c r="AM337" s="453"/>
      <c r="AO337" t="s">
        <v>1904</v>
      </c>
      <c r="AP337" s="7"/>
      <c r="AW337" s="7"/>
      <c r="AZ337" s="7"/>
      <c r="BO337" s="453"/>
      <c r="BR337" s="453"/>
      <c r="CA337" s="453"/>
      <c r="CE337" s="453"/>
    </row>
    <row r="338" spans="31:83" ht="25.9" customHeight="1">
      <c r="AE338" t="s">
        <v>1905</v>
      </c>
      <c r="AK338" s="453"/>
      <c r="AM338" s="453"/>
      <c r="AO338" t="s">
        <v>1380</v>
      </c>
      <c r="AP338" s="7"/>
      <c r="AW338" s="7"/>
      <c r="AZ338" s="7"/>
      <c r="BO338" s="453"/>
      <c r="BR338" s="453"/>
      <c r="CA338" s="453"/>
      <c r="CE338" s="453"/>
    </row>
    <row r="339" spans="31:83" ht="25.9" customHeight="1">
      <c r="AE339" t="s">
        <v>1904</v>
      </c>
      <c r="AK339" s="453"/>
      <c r="AM339" s="453"/>
      <c r="AO339" t="s">
        <v>1905</v>
      </c>
      <c r="AP339" s="7"/>
      <c r="AW339" s="7"/>
      <c r="AZ339" s="7"/>
      <c r="BO339" s="453"/>
      <c r="BR339" s="453"/>
      <c r="CA339" s="453"/>
      <c r="CE339" s="453"/>
    </row>
    <row r="340" spans="31:83" ht="25.9" customHeight="1">
      <c r="AE340" t="s">
        <v>1399</v>
      </c>
      <c r="AK340" s="453"/>
      <c r="AM340" s="453"/>
      <c r="AO340" t="s">
        <v>1904</v>
      </c>
      <c r="AP340" s="7"/>
      <c r="AW340" s="7"/>
      <c r="AZ340" s="7"/>
      <c r="BO340" s="453"/>
      <c r="BR340" s="453"/>
      <c r="CA340" s="453"/>
      <c r="CE340" s="453"/>
    </row>
    <row r="341" spans="31:83" ht="25.9" customHeight="1">
      <c r="AE341" t="s">
        <v>1905</v>
      </c>
      <c r="AK341" s="453"/>
      <c r="AM341" s="453"/>
      <c r="AO341" t="s">
        <v>1399</v>
      </c>
      <c r="AP341" s="7"/>
      <c r="AW341" s="7"/>
      <c r="AZ341" s="7"/>
      <c r="BO341" s="453"/>
      <c r="BR341" s="453"/>
      <c r="CA341" s="453"/>
      <c r="CE341" s="453"/>
    </row>
    <row r="342" spans="31:83" ht="25.9" customHeight="1">
      <c r="AE342" t="s">
        <v>1904</v>
      </c>
      <c r="AK342" s="453"/>
      <c r="AM342" s="453"/>
      <c r="AO342" t="s">
        <v>1905</v>
      </c>
      <c r="AP342" s="7"/>
      <c r="AW342" s="7"/>
      <c r="AZ342" s="7"/>
      <c r="BO342" s="453"/>
      <c r="BR342" s="453"/>
      <c r="CA342" s="453"/>
      <c r="CE342" s="453"/>
    </row>
    <row r="343" spans="31:83" ht="25.9" customHeight="1">
      <c r="AE343" t="s">
        <v>1914</v>
      </c>
      <c r="AK343" s="453"/>
      <c r="AM343" s="453"/>
      <c r="AO343" t="s">
        <v>1904</v>
      </c>
      <c r="AP343" s="7"/>
      <c r="AW343" s="7"/>
      <c r="AZ343" s="7"/>
      <c r="BO343" s="453"/>
      <c r="BR343" s="453"/>
      <c r="CA343" s="453"/>
      <c r="CE343" s="453"/>
    </row>
    <row r="344" spans="31:83" ht="25.9" customHeight="1">
      <c r="AE344" t="s">
        <v>1905</v>
      </c>
      <c r="AK344" s="453"/>
      <c r="AM344" s="453"/>
      <c r="AO344" t="s">
        <v>1914</v>
      </c>
      <c r="AP344" s="7"/>
      <c r="AW344" s="7"/>
      <c r="AZ344" s="7"/>
      <c r="BO344" s="453"/>
      <c r="BR344" s="453"/>
      <c r="CA344" s="453"/>
      <c r="CE344" s="453"/>
    </row>
    <row r="345" spans="31:83" ht="25.9" customHeight="1">
      <c r="AE345" t="s">
        <v>1904</v>
      </c>
      <c r="AK345" s="453"/>
      <c r="AM345" s="453"/>
      <c r="AO345" t="s">
        <v>1905</v>
      </c>
      <c r="AP345" s="7"/>
      <c r="AW345" s="7"/>
      <c r="AZ345" s="7"/>
      <c r="BO345" s="453"/>
      <c r="BR345" s="453"/>
      <c r="CA345" s="453"/>
      <c r="CE345" s="453"/>
    </row>
    <row r="346" spans="31:83" ht="25.9" customHeight="1">
      <c r="AE346" t="s">
        <v>1174</v>
      </c>
      <c r="AK346" s="453"/>
      <c r="AM346" s="453"/>
      <c r="AO346" t="s">
        <v>1904</v>
      </c>
      <c r="AP346" s="7"/>
      <c r="AW346" s="7"/>
      <c r="AZ346" s="7"/>
      <c r="BO346" s="453"/>
      <c r="BR346" s="453"/>
      <c r="CA346" s="453"/>
      <c r="CE346" s="453"/>
    </row>
    <row r="347" spans="31:83" ht="25.9" customHeight="1">
      <c r="AE347" t="s">
        <v>1905</v>
      </c>
      <c r="AK347" s="453"/>
      <c r="AM347" s="453"/>
      <c r="AO347" t="s">
        <v>1174</v>
      </c>
      <c r="AP347" s="7"/>
      <c r="AW347" s="7"/>
      <c r="AZ347" s="7"/>
      <c r="BO347" s="453"/>
      <c r="BR347" s="453"/>
      <c r="CA347" s="453"/>
      <c r="CE347" s="453"/>
    </row>
    <row r="348" spans="31:83" ht="25.9" customHeight="1">
      <c r="AE348" t="s">
        <v>1904</v>
      </c>
      <c r="AK348" s="453"/>
      <c r="AM348" s="453"/>
      <c r="AO348" t="s">
        <v>1905</v>
      </c>
      <c r="AP348" s="7"/>
      <c r="AW348" s="7"/>
      <c r="AZ348" s="7"/>
      <c r="BO348" s="453"/>
      <c r="BR348" s="453"/>
      <c r="CA348" s="453"/>
      <c r="CE348" s="453"/>
    </row>
    <row r="349" spans="31:83" ht="25.9" customHeight="1">
      <c r="AE349" t="s">
        <v>1195</v>
      </c>
      <c r="AK349" s="453"/>
      <c r="AM349" s="453"/>
      <c r="AO349" t="s">
        <v>1904</v>
      </c>
      <c r="AP349" s="7"/>
      <c r="AW349" s="7"/>
      <c r="AZ349" s="7"/>
      <c r="BO349" s="453"/>
      <c r="BR349" s="453"/>
      <c r="CA349" s="453"/>
      <c r="CE349" s="453"/>
    </row>
    <row r="350" spans="31:83" ht="25.9" customHeight="1">
      <c r="AE350" t="s">
        <v>1905</v>
      </c>
      <c r="AK350" s="453"/>
      <c r="AM350" s="453"/>
      <c r="AO350" t="s">
        <v>1195</v>
      </c>
      <c r="AP350" s="7"/>
      <c r="AW350" s="7"/>
      <c r="AZ350" s="7"/>
      <c r="BO350" s="453"/>
      <c r="BR350" s="453"/>
      <c r="CA350" s="453"/>
      <c r="CE350" s="453"/>
    </row>
    <row r="351" spans="31:83" ht="25.9" customHeight="1">
      <c r="AE351" t="s">
        <v>1904</v>
      </c>
      <c r="AK351" s="453"/>
      <c r="AM351" s="453"/>
      <c r="AO351" t="s">
        <v>1905</v>
      </c>
      <c r="AP351" s="7"/>
      <c r="AW351" s="7"/>
      <c r="AZ351" s="7"/>
      <c r="BO351" s="453"/>
      <c r="BR351" s="453"/>
      <c r="CA351" s="453"/>
      <c r="CE351" s="453"/>
    </row>
    <row r="352" spans="31:83" ht="25.9" customHeight="1">
      <c r="AE352" t="s">
        <v>1049</v>
      </c>
      <c r="AK352" s="453"/>
      <c r="AM352" s="453"/>
      <c r="AO352" t="s">
        <v>1904</v>
      </c>
      <c r="AP352" s="7"/>
      <c r="AW352" s="7"/>
      <c r="AZ352" s="7"/>
      <c r="BO352" s="453"/>
      <c r="BR352" s="453"/>
      <c r="CA352" s="453"/>
      <c r="CE352" s="453"/>
    </row>
    <row r="353" spans="31:83" ht="25.9" customHeight="1">
      <c r="AE353" t="s">
        <v>1905</v>
      </c>
      <c r="AK353" s="453"/>
      <c r="AM353" s="453"/>
      <c r="AO353" t="s">
        <v>1049</v>
      </c>
      <c r="AP353" s="7"/>
      <c r="AW353" s="7"/>
      <c r="AZ353" s="7"/>
      <c r="BO353" s="453"/>
      <c r="BR353" s="453"/>
      <c r="CA353" s="453"/>
      <c r="CE353" s="453"/>
    </row>
    <row r="354" spans="31:83" ht="25.9" customHeight="1">
      <c r="AE354" t="s">
        <v>1904</v>
      </c>
      <c r="AK354" s="453"/>
      <c r="AM354" s="453"/>
      <c r="AO354" t="s">
        <v>1905</v>
      </c>
      <c r="AP354" s="7"/>
      <c r="AW354" s="7"/>
      <c r="AZ354" s="7"/>
      <c r="BO354" s="453"/>
      <c r="BR354" s="453"/>
      <c r="CA354" s="453"/>
      <c r="CE354" s="453"/>
    </row>
    <row r="355" spans="31:83" ht="25.9" customHeight="1">
      <c r="AE355" t="s">
        <v>1915</v>
      </c>
      <c r="AK355" s="453"/>
      <c r="AM355" s="453"/>
      <c r="AO355" t="s">
        <v>1904</v>
      </c>
      <c r="AP355" s="7"/>
      <c r="AW355" s="7"/>
      <c r="AZ355" s="7"/>
      <c r="BO355" s="453"/>
      <c r="BR355" s="453"/>
      <c r="CA355" s="453"/>
      <c r="CE355" s="453"/>
    </row>
    <row r="356" spans="31:83" ht="25.9" customHeight="1">
      <c r="AE356" t="s">
        <v>1905</v>
      </c>
      <c r="AK356" s="453"/>
      <c r="AM356" s="453"/>
      <c r="AO356" t="s">
        <v>1915</v>
      </c>
      <c r="AP356" s="7"/>
      <c r="AW356" s="7"/>
      <c r="AZ356" s="7"/>
      <c r="BO356" s="453"/>
      <c r="BR356" s="453"/>
      <c r="CA356" s="453"/>
      <c r="CE356" s="453"/>
    </row>
    <row r="357" spans="31:83" ht="25.9" customHeight="1">
      <c r="AE357" t="s">
        <v>1904</v>
      </c>
      <c r="AK357" s="453"/>
      <c r="AM357" s="453"/>
      <c r="AO357" t="s">
        <v>1905</v>
      </c>
      <c r="AP357" s="7"/>
      <c r="AW357" s="7"/>
      <c r="AZ357" s="7"/>
      <c r="BO357" s="453"/>
      <c r="BR357" s="453"/>
      <c r="CA357" s="453"/>
      <c r="CE357" s="453"/>
    </row>
    <row r="358" spans="31:83" ht="25.9" customHeight="1">
      <c r="AE358" t="s">
        <v>1916</v>
      </c>
      <c r="AK358" s="453"/>
      <c r="AM358" s="453"/>
      <c r="AO358" t="s">
        <v>1904</v>
      </c>
      <c r="AP358" s="7"/>
      <c r="AW358" s="7"/>
      <c r="AZ358" s="7"/>
      <c r="BO358" s="453"/>
      <c r="BR358" s="453"/>
      <c r="CA358" s="453"/>
      <c r="CE358" s="453"/>
    </row>
    <row r="359" spans="31:83" ht="25.9" customHeight="1">
      <c r="AE359" t="s">
        <v>1905</v>
      </c>
      <c r="AK359" s="453"/>
      <c r="AM359" s="453"/>
      <c r="AO359" t="s">
        <v>1916</v>
      </c>
      <c r="AP359" s="7"/>
      <c r="AW359" s="7"/>
      <c r="AZ359" s="7"/>
      <c r="BO359" s="453"/>
      <c r="BR359" s="453"/>
      <c r="CA359" s="453"/>
      <c r="CE359" s="453"/>
    </row>
    <row r="360" spans="31:83" ht="25.9" customHeight="1">
      <c r="AE360" t="s">
        <v>1904</v>
      </c>
      <c r="AK360" s="453"/>
      <c r="AM360" s="453"/>
      <c r="AO360" t="s">
        <v>1905</v>
      </c>
      <c r="AP360" s="7"/>
      <c r="AW360" s="7"/>
      <c r="AZ360" s="7"/>
      <c r="BO360" s="453"/>
      <c r="BR360" s="453"/>
      <c r="CA360" s="453"/>
      <c r="CE360" s="453"/>
    </row>
    <row r="361" spans="31:83" ht="25.9" customHeight="1">
      <c r="AE361" t="s">
        <v>1448</v>
      </c>
      <c r="AK361" s="453"/>
      <c r="AM361" s="453"/>
      <c r="AO361" t="s">
        <v>1904</v>
      </c>
      <c r="AP361" s="7"/>
      <c r="AW361" s="7"/>
      <c r="AZ361" s="7"/>
      <c r="BO361" s="453"/>
      <c r="BR361" s="453"/>
      <c r="CA361" s="453"/>
      <c r="CE361" s="453"/>
    </row>
    <row r="362" spans="31:83" ht="25.9" customHeight="1">
      <c r="AE362" t="s">
        <v>1905</v>
      </c>
      <c r="AK362" s="453"/>
      <c r="AM362" s="453"/>
      <c r="AO362" t="s">
        <v>1448</v>
      </c>
      <c r="AP362" s="7"/>
      <c r="AW362" s="7"/>
      <c r="AZ362" s="7"/>
      <c r="BO362" s="453"/>
      <c r="BR362" s="453"/>
      <c r="CA362" s="453"/>
      <c r="CE362" s="453"/>
    </row>
    <row r="363" spans="31:83" ht="25.9" customHeight="1">
      <c r="AE363" t="s">
        <v>1904</v>
      </c>
      <c r="AK363" s="453"/>
      <c r="AM363" s="453"/>
      <c r="AO363" t="s">
        <v>1905</v>
      </c>
      <c r="AP363" s="7"/>
      <c r="AW363" s="7"/>
      <c r="AZ363" s="7"/>
      <c r="BO363" s="453"/>
      <c r="BR363" s="453"/>
      <c r="CA363" s="453"/>
      <c r="CE363" s="453"/>
    </row>
    <row r="364" spans="31:83" ht="25.9" customHeight="1">
      <c r="AE364" t="s">
        <v>906</v>
      </c>
      <c r="AK364" s="453"/>
      <c r="AM364" s="453"/>
      <c r="AO364" t="s">
        <v>1904</v>
      </c>
      <c r="AP364" s="7"/>
      <c r="AW364" s="7"/>
      <c r="AZ364" s="7"/>
      <c r="BO364" s="453"/>
      <c r="BR364" s="453"/>
      <c r="CA364" s="453"/>
      <c r="CE364" s="453"/>
    </row>
    <row r="365" spans="31:83" ht="25.9" customHeight="1">
      <c r="AE365" t="s">
        <v>1905</v>
      </c>
      <c r="AK365" s="453"/>
      <c r="AM365" s="453"/>
      <c r="AO365" t="s">
        <v>906</v>
      </c>
      <c r="AP365" s="7"/>
      <c r="AW365" s="7"/>
      <c r="AZ365" s="7"/>
      <c r="BO365" s="453"/>
      <c r="BR365" s="453"/>
      <c r="CA365" s="453"/>
      <c r="CE365" s="453"/>
    </row>
    <row r="366" spans="31:83" ht="25.9" customHeight="1">
      <c r="AE366" t="s">
        <v>1904</v>
      </c>
      <c r="AK366" s="453"/>
      <c r="AM366" s="453"/>
      <c r="AO366" t="s">
        <v>1905</v>
      </c>
      <c r="AP366" s="7"/>
      <c r="AW366" s="7"/>
      <c r="AZ366" s="7"/>
      <c r="BO366" s="453"/>
      <c r="BR366" s="453"/>
      <c r="CA366" s="453"/>
      <c r="CE366" s="453"/>
    </row>
    <row r="367" spans="31:83" ht="25.9" customHeight="1">
      <c r="AE367" t="s">
        <v>1917</v>
      </c>
      <c r="AK367" s="453"/>
      <c r="AM367" s="453"/>
      <c r="AO367" t="s">
        <v>1904</v>
      </c>
      <c r="AP367" s="7"/>
      <c r="AW367" s="7"/>
      <c r="AZ367" s="7"/>
      <c r="BO367" s="453"/>
      <c r="BR367" s="453"/>
      <c r="CA367" s="453"/>
      <c r="CE367" s="453"/>
    </row>
    <row r="368" spans="31:83" ht="25.9" customHeight="1">
      <c r="AE368" t="s">
        <v>1905</v>
      </c>
      <c r="AK368" s="453"/>
      <c r="AM368" s="453"/>
      <c r="AO368" t="s">
        <v>1917</v>
      </c>
      <c r="AP368" s="7"/>
      <c r="AW368" s="7"/>
      <c r="AZ368" s="7"/>
      <c r="BO368" s="453"/>
      <c r="BR368" s="453"/>
      <c r="CA368" s="453"/>
      <c r="CE368" s="453"/>
    </row>
    <row r="369" spans="31:83" ht="25.9" customHeight="1">
      <c r="AE369" t="s">
        <v>1904</v>
      </c>
      <c r="AK369" s="453"/>
      <c r="AM369" s="453"/>
      <c r="AO369" t="s">
        <v>1905</v>
      </c>
      <c r="AP369" s="7"/>
      <c r="AW369" s="7"/>
      <c r="AZ369" s="7"/>
      <c r="BO369" s="453"/>
      <c r="BR369" s="453"/>
      <c r="CA369" s="453"/>
      <c r="CE369" s="453"/>
    </row>
    <row r="370" spans="31:83" ht="25.9" customHeight="1">
      <c r="AE370" t="s">
        <v>1918</v>
      </c>
      <c r="AK370" s="453"/>
      <c r="AM370" s="453"/>
      <c r="AO370" t="s">
        <v>1904</v>
      </c>
      <c r="AP370" s="7"/>
      <c r="AW370" s="7"/>
      <c r="AZ370" s="7"/>
      <c r="BO370" s="453"/>
      <c r="BR370" s="453"/>
      <c r="CA370" s="453"/>
      <c r="CE370" s="453"/>
    </row>
    <row r="371" spans="31:83" ht="25.9" customHeight="1">
      <c r="AE371" t="s">
        <v>1905</v>
      </c>
      <c r="AK371" s="453"/>
      <c r="AM371" s="453"/>
      <c r="AO371" t="s">
        <v>1918</v>
      </c>
      <c r="AP371" s="7"/>
      <c r="AW371" s="7"/>
      <c r="AZ371" s="7"/>
      <c r="BO371" s="453"/>
      <c r="BR371" s="453"/>
      <c r="CA371" s="453"/>
      <c r="CE371" s="453"/>
    </row>
    <row r="372" spans="31:83" ht="25.9" customHeight="1">
      <c r="AE372" t="s">
        <v>1904</v>
      </c>
      <c r="AK372" s="453"/>
      <c r="AM372" s="453"/>
      <c r="AO372" t="s">
        <v>1905</v>
      </c>
      <c r="AP372" s="7"/>
      <c r="AW372" s="7"/>
      <c r="AZ372" s="7"/>
      <c r="BO372" s="453"/>
      <c r="BR372" s="453"/>
      <c r="CA372" s="453"/>
      <c r="CE372" s="453"/>
    </row>
    <row r="373" spans="31:83" ht="25.9" customHeight="1">
      <c r="AE373" t="s">
        <v>1890</v>
      </c>
      <c r="AK373" s="453"/>
      <c r="AM373" s="453"/>
      <c r="AO373" t="s">
        <v>1904</v>
      </c>
      <c r="AP373" s="7"/>
      <c r="AW373" s="7"/>
      <c r="AZ373" s="7"/>
      <c r="BO373" s="453"/>
      <c r="BR373" s="453"/>
      <c r="CA373" s="453"/>
      <c r="CE373" s="453"/>
    </row>
    <row r="374" spans="31:83" ht="25.9" customHeight="1">
      <c r="AE374" t="s">
        <v>1905</v>
      </c>
      <c r="AK374" s="453"/>
      <c r="AM374" s="453"/>
      <c r="AO374" t="s">
        <v>1890</v>
      </c>
      <c r="AP374" s="7"/>
      <c r="AW374" s="7"/>
      <c r="AZ374" s="7"/>
      <c r="BO374" s="453"/>
      <c r="BR374" s="453"/>
      <c r="CA374" s="453"/>
      <c r="CE374" s="453"/>
    </row>
    <row r="375" spans="31:83" ht="25.9" customHeight="1">
      <c r="AE375" t="s">
        <v>1904</v>
      </c>
      <c r="AK375" s="453"/>
      <c r="AM375" s="453"/>
      <c r="AO375" t="s">
        <v>1905</v>
      </c>
      <c r="AP375" s="7"/>
      <c r="AW375" s="7"/>
      <c r="AZ375" s="7"/>
      <c r="BO375" s="453"/>
      <c r="BR375" s="453"/>
      <c r="CA375" s="453"/>
      <c r="CE375" s="453"/>
    </row>
    <row r="376" spans="31:83" ht="25.9" customHeight="1">
      <c r="AE376" t="s">
        <v>1891</v>
      </c>
      <c r="AK376" s="453"/>
      <c r="AM376" s="453"/>
      <c r="AO376" t="s">
        <v>1904</v>
      </c>
      <c r="AP376" s="7"/>
      <c r="AW376" s="7"/>
      <c r="AZ376" s="7"/>
      <c r="BO376" s="453"/>
      <c r="BR376" s="453"/>
      <c r="CA376" s="453"/>
      <c r="CE376" s="453"/>
    </row>
    <row r="377" spans="31:83" ht="25.9" customHeight="1">
      <c r="AE377" t="s">
        <v>1905</v>
      </c>
      <c r="AK377" s="453"/>
      <c r="AM377" s="453"/>
      <c r="AO377" t="s">
        <v>1891</v>
      </c>
      <c r="AP377" s="7"/>
      <c r="AW377" s="7"/>
      <c r="AZ377" s="7"/>
      <c r="BO377" s="453"/>
      <c r="BR377" s="453"/>
      <c r="CA377" s="453"/>
      <c r="CE377" s="453"/>
    </row>
    <row r="378" spans="31:83" ht="25.9" customHeight="1">
      <c r="AE378" t="s">
        <v>1904</v>
      </c>
      <c r="AK378" s="453"/>
      <c r="AM378" s="453"/>
      <c r="AO378" t="s">
        <v>1905</v>
      </c>
      <c r="AP378" s="7"/>
      <c r="AW378" s="7"/>
      <c r="AZ378" s="7"/>
      <c r="BO378" s="453"/>
      <c r="BR378" s="453"/>
      <c r="CA378" s="453"/>
      <c r="CE378" s="453"/>
    </row>
    <row r="379" spans="31:83" ht="25.9" customHeight="1">
      <c r="AE379" t="s">
        <v>1892</v>
      </c>
      <c r="AK379" s="453"/>
      <c r="AM379" s="453"/>
      <c r="AO379" t="s">
        <v>1904</v>
      </c>
      <c r="AP379" s="7"/>
      <c r="AW379" s="7"/>
      <c r="AZ379" s="7"/>
      <c r="BO379" s="453"/>
      <c r="BR379" s="453"/>
      <c r="CA379" s="453"/>
      <c r="CE379" s="453"/>
    </row>
    <row r="380" spans="31:83" ht="25.9" customHeight="1">
      <c r="AE380" t="s">
        <v>1905</v>
      </c>
      <c r="AK380" s="453"/>
      <c r="AM380" s="453"/>
      <c r="AO380" t="s">
        <v>1892</v>
      </c>
      <c r="AP380" s="7"/>
      <c r="AW380" s="7"/>
      <c r="AZ380" s="7"/>
      <c r="BO380" s="453"/>
      <c r="BR380" s="453"/>
      <c r="CA380" s="453"/>
      <c r="CE380" s="453"/>
    </row>
    <row r="381" spans="31:83" ht="25.9" customHeight="1">
      <c r="AE381" t="s">
        <v>1904</v>
      </c>
      <c r="AK381" s="453"/>
      <c r="AM381" s="453"/>
      <c r="AO381" t="s">
        <v>1905</v>
      </c>
      <c r="AP381" s="7"/>
      <c r="AW381" s="7"/>
      <c r="AZ381" s="7"/>
      <c r="BO381" s="453"/>
      <c r="BR381" s="453"/>
      <c r="CA381" s="453"/>
      <c r="CE381" s="453"/>
    </row>
    <row r="382" spans="31:83" ht="25.9" customHeight="1">
      <c r="AE382" t="s">
        <v>1893</v>
      </c>
      <c r="AK382" s="453"/>
      <c r="AM382" s="453"/>
      <c r="AO382" t="s">
        <v>1904</v>
      </c>
      <c r="AP382" s="7"/>
      <c r="AW382" s="7"/>
      <c r="AZ382" s="7"/>
      <c r="BO382" s="453"/>
      <c r="BR382" s="453"/>
      <c r="CA382" s="453"/>
      <c r="CE382" s="453"/>
    </row>
    <row r="383" spans="31:83" ht="25.9" customHeight="1">
      <c r="AE383" t="s">
        <v>1905</v>
      </c>
      <c r="AK383" s="453"/>
      <c r="AM383" s="453"/>
      <c r="AO383" t="s">
        <v>1893</v>
      </c>
      <c r="AP383" s="7"/>
      <c r="AW383" s="7"/>
      <c r="AZ383" s="7"/>
      <c r="BO383" s="453"/>
      <c r="BR383" s="453"/>
      <c r="CA383" s="453"/>
      <c r="CE383" s="453"/>
    </row>
    <row r="384" spans="31:83" ht="25.9" customHeight="1">
      <c r="AE384" t="s">
        <v>1904</v>
      </c>
      <c r="AK384" s="453"/>
      <c r="AM384" s="453"/>
      <c r="AO384" t="s">
        <v>1905</v>
      </c>
      <c r="AP384" s="7"/>
      <c r="AW384" s="7"/>
      <c r="AZ384" s="7"/>
      <c r="BO384" s="453"/>
      <c r="BR384" s="453"/>
      <c r="CA384" s="453"/>
      <c r="CE384" s="453"/>
    </row>
    <row r="385" spans="31:83" ht="25.9" customHeight="1">
      <c r="AE385" t="s">
        <v>1894</v>
      </c>
      <c r="AK385" s="453"/>
      <c r="AM385" s="453"/>
      <c r="AO385" t="s">
        <v>1904</v>
      </c>
      <c r="AP385" s="7"/>
      <c r="AW385" s="7"/>
      <c r="AZ385" s="7"/>
      <c r="BO385" s="453"/>
      <c r="BR385" s="453"/>
      <c r="CA385" s="453"/>
      <c r="CE385" s="453"/>
    </row>
    <row r="386" spans="31:83" ht="25.9" customHeight="1">
      <c r="AE386" t="s">
        <v>1905</v>
      </c>
      <c r="AK386" s="453"/>
      <c r="AM386" s="453"/>
      <c r="AO386" t="s">
        <v>1894</v>
      </c>
      <c r="AP386" s="7"/>
      <c r="AW386" s="7"/>
      <c r="AZ386" s="7"/>
      <c r="BO386" s="453"/>
      <c r="BR386" s="453"/>
      <c r="CA386" s="453"/>
      <c r="CE386" s="453"/>
    </row>
    <row r="387" spans="31:83" ht="25.9" customHeight="1">
      <c r="AE387" t="s">
        <v>1904</v>
      </c>
      <c r="AK387" s="453"/>
      <c r="AM387" s="453"/>
      <c r="AO387" t="s">
        <v>1905</v>
      </c>
      <c r="AP387" s="7"/>
      <c r="AW387" s="7"/>
      <c r="AZ387" s="7"/>
      <c r="BO387" s="453"/>
      <c r="BR387" s="453"/>
      <c r="CA387" s="453"/>
      <c r="CE387" s="453"/>
    </row>
    <row r="388" spans="31:83" ht="25.9" customHeight="1">
      <c r="AE388" t="s">
        <v>1895</v>
      </c>
      <c r="AK388" s="453"/>
      <c r="AM388" s="453"/>
      <c r="AO388" t="s">
        <v>1904</v>
      </c>
      <c r="AP388" s="7"/>
      <c r="AW388" s="7"/>
      <c r="AZ388" s="7"/>
      <c r="BO388" s="453"/>
      <c r="BR388" s="453"/>
      <c r="CA388" s="453"/>
      <c r="CE388" s="453"/>
    </row>
    <row r="389" spans="31:83" ht="25.9" customHeight="1">
      <c r="AE389" t="s">
        <v>1905</v>
      </c>
      <c r="AK389" s="453"/>
      <c r="AM389" s="453"/>
      <c r="AO389" t="s">
        <v>1895</v>
      </c>
      <c r="AP389" s="7"/>
      <c r="AW389" s="7"/>
      <c r="AZ389" s="7"/>
      <c r="BO389" s="453"/>
      <c r="BR389" s="453"/>
      <c r="CA389" s="453"/>
      <c r="CE389" s="453"/>
    </row>
    <row r="390" spans="31:83" ht="25.9" customHeight="1">
      <c r="AE390" t="s">
        <v>1904</v>
      </c>
      <c r="AK390" s="453"/>
      <c r="AM390" s="453"/>
      <c r="AO390" t="s">
        <v>1905</v>
      </c>
      <c r="AP390" s="7"/>
      <c r="AW390" s="7"/>
      <c r="AZ390" s="7"/>
      <c r="BO390" s="453"/>
      <c r="BR390" s="453"/>
      <c r="CA390" s="453"/>
      <c r="CE390" s="453"/>
    </row>
    <row r="391" spans="31:83" ht="25.9" customHeight="1">
      <c r="AE391" t="s">
        <v>1896</v>
      </c>
      <c r="AK391" s="453"/>
      <c r="AM391" s="453"/>
      <c r="AO391" t="s">
        <v>1904</v>
      </c>
      <c r="AP391" s="7"/>
      <c r="AW391" s="7"/>
      <c r="AZ391" s="7"/>
      <c r="BO391" s="453"/>
      <c r="BR391" s="453"/>
      <c r="CA391" s="453"/>
      <c r="CE391" s="453"/>
    </row>
    <row r="392" spans="31:83" ht="25.9" customHeight="1">
      <c r="AE392" t="s">
        <v>1905</v>
      </c>
      <c r="AK392" s="453"/>
      <c r="AM392" s="453"/>
      <c r="AO392" t="s">
        <v>1896</v>
      </c>
      <c r="AP392" s="7"/>
      <c r="AW392" s="7"/>
      <c r="AZ392" s="7"/>
      <c r="BO392" s="453"/>
      <c r="BR392" s="453"/>
      <c r="CA392" s="453"/>
      <c r="CE392" s="453"/>
    </row>
    <row r="393" spans="31:83" ht="25.9" customHeight="1">
      <c r="AE393" t="s">
        <v>1904</v>
      </c>
      <c r="AK393" s="453"/>
      <c r="AM393" s="453"/>
      <c r="AO393" t="s">
        <v>1905</v>
      </c>
      <c r="AP393" s="7"/>
      <c r="AW393" s="7"/>
      <c r="AZ393" s="7"/>
      <c r="BO393" s="453"/>
      <c r="BR393" s="453"/>
      <c r="CA393" s="453"/>
      <c r="CE393" s="453"/>
    </row>
    <row r="394" spans="31:83" ht="25.9" customHeight="1">
      <c r="AE394" t="s">
        <v>1897</v>
      </c>
      <c r="AK394" s="453"/>
      <c r="AM394" s="453"/>
      <c r="AO394" t="s">
        <v>1904</v>
      </c>
      <c r="AP394" s="7"/>
      <c r="AW394" s="7" t="e" vm="2">
        <v>#VALUE!</v>
      </c>
      <c r="AZ394" s="7" t="e" vm="2">
        <v>#VALUE!</v>
      </c>
      <c r="BO394" s="453"/>
      <c r="BR394" s="453"/>
      <c r="CA394" s="453"/>
      <c r="CE394" s="453"/>
    </row>
    <row r="395" spans="31:83" ht="25.9" customHeight="1">
      <c r="AE395" t="s">
        <v>1905</v>
      </c>
      <c r="AK395" s="453"/>
      <c r="AM395" s="453"/>
      <c r="AO395" t="s">
        <v>1897</v>
      </c>
      <c r="AP395" s="7"/>
      <c r="AW395" s="7"/>
      <c r="AZ395" s="7"/>
      <c r="BO395" s="453"/>
      <c r="BR395" s="453"/>
      <c r="CA395" s="453"/>
      <c r="CE395" s="453"/>
    </row>
    <row r="396" spans="31:83" ht="25.9" customHeight="1">
      <c r="AE396" t="s">
        <v>1904</v>
      </c>
      <c r="AK396" s="453"/>
      <c r="AM396" s="453"/>
      <c r="AO396" t="s">
        <v>1905</v>
      </c>
      <c r="AP396" s="7"/>
      <c r="AW396" s="7"/>
      <c r="AZ396" s="7"/>
      <c r="BO396" s="453"/>
      <c r="BR396" s="453"/>
      <c r="CA396" s="453"/>
      <c r="CE396" s="453"/>
    </row>
    <row r="397" spans="31:83" ht="25.9" customHeight="1">
      <c r="AE397" t="s">
        <v>1898</v>
      </c>
      <c r="AK397" s="453"/>
      <c r="AM397" s="453"/>
      <c r="AO397" t="s">
        <v>1904</v>
      </c>
      <c r="AP397" s="7"/>
      <c r="AW397" s="7"/>
      <c r="AZ397" s="7"/>
      <c r="BO397" s="453"/>
      <c r="BR397" s="453"/>
      <c r="CA397" s="453"/>
      <c r="CE397" s="453"/>
    </row>
    <row r="398" spans="31:83" ht="25.9" customHeight="1">
      <c r="AE398" t="s">
        <v>1905</v>
      </c>
      <c r="AK398" s="453"/>
      <c r="AM398" s="453"/>
      <c r="AO398" t="s">
        <v>1898</v>
      </c>
      <c r="AP398" s="7"/>
      <c r="AW398" s="7"/>
      <c r="AZ398" s="7"/>
      <c r="BO398" s="453"/>
      <c r="BR398" s="453"/>
      <c r="CA398" s="453"/>
      <c r="CE398" s="453"/>
    </row>
    <row r="399" spans="31:83" ht="25.9" customHeight="1">
      <c r="AE399" t="s">
        <v>1904</v>
      </c>
      <c r="AK399" s="453"/>
      <c r="AM399" s="453"/>
      <c r="AO399" t="s">
        <v>1905</v>
      </c>
      <c r="AP399" s="7"/>
      <c r="AW399" s="7"/>
      <c r="AZ399" s="7"/>
      <c r="BO399" s="453"/>
      <c r="BR399" s="453"/>
      <c r="CE399" s="453"/>
    </row>
    <row r="400" spans="31:83" ht="25.9" customHeight="1">
      <c r="AE400" t="s">
        <v>1899</v>
      </c>
      <c r="AK400" s="453"/>
      <c r="AM400" s="453"/>
      <c r="AO400" t="s">
        <v>1904</v>
      </c>
      <c r="AP400" s="7" t="e" vm="3">
        <v>#VALUE!</v>
      </c>
      <c r="AW400" s="7" t="e" vm="3">
        <v>#VALUE!</v>
      </c>
      <c r="AZ400" s="7"/>
      <c r="BO400" s="453"/>
      <c r="BR400" s="453"/>
      <c r="CE400" s="453"/>
    </row>
    <row r="401" spans="31:83" ht="25.9" customHeight="1">
      <c r="AE401" t="s">
        <v>1903</v>
      </c>
      <c r="AK401" s="453"/>
      <c r="AM401" s="453"/>
      <c r="AO401" t="s">
        <v>1899</v>
      </c>
      <c r="AP401" s="7"/>
      <c r="AW401" s="7"/>
      <c r="AZ401" s="7" t="e" vm="2">
        <v>#VALUE!</v>
      </c>
      <c r="BO401" s="453"/>
      <c r="BR401" s="453"/>
      <c r="CE401" s="453"/>
    </row>
    <row r="402" spans="31:83" ht="25.9" customHeight="1">
      <c r="AE402" t="s">
        <v>1904</v>
      </c>
      <c r="AK402" s="453"/>
      <c r="AM402" s="453"/>
      <c r="AO402" t="s">
        <v>1903</v>
      </c>
      <c r="AP402" s="7"/>
      <c r="AW402" s="7"/>
      <c r="BO402" s="453"/>
      <c r="BR402" s="453"/>
      <c r="CE402" s="453"/>
    </row>
    <row r="403" spans="31:83" ht="25.9" customHeight="1">
      <c r="AE403" t="s">
        <v>1900</v>
      </c>
      <c r="AK403" s="453"/>
      <c r="AM403" s="453"/>
      <c r="AO403" t="s">
        <v>1904</v>
      </c>
      <c r="AP403" s="7"/>
      <c r="AW403" s="7"/>
      <c r="BO403" s="453"/>
      <c r="BR403" s="453"/>
      <c r="CE403" s="453"/>
    </row>
    <row r="404" spans="31:83" ht="25.9" customHeight="1">
      <c r="AE404" t="s">
        <v>1905</v>
      </c>
      <c r="AK404" s="453"/>
      <c r="AM404" s="453"/>
      <c r="AO404" t="s">
        <v>1900</v>
      </c>
      <c r="AP404" s="7"/>
      <c r="AW404" s="7"/>
      <c r="BO404" s="453"/>
      <c r="BR404" s="453"/>
      <c r="CE404" s="453"/>
    </row>
    <row r="405" spans="31:83" ht="25.9" customHeight="1">
      <c r="AE405" t="s">
        <v>1904</v>
      </c>
      <c r="AO405" t="s">
        <v>1905</v>
      </c>
      <c r="AP405" s="7"/>
      <c r="AW405" s="7"/>
    </row>
    <row r="406" spans="31:83" ht="25.9" customHeight="1">
      <c r="AO406" t="s">
        <v>1904</v>
      </c>
      <c r="AP406" s="7"/>
      <c r="AW406" s="7"/>
    </row>
    <row r="407" spans="31:83" ht="25.9" customHeight="1">
      <c r="AE407">
        <v>6</v>
      </c>
      <c r="AP407" s="7" t="e" vm="2">
        <v>#VALUE!</v>
      </c>
      <c r="AW407" s="7" t="e" vm="2">
        <v>#VALUE!</v>
      </c>
    </row>
    <row r="408" spans="31:83" ht="25.9" customHeight="1">
      <c r="AO408">
        <v>6</v>
      </c>
      <c r="AP408" s="7"/>
      <c r="AW408" s="7"/>
    </row>
  </sheetData>
  <sortState xmlns:xlrd2="http://schemas.microsoft.com/office/spreadsheetml/2017/richdata2" ref="B2:B52">
    <sortCondition ref="B2:B52"/>
  </sortState>
  <mergeCells count="13">
    <mergeCell ref="BM2:BM26"/>
    <mergeCell ref="AQ29:AQ30"/>
    <mergeCell ref="CG31:CG34"/>
    <mergeCell ref="BV212:BV215"/>
    <mergeCell ref="BV261:BV262"/>
    <mergeCell ref="BV234:BV235"/>
    <mergeCell ref="BV244:BV246"/>
    <mergeCell ref="BV248:BV249"/>
    <mergeCell ref="BV227:BV229"/>
    <mergeCell ref="BV238:BV239"/>
    <mergeCell ref="BV251:BV252"/>
    <mergeCell ref="BV253:BV254"/>
    <mergeCell ref="BV257:BV259"/>
  </mergeCells>
  <hyperlinks>
    <hyperlink ref="J113" r:id="rId1" display="mailto:wsbjoe9@gmail.com" xr:uid="{17E63785-CD06-4075-8521-74273CE444BE}"/>
    <hyperlink ref="J115" r:id="rId2" display="mailto:ddevonJohnson@gmail.com" xr:uid="{C82B0F33-5DA1-4C33-A0C3-F8EC33CD3E04}"/>
    <hyperlink ref="J62" r:id="rId3" display="mailto:claims@claims.allstate.com" xr:uid="{BAB0F084-43A8-4242-9269-B59B8D32B3D8}"/>
    <hyperlink ref="L31" r:id="rId4" display="mailto:STATEFARMFIRECLAIMS@STATEFARM.COM" xr:uid="{6E6BCBB1-CAD3-4BC1-B9B6-07DDC4F466BA}"/>
    <hyperlink ref="L33" r:id="rId5" display="mailto:OH23P-FERGUSON@HILLCROFT" xr:uid="{833BF643-409A-47D8-A8E8-E93C36B58D82}"/>
    <hyperlink ref="L102" r:id="rId6" display="mailto:info@myapcllc.com" xr:uid="{4422FCB4-F421-40BA-8EBA-A85181EA09DB}"/>
    <hyperlink ref="L113" r:id="rId7" display="mailto:wsbjoe9@gmail.com" xr:uid="{174F0B7A-FA5A-4E71-A4E1-D57CB99ABC25}"/>
    <hyperlink ref="L115" r:id="rId8" display="mailto:ddevonJohnson@gmail.com" xr:uid="{A45C1235-DB50-4C67-8F23-61109663325B}"/>
    <hyperlink ref="BU33" r:id="rId9" display="mailto:0H23P-FERGUSON@HILLCROFT11" xr:uid="{BC4DE1EE-2CEA-45BC-A22F-5C9A16499349}"/>
    <hyperlink ref="BU4" r:id="rId10" display="http://www.burnsandwilcox.com/" xr:uid="{1D6690A2-1566-4E0A-8657-5F16AD396306}"/>
    <hyperlink ref="I102" r:id="rId11" xr:uid="{38A3DE58-7DFD-46EE-977A-6D9BEB80DFF9}"/>
    <hyperlink ref="I113" r:id="rId12" xr:uid="{42B2CE80-1F39-4A9D-AF47-95427F1F12DF}"/>
    <hyperlink ref="I115" r:id="rId13" xr:uid="{5A278DA9-B140-4DBA-A457-CAE909FCDC74}"/>
    <hyperlink ref="Q154" r:id="rId14" display="https://encircleapp.com/app/property-claims" xr:uid="{1B4060BB-4EE4-40AF-AD4A-54E2B0702718}"/>
    <hyperlink ref="Q156" r:id="rId15" display="https://encircleapp.com/app/property-claims/claim/2376765/overview" xr:uid="{4F5B2724-18CC-415C-8116-C27A8FCDC1D7}"/>
    <hyperlink ref="Q157" r:id="rId16" display="https://encircleapp.com/app/property-claims/claim/2376765/activity" xr:uid="{1DBF371D-A7F2-4AC6-A5BD-05EC8C2C090A}"/>
    <hyperlink ref="Q164" r:id="rId17" display="https://encircleapp.com/app/property-claims/claim/2376765/general-notes" xr:uid="{ADCB620B-79CC-4372-A2A9-12596635221B}"/>
    <hyperlink ref="Q165" r:id="rId18" display="https://encircleapp.com/app/property-claims/claim/2376765/status-history" xr:uid="{B9086437-461D-4726-9058-53FB4D0C3932}"/>
    <hyperlink ref="Q166" r:id="rId19" display="https://encircleapp.com/app/property-claims/claim/2376765/structures-and-rooms" xr:uid="{FF283ABD-AD15-49B3-91B7-B5BEDDB9101D}"/>
    <hyperlink ref="Q168" r:id="rId20" display="https://encircleapp.com/app/property-claims/claim/2376765/spreadsheet" xr:uid="{087E6C5C-5F68-47DF-803A-E795151AD5D8}"/>
    <hyperlink ref="Q169" r:id="rId21" display="https://encircleapp.com/app/property-claims/claim/2376765/items-grid" xr:uid="{BFF9D198-5826-46C7-951D-2D39661F105F}"/>
    <hyperlink ref="Q170" r:id="rId22" display="https://encircleapp.com/app/property-claims/claim/2376765/boxes" xr:uid="{833686FF-3A6E-47F8-BE61-EDD66BC4B9F1}"/>
    <hyperlink ref="Q171" r:id="rId23" display="https://encircleapp.com/app/property-claims/claim/2376765/locations" xr:uid="{F7244AA7-FF00-4AB3-A579-9DD2E2724855}"/>
    <hyperlink ref="Q172" r:id="rId24" display="https://encircleapp.com/app/property-claims/claim/2376765/hydro" xr:uid="{90B08E5F-BB7A-4BFA-BAA6-415D49F07226}"/>
    <hyperlink ref="BV25" r:id="rId25" display="mailto:ml_aps@yahoo.com" xr:uid="{34F26374-D8E7-4B31-B48A-51BB9D7A45CB}"/>
    <hyperlink ref="BV81" r:id="rId26" display="mailto:Patrick.Kud@ryzeclaims.com" xr:uid="{B8213DF4-227E-4A03-8291-CBB71E4DE888}"/>
    <hyperlink ref="BV22" r:id="rId27" display="mailto:bjstrong@alacritysolutions.com" xr:uid="{2FCEC0D1-86D0-4D95-AD66-D61C3CC0273B}"/>
    <hyperlink ref="BV33" r:id="rId28" display="mailto:0H23P-FERGUSON@HILLCROFT11" xr:uid="{17A9D046-7E96-46AE-A92F-E4870BE5B9EE}"/>
    <hyperlink ref="BV113" r:id="rId29" display="mailto:WSBJOE9@GMAIL.COM" xr:uid="{4EFD0B17-BC63-4ECD-B875-1CAB12CF9114}"/>
    <hyperlink ref="BV115" r:id="rId30" display="mailto:INFO@MYAPCLLC.COM" xr:uid="{A56AE199-EEB3-4F1F-8CA3-39E716AB8A3C}"/>
    <hyperlink ref="O16" r:id="rId31" display="mailto:mptaylor@travelers.com" xr:uid="{02896A7A-6BEF-4211-BEC4-4E579BB3E575}"/>
    <hyperlink ref="O76" r:id="rId32" display="tel:+16788971688" xr:uid="{0C07AF86-FABF-41E5-ABAC-15219ADD5DD3}"/>
    <hyperlink ref="O45" r:id="rId33" display="mailto:dwalker6@travelers.com" xr:uid="{44275653-BC5A-476D-8110-B230DE7BAD0D}"/>
    <hyperlink ref="O31" r:id="rId34" xr:uid="{9B7F24C6-F9D4-412C-BBED-D6C4F0238BE7}"/>
    <hyperlink ref="G102" r:id="rId35" display="mailto:Alhoust523@gmail.com" xr:uid="{852D5D9C-720B-481E-B208-A6234FB4C392}"/>
    <hyperlink ref="G113" r:id="rId36" display="mailto:Alhoust523@gmail.com" xr:uid="{845E35D6-9D6F-4631-9993-41339462C942}"/>
    <hyperlink ref="BP113" r:id="rId37" display="mailto:WSBJOE9@GMAIL.COM" xr:uid="{63B087CC-2529-4EE9-82B9-91BDED562E98}"/>
    <hyperlink ref="BP115" r:id="rId38" display="mailto:info@myapcllc.com" xr:uid="{7808162E-1345-41B6-BF39-9691EA03784E}"/>
    <hyperlink ref="R16" r:id="rId39" display="mailto:432v85zlpxmb@claims.usaa.com" xr:uid="{2BD5CF56-C050-4C97-ABBB-3429ADCE98B5}"/>
    <hyperlink ref="BQ113" r:id="rId40" display="mailto:wsbjoe@gmail.com" xr:uid="{A96F6673-2D7B-4FF3-B8C5-1E2E9C7B356E}"/>
    <hyperlink ref="BQ115" r:id="rId41" display="mailto:info@myapcllc.com" xr:uid="{0799D05F-15DB-49B1-AD5F-45EF941297AA}"/>
    <hyperlink ref="BW113" r:id="rId42" display="mailto:WSBJOE9@GMAIL.COM" xr:uid="{81FBA317-088A-47C2-BD0D-87BBBC857331}"/>
    <hyperlink ref="BW115" r:id="rId43" display="mailto:info@myapcllc.com" xr:uid="{78BA655A-5CC8-4D88-B647-A1F4FDB67196}"/>
    <hyperlink ref="BS39" r:id="rId44" display="mailto:kharja.murdock@Assurant.com" xr:uid="{79964EE9-B0CE-4FE8-B977-E49451E45152}"/>
    <hyperlink ref="V4" r:id="rId45" display="mailto:eakoswatta@aol.com" xr:uid="{F1EDD8DE-9B81-47C9-9BEE-10A2BEAEEB53}"/>
    <hyperlink ref="V51" r:id="rId46" display="mailto:OH23T@10912%20Elmwood%20Ave" xr:uid="{0E145770-9C05-43E7-8F28-595195A008D6}"/>
    <hyperlink ref="V101" r:id="rId47" display="http://www.akbuilds.com/" xr:uid="{8B79BBD8-CE44-4DAC-B868-661204CDC4A4}"/>
    <hyperlink ref="V115" r:id="rId48" display="mailto:wsbjoe9@gmail.com" xr:uid="{59828D36-325B-473A-98EF-2CA08C22DB13}"/>
    <hyperlink ref="BS33" r:id="rId49" display="mailto:kharja.murdock@Assurant.com" xr:uid="{34959DDD-3AF6-4161-884B-AB0C13ED5F50}"/>
    <hyperlink ref="F113" r:id="rId50" display="WSBJOE9@GMAIL.COM" xr:uid="{4D61855E-680A-44F2-922B-1CAF85755E2A}"/>
    <hyperlink ref="F115" r:id="rId51" display="info@myapcllc.com" xr:uid="{C98702D7-CAFC-44C8-A977-D8886E3BF6FD}"/>
    <hyperlink ref="F45" r:id="rId52" display="http://grangeinsurance.com/" xr:uid="{01B63ACB-6E41-4681-B496-DE5725399783}"/>
    <hyperlink ref="F16" r:id="rId53" display="http://grangeinsurance.com/" xr:uid="{1F1688FB-9C7E-4087-828D-15FC7C9E3858}"/>
    <hyperlink ref="F62" r:id="rId54" display="http://grangeinsurance.com/" xr:uid="{C9B02FF9-E0E9-457C-9B5C-33069E4B5EFA}"/>
    <hyperlink ref="F14" r:id="rId55" display="http://grangeinsurance.com/" xr:uid="{1BC5BE31-FB68-4353-9EB2-2A4CF2363B3B}"/>
    <hyperlink ref="F31" r:id="rId56" display="http://grangeinsurance.com/" xr:uid="{357E2BFE-027F-4723-8490-3DF8401B1A1A}"/>
    <hyperlink ref="BV31" r:id="rId57" xr:uid="{A0DABD57-E0E0-4550-97ED-DBFC9DAD00EC}"/>
    <hyperlink ref="M113" r:id="rId58" display="mailto:WSBJOE9@GMAIL.COM" xr:uid="{F6903751-3CA4-4763-B529-B8E7BCA283A4}"/>
    <hyperlink ref="M115" r:id="rId59" display="mailto:info@myapcllc.com" xr:uid="{CD5FF90E-70DB-4C94-9216-1B6BE4E019D8}"/>
    <hyperlink ref="U113" r:id="rId60" display="mailto:MEKOLLC@gmail.com" xr:uid="{16E10073-EB9E-40B8-9BB1-D6D8C4679C5B}"/>
    <hyperlink ref="F108" r:id="rId61"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64800C2-19E5-4CD4-B137-4D5965A71BB4}"/>
    <hyperlink ref="BV16" r:id="rId62" xr:uid="{09978879-C08F-427D-A7B7-1C1798B40158}"/>
    <hyperlink ref="X108" r:id="rId63"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4EADA778-36B6-4328-895A-587D5EE45A4B}"/>
    <hyperlink ref="Y108" r:id="rId64"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F73CAA6F-85BD-4436-8B1B-AE7D17FDE4B1}"/>
    <hyperlink ref="Z108" r:id="rId65"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DA3690F4-581C-4B8E-BB71-261546985ADB}"/>
    <hyperlink ref="AC4" r:id="rId66" display="mailto:Myclaim@calcas.com" xr:uid="{DCBC74FD-9F8B-4C19-9257-BEFF171C1FA7}"/>
    <hyperlink ref="AC113" r:id="rId67" display="mailto:Myclaim@calcas.com" xr:uid="{E2400EED-31E4-46FC-AB89-E28AEB5B3CA7}"/>
    <hyperlink ref="CF26" r:id="rId68" display="statefarmfireclaims@statefarm.com" xr:uid="{EF14652F-D017-41E4-A16E-3186AAE932D0}"/>
    <hyperlink ref="CF113" r:id="rId69" display="mailto:WSBJOE9@GMAIL.COM" xr:uid="{FA69C250-32B0-4E84-BDAE-B03CC7935368}"/>
    <hyperlink ref="CF115" r:id="rId70" display="mailto:info@myapcllc.com" xr:uid="{1C011220-5A84-43AE-9D2C-19C260C7ED7F}"/>
    <hyperlink ref="CF108" r:id="rId71"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E7D057B7-A3CD-4767-8903-3389A47795DA}"/>
    <hyperlink ref="AG113" r:id="rId72" display="mailto:MEKOLLC@gmail.com" xr:uid="{868E8934-45ED-4DE2-B8E2-E1EA05F1C611}"/>
    <hyperlink ref="AG108" r:id="rId73"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C9B52F00-0590-4B54-B803-C162A1C77969}"/>
    <hyperlink ref="AH108" r:id="rId74"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3477356-9B5B-476B-B223-3C629D5E2BA3}"/>
    <hyperlink ref="AH113" r:id="rId75" display="mailto:MEKOLLC@gmail.com" xr:uid="{D1CBB548-BC48-4F22-99BD-BCA49720D187}"/>
    <hyperlink ref="AI108" r:id="rId76"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A4EB44C2-8BED-4BB3-9330-615A5B54574F}"/>
    <hyperlink ref="CB108" r:id="rId77"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8509B32-7AE1-4F67-BC3E-524E9DABAB64}"/>
    <hyperlink ref="AI113" r:id="rId78" display="mailto:MEKOLLC@gmail.com" xr:uid="{478616AB-E723-4BE5-8157-F7D245BC8E7A}"/>
    <hyperlink ref="CB113" r:id="rId79" display="mailto:MEKOLLC@gmail.com" xr:uid="{28371DDC-5279-4BA8-93D3-6079E3D4A927}"/>
    <hyperlink ref="CB4" r:id="rId80" xr:uid="{0C87D0D4-D1CA-4363-97E8-0F999087EB58}"/>
    <hyperlink ref="CE4" r:id="rId81" xr:uid="{452C9D7F-4FBB-4B6B-9FB3-E960076F9C85}"/>
    <hyperlink ref="CE29" r:id="rId82" xr:uid="{5DF9B0AD-C0AE-48F3-A268-D34396493A50}"/>
    <hyperlink ref="CE108" r:id="rId83"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C739CCCD-4B7C-4E28-9795-35C55A3957B1}"/>
    <hyperlink ref="BO108" r:id="rId84"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4B40A6E5-A878-465C-8FF6-8B1A2E9742DA}"/>
    <hyperlink ref="AI36" r:id="rId85" xr:uid="{B56892BF-559C-457C-8CC6-12CE961B11B6}"/>
    <hyperlink ref="AE36" r:id="rId86" xr:uid="{DEA578BA-5B07-4D17-9F2B-3149F89E8A25}"/>
    <hyperlink ref="AE29" r:id="rId87" xr:uid="{104D7766-B66C-445E-A6E6-26E90F74B625}"/>
    <hyperlink ref="S16" r:id="rId88" display="mailto:benjamin.bybee@allstate.COM" xr:uid="{0C18D30B-C30C-4ACB-A2C5-705633F68375}"/>
    <hyperlink ref="W115" r:id="rId89" display="mailto:info@myapcllc.com" xr:uid="{118A6407-BB7C-4817-9323-625CA8129F80}"/>
    <hyperlink ref="AK4" r:id="rId90" display="mailto:CraigRINGO@GMAIL.COM" xr:uid="{4D39E367-EEA5-44CF-B49D-D452386B9588}"/>
    <hyperlink ref="AK29" r:id="rId91" display="mailto:CLAIMMAIL@US.QBE.COM" xr:uid="{8D2922E2-7DFB-4088-93CB-010DE99CCAF7}"/>
    <hyperlink ref="AK33" r:id="rId92" display="mailto:CLAIMMAIL@US.QBE.COM" xr:uid="{FFF6C2C5-2535-4DF8-A6BE-5E08A0985806}"/>
    <hyperlink ref="AK113" r:id="rId93" display="mailto:wsbjoe9@gmail.com" xr:uid="{8D0E4A98-6872-4DE8-A7A8-F50E5CCFF868}"/>
    <hyperlink ref="AK115" r:id="rId94" display="mailto:ddevonJohnson@gmail.com" xr:uid="{F1ED1C4C-DDA0-4017-9476-9C88DADD0D7F}"/>
    <hyperlink ref="AK106" r:id="rId95"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FF5FC02F-8FFD-4D09-93DE-E8F04F71D83E}"/>
    <hyperlink ref="BS115" r:id="rId96" display="mailto:info@myapcllc.com" xr:uid="{7A37307D-4281-46F6-8143-FB7DF79916D3}"/>
    <hyperlink ref="AM113" r:id="rId97" display="mailto:MEKOLLC@gmail.com" xr:uid="{8390F0FA-D84E-407E-9785-5F09E13A56B5}"/>
    <hyperlink ref="AM36" r:id="rId98" xr:uid="{9EC1CBB6-3196-4767-8B51-6496F2902346}"/>
    <hyperlink ref="CA36" r:id="rId99" xr:uid="{8BAE42CA-5D24-4045-A8FD-0BFEC13DD39E}"/>
    <hyperlink ref="AQ108" r:id="rId100"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9AB89BE3-5DA3-4E37-A565-BB54ACEA6E2C}"/>
    <hyperlink ref="AQ4" r:id="rId101" xr:uid="{412FA783-E5F9-49F0-A9F3-6B977C99C501}"/>
    <hyperlink ref="AQ33" r:id="rId102" xr:uid="{EE00FE33-A7B1-49FE-90A0-AB26018B9633}"/>
    <hyperlink ref="AQ51" r:id="rId103" xr:uid="{DD2EC1CD-AA80-49D1-8893-2E8F9D52E4A6}"/>
    <hyperlink ref="AQ31" r:id="rId104" display="HEATHER.CASOLA6@FARMERSINSURANCE.COM" xr:uid="{2494C400-DDE6-41F9-B669-4EA055C1A9F8}"/>
    <hyperlink ref="AQ34" r:id="rId105" display="HEATHER.CASOLA6@FARMERSINSURANCE.COM" xr:uid="{D79A77C8-DE19-4364-841C-CD9CC7C8DEBA}"/>
    <hyperlink ref="BZ29" r:id="rId106" xr:uid="{1A26FD30-20BA-4294-A306-096BFE423CFD}"/>
    <hyperlink ref="BZ33" r:id="rId107" xr:uid="{F1BEC38A-499E-44B0-A441-281D5D409C37}"/>
    <hyperlink ref="BZ108" r:id="rId108"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5276CD62-9496-416E-BD08-25AE3ECE48F7}"/>
    <hyperlink ref="AS29" r:id="rId109" xr:uid="{BE27D944-5D80-4C9D-B34C-FFF3965E35AB}"/>
    <hyperlink ref="AS108" r:id="rId110"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5DFBADFD-2A62-45E8-98A6-6929CE6FC94C}"/>
    <hyperlink ref="BZ36" r:id="rId111" xr:uid="{DE99DB9D-6476-45AF-9801-CFD019FDCBD4}"/>
    <hyperlink ref="AS33" r:id="rId112" xr:uid="{4AE82F78-E3DD-412D-B428-804FB1F0B592}"/>
    <hyperlink ref="AR33" r:id="rId113" display="mailto:info%2Beml39d20004afe2@claims.hippo.com" xr:uid="{CAC1CBAE-8D9D-4CCC-A7DB-81640CB10B09}"/>
    <hyperlink ref="CG108" r:id="rId114"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2DE851B-6DD2-4157-A298-271B72D2CC7F}"/>
    <hyperlink ref="AP108" r:id="rId115"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5B69E943-8315-404A-9A5E-712255B788A8}"/>
    <hyperlink ref="F102" r:id="rId116" display="mailto:info@myapcllc.com" xr:uid="{E8E532DC-3FFE-4EEB-A14B-36133E98E9BA}"/>
    <hyperlink ref="H102" r:id="rId117" display="mailto:info@myapcllc.com" xr:uid="{3B1A2C62-77DA-43F4-AB03-67C703731AB6}"/>
    <hyperlink ref="M102" r:id="rId118" display="mailto:info@myapcllc.com" xr:uid="{FC497501-8360-4B61-9245-02351D841E89}"/>
    <hyperlink ref="N102" r:id="rId119" display="mailto:info@myapcllc.com" xr:uid="{AA8B6035-E313-4690-BB35-D61C17B109F2}"/>
    <hyperlink ref="O102:CB102" r:id="rId120" display="mailto:info@myapcllc.com" xr:uid="{377FCF4C-DEF7-49F4-9DD6-4414FEE04600}"/>
    <hyperlink ref="X102" r:id="rId121" display="mailto:info@myapcllc.com" xr:uid="{95415031-0D59-4A88-A710-9C629F3C1236}"/>
    <hyperlink ref="Y102:AE102" r:id="rId122" display="mailto:info@myapcllc.com" xr:uid="{EFD183DD-B265-45A4-B578-788AE9CDA979}"/>
    <hyperlink ref="AG102" r:id="rId123" display="mailto:info@myapcllc.com" xr:uid="{D0FA73A2-3EAC-4571-B0D0-300FB87AD8F1}"/>
    <hyperlink ref="AH102:BZ102" r:id="rId124" display="mailto:info@myapcllc.com" xr:uid="{D5D1D7D5-D771-4E3D-AE77-0384144BD1ED}"/>
    <hyperlink ref="AT102" r:id="rId125" display="mailto:info@myapcllc.com" xr:uid="{A5309A41-152B-47F5-90C0-B6A0561411BB}"/>
    <hyperlink ref="AT2" r:id="rId126" display="https://www.google.com/maps/search/?api=1&amp;query=13601+5th+Avenue%2C+East+Cleveland%2C+OH%2C+USA" xr:uid="{352DB9A2-8847-415C-92C9-CF447167CA7C}"/>
    <hyperlink ref="AX102" r:id="rId127" display="mailto:info@myapcllc.com" xr:uid="{CD9C5035-2437-4572-AA52-66266EE465AB}"/>
    <hyperlink ref="AY102" r:id="rId128" display="mailto:info@myapcllc.com" xr:uid="{C584E32C-666C-4A20-813C-39289EB0599A}"/>
    <hyperlink ref="AY2" r:id="rId129" display="https://www.google.com/maps/search/?api=1&amp;query=3247+East+55th+Street%2C+Cleveland%2C+OH+44127" xr:uid="{31430399-9252-4728-AABE-116742BC824C}"/>
    <hyperlink ref="AY3" r:id="rId130" display="https://www.google.com/maps/search/?api=1&amp;query=3247+East+55th+Street%2C+Cleveland%2C+OH+44127" xr:uid="{42094E53-894D-4A9E-8040-EC33CEEA81FB}"/>
    <hyperlink ref="AY39" r:id="rId131" xr:uid="{5A2AFFB9-8931-42D4-AE46-1FC48ECBF659}"/>
    <hyperlink ref="AN102" r:id="rId132" display="mailto:info@myapcllc.com" xr:uid="{6F1268C3-889F-465A-A6DE-C9D855758AD8}"/>
    <hyperlink ref="AV159" r:id="rId133" display="mailto:Top4118@aol.com" xr:uid="{F8AF8F3D-F3D7-4A4D-B8C4-2784FA157357}"/>
    <hyperlink ref="AT159" r:id="rId134" xr:uid="{51AE2CC6-2FD6-466D-A856-5EE5C89DA786}"/>
    <hyperlink ref="AR113" r:id="rId135" display="mailto:GMHOMERENO@GMAIL.COM" xr:uid="{213B6EE4-EFE2-4071-A566-2C20CE4B83A9}"/>
    <hyperlink ref="AX39" r:id="rId136" display="mailto:contents.claims@genpact.com" xr:uid="{EFED18E8-6707-4569-B49C-0930726BA671}"/>
    <hyperlink ref="AX33" r:id="rId137" xr:uid="{D6749568-746A-40E7-8055-710F091683E9}"/>
    <hyperlink ref="AX29" r:id="rId138" xr:uid="{11703176-1B86-4EC3-A799-914F3206A881}"/>
    <hyperlink ref="AY36" r:id="rId139" display="mailto:Preston.Cone@libertymutual.com" xr:uid="{BA422E01-8F63-45EE-8C5E-8AEBA91A2DA0}"/>
    <hyperlink ref="AZ2" r:id="rId140" display="https://www.google.com/maps/search/?api=1&amp;query=3034+Ashwood+Road%2C+Cleveland%2C+OH%2C+USA" xr:uid="{DB941FB7-1B88-47B7-93A4-482D2F3D8B8A}"/>
    <hyperlink ref="AZ102" r:id="rId141" display="mailto:info@myapcllc.com" xr:uid="{120A4D95-56D1-4AD7-B730-9790CA2DDE05}"/>
    <hyperlink ref="AW2" r:id="rId142" display="https://www.google.com/maps/search/?api=1&amp;query=3247+East+55th+Street%2C+Cleveland%2C+OH+44127" xr:uid="{52BF015A-5146-429C-86FB-C7C2F21C0AA6}"/>
    <hyperlink ref="AW3" r:id="rId143" display="https://www.google.com/maps/search/?api=1&amp;query=3247+East+55th+Street%2C+Cleveland%2C+OH+44127" xr:uid="{76B95830-E7A0-4DEF-85A8-F07DB12552E1}"/>
    <hyperlink ref="AW102" r:id="rId144" display="mailto:info@myapcllc.com" xr:uid="{B51D612A-26DB-43CC-9A22-38851A7DEC25}"/>
    <hyperlink ref="AZ36" r:id="rId145" xr:uid="{61590CD1-7D5C-4AA4-BF69-04E4C0A370C7}"/>
    <hyperlink ref="AG47" r:id="rId146" xr:uid="{66A0AF9F-1CF8-4338-AB48-1597F4BF448D}"/>
    <hyperlink ref="AZ32" r:id="rId147" display="MYCLAIMINFO@ASSURANT.COM" xr:uid="{D2D437C7-F581-4E0C-94BE-0DADFE360BA5}"/>
    <hyperlink ref="AZ33" r:id="rId148" xr:uid="{6737176D-07DE-4DC4-8E97-9008B0BA0A7A}"/>
    <hyperlink ref="AZ29" r:id="rId149" xr:uid="{B3C1A174-44BA-4A07-9C46-768C80314D27}"/>
    <hyperlink ref="BB29" r:id="rId150" display="mailto:claims@claims.allstate.com" xr:uid="{A714497B-BAE2-42FA-B6B7-D44C003B84D8}"/>
    <hyperlink ref="BB4" r:id="rId151" xr:uid="{C33E8B4E-55E1-48B8-A531-AB8115BEDBDF}"/>
    <hyperlink ref="M29" r:id="rId152" xr:uid="{04A23A07-911C-45C0-9059-98CCEF53A61B}"/>
    <hyperlink ref="M33" r:id="rId153" xr:uid="{F9B60CC3-52B1-4DA9-B032-3F2340B28D89}"/>
    <hyperlink ref="AT36" r:id="rId154" xr:uid="{FD5A4F09-4AFE-4CBD-B6E0-EECFCC5FE7EE}"/>
    <hyperlink ref="BB36" r:id="rId155" xr:uid="{6BCE64A9-A46C-4197-9542-E6E6EA2E3F3C}"/>
    <hyperlink ref="BX36" r:id="rId156" xr:uid="{5A6AE9C8-84E2-48E6-91BB-1A93B4B70CB8}"/>
    <hyperlink ref="BX108" r:id="rId157"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E53C5C6B-442C-42B6-B357-9AF0E7A5CEA4}"/>
    <hyperlink ref="BB39" r:id="rId158" display="mailto:claims@claims.allstate.com" xr:uid="{69095470-F791-47C3-A7A8-4492E8D04284}"/>
    <hyperlink ref="AW33" r:id="rId159" display="mailto:claims@claims.allstate.com" xr:uid="{622612A8-7EA8-48E5-B398-C21823CC67C9}"/>
    <hyperlink ref="AW29" r:id="rId160" display="mailto:claims@claims.allstate.com" xr:uid="{9CC91D02-DEA2-43FD-9854-453BD374B576}"/>
  </hyperlinks>
  <printOptions gridLines="1"/>
  <pageMargins left="0.48" right="0.38" top="0.47" bottom="0.54" header="0.3" footer="0.3"/>
  <pageSetup orientation="portrait" r:id="rId161"/>
  <headerFooter>
    <oddFooter>&amp;C&amp;A&amp;R&amp;F</oddFooter>
  </headerFooter>
  <rowBreaks count="1" manualBreakCount="1">
    <brk id="50" max="16383" man="1"/>
  </rowBreaks>
  <drawing r:id="rId162"/>
  <legacyDrawing r:id="rId16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6EE0-C437-403D-9FDD-E8AD99F55A57}">
  <sheetPr codeName="Sheet5"/>
  <dimension ref="A1:V65"/>
  <sheetViews>
    <sheetView topLeftCell="M1" zoomScaleNormal="100" workbookViewId="0">
      <selection activeCell="Q6" sqref="Q6"/>
    </sheetView>
  </sheetViews>
  <sheetFormatPr defaultRowHeight="15.6"/>
  <cols>
    <col min="1" max="1" width="1.42578125" style="1435" customWidth="1"/>
    <col min="2" max="2" width="26.28515625" style="1435" bestFit="1" customWidth="1"/>
    <col min="3" max="3" width="48.7109375" style="1435" bestFit="1" customWidth="1"/>
    <col min="4" max="4" width="4.85546875" bestFit="1" customWidth="1"/>
    <col min="5" max="5" width="28.42578125" bestFit="1" customWidth="1"/>
    <col min="6" max="6" width="37.140625" bestFit="1" customWidth="1"/>
    <col min="7" max="7" width="1.5703125" customWidth="1"/>
    <col min="8" max="8" width="28.42578125" bestFit="1" customWidth="1"/>
    <col min="9" max="9" width="28.5703125" bestFit="1" customWidth="1"/>
    <col min="10" max="10" width="2.28515625" customWidth="1"/>
    <col min="11" max="11" width="28.42578125" bestFit="1" customWidth="1"/>
    <col min="12" max="12" width="31.28515625" customWidth="1"/>
    <col min="13" max="13" width="2.28515625" customWidth="1"/>
    <col min="14" max="14" width="28.42578125" bestFit="1" customWidth="1"/>
    <col min="15" max="15" width="35.7109375" style="1489" bestFit="1" customWidth="1"/>
    <col min="16" max="16" width="30" style="1844" bestFit="1" customWidth="1"/>
    <col min="17" max="17" width="35.7109375" style="1489" bestFit="1" customWidth="1"/>
    <col min="18" max="18" width="13.85546875" customWidth="1"/>
    <col min="19" max="19" width="13.7109375" customWidth="1"/>
  </cols>
  <sheetData>
    <row r="1" spans="1:19" ht="21">
      <c r="A1" s="1435">
        <v>1</v>
      </c>
      <c r="B1" s="2003" t="s">
        <v>1919</v>
      </c>
      <c r="C1" s="2003"/>
      <c r="D1" s="1999" t="s">
        <v>1920</v>
      </c>
      <c r="E1" s="1475" t="s">
        <v>1741</v>
      </c>
      <c r="F1" s="166" t="e">
        <f>ALL!#REF!</f>
        <v>#REF!</v>
      </c>
      <c r="G1" s="1475"/>
      <c r="H1" s="1475" t="s">
        <v>1741</v>
      </c>
      <c r="I1" s="166" t="str">
        <f>ALL!AT146</f>
        <v>OH25 LACEY, E</v>
      </c>
      <c r="J1" s="1472"/>
      <c r="K1" s="1438" t="s">
        <v>1741</v>
      </c>
      <c r="L1" s="166" t="str">
        <f>ALL!AU146</f>
        <v>OH25 BROOKS,@YNG</v>
      </c>
      <c r="M1" s="1438"/>
      <c r="N1" s="1438" t="s">
        <v>1741</v>
      </c>
      <c r="O1" s="166" t="str">
        <f>ALL!AV146</f>
        <v>GA25 SMITH @GERTRUDE PL</v>
      </c>
      <c r="P1" s="1438" t="s">
        <v>1741</v>
      </c>
      <c r="Q1" s="1475" t="s">
        <v>1741</v>
      </c>
    </row>
    <row r="2" spans="1:19" ht="20.45">
      <c r="A2" s="1435">
        <f>+A1+1</f>
        <v>2</v>
      </c>
      <c r="B2" s="1672" t="s">
        <v>1743</v>
      </c>
      <c r="C2" s="1672" t="s">
        <v>1743</v>
      </c>
      <c r="D2" s="1999"/>
      <c r="E2" s="1672" t="s">
        <v>1743</v>
      </c>
      <c r="F2" s="1672" t="s">
        <v>1743</v>
      </c>
      <c r="G2" s="1472"/>
      <c r="H2" s="1672" t="s">
        <v>1743</v>
      </c>
      <c r="I2" s="1672" t="s">
        <v>1743</v>
      </c>
      <c r="J2" s="1672" t="s">
        <v>1743</v>
      </c>
      <c r="K2" s="1672" t="s">
        <v>1743</v>
      </c>
      <c r="L2" s="1672" t="s">
        <v>1743</v>
      </c>
      <c r="M2" s="1672" t="s">
        <v>1743</v>
      </c>
      <c r="N2" s="1672" t="s">
        <v>1743</v>
      </c>
      <c r="O2" s="1672" t="s">
        <v>1743</v>
      </c>
      <c r="P2" s="1672" t="s">
        <v>1743</v>
      </c>
      <c r="Q2" s="1672" t="s">
        <v>1743</v>
      </c>
      <c r="R2" s="1673" t="s">
        <v>1743</v>
      </c>
      <c r="S2" s="1673" t="s">
        <v>1743</v>
      </c>
    </row>
    <row r="3" spans="1:19" ht="15.6" customHeight="1">
      <c r="A3" s="1435">
        <f>+A2+1</f>
        <v>3</v>
      </c>
      <c r="B3" s="2005" t="s">
        <v>1921</v>
      </c>
      <c r="C3" s="7" t="s">
        <v>1922</v>
      </c>
      <c r="D3" s="1999"/>
      <c r="E3" s="77" t="s">
        <v>1923</v>
      </c>
      <c r="F3" s="1389" t="e">
        <f>ALL!#REF!</f>
        <v>#REF!</v>
      </c>
      <c r="G3" s="1472"/>
      <c r="H3" s="77" t="s">
        <v>1923</v>
      </c>
      <c r="I3" s="1389" t="str">
        <f>ALL!AT128</f>
        <v>LACEY, EUNICE</v>
      </c>
      <c r="J3" s="1472"/>
      <c r="K3" s="77" t="s">
        <v>1923</v>
      </c>
      <c r="L3" t="str">
        <f>ALL!AU128</f>
        <v xml:space="preserve">BROOKS, DANIEL;JANAE POA </v>
      </c>
      <c r="M3" s="1472"/>
      <c r="N3" s="1476" t="s">
        <v>1923</v>
      </c>
      <c r="O3" s="1489" t="str">
        <f>ALL!AV128</f>
        <v xml:space="preserve">Smith, Brian </v>
      </c>
      <c r="P3" s="1476" t="s">
        <v>1923</v>
      </c>
      <c r="Q3" s="1494" t="str">
        <f>ALL!AW128</f>
        <v>THOMAS, ANITA</v>
      </c>
    </row>
    <row r="4" spans="1:19" ht="15.6" customHeight="1">
      <c r="B4" s="2005"/>
      <c r="C4" s="7" t="s">
        <v>1924</v>
      </c>
      <c r="D4" s="1999"/>
      <c r="E4" t="s">
        <v>1925</v>
      </c>
      <c r="F4" t="e">
        <f>ALL!#REF!</f>
        <v>#REF!</v>
      </c>
      <c r="G4" s="1472"/>
      <c r="H4" t="s">
        <v>1925</v>
      </c>
      <c r="I4" t="str">
        <f>ALL!AT129</f>
        <v>13601 5th Ave</v>
      </c>
      <c r="J4" s="1472"/>
      <c r="K4" t="s">
        <v>1925</v>
      </c>
      <c r="L4" t="str">
        <f>ALL!AU129</f>
        <v>3427 SANDALWOOD LN</v>
      </c>
      <c r="M4" s="1472"/>
      <c r="N4" s="7" t="s">
        <v>1925</v>
      </c>
      <c r="O4" s="1489" t="str">
        <f>ALL!AV129</f>
        <v>831 Gertrude Place NW,</v>
      </c>
      <c r="P4" s="7" t="s">
        <v>1925</v>
      </c>
      <c r="Q4" s="1489" t="str">
        <f>ALL!AW129</f>
        <v>6600 GERTRUDE</v>
      </c>
    </row>
    <row r="5" spans="1:19" ht="15.6" customHeight="1">
      <c r="B5" s="2005"/>
      <c r="C5" s="1507" t="s">
        <v>1926</v>
      </c>
      <c r="D5" s="1999"/>
      <c r="E5" t="s">
        <v>1927</v>
      </c>
      <c r="F5" t="e">
        <f>ALL!#REF!</f>
        <v>#REF!</v>
      </c>
      <c r="G5" s="1472"/>
      <c r="H5" t="s">
        <v>1927</v>
      </c>
      <c r="I5" t="str">
        <f>ALL!AT130</f>
        <v>East Cleveland, OH 44112</v>
      </c>
      <c r="J5" s="1472"/>
      <c r="K5" t="s">
        <v>1927</v>
      </c>
      <c r="L5" t="str">
        <f>ALL!AU130</f>
        <v>Austintown, OH 44511</v>
      </c>
      <c r="M5" s="1472"/>
      <c r="N5" s="7" t="s">
        <v>131</v>
      </c>
      <c r="O5" s="1489" t="str">
        <f>ALL!AV130</f>
        <v>Atlanta, GA 30318</v>
      </c>
      <c r="P5" s="7" t="s">
        <v>131</v>
      </c>
      <c r="Q5" s="1489" t="str">
        <f>ALL!AW130</f>
        <v>Cleveland, OH 44105</v>
      </c>
    </row>
    <row r="6" spans="1:19" ht="15.6" customHeight="1">
      <c r="B6" s="2005"/>
      <c r="C6" s="7" t="s">
        <v>1928</v>
      </c>
      <c r="D6" s="1999"/>
      <c r="E6" t="s">
        <v>187</v>
      </c>
      <c r="F6" t="e">
        <f>ALL!#REF!</f>
        <v>#REF!</v>
      </c>
      <c r="G6" s="1472"/>
      <c r="H6" t="s">
        <v>187</v>
      </c>
      <c r="I6" t="str">
        <f>ALL!AT131</f>
        <v>Emdlacey@gmail.com</v>
      </c>
      <c r="J6" s="1472"/>
      <c r="K6" t="s">
        <v>187</v>
      </c>
      <c r="L6" t="str">
        <f>ALL!AU131</f>
        <v>JANAETAB16@YAHOO.COM</v>
      </c>
      <c r="M6" s="1472"/>
      <c r="N6" s="7" t="s">
        <v>187</v>
      </c>
      <c r="O6" s="1489" t="str">
        <f>ALL!AV131</f>
        <v>BRIAN.ASHTON.SMITH.211@GMAIL.COM</v>
      </c>
      <c r="P6" s="7" t="s">
        <v>187</v>
      </c>
      <c r="Q6" s="1185" t="s">
        <v>217</v>
      </c>
    </row>
    <row r="7" spans="1:19" ht="15.6" customHeight="1">
      <c r="B7" s="2005"/>
      <c r="C7" s="7" t="s">
        <v>1929</v>
      </c>
      <c r="D7" s="1999"/>
      <c r="E7" t="s">
        <v>240</v>
      </c>
      <c r="F7" t="e">
        <f>ALL!#REF!</f>
        <v>#REF!</v>
      </c>
      <c r="G7" s="1472"/>
      <c r="H7" t="s">
        <v>240</v>
      </c>
      <c r="I7" t="str">
        <f>ALL!AT132</f>
        <v>(216) 450-4913</v>
      </c>
      <c r="J7" s="1472"/>
      <c r="K7" t="s">
        <v>240</v>
      </c>
      <c r="L7" t="str">
        <f>ALL!AU132</f>
        <v>(330) 951-2652</v>
      </c>
      <c r="M7" s="1472"/>
      <c r="N7" s="7" t="s">
        <v>1930</v>
      </c>
      <c r="O7" s="1489" t="str">
        <f>ALL!AV132</f>
        <v>(404) 444-1325</v>
      </c>
      <c r="P7" s="7" t="s">
        <v>1930</v>
      </c>
      <c r="Q7" s="1489" t="str">
        <f>ALL!AW132</f>
        <v>(216) 315-2040</v>
      </c>
    </row>
    <row r="8" spans="1:19">
      <c r="B8" s="626"/>
      <c r="C8" s="7"/>
      <c r="D8" s="1999"/>
      <c r="E8" s="721"/>
      <c r="F8" s="721"/>
      <c r="G8" s="1472"/>
      <c r="H8" s="721"/>
      <c r="I8" s="721"/>
      <c r="J8" s="1472"/>
      <c r="K8" s="721"/>
      <c r="L8" s="721"/>
      <c r="M8" s="1472"/>
      <c r="N8" s="721"/>
      <c r="O8" s="1495"/>
      <c r="P8" s="721"/>
      <c r="Q8" s="1495"/>
    </row>
    <row r="9" spans="1:19" ht="15.6" customHeight="1">
      <c r="B9" s="2002" t="s">
        <v>1931</v>
      </c>
      <c r="C9" s="7" t="s">
        <v>1932</v>
      </c>
      <c r="D9" s="1999"/>
      <c r="E9" s="77" t="s">
        <v>1766</v>
      </c>
      <c r="G9" s="1472"/>
      <c r="H9" s="77" t="s">
        <v>1766</v>
      </c>
      <c r="J9" s="1472"/>
      <c r="K9" s="77" t="s">
        <v>1766</v>
      </c>
      <c r="M9" s="1472"/>
      <c r="N9" s="1476" t="s">
        <v>1766</v>
      </c>
      <c r="P9" s="1476" t="s">
        <v>1766</v>
      </c>
      <c r="Q9" s="1476" t="s">
        <v>1766</v>
      </c>
    </row>
    <row r="10" spans="1:19" ht="21">
      <c r="B10" s="2002"/>
      <c r="C10" s="648" t="s">
        <v>1933</v>
      </c>
      <c r="D10" s="1999"/>
      <c r="E10" s="1437" t="s">
        <v>1764</v>
      </c>
      <c r="F10" s="1975" t="e">
        <f>ALL!#REF!</f>
        <v>#REF!</v>
      </c>
      <c r="G10" s="1472"/>
      <c r="H10" s="1437" t="s">
        <v>1764</v>
      </c>
      <c r="I10" s="1975">
        <f>ALL!AT148</f>
        <v>3</v>
      </c>
      <c r="J10" s="1472"/>
      <c r="K10" s="1437" t="s">
        <v>1764</v>
      </c>
      <c r="L10" s="1975">
        <f>ALL!AU148</f>
        <v>3</v>
      </c>
      <c r="M10" s="1472"/>
      <c r="N10" s="1477" t="s">
        <v>1764</v>
      </c>
      <c r="O10" s="1496">
        <f>ALL!AV148</f>
        <v>3</v>
      </c>
      <c r="P10" s="1477" t="s">
        <v>1764</v>
      </c>
      <c r="Q10" s="1496">
        <v>3</v>
      </c>
    </row>
    <row r="11" spans="1:19" ht="21">
      <c r="B11" s="2002"/>
      <c r="C11" s="7" t="s">
        <v>1934</v>
      </c>
      <c r="D11" s="1999"/>
      <c r="E11" s="1437" t="s">
        <v>1768</v>
      </c>
      <c r="F11" s="1975" t="e">
        <f>ALL!#REF!</f>
        <v>#REF!</v>
      </c>
      <c r="G11" s="1472"/>
      <c r="H11" s="1437" t="s">
        <v>1768</v>
      </c>
      <c r="I11" s="1975">
        <f>ALL!AT149</f>
        <v>4</v>
      </c>
      <c r="J11" s="1472"/>
      <c r="K11" s="1437" t="s">
        <v>1768</v>
      </c>
      <c r="L11" s="1975">
        <f>ALL!AU149</f>
        <v>4</v>
      </c>
      <c r="M11" s="1472"/>
      <c r="N11" s="1477" t="s">
        <v>1768</v>
      </c>
      <c r="O11" s="1496">
        <v>6</v>
      </c>
      <c r="P11" s="1477" t="s">
        <v>1768</v>
      </c>
      <c r="Q11" s="1496">
        <v>6</v>
      </c>
    </row>
    <row r="12" spans="1:19">
      <c r="B12" s="2002"/>
      <c r="C12" s="7" t="s">
        <v>1935</v>
      </c>
      <c r="D12" s="1999"/>
      <c r="E12" s="1437" t="s">
        <v>1936</v>
      </c>
      <c r="F12" s="1252" t="e">
        <f>ALL!#REF!</f>
        <v>#REF!</v>
      </c>
      <c r="G12" s="1472"/>
      <c r="H12" s="1437" t="s">
        <v>1936</v>
      </c>
      <c r="I12" s="1252">
        <f>ALL!AT150</f>
        <v>45768</v>
      </c>
      <c r="J12" s="1472"/>
      <c r="K12" s="1437" t="s">
        <v>1936</v>
      </c>
      <c r="L12" s="1186">
        <v>45846</v>
      </c>
      <c r="M12" s="1472"/>
      <c r="N12" s="1477" t="s">
        <v>1936</v>
      </c>
      <c r="O12" s="1493" t="str">
        <f>ALL!AV150</f>
        <v>Tuesday, March 11, 2025</v>
      </c>
      <c r="P12" s="1477" t="s">
        <v>1936</v>
      </c>
      <c r="Q12" s="1493">
        <v>45931</v>
      </c>
    </row>
    <row r="13" spans="1:19">
      <c r="B13" s="626"/>
      <c r="C13" s="7"/>
      <c r="D13" s="1999"/>
      <c r="E13" s="1437" t="s">
        <v>1937</v>
      </c>
      <c r="F13" s="1252" t="e">
        <f>ALL!#REF!</f>
        <v>#REF!</v>
      </c>
      <c r="G13" s="1472"/>
      <c r="H13" s="1437" t="s">
        <v>1937</v>
      </c>
      <c r="I13" s="1252">
        <f>ALL!AT151</f>
        <v>45888</v>
      </c>
      <c r="J13" s="1472"/>
      <c r="K13" s="1437" t="s">
        <v>1937</v>
      </c>
      <c r="L13" s="1252">
        <f>L12+L11*30+2</f>
        <v>45968</v>
      </c>
      <c r="M13" s="1472"/>
      <c r="N13" s="1477" t="s">
        <v>1937</v>
      </c>
      <c r="O13" s="1252" t="str">
        <f>ALL!AV151</f>
        <v>Tuesday, March 11, 2025</v>
      </c>
      <c r="P13" s="1477" t="s">
        <v>1937</v>
      </c>
      <c r="Q13" s="1252" t="s">
        <v>1938</v>
      </c>
    </row>
    <row r="14" spans="1:19" ht="10.9" customHeight="1">
      <c r="B14" s="2004" t="s">
        <v>1939</v>
      </c>
      <c r="C14" s="1508" t="s">
        <v>1940</v>
      </c>
      <c r="D14" s="1999"/>
      <c r="E14" s="1437" t="s">
        <v>1773</v>
      </c>
      <c r="F14" s="457" t="e">
        <f>ALL!#REF!</f>
        <v>#REF!</v>
      </c>
      <c r="G14" s="1472"/>
      <c r="H14" s="1437" t="s">
        <v>1773</v>
      </c>
      <c r="I14" s="457">
        <f>ALL!AT152</f>
        <v>2200</v>
      </c>
      <c r="J14" s="1472"/>
      <c r="K14" s="1437" t="s">
        <v>1773</v>
      </c>
      <c r="L14" s="457">
        <f>ALL!AU152</f>
        <v>2200</v>
      </c>
      <c r="M14" s="1472"/>
      <c r="N14" s="1477" t="s">
        <v>1773</v>
      </c>
      <c r="O14" s="1497">
        <v>3500</v>
      </c>
      <c r="P14" s="1477" t="s">
        <v>1773</v>
      </c>
      <c r="Q14" s="1252">
        <v>2200</v>
      </c>
    </row>
    <row r="15" spans="1:19" ht="4.9000000000000004" customHeight="1">
      <c r="B15" s="2004"/>
      <c r="D15" s="1999"/>
      <c r="E15" s="721"/>
      <c r="F15" s="721"/>
      <c r="G15" s="1472"/>
      <c r="H15" s="721"/>
      <c r="I15" s="721"/>
      <c r="J15" s="1472"/>
      <c r="K15" s="721"/>
      <c r="L15" s="721"/>
      <c r="M15" s="1472"/>
      <c r="N15" s="721"/>
      <c r="O15" s="721"/>
      <c r="P15" s="721"/>
      <c r="Q15" s="721"/>
    </row>
    <row r="16" spans="1:19">
      <c r="B16" s="2004"/>
      <c r="C16" s="1508" t="s">
        <v>1941</v>
      </c>
      <c r="D16" s="1999"/>
      <c r="E16" s="77" t="s">
        <v>1777</v>
      </c>
      <c r="F16" t="e">
        <f>ALL!#REF!</f>
        <v>#REF!</v>
      </c>
      <c r="G16" s="1472"/>
      <c r="H16" s="77" t="s">
        <v>1777</v>
      </c>
      <c r="I16" t="str">
        <f>ALL!AT155</f>
        <v>Floretta Crowell</v>
      </c>
      <c r="J16" s="1472"/>
      <c r="K16" s="77" t="s">
        <v>1777</v>
      </c>
      <c r="L16" t="str">
        <f>ALL!AU155</f>
        <v>BACON, MICHELLE</v>
      </c>
      <c r="M16" s="1472"/>
      <c r="N16" s="1476" t="s">
        <v>1777</v>
      </c>
      <c r="O16" s="1489" t="str">
        <f>ALL!AV155</f>
        <v>Sophia Crawford</v>
      </c>
      <c r="P16" s="1476" t="s">
        <v>1777</v>
      </c>
      <c r="Q16" t="s">
        <v>1942</v>
      </c>
    </row>
    <row r="17" spans="1:22">
      <c r="B17" s="1509"/>
      <c r="D17" s="1999"/>
      <c r="E17" s="1437" t="s">
        <v>1780</v>
      </c>
      <c r="F17" t="e">
        <f>ALL!#REF!</f>
        <v>#REF!</v>
      </c>
      <c r="G17" s="1472"/>
      <c r="H17" s="1437" t="s">
        <v>1780</v>
      </c>
      <c r="I17" t="str">
        <f>ALL!AT156</f>
        <v>19048 Watercrest Dr.</v>
      </c>
      <c r="J17" s="1472"/>
      <c r="K17" s="1437" t="s">
        <v>1780</v>
      </c>
      <c r="L17" t="str">
        <f>ALL!AU156</f>
        <v>3455 MILVERTON</v>
      </c>
      <c r="M17" s="1472"/>
      <c r="N17" s="1477" t="s">
        <v>1780</v>
      </c>
      <c r="O17" s="1489" t="str">
        <f>ALL!AV156</f>
        <v>5507 Cascade Hills Loop SW</v>
      </c>
      <c r="P17" s="1477" t="s">
        <v>1780</v>
      </c>
      <c r="Q17" t="s">
        <v>83</v>
      </c>
    </row>
    <row r="18" spans="1:22">
      <c r="B18" s="2001" t="s">
        <v>1943</v>
      </c>
      <c r="C18" s="7" t="s">
        <v>1944</v>
      </c>
      <c r="D18" s="1999"/>
      <c r="E18" s="1437" t="s">
        <v>1781</v>
      </c>
      <c r="F18" t="e">
        <f>ALL!#REF!</f>
        <v>#REF!</v>
      </c>
      <c r="G18" s="1472"/>
      <c r="H18" s="1437" t="s">
        <v>1781</v>
      </c>
      <c r="I18" t="str">
        <f>ALL!AT157</f>
        <v>Mapel Heights, OH, 44137</v>
      </c>
      <c r="J18" s="1472"/>
      <c r="K18" s="1437" t="s">
        <v>1781</v>
      </c>
      <c r="L18" t="str">
        <f>ALL!AU157</f>
        <v>SHAKER HEIGHTS, OH 44120</v>
      </c>
      <c r="M18" s="1472"/>
      <c r="N18" s="1477" t="s">
        <v>1781</v>
      </c>
      <c r="O18" s="1489" t="str">
        <f>ALL!AV157</f>
        <v>Atlanta, GA 30331</v>
      </c>
      <c r="P18" s="1477" t="s">
        <v>1781</v>
      </c>
      <c r="Q18" t="s">
        <v>146</v>
      </c>
    </row>
    <row r="19" spans="1:22" s="563" customFormat="1">
      <c r="A19" s="1471"/>
      <c r="B19" s="2001"/>
      <c r="C19" s="7" t="s">
        <v>1945</v>
      </c>
      <c r="D19" s="1999"/>
      <c r="E19" s="1490" t="s">
        <v>1787</v>
      </c>
      <c r="F19" s="563" t="e">
        <f>ALL!#REF!</f>
        <v>#REF!</v>
      </c>
      <c r="G19" s="1474"/>
      <c r="H19" s="1490" t="s">
        <v>1787</v>
      </c>
      <c r="I19" s="1492">
        <v>2164086035</v>
      </c>
      <c r="J19" s="1474"/>
      <c r="K19" s="1490" t="s">
        <v>1787</v>
      </c>
      <c r="L19" s="563">
        <v>3309512497</v>
      </c>
      <c r="M19" s="1474"/>
      <c r="N19" s="1491" t="s">
        <v>1787</v>
      </c>
      <c r="O19" s="1498" t="str">
        <f>ALL!AV158</f>
        <v>404-444-7271</v>
      </c>
      <c r="P19" s="1491" t="s">
        <v>1787</v>
      </c>
      <c r="Q19" s="563" t="s">
        <v>1946</v>
      </c>
    </row>
    <row r="20" spans="1:22">
      <c r="B20" s="7"/>
      <c r="C20" s="7"/>
      <c r="D20" s="1999"/>
      <c r="E20" s="1437" t="s">
        <v>1794</v>
      </c>
      <c r="F20" t="e">
        <f>ALL!#REF!</f>
        <v>#REF!</v>
      </c>
      <c r="G20" s="1472"/>
      <c r="H20" s="1437" t="s">
        <v>1794</v>
      </c>
      <c r="I20" t="str">
        <f>ALL!AT159</f>
        <v>FLOCROW48@AOL.COM</v>
      </c>
      <c r="J20" s="1472"/>
      <c r="K20" s="1437" t="s">
        <v>1794</v>
      </c>
      <c r="L20" s="257" t="s">
        <v>1947</v>
      </c>
      <c r="M20" s="1472"/>
      <c r="N20" s="1477" t="s">
        <v>1794</v>
      </c>
      <c r="O20" s="1489" t="str">
        <f>ALL!AV159</f>
        <v>Top4118@aol.com</v>
      </c>
      <c r="P20" s="1477" t="s">
        <v>1794</v>
      </c>
      <c r="Q20" t="s">
        <v>1948</v>
      </c>
    </row>
    <row r="21" spans="1:22" ht="4.9000000000000004" customHeight="1">
      <c r="D21" s="1999"/>
      <c r="E21" s="721"/>
      <c r="F21" s="721"/>
      <c r="G21" s="1472"/>
      <c r="H21" s="721"/>
      <c r="I21" s="721"/>
      <c r="J21" s="1472"/>
      <c r="K21" s="721"/>
      <c r="L21" s="721"/>
      <c r="M21" s="1472"/>
      <c r="N21" s="721"/>
      <c r="O21" s="1495"/>
      <c r="P21" s="721"/>
      <c r="Q21" s="1495"/>
    </row>
    <row r="22" spans="1:22">
      <c r="B22" s="2000" t="s">
        <v>1949</v>
      </c>
      <c r="C22" s="7" t="s">
        <v>1944</v>
      </c>
      <c r="D22" s="1999"/>
      <c r="E22" s="77" t="s">
        <v>1804</v>
      </c>
      <c r="F22" t="e">
        <f>ALL!#REF!</f>
        <v>#REF!</v>
      </c>
      <c r="G22" s="1472"/>
      <c r="H22" s="77" t="s">
        <v>1804</v>
      </c>
      <c r="I22" t="str">
        <f>ALL!AT161</f>
        <v>2479 Greenvale</v>
      </c>
      <c r="J22" s="1472"/>
      <c r="K22" s="77" t="s">
        <v>1804</v>
      </c>
      <c r="L22" t="str">
        <f>ALL!AU161</f>
        <v>16100 VAN AKEN BLVD #206,</v>
      </c>
      <c r="M22" s="1472"/>
      <c r="N22" s="1476" t="s">
        <v>1804</v>
      </c>
      <c r="O22" s="1489" t="str">
        <f>ALL!AV161</f>
        <v>66 Crawford Rd</v>
      </c>
      <c r="P22" s="1476" t="s">
        <v>1804</v>
      </c>
      <c r="Q22" s="1489" t="s">
        <v>1950</v>
      </c>
    </row>
    <row r="23" spans="1:22">
      <c r="B23" s="2000"/>
      <c r="C23" s="7" t="s">
        <v>1951</v>
      </c>
      <c r="D23" s="1999"/>
      <c r="E23" s="1437" t="s">
        <v>1781</v>
      </c>
      <c r="F23" t="e">
        <f>ALL!#REF!</f>
        <v>#REF!</v>
      </c>
      <c r="G23" s="1472"/>
      <c r="H23" s="1437" t="s">
        <v>1781</v>
      </c>
      <c r="I23" t="str">
        <f>ALL!AT162</f>
        <v>Cleveland, OH, 44121</v>
      </c>
      <c r="J23" s="1472"/>
      <c r="K23" s="1437" t="s">
        <v>1781</v>
      </c>
      <c r="L23" t="str">
        <f>ALL!AU162</f>
        <v>SHAKER HEIGHTS, OH 44120</v>
      </c>
      <c r="M23" s="1472"/>
      <c r="N23" s="1477" t="s">
        <v>1781</v>
      </c>
      <c r="O23" s="1489" t="str">
        <f>ALL!AV162</f>
        <v>Pine Hill, AL 36769</v>
      </c>
      <c r="P23" s="1477" t="s">
        <v>1781</v>
      </c>
      <c r="Q23" s="1489" t="s">
        <v>1952</v>
      </c>
    </row>
    <row r="24" spans="1:22">
      <c r="B24" s="7"/>
      <c r="C24" s="7"/>
      <c r="D24" s="1999"/>
      <c r="E24" s="1437" t="s">
        <v>1811</v>
      </c>
      <c r="F24" t="e">
        <f>ALL!#REF!</f>
        <v>#REF!</v>
      </c>
      <c r="G24" s="1472"/>
      <c r="H24" s="1437" t="s">
        <v>1811</v>
      </c>
      <c r="I24" t="str">
        <f>ALL!AT163</f>
        <v>Floretta Crowell</v>
      </c>
      <c r="J24" s="1472"/>
      <c r="K24" s="1437" t="s">
        <v>1811</v>
      </c>
      <c r="L24" t="str">
        <f>ALL!AU163</f>
        <v>BACON, MICHELLE</v>
      </c>
      <c r="M24" s="1472"/>
      <c r="N24" s="1477" t="s">
        <v>1811</v>
      </c>
      <c r="O24" s="1489">
        <f>ALL!AV163</f>
        <v>0</v>
      </c>
      <c r="P24" s="1477" t="s">
        <v>1811</v>
      </c>
      <c r="Q24" s="1489" t="s">
        <v>1953</v>
      </c>
    </row>
    <row r="25" spans="1:22" ht="4.9000000000000004" customHeight="1">
      <c r="D25" s="1999"/>
      <c r="E25" s="161"/>
      <c r="F25" s="161"/>
      <c r="G25" s="1472"/>
      <c r="H25" s="161"/>
      <c r="I25" s="161"/>
      <c r="J25" s="1472"/>
      <c r="K25" s="161"/>
      <c r="L25" s="161"/>
      <c r="M25" s="1472"/>
      <c r="N25" s="721"/>
      <c r="O25" s="1499"/>
      <c r="P25" s="721"/>
      <c r="Q25" s="1499"/>
    </row>
    <row r="26" spans="1:22">
      <c r="A26" s="1435" t="e">
        <f>+#REF!+1</f>
        <v>#REF!</v>
      </c>
      <c r="B26" s="2002" t="s">
        <v>1954</v>
      </c>
      <c r="C26" s="7" t="s">
        <v>1955</v>
      </c>
      <c r="D26" s="1999"/>
      <c r="E26" s="1434" t="s">
        <v>1750</v>
      </c>
      <c r="F26" s="550" t="e">
        <f>ALL!#REF!</f>
        <v>#REF!</v>
      </c>
      <c r="G26" s="1472"/>
      <c r="H26" s="1434" t="s">
        <v>1750</v>
      </c>
      <c r="I26" s="550" t="str">
        <f>ALL!AT133</f>
        <v>CLAIM INFO</v>
      </c>
      <c r="J26" s="1472"/>
      <c r="K26" s="1434" t="s">
        <v>1750</v>
      </c>
      <c r="L26" s="550" t="str">
        <f>ALL!AU133</f>
        <v>CLAIM INFO</v>
      </c>
      <c r="M26" s="1472"/>
      <c r="N26" s="1478" t="s">
        <v>1750</v>
      </c>
      <c r="O26" s="1500" t="str">
        <f>ALL!AV133</f>
        <v>CLAIM INFO</v>
      </c>
      <c r="P26" s="1478" t="s">
        <v>1750</v>
      </c>
      <c r="Q26" s="1500" t="str">
        <f>ALL!AW133</f>
        <v>CLAIM INFO</v>
      </c>
      <c r="R26" s="550"/>
      <c r="S26" s="550"/>
      <c r="T26" s="550"/>
      <c r="U26" s="550"/>
      <c r="V26" s="550"/>
    </row>
    <row r="27" spans="1:22">
      <c r="A27" s="1435" t="e">
        <f t="shared" ref="A27:A49" si="0">+A26+1</f>
        <v>#REF!</v>
      </c>
      <c r="B27" s="2002"/>
      <c r="C27" s="7" t="s">
        <v>1956</v>
      </c>
      <c r="D27" s="1999"/>
      <c r="E27" t="s">
        <v>345</v>
      </c>
      <c r="F27" t="e">
        <f>ALL!#REF!</f>
        <v>#REF!</v>
      </c>
      <c r="G27" s="1472"/>
      <c r="H27" t="s">
        <v>345</v>
      </c>
      <c r="I27" t="str">
        <f>ALL!AT134</f>
        <v>BATHTUB OVERFLOW</v>
      </c>
      <c r="J27" s="1472"/>
      <c r="K27" t="s">
        <v>345</v>
      </c>
      <c r="L27" t="str">
        <f>ALL!AU134</f>
        <v>WATER PIPE BROKE</v>
      </c>
      <c r="M27" s="1472"/>
      <c r="N27" s="7" t="s">
        <v>345</v>
      </c>
      <c r="O27" s="1489" t="str">
        <f>ALL!AV134</f>
        <v>KITCHEN WATER PIPE BROKE</v>
      </c>
      <c r="P27" s="7" t="s">
        <v>345</v>
      </c>
      <c r="Q27" s="1489" t="str">
        <f>ALL!AW134</f>
        <v xml:space="preserve">Water Damage=WTR </v>
      </c>
    </row>
    <row r="28" spans="1:22" s="1252" customFormat="1">
      <c r="A28" s="1435" t="e">
        <f t="shared" si="0"/>
        <v>#REF!</v>
      </c>
      <c r="B28" s="2002"/>
      <c r="C28" s="648" t="s">
        <v>1957</v>
      </c>
      <c r="D28" s="1999"/>
      <c r="E28" s="1252" t="s">
        <v>377</v>
      </c>
      <c r="F28" s="1252" t="e">
        <f>ALL!#REF!</f>
        <v>#REF!</v>
      </c>
      <c r="G28" s="1473"/>
      <c r="H28" s="1252" t="s">
        <v>377</v>
      </c>
      <c r="I28" s="1252">
        <f>ALL!AT135</f>
        <v>45765</v>
      </c>
      <c r="J28" s="1473"/>
      <c r="K28" s="1252" t="s">
        <v>377</v>
      </c>
      <c r="L28" s="1252" t="str">
        <f>ALL!AU135</f>
        <v>Sunday, March 2, 2025</v>
      </c>
      <c r="M28" s="1473"/>
      <c r="N28" s="1186" t="s">
        <v>377</v>
      </c>
      <c r="O28" s="1493" t="str">
        <f>ALL!AV135</f>
        <v>Tuesday, March 11, 2025</v>
      </c>
      <c r="P28" s="1186" t="s">
        <v>377</v>
      </c>
      <c r="Q28" s="1493" t="str">
        <f>ALL!AW135</f>
        <v>Friday, September 12, 2025</v>
      </c>
    </row>
    <row r="29" spans="1:22">
      <c r="A29" s="1435" t="e">
        <f>+#REF!+1</f>
        <v>#REF!</v>
      </c>
      <c r="B29" s="2002"/>
      <c r="C29" s="648" t="s">
        <v>1958</v>
      </c>
      <c r="D29" s="1999"/>
      <c r="E29" t="s">
        <v>558</v>
      </c>
      <c r="F29" t="e">
        <f>ALL!#REF!</f>
        <v>#REF!</v>
      </c>
      <c r="G29" s="1472"/>
      <c r="H29" t="s">
        <v>558</v>
      </c>
      <c r="I29" t="str">
        <f>ALL!AT138</f>
        <v>AAA Insurance</v>
      </c>
      <c r="J29" s="1472"/>
      <c r="K29" t="s">
        <v>558</v>
      </c>
      <c r="L29" t="str">
        <f>ALL!AU138</f>
        <v>Allstate Insurance Company</v>
      </c>
      <c r="M29" s="1472"/>
      <c r="N29" s="7" t="s">
        <v>558</v>
      </c>
      <c r="O29" s="1489" t="str">
        <f>ALL!AV138</f>
        <v>Esurance</v>
      </c>
      <c r="P29" s="7" t="s">
        <v>558</v>
      </c>
      <c r="Q29" s="7" t="s">
        <v>588</v>
      </c>
    </row>
    <row r="30" spans="1:22">
      <c r="A30" s="1435" t="e">
        <f t="shared" si="0"/>
        <v>#REF!</v>
      </c>
      <c r="B30" s="2002"/>
      <c r="C30" s="648" t="s">
        <v>1959</v>
      </c>
      <c r="D30" s="1999"/>
      <c r="E30" t="s">
        <v>604</v>
      </c>
      <c r="F30" t="e">
        <f>ALL!#REF!</f>
        <v>#REF!</v>
      </c>
      <c r="G30" s="1472"/>
      <c r="H30" t="s">
        <v>604</v>
      </c>
      <c r="I30" t="str">
        <f>ALL!AT139</f>
        <v>#017095711</v>
      </c>
      <c r="J30" s="1472"/>
      <c r="K30" t="s">
        <v>604</v>
      </c>
      <c r="L30" t="str">
        <f>ALL!AU139</f>
        <v>#0786294926</v>
      </c>
      <c r="M30" s="1472"/>
      <c r="N30" s="7" t="s">
        <v>604</v>
      </c>
      <c r="O30" s="1489" t="str">
        <f>ALL!AV139</f>
        <v>#250254318</v>
      </c>
      <c r="P30" s="7" t="s">
        <v>604</v>
      </c>
      <c r="Q30" s="1693" t="s">
        <v>1960</v>
      </c>
    </row>
    <row r="31" spans="1:22">
      <c r="A31" s="1435" t="e">
        <f t="shared" si="0"/>
        <v>#REF!</v>
      </c>
      <c r="B31" s="2002"/>
      <c r="C31" s="648" t="s">
        <v>1961</v>
      </c>
      <c r="D31" s="1999"/>
      <c r="E31" t="s">
        <v>653</v>
      </c>
      <c r="F31" t="e">
        <f>ALL!#REF!</f>
        <v>#REF!</v>
      </c>
      <c r="G31" s="1472"/>
      <c r="H31" t="s">
        <v>653</v>
      </c>
      <c r="I31" t="str">
        <f>ALL!AT140</f>
        <v>OHH000190052</v>
      </c>
      <c r="J31" s="1472"/>
      <c r="K31" t="s">
        <v>653</v>
      </c>
      <c r="L31" t="str">
        <f>ALL!AU140</f>
        <v>980 610 253</v>
      </c>
      <c r="M31" s="1472"/>
      <c r="N31" s="7" t="s">
        <v>653</v>
      </c>
      <c r="O31" s="1489" t="str">
        <f>ALL!AV140</f>
        <v>: 10610052</v>
      </c>
      <c r="P31" s="7" t="s">
        <v>653</v>
      </c>
      <c r="Q31" s="7" t="s">
        <v>675</v>
      </c>
    </row>
    <row r="32" spans="1:22" ht="18">
      <c r="A32" s="1435" t="e">
        <f t="shared" si="0"/>
        <v>#REF!</v>
      </c>
      <c r="B32" s="2002"/>
      <c r="C32" s="7" t="s">
        <v>1962</v>
      </c>
      <c r="D32" s="1999"/>
      <c r="E32" t="s">
        <v>688</v>
      </c>
      <c r="F32" t="e">
        <f>ALL!#REF!</f>
        <v>#REF!</v>
      </c>
      <c r="G32" s="1472"/>
      <c r="H32" t="s">
        <v>688</v>
      </c>
      <c r="I32" t="str">
        <f>ALL!AT141</f>
        <v>STAPLES.OLIVIA @ace.aaa.com</v>
      </c>
      <c r="J32" s="1472"/>
      <c r="K32" t="s">
        <v>688</v>
      </c>
      <c r="L32" t="str">
        <f>ALL!AU141</f>
        <v>claims@claims.allstate.com</v>
      </c>
      <c r="M32" s="1472"/>
      <c r="N32" s="7" t="s">
        <v>688</v>
      </c>
      <c r="O32" s="1489" t="str">
        <f>ALL!AV141</f>
        <v>carla.robledo@ngic.com</v>
      </c>
      <c r="P32" s="7" t="s">
        <v>688</v>
      </c>
      <c r="Q32" s="1875" t="s">
        <v>410</v>
      </c>
    </row>
    <row r="33" spans="1:17">
      <c r="A33" s="1435" t="e">
        <f t="shared" si="0"/>
        <v>#REF!</v>
      </c>
      <c r="B33" s="2002"/>
      <c r="C33" s="7" t="s">
        <v>1963</v>
      </c>
      <c r="D33" s="1999"/>
      <c r="E33" t="s">
        <v>703</v>
      </c>
      <c r="F33" t="e">
        <f>ALL!#REF!</f>
        <v>#REF!</v>
      </c>
      <c r="G33" s="1472"/>
      <c r="H33" t="s">
        <v>703</v>
      </c>
      <c r="I33" t="str">
        <f>ALL!AT142</f>
        <v>STAPLES, OLIVIA 207 776 6150</v>
      </c>
      <c r="J33" s="1472"/>
      <c r="K33" t="s">
        <v>703</v>
      </c>
      <c r="L33" t="str">
        <f>ALL!AU142</f>
        <v>LYLE KENDICKS</v>
      </c>
      <c r="M33" s="1472"/>
      <c r="N33" s="7" t="s">
        <v>703</v>
      </c>
      <c r="O33" s="1489" t="str">
        <f>ALL!AV142</f>
        <v>Carla Robledo|</v>
      </c>
      <c r="P33" s="7" t="s">
        <v>703</v>
      </c>
      <c r="Q33" s="1489" t="e">
        <f>ALL!#REF!</f>
        <v>#REF!</v>
      </c>
    </row>
    <row r="34" spans="1:17" s="563" customFormat="1">
      <c r="A34" s="1435" t="e">
        <f t="shared" si="0"/>
        <v>#REF!</v>
      </c>
      <c r="B34" s="2002"/>
      <c r="C34" s="7" t="s">
        <v>1964</v>
      </c>
      <c r="D34" s="1999"/>
      <c r="E34" s="563" t="s">
        <v>741</v>
      </c>
      <c r="F34" s="563" t="e">
        <f>ALL!#REF!</f>
        <v>#REF!</v>
      </c>
      <c r="G34" s="1474"/>
      <c r="H34" s="563" t="s">
        <v>741</v>
      </c>
      <c r="I34" s="563" t="str">
        <f>ALL!AT143</f>
        <v>207 776 6150</v>
      </c>
      <c r="J34" s="1474"/>
      <c r="K34" s="563" t="s">
        <v>741</v>
      </c>
      <c r="L34" s="563" t="str">
        <f>ALL!AU143</f>
        <v>888 656.8005</v>
      </c>
      <c r="M34" s="1474"/>
      <c r="N34" s="936" t="s">
        <v>741</v>
      </c>
      <c r="O34" s="1498" t="str">
        <f>ALL!AV143</f>
        <v>(800) 378-7262</v>
      </c>
      <c r="P34" s="936" t="s">
        <v>741</v>
      </c>
      <c r="Q34" s="1498" t="s">
        <v>74</v>
      </c>
    </row>
    <row r="35" spans="1:17">
      <c r="A35" s="1435" t="e">
        <f t="shared" si="0"/>
        <v>#REF!</v>
      </c>
      <c r="B35" s="2002"/>
      <c r="C35" s="7" t="s">
        <v>1965</v>
      </c>
      <c r="D35" s="1999"/>
      <c r="E35" t="s">
        <v>767</v>
      </c>
      <c r="F35" s="563" t="e">
        <f>ALL!#REF!</f>
        <v>#REF!</v>
      </c>
      <c r="G35" s="1472"/>
      <c r="H35" t="s">
        <v>767</v>
      </c>
      <c r="I35" s="563" t="str">
        <f>ALL!AT144</f>
        <v>207 776 6150</v>
      </c>
      <c r="J35" s="1472"/>
      <c r="K35" t="s">
        <v>767</v>
      </c>
      <c r="L35" s="563">
        <f>ALL!AU144</f>
        <v>9892774564</v>
      </c>
      <c r="M35" s="1472"/>
      <c r="N35" s="7" t="s">
        <v>767</v>
      </c>
      <c r="O35" s="1498" t="str">
        <f>ALL!AV144</f>
        <v>(336) 331-6825</v>
      </c>
      <c r="P35" s="7" t="s">
        <v>767</v>
      </c>
      <c r="Q35" s="1498" t="s">
        <v>74</v>
      </c>
    </row>
    <row r="36" spans="1:17">
      <c r="A36" s="1435" t="e">
        <f t="shared" si="0"/>
        <v>#REF!</v>
      </c>
      <c r="B36" s="7"/>
      <c r="C36" s="7"/>
      <c r="D36" s="1999"/>
      <c r="E36" t="s">
        <v>787</v>
      </c>
      <c r="F36" t="e">
        <f>ALL!#REF!</f>
        <v>#REF!</v>
      </c>
      <c r="G36" s="1472"/>
      <c r="H36" t="s">
        <v>787</v>
      </c>
      <c r="I36" t="str">
        <f>ALL!AT145</f>
        <v>STAPLES.OLIVIA @ace.aaa.com</v>
      </c>
      <c r="J36" s="1472"/>
      <c r="K36" t="s">
        <v>787</v>
      </c>
      <c r="L36" t="str">
        <f>ALL!AU145</f>
        <v>lyle.kendrick@allstate.com</v>
      </c>
      <c r="M36" s="1472"/>
      <c r="N36" s="7" t="s">
        <v>787</v>
      </c>
      <c r="O36" s="1489" t="str">
        <f>ALL!AV145</f>
        <v>carla.robledo@ngic.com</v>
      </c>
      <c r="P36" s="7" t="s">
        <v>787</v>
      </c>
      <c r="Q36" s="1489" t="s">
        <v>74</v>
      </c>
    </row>
    <row r="37" spans="1:17" ht="4.9000000000000004" customHeight="1">
      <c r="A37" s="1435" t="e">
        <f t="shared" si="0"/>
        <v>#REF!</v>
      </c>
      <c r="D37" s="1999"/>
      <c r="E37" s="161"/>
      <c r="F37" s="161"/>
      <c r="G37" s="1472"/>
      <c r="H37" s="161"/>
      <c r="I37" s="161"/>
      <c r="J37" s="1472"/>
      <c r="K37" s="161"/>
      <c r="L37" s="161"/>
      <c r="M37" s="1472"/>
      <c r="N37" s="721"/>
      <c r="O37" s="1499"/>
      <c r="P37" s="721"/>
      <c r="Q37" s="1499"/>
    </row>
    <row r="38" spans="1:17">
      <c r="A38" s="1435" t="e">
        <f>+#REF!+1</f>
        <v>#REF!</v>
      </c>
      <c r="D38" s="1999"/>
      <c r="E38" s="77" t="s">
        <v>1824</v>
      </c>
      <c r="F38" t="e">
        <f>ALL!#REF!</f>
        <v>#REF!</v>
      </c>
      <c r="G38" s="1472"/>
      <c r="H38" s="77" t="s">
        <v>1824</v>
      </c>
      <c r="I38" s="7" t="s">
        <v>1826</v>
      </c>
      <c r="J38" s="1472"/>
      <c r="K38" s="77" t="s">
        <v>1824</v>
      </c>
      <c r="L38" s="7" t="s">
        <v>1826</v>
      </c>
      <c r="M38" s="1472"/>
      <c r="N38" s="1476" t="s">
        <v>1824</v>
      </c>
      <c r="O38" s="649" t="s">
        <v>1826</v>
      </c>
      <c r="P38" s="1476" t="s">
        <v>1824</v>
      </c>
      <c r="Q38" s="649" t="s">
        <v>1826</v>
      </c>
    </row>
    <row r="39" spans="1:17">
      <c r="A39" s="1435" t="e">
        <f t="shared" si="0"/>
        <v>#REF!</v>
      </c>
      <c r="D39" s="1999"/>
      <c r="E39" t="s">
        <v>1834</v>
      </c>
      <c r="F39" t="e">
        <f>ALL!#REF!</f>
        <v>#REF!</v>
      </c>
      <c r="G39" s="1472"/>
      <c r="H39" t="s">
        <v>1834</v>
      </c>
      <c r="I39" s="7" t="s">
        <v>1828</v>
      </c>
      <c r="J39" s="1472"/>
      <c r="K39" t="s">
        <v>1834</v>
      </c>
      <c r="L39" s="7" t="s">
        <v>1828</v>
      </c>
      <c r="M39" s="1472"/>
      <c r="N39" s="7" t="s">
        <v>1834</v>
      </c>
      <c r="O39" s="7" t="s">
        <v>1828</v>
      </c>
      <c r="P39" s="7" t="s">
        <v>1834</v>
      </c>
      <c r="Q39" s="649" t="s">
        <v>1828</v>
      </c>
    </row>
    <row r="40" spans="1:17">
      <c r="A40" s="1435" t="e">
        <f t="shared" si="0"/>
        <v>#REF!</v>
      </c>
      <c r="B40" s="2000" t="s">
        <v>1966</v>
      </c>
      <c r="C40" s="7" t="s">
        <v>1957</v>
      </c>
      <c r="D40" s="1999"/>
      <c r="E40" t="s">
        <v>1781</v>
      </c>
      <c r="F40" t="e">
        <f>ALL!#REF!</f>
        <v>#REF!</v>
      </c>
      <c r="G40" s="1472"/>
      <c r="H40" t="s">
        <v>1781</v>
      </c>
      <c r="I40" s="7" t="s">
        <v>1830</v>
      </c>
      <c r="J40" s="1472"/>
      <c r="K40" t="s">
        <v>1781</v>
      </c>
      <c r="L40" s="7" t="s">
        <v>1830</v>
      </c>
      <c r="M40" s="1472"/>
      <c r="N40" s="7" t="s">
        <v>1781</v>
      </c>
      <c r="O40" s="649" t="s">
        <v>1830</v>
      </c>
      <c r="P40" s="7" t="s">
        <v>1781</v>
      </c>
      <c r="Q40" s="649" t="s">
        <v>1830</v>
      </c>
    </row>
    <row r="41" spans="1:17">
      <c r="A41" s="1435" t="e">
        <f t="shared" si="0"/>
        <v>#REF!</v>
      </c>
      <c r="B41" s="2000"/>
      <c r="C41" s="7" t="s">
        <v>1958</v>
      </c>
      <c r="D41" s="1999"/>
      <c r="E41" t="s">
        <v>1838</v>
      </c>
      <c r="F41" t="e">
        <f>ALL!#REF!</f>
        <v>#REF!</v>
      </c>
      <c r="G41" s="1472"/>
      <c r="H41" t="s">
        <v>1838</v>
      </c>
      <c r="I41" s="7" t="s">
        <v>1818</v>
      </c>
      <c r="J41" s="1472"/>
      <c r="K41" t="s">
        <v>1838</v>
      </c>
      <c r="L41" s="7" t="s">
        <v>1818</v>
      </c>
      <c r="M41" s="1472"/>
      <c r="N41" s="7" t="s">
        <v>1838</v>
      </c>
      <c r="O41" s="649" t="s">
        <v>1818</v>
      </c>
      <c r="P41" s="7" t="s">
        <v>1838</v>
      </c>
      <c r="Q41" s="649" t="s">
        <v>1818</v>
      </c>
    </row>
    <row r="42" spans="1:17">
      <c r="A42" s="1435" t="e">
        <f t="shared" si="0"/>
        <v>#REF!</v>
      </c>
      <c r="B42" s="2000"/>
      <c r="C42" s="7" t="s">
        <v>1959</v>
      </c>
      <c r="D42" s="1999"/>
      <c r="E42" t="s">
        <v>1787</v>
      </c>
      <c r="F42" s="563" t="e">
        <f>ALL!#REF!</f>
        <v>#REF!</v>
      </c>
      <c r="G42" s="1474"/>
      <c r="H42" t="s">
        <v>1787</v>
      </c>
      <c r="I42" s="936" t="s">
        <v>1820</v>
      </c>
      <c r="J42" s="1474"/>
      <c r="K42" t="s">
        <v>1787</v>
      </c>
      <c r="L42" s="936" t="s">
        <v>1820</v>
      </c>
      <c r="M42" s="1474"/>
      <c r="N42" s="7" t="s">
        <v>1787</v>
      </c>
      <c r="O42" s="1501" t="s">
        <v>1820</v>
      </c>
      <c r="P42" s="7" t="s">
        <v>1787</v>
      </c>
      <c r="Q42" s="1501" t="s">
        <v>1820</v>
      </c>
    </row>
    <row r="43" spans="1:17">
      <c r="A43" s="1435" t="e">
        <f t="shared" si="0"/>
        <v>#REF!</v>
      </c>
      <c r="B43" s="2000"/>
      <c r="C43" s="7" t="s">
        <v>1961</v>
      </c>
      <c r="D43" s="1999"/>
      <c r="E43" t="s">
        <v>1805</v>
      </c>
      <c r="F43" t="e">
        <f>ALL!#REF!</f>
        <v>#REF!</v>
      </c>
      <c r="G43" s="1472"/>
      <c r="H43" t="s">
        <v>1805</v>
      </c>
      <c r="I43" s="7" t="s">
        <v>1822</v>
      </c>
      <c r="J43" s="1472"/>
      <c r="K43" t="s">
        <v>1805</v>
      </c>
      <c r="L43" s="7" t="s">
        <v>1822</v>
      </c>
      <c r="M43" s="1472"/>
      <c r="N43" s="7" t="s">
        <v>1805</v>
      </c>
      <c r="O43" s="649" t="s">
        <v>1822</v>
      </c>
      <c r="P43" s="7" t="s">
        <v>1805</v>
      </c>
      <c r="Q43" s="649" t="s">
        <v>1822</v>
      </c>
    </row>
    <row r="44" spans="1:17">
      <c r="A44" s="1435" t="e">
        <f t="shared" si="0"/>
        <v>#REF!</v>
      </c>
      <c r="B44" s="2000"/>
      <c r="C44" s="7" t="s">
        <v>1932</v>
      </c>
      <c r="D44" s="1999"/>
      <c r="E44" s="1434" t="s">
        <v>1843</v>
      </c>
      <c r="F44" t="e">
        <f>ALL!#REF!</f>
        <v>#REF!</v>
      </c>
      <c r="G44" s="1472"/>
      <c r="H44" s="1434" t="s">
        <v>1843</v>
      </c>
      <c r="I44" s="7" t="s">
        <v>1836</v>
      </c>
      <c r="J44" s="1472"/>
      <c r="K44" s="1434" t="s">
        <v>1843</v>
      </c>
      <c r="L44" s="7" t="s">
        <v>1836</v>
      </c>
      <c r="M44" s="1472"/>
      <c r="N44" s="1478" t="s">
        <v>1843</v>
      </c>
      <c r="O44" s="649" t="s">
        <v>1836</v>
      </c>
      <c r="P44" s="1478" t="s">
        <v>1843</v>
      </c>
      <c r="Q44" s="649" t="s">
        <v>1836</v>
      </c>
    </row>
    <row r="45" spans="1:17" s="563" customFormat="1">
      <c r="A45" s="1471" t="e">
        <f t="shared" si="0"/>
        <v>#REF!</v>
      </c>
      <c r="C45" s="1435"/>
      <c r="D45" s="1999"/>
      <c r="E45" s="563" t="s">
        <v>1787</v>
      </c>
      <c r="F45" s="563" t="e">
        <f>ALL!#REF!</f>
        <v>#REF!</v>
      </c>
      <c r="G45" s="1474"/>
      <c r="H45" s="563" t="s">
        <v>1787</v>
      </c>
      <c r="I45" s="936">
        <v>2169901501</v>
      </c>
      <c r="J45" s="1474"/>
      <c r="K45" s="563" t="s">
        <v>1787</v>
      </c>
      <c r="L45" s="936">
        <v>2169901501</v>
      </c>
      <c r="M45" s="1474"/>
      <c r="N45" s="936" t="s">
        <v>1787</v>
      </c>
      <c r="O45" s="1501">
        <v>2169901501</v>
      </c>
      <c r="P45" s="936" t="s">
        <v>1787</v>
      </c>
      <c r="Q45" s="1501">
        <v>2169901501</v>
      </c>
    </row>
    <row r="46" spans="1:17">
      <c r="A46" s="1435" t="e">
        <f t="shared" si="0"/>
        <v>#REF!</v>
      </c>
      <c r="C46" s="1471"/>
      <c r="D46" s="1999"/>
      <c r="E46" t="s">
        <v>1805</v>
      </c>
      <c r="F46" t="e">
        <f>ALL!#REF!</f>
        <v>#REF!</v>
      </c>
      <c r="G46" s="1472"/>
      <c r="H46" t="s">
        <v>1805</v>
      </c>
      <c r="I46" s="7" t="s">
        <v>1840</v>
      </c>
      <c r="J46" s="1472"/>
      <c r="K46" t="s">
        <v>1805</v>
      </c>
      <c r="L46" s="7" t="s">
        <v>1840</v>
      </c>
      <c r="M46" s="1472"/>
      <c r="N46" s="7" t="s">
        <v>1805</v>
      </c>
      <c r="O46" s="649" t="s">
        <v>1840</v>
      </c>
      <c r="P46" s="7" t="s">
        <v>1805</v>
      </c>
      <c r="Q46" s="649" t="s">
        <v>1840</v>
      </c>
    </row>
    <row r="47" spans="1:17" ht="18">
      <c r="A47" s="1435" t="e">
        <f t="shared" si="0"/>
        <v>#REF!</v>
      </c>
      <c r="F47" t="e">
        <f>ALL!#REF!</f>
        <v>#REF!</v>
      </c>
      <c r="G47" s="1472"/>
      <c r="I47">
        <f>ALL!AT178</f>
        <v>0</v>
      </c>
      <c r="J47" s="1472"/>
      <c r="L47">
        <f>ALL!AU178</f>
        <v>0</v>
      </c>
      <c r="M47" s="1472"/>
      <c r="N47" s="7"/>
      <c r="O47" s="1489">
        <f>ALL!AV178</f>
        <v>0</v>
      </c>
      <c r="P47" s="1876"/>
    </row>
    <row r="48" spans="1:17" ht="18">
      <c r="A48" s="1435" t="e">
        <f t="shared" si="0"/>
        <v>#REF!</v>
      </c>
      <c r="F48" t="e">
        <f>ALL!#REF!</f>
        <v>#REF!</v>
      </c>
      <c r="G48" s="1472"/>
      <c r="I48">
        <f>ALL!AT179</f>
        <v>0</v>
      </c>
      <c r="J48" s="1472"/>
      <c r="L48" t="e">
        <f>ALL!AU179</f>
        <v>#N/A</v>
      </c>
      <c r="M48" s="1472"/>
      <c r="N48" s="7"/>
      <c r="O48" s="1489">
        <f>ALL!AV179</f>
        <v>0</v>
      </c>
      <c r="P48" s="1876"/>
    </row>
    <row r="49" spans="1:17" ht="18">
      <c r="A49" s="1435" t="e">
        <f t="shared" si="0"/>
        <v>#REF!</v>
      </c>
      <c r="F49" t="e">
        <f>ALL!#REF!</f>
        <v>#REF!</v>
      </c>
      <c r="G49" s="1472"/>
      <c r="I49">
        <f>ALL!AT180</f>
        <v>0</v>
      </c>
      <c r="J49" s="1472"/>
      <c r="L49" t="e">
        <f>ALL!AU180</f>
        <v>#N/A</v>
      </c>
      <c r="M49" s="1472"/>
      <c r="N49" s="7"/>
      <c r="O49" s="1489">
        <f>ALL!AV180</f>
        <v>0</v>
      </c>
      <c r="P49" s="1876"/>
    </row>
    <row r="50" spans="1:17" ht="18">
      <c r="A50" s="1435" t="e">
        <f>+#REF!+1</f>
        <v>#REF!</v>
      </c>
      <c r="P50" s="1876"/>
    </row>
    <row r="51" spans="1:17" ht="18">
      <c r="A51" s="1435" t="e">
        <f t="shared" ref="A51:A54" si="1">+A50+1</f>
        <v>#REF!</v>
      </c>
      <c r="O51" s="1497">
        <f>6*3500</f>
        <v>21000</v>
      </c>
      <c r="P51" s="1876"/>
      <c r="Q51" s="1497"/>
    </row>
    <row r="52" spans="1:17" ht="18">
      <c r="A52" s="1435" t="e">
        <f t="shared" si="1"/>
        <v>#REF!</v>
      </c>
      <c r="O52" s="1497">
        <f>5*3500</f>
        <v>17500</v>
      </c>
      <c r="P52" s="1876"/>
      <c r="Q52" s="1497"/>
    </row>
    <row r="53" spans="1:17" ht="18">
      <c r="A53" s="1435" t="e">
        <f t="shared" si="1"/>
        <v>#REF!</v>
      </c>
      <c r="O53" s="1497">
        <f>4*3500</f>
        <v>14000</v>
      </c>
      <c r="P53" s="1876"/>
      <c r="Q53" s="1497"/>
    </row>
    <row r="54" spans="1:17">
      <c r="A54" s="1435" t="e">
        <f t="shared" si="1"/>
        <v>#REF!</v>
      </c>
      <c r="P54" s="957"/>
    </row>
    <row r="55" spans="1:17">
      <c r="A55" s="1435" t="e">
        <f t="shared" ref="A55:A58" si="2">+A54+1</f>
        <v>#REF!</v>
      </c>
      <c r="P55" s="957"/>
    </row>
    <row r="56" spans="1:17">
      <c r="A56" s="1435" t="e">
        <f t="shared" si="2"/>
        <v>#REF!</v>
      </c>
      <c r="P56" s="957"/>
    </row>
    <row r="57" spans="1:17">
      <c r="A57" s="1435" t="e">
        <f t="shared" si="2"/>
        <v>#REF!</v>
      </c>
      <c r="P57" s="957"/>
    </row>
    <row r="58" spans="1:17">
      <c r="A58" s="1435" t="e">
        <f t="shared" si="2"/>
        <v>#REF!</v>
      </c>
      <c r="P58" s="1915"/>
    </row>
    <row r="59" spans="1:17">
      <c r="A59" s="1435" t="e">
        <f t="shared" ref="A59:A65" si="3">+A58+1</f>
        <v>#REF!</v>
      </c>
      <c r="P59" s="1915"/>
    </row>
    <row r="60" spans="1:17">
      <c r="A60" s="1435" t="e">
        <f t="shared" si="3"/>
        <v>#REF!</v>
      </c>
      <c r="P60" s="1915"/>
    </row>
    <row r="61" spans="1:17">
      <c r="A61" s="1435" t="e">
        <f t="shared" si="3"/>
        <v>#REF!</v>
      </c>
      <c r="P61" s="1915"/>
    </row>
    <row r="62" spans="1:17">
      <c r="A62" s="1435" t="e">
        <f t="shared" si="3"/>
        <v>#REF!</v>
      </c>
      <c r="P62" s="1915"/>
    </row>
    <row r="63" spans="1:17">
      <c r="A63" s="1435" t="e">
        <f t="shared" si="3"/>
        <v>#REF!</v>
      </c>
      <c r="P63" s="1915"/>
    </row>
    <row r="64" spans="1:17">
      <c r="A64" s="1435" t="e">
        <f t="shared" si="3"/>
        <v>#REF!</v>
      </c>
      <c r="P64" s="1915"/>
    </row>
    <row r="65" spans="1:1">
      <c r="A65" s="1435" t="e">
        <f t="shared" si="3"/>
        <v>#REF!</v>
      </c>
    </row>
  </sheetData>
  <mergeCells count="9">
    <mergeCell ref="D1:D46"/>
    <mergeCell ref="B40:B44"/>
    <mergeCell ref="B18:B19"/>
    <mergeCell ref="B26:B35"/>
    <mergeCell ref="B22:B23"/>
    <mergeCell ref="B1:C1"/>
    <mergeCell ref="B14:B16"/>
    <mergeCell ref="B3:B7"/>
    <mergeCell ref="B9:B12"/>
  </mergeCells>
  <hyperlinks>
    <hyperlink ref="L20" r:id="rId1" xr:uid="{18CAB3DE-7DBE-426E-89DE-63CB71EB3F1C}"/>
    <hyperlink ref="Q6" r:id="rId2" xr:uid="{14D1E476-865E-4157-9F85-9241CD183B8F}"/>
  </hyperlinks>
  <pageMargins left="0.3" right="0.28999999999999998" top="0.22" bottom="0.08" header="0.47" footer="0.1"/>
  <pageSetup orientation="portrait" r:id="rId3"/>
  <headerFooter>
    <oddFooter>&amp;L&amp;A&amp;C&amp;T&amp;D&amp;R&amp;F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7BAC-E158-4C25-AB02-00C049C685D4}">
  <sheetPr codeName="Sheet14"/>
  <dimension ref="A7:T216"/>
  <sheetViews>
    <sheetView topLeftCell="F1" zoomScaleNormal="100" workbookViewId="0">
      <selection activeCell="T9" sqref="T9"/>
    </sheetView>
  </sheetViews>
  <sheetFormatPr defaultRowHeight="14.45"/>
  <cols>
    <col min="2" max="2" width="77.85546875" customWidth="1"/>
    <col min="3" max="3" width="14.42578125" customWidth="1"/>
    <col min="4" max="4" width="18.7109375" bestFit="1" customWidth="1"/>
  </cols>
  <sheetData>
    <row r="7" spans="3:20">
      <c r="C7" s="1342" t="s">
        <v>1967</v>
      </c>
      <c r="D7" t="s">
        <v>1968</v>
      </c>
      <c r="M7" t="s">
        <v>386</v>
      </c>
      <c r="N7" t="s">
        <v>1969</v>
      </c>
      <c r="O7" t="s">
        <v>1970</v>
      </c>
      <c r="P7" t="s">
        <v>1971</v>
      </c>
      <c r="Q7" t="s">
        <v>1972</v>
      </c>
      <c r="R7" t="s">
        <v>1973</v>
      </c>
      <c r="S7" t="s">
        <v>1974</v>
      </c>
      <c r="T7" t="s">
        <v>976</v>
      </c>
    </row>
    <row r="8" spans="3:20">
      <c r="C8" s="1489" t="s">
        <v>8</v>
      </c>
      <c r="D8" s="1343">
        <v>0.88349999999999995</v>
      </c>
      <c r="M8" t="s">
        <v>74</v>
      </c>
      <c r="N8" t="s">
        <v>1975</v>
      </c>
      <c r="O8" t="s">
        <v>74</v>
      </c>
      <c r="P8" t="s">
        <v>74</v>
      </c>
      <c r="Q8" t="s">
        <v>74</v>
      </c>
      <c r="R8" t="s">
        <v>74</v>
      </c>
      <c r="S8" t="s">
        <v>74</v>
      </c>
      <c r="T8" t="s">
        <v>74</v>
      </c>
    </row>
    <row r="9" spans="3:20">
      <c r="C9" s="1489" t="s">
        <v>7</v>
      </c>
      <c r="D9" s="1343">
        <v>0.37040000000000001</v>
      </c>
      <c r="E9" t="s">
        <v>74</v>
      </c>
      <c r="F9" t="s">
        <v>74</v>
      </c>
      <c r="M9" t="s">
        <v>74</v>
      </c>
      <c r="N9" t="s">
        <v>74</v>
      </c>
      <c r="O9" t="s">
        <v>74</v>
      </c>
      <c r="P9" t="s">
        <v>74</v>
      </c>
      <c r="Q9" t="s">
        <v>74</v>
      </c>
      <c r="R9" t="s">
        <v>74</v>
      </c>
      <c r="S9" t="s">
        <v>74</v>
      </c>
      <c r="T9" t="s">
        <v>74</v>
      </c>
    </row>
    <row r="10" spans="3:20">
      <c r="C10" s="1489" t="s">
        <v>4</v>
      </c>
      <c r="D10" s="1343">
        <v>0.60439999999999994</v>
      </c>
    </row>
    <row r="11" spans="3:20">
      <c r="C11" s="1489" t="s">
        <v>59</v>
      </c>
      <c r="D11" s="1343">
        <v>0.50880000000000003</v>
      </c>
    </row>
    <row r="12" spans="3:20">
      <c r="C12" s="1489" t="s">
        <v>10</v>
      </c>
      <c r="D12" s="1343">
        <v>0.85959999999999992</v>
      </c>
    </row>
    <row r="13" spans="3:20">
      <c r="C13" s="1489" t="s">
        <v>63</v>
      </c>
      <c r="D13" s="1343">
        <v>0.58119999999999994</v>
      </c>
    </row>
    <row r="14" spans="3:20">
      <c r="C14" s="1489" t="s">
        <v>14</v>
      </c>
      <c r="D14" s="1343">
        <v>0.47859999999999997</v>
      </c>
    </row>
    <row r="15" spans="3:20">
      <c r="C15" s="1489" t="s">
        <v>21</v>
      </c>
      <c r="D15" s="1343">
        <v>1</v>
      </c>
    </row>
    <row r="16" spans="3:20">
      <c r="C16" s="1489" t="s">
        <v>55</v>
      </c>
      <c r="D16" s="1343">
        <v>0.50529999999999997</v>
      </c>
    </row>
    <row r="17" spans="3:4">
      <c r="C17" s="1489" t="s">
        <v>54</v>
      </c>
      <c r="D17" s="1343">
        <v>0.5373</v>
      </c>
    </row>
    <row r="18" spans="3:4">
      <c r="C18" s="1489" t="s">
        <v>5</v>
      </c>
      <c r="D18" s="1343">
        <v>0.63859999999999995</v>
      </c>
    </row>
    <row r="19" spans="3:4">
      <c r="C19" s="1489" t="s">
        <v>17</v>
      </c>
      <c r="D19" s="1343">
        <v>0.63859999999999995</v>
      </c>
    </row>
    <row r="20" spans="3:4">
      <c r="C20" s="1489" t="s">
        <v>18</v>
      </c>
      <c r="D20" s="1343">
        <v>0.71750000000000003</v>
      </c>
    </row>
    <row r="21" spans="3:4">
      <c r="C21" s="1489" t="s">
        <v>16</v>
      </c>
      <c r="D21" s="1343">
        <v>0.65379999999999994</v>
      </c>
    </row>
    <row r="22" spans="3:4">
      <c r="C22" s="1489" t="s">
        <v>60</v>
      </c>
      <c r="D22" s="1343">
        <v>0.68180000000000007</v>
      </c>
    </row>
    <row r="23" spans="3:4">
      <c r="C23" s="1489" t="s">
        <v>1976</v>
      </c>
      <c r="D23" s="1343">
        <v>0</v>
      </c>
    </row>
    <row r="24" spans="3:4">
      <c r="C24" s="1489" t="s">
        <v>1977</v>
      </c>
      <c r="D24" s="1343">
        <v>0</v>
      </c>
    </row>
    <row r="25" spans="3:4">
      <c r="C25" s="1489" t="s">
        <v>2</v>
      </c>
      <c r="D25" s="1343">
        <v>1</v>
      </c>
    </row>
    <row r="26" spans="3:4">
      <c r="C26" s="1489" t="s">
        <v>1978</v>
      </c>
      <c r="D26" s="1343">
        <v>0.82669999999999999</v>
      </c>
    </row>
    <row r="27" spans="3:4">
      <c r="C27" s="1489" t="s">
        <v>15</v>
      </c>
      <c r="D27" s="1343">
        <v>0.80409999999999993</v>
      </c>
    </row>
    <row r="28" spans="3:4">
      <c r="C28" s="1489" t="s">
        <v>1979</v>
      </c>
      <c r="D28" s="1343">
        <v>0.47420000000000001</v>
      </c>
    </row>
    <row r="29" spans="3:4">
      <c r="C29" s="1489" t="s">
        <v>12</v>
      </c>
      <c r="D29" s="1343">
        <v>0.53610000000000002</v>
      </c>
    </row>
    <row r="30" spans="3:4">
      <c r="C30" s="1489" t="s">
        <v>3</v>
      </c>
      <c r="D30" s="1343">
        <v>1</v>
      </c>
    </row>
    <row r="31" spans="3:4">
      <c r="C31" s="1489" t="s">
        <v>13</v>
      </c>
      <c r="D31" s="1343">
        <v>0.86140000000000005</v>
      </c>
    </row>
    <row r="32" spans="3:4">
      <c r="C32" s="1489" t="s">
        <v>6</v>
      </c>
      <c r="D32" s="1343">
        <v>0.59260000000000002</v>
      </c>
    </row>
    <row r="33" spans="2:4">
      <c r="C33" s="1489" t="s">
        <v>9</v>
      </c>
      <c r="D33" s="1343">
        <v>0.88790000000000002</v>
      </c>
    </row>
    <row r="34" spans="2:4">
      <c r="C34" s="1489" t="s">
        <v>1980</v>
      </c>
      <c r="D34">
        <v>1</v>
      </c>
    </row>
    <row r="44" spans="2:4">
      <c r="B44" t="s">
        <v>1981</v>
      </c>
      <c r="C44" t="s">
        <v>916</v>
      </c>
      <c r="D44" t="s">
        <v>1982</v>
      </c>
    </row>
    <row r="45" spans="2:4">
      <c r="B45" t="str" cm="1">
        <f t="array" ref="B45:B64">_xlfn.LET(
    _xlpm.data_range, ALL!A1:T1049,
    _xlpm.column_count, COLUMNS(_xlpm.data_range),
    _xlpm.first_values, _xlfn.MAKEARRAY(_xlpm.column_count, 1, _xlfn.LAMBDA(_xlpm.r,_xlpm.c,
        _xlfn.LET(
            _xlpm.column_data, INDEX(_xlpm.data_range, 0, _xlpm.r),
            _xlpm.first_non_empty_index, IFERROR(MATCH(TRUE, _xlpm.column_data&lt;&gt;"", 0), 0),
            IF(_xlpm.first_non_empty_index&gt;0,
               INDEX(_xlpm.column_data, _xlpm.first_non_empty_index),
               "No data in " &amp; ADDRESS(1,_xlpm.r,4))
        )
    )),
    _xlpm.first_values
)</f>
        <v>E1</v>
      </c>
      <c r="C45" t="str" cm="1">
        <f t="array" ref="C45:C64">_xlfn.LET(
    _xlpm.data_range, ALL!A44:T1049,
    _xlpm.column_count, COLUMNS(_xlpm.data_range),
    _xlpm.completion_percentages, _xlfn.MAKEARRAY(_xlpm.column_count, 1, _xlfn.LAMBDA(_xlpm.r,_xlpm.c,
        _xlfn.LET(
            _xlpm.column_data, INDEX(_xlpm.data_range, 0, _xlpm.r),
            _xlpm.total_cells, COUNTA(_xlpm.column_data),
            _xlpm.valid_cells, COUNTIFS(
                _xlpm.column_data, "&lt;&gt;",
                _xlpm.column_data, "&lt;&gt;NA",
                _xlpm.column_data, "&lt;&gt;TBD"
            ),
            _xlpm.valid_percent, IF(_xlpm.total_cells&gt;0, ROUND(_xlpm.valid_cells/_xlpm.total_cells*100, 2), 0),
            TEXT(_xlpm.valid_percent, "0.00") &amp; "%"
        )
    )),
    _xlpm.completion_percentages
)</f>
        <v>100.00%</v>
      </c>
      <c r="D45">
        <f t="shared" ref="D45:D54" si="0">VALUE(SUBSTITUTE(C45,"%",""))/100</f>
        <v>1</v>
      </c>
    </row>
    <row r="46" spans="2:4">
      <c r="B46" t="str">
        <v>A-Z</v>
      </c>
      <c r="C46" t="str">
        <v>100.00%</v>
      </c>
      <c r="D46">
        <f t="shared" si="0"/>
        <v>1</v>
      </c>
    </row>
    <row r="47" spans="2:4">
      <c r="B47" t="str">
        <v>NAME</v>
      </c>
      <c r="C47" t="str">
        <v>100.00%</v>
      </c>
      <c r="D47">
        <f t="shared" si="0"/>
        <v>1</v>
      </c>
    </row>
    <row r="48" spans="2:4">
      <c r="B48" t="str">
        <v>Property-Owner Name</v>
      </c>
      <c r="C48" t="str">
        <v>100.00%</v>
      </c>
      <c r="D48">
        <f t="shared" si="0"/>
        <v>1</v>
      </c>
    </row>
    <row r="49" spans="2:4">
      <c r="B49" t="str">
        <v>Sheet Map</v>
      </c>
      <c r="C49" t="str">
        <v>100.00%</v>
      </c>
      <c r="D49">
        <f t="shared" si="0"/>
        <v>1</v>
      </c>
    </row>
    <row r="50" spans="2:4">
      <c r="B50" t="str">
        <v>Bradley, Curtis L</v>
      </c>
      <c r="C50" t="str">
        <v>60.44%</v>
      </c>
      <c r="D50">
        <f t="shared" si="0"/>
        <v>0.60439999999999994</v>
      </c>
    </row>
    <row r="51" spans="2:4">
      <c r="B51" t="str">
        <v>KOSWATTA, ERIKA</v>
      </c>
      <c r="C51" t="str">
        <v>63.86%</v>
      </c>
      <c r="D51">
        <f t="shared" si="0"/>
        <v>0.63859999999999995</v>
      </c>
    </row>
    <row r="52" spans="2:4">
      <c r="B52" t="str">
        <v>Williams, Bridgett</v>
      </c>
      <c r="C52" t="str">
        <v>59.26%</v>
      </c>
      <c r="D52">
        <f t="shared" si="0"/>
        <v>0.59260000000000002</v>
      </c>
    </row>
    <row r="53" spans="2:4">
      <c r="B53" t="str">
        <v>Battle, Larry Jr</v>
      </c>
      <c r="C53" t="str">
        <v>37.04%</v>
      </c>
      <c r="D53">
        <f t="shared" si="0"/>
        <v>0.37040000000000001</v>
      </c>
    </row>
    <row r="54" spans="2:4">
      <c r="B54" t="str">
        <v>ANDERSON, PETE</v>
      </c>
      <c r="C54" t="str">
        <v>88.24%</v>
      </c>
      <c r="D54">
        <f t="shared" si="0"/>
        <v>0.88239999999999996</v>
      </c>
    </row>
    <row r="55" spans="2:4">
      <c r="B55" t="str">
        <v>WYNN, NICK</v>
      </c>
      <c r="C55" t="str">
        <v>88.70%</v>
      </c>
      <c r="D55">
        <f t="shared" ref="D55:D70" si="1">VALUE(SUBSTITUTE(C55,"%",""))/100</f>
        <v>0.88700000000000001</v>
      </c>
    </row>
    <row r="56" spans="2:4">
      <c r="B56" t="str">
        <v>FERGUSON, ROBERT &amp; MRS</v>
      </c>
      <c r="C56" t="str">
        <v>85.96%</v>
      </c>
      <c r="D56">
        <f t="shared" si="1"/>
        <v>0.85959999999999992</v>
      </c>
    </row>
    <row r="57" spans="2:4">
      <c r="B57" t="str">
        <v>RUSH, TIFFANY LOAN # 0579206154</v>
      </c>
      <c r="C57" t="str">
        <v>88.24%</v>
      </c>
      <c r="D57">
        <f t="shared" si="1"/>
        <v>0.88239999999999996</v>
      </c>
    </row>
    <row r="58" spans="2:4">
      <c r="B58" t="str">
        <v>RUSH, TIFFANY WTR</v>
      </c>
      <c r="C58" t="str">
        <v>55.67%</v>
      </c>
      <c r="D58">
        <f t="shared" si="1"/>
        <v>0.55669999999999997</v>
      </c>
    </row>
    <row r="59" spans="2:4">
      <c r="B59" t="str">
        <v>TORRES, ANGEL</v>
      </c>
      <c r="C59" t="str">
        <v>86.14%</v>
      </c>
      <c r="D59">
        <f t="shared" si="1"/>
        <v>0.86140000000000005</v>
      </c>
    </row>
    <row r="60" spans="2:4">
      <c r="B60" t="str">
        <v>Harvey, CORA</v>
      </c>
      <c r="C60" t="str">
        <v>47.86%</v>
      </c>
      <c r="D60">
        <f t="shared" si="1"/>
        <v>0.47859999999999997</v>
      </c>
    </row>
    <row r="61" spans="2:4">
      <c r="B61" t="str">
        <v>ROBINSON, NiKKole</v>
      </c>
      <c r="C61" t="str">
        <v>80.41%</v>
      </c>
      <c r="D61">
        <f t="shared" si="1"/>
        <v>0.80409999999999993</v>
      </c>
    </row>
    <row r="62" spans="2:4">
      <c r="B62" t="str">
        <v>LEETH, RONNIE</v>
      </c>
      <c r="C62" t="str">
        <v>65.38%</v>
      </c>
      <c r="D62">
        <f t="shared" si="1"/>
        <v>0.65379999999999994</v>
      </c>
    </row>
    <row r="63" spans="2:4">
      <c r="B63" t="str">
        <v>LANEY, Anthony</v>
      </c>
      <c r="C63" t="str">
        <v>63.86%</v>
      </c>
      <c r="D63">
        <f t="shared" si="1"/>
        <v>0.63859999999999995</v>
      </c>
    </row>
    <row r="64" spans="2:4">
      <c r="B64" t="str">
        <v>LAWRENCE, GENEATHA</v>
      </c>
      <c r="C64" t="str">
        <v>71.75%</v>
      </c>
      <c r="D64">
        <f t="shared" si="1"/>
        <v>0.71750000000000003</v>
      </c>
    </row>
    <row r="65" spans="1:4">
      <c r="D65" t="e">
        <f t="shared" si="1"/>
        <v>#VALUE!</v>
      </c>
    </row>
    <row r="66" spans="1:4">
      <c r="D66" t="e">
        <f t="shared" si="1"/>
        <v>#VALUE!</v>
      </c>
    </row>
    <row r="67" spans="1:4">
      <c r="D67" t="e">
        <f t="shared" si="1"/>
        <v>#VALUE!</v>
      </c>
    </row>
    <row r="68" spans="1:4">
      <c r="D68" t="e">
        <f t="shared" si="1"/>
        <v>#VALUE!</v>
      </c>
    </row>
    <row r="69" spans="1:4">
      <c r="D69" t="e">
        <f t="shared" si="1"/>
        <v>#VALUE!</v>
      </c>
    </row>
    <row r="70" spans="1:4">
      <c r="D70" t="e">
        <f t="shared" si="1"/>
        <v>#VALUE!</v>
      </c>
    </row>
    <row r="75" spans="1:4" ht="15">
      <c r="A75">
        <v>1</v>
      </c>
      <c r="B75" s="211" t="s">
        <v>1983</v>
      </c>
    </row>
    <row r="77" spans="1:4" ht="15">
      <c r="B77" s="211" t="s">
        <v>1984</v>
      </c>
    </row>
    <row r="78" spans="1:4" ht="15">
      <c r="B78" s="1658" t="s">
        <v>1985</v>
      </c>
    </row>
    <row r="79" spans="1:4" ht="15">
      <c r="B79" s="1658" t="s">
        <v>1986</v>
      </c>
    </row>
    <row r="81" spans="1:5" ht="15">
      <c r="B81" s="211" t="s">
        <v>1987</v>
      </c>
    </row>
    <row r="83" spans="1:5" ht="15">
      <c r="A83">
        <v>2</v>
      </c>
      <c r="B83" s="211" t="s">
        <v>1988</v>
      </c>
    </row>
    <row r="85" spans="1:5" ht="15">
      <c r="B85" s="211" t="s">
        <v>1989</v>
      </c>
    </row>
    <row r="88" spans="1:5" ht="33" customHeight="1">
      <c r="B88" s="1657" t="s">
        <v>1990</v>
      </c>
      <c r="C88" t="s">
        <v>1991</v>
      </c>
    </row>
    <row r="89" spans="1:5" ht="33" customHeight="1">
      <c r="A89">
        <f>A111</f>
        <v>1</v>
      </c>
      <c r="B89" t="str">
        <f>B111</f>
        <v>Template Creator: Up to version 25. Generates 8+ templates.</v>
      </c>
      <c r="C89">
        <v>1</v>
      </c>
    </row>
    <row r="90" spans="1:5" ht="33" customHeight="1">
      <c r="A90">
        <f>A156</f>
        <v>5.7</v>
      </c>
      <c r="B90">
        <f>B156</f>
        <v>0</v>
      </c>
      <c r="C90">
        <v>3</v>
      </c>
    </row>
    <row r="91" spans="1:5" ht="33" customHeight="1">
      <c r="A91" s="7" t="e">
        <f>#REF!</f>
        <v>#REF!</v>
      </c>
      <c r="B91" s="7" t="e">
        <f>#REF!</f>
        <v>#REF!</v>
      </c>
      <c r="C91">
        <v>4</v>
      </c>
      <c r="D91" s="2006"/>
      <c r="E91" s="2006"/>
    </row>
    <row r="92" spans="1:5" ht="33" customHeight="1">
      <c r="A92" s="1662">
        <f>A164</f>
        <v>8.1</v>
      </c>
      <c r="B92" s="932" t="str">
        <f>B164</f>
        <v>Each claim has a checklist associated with it by default. You can check off the tasks per claim and see each claims progress.</v>
      </c>
      <c r="C92">
        <v>4</v>
      </c>
      <c r="D92" s="2006"/>
      <c r="E92" s="2006"/>
    </row>
    <row r="93" spans="1:5" ht="33" customHeight="1">
      <c r="A93" s="1662" t="s">
        <v>1992</v>
      </c>
      <c r="B93" s="932">
        <f>B165</f>
        <v>0</v>
      </c>
      <c r="C93">
        <v>4</v>
      </c>
      <c r="E93" s="2006"/>
    </row>
    <row r="94" spans="1:5" ht="33" customHeight="1">
      <c r="A94" s="1662" t="s">
        <v>1993</v>
      </c>
      <c r="B94" s="932" t="str">
        <f>B166</f>
        <v>Currently can add more checklists upon REQUEST</v>
      </c>
      <c r="C94">
        <v>4</v>
      </c>
      <c r="E94" s="2006"/>
    </row>
    <row r="95" spans="1:5" ht="33" customHeight="1">
      <c r="A95" s="7">
        <f>A174</f>
        <v>0</v>
      </c>
      <c r="B95" s="15">
        <f>B174</f>
        <v>0</v>
      </c>
      <c r="C95">
        <v>5</v>
      </c>
      <c r="E95" s="1912"/>
    </row>
    <row r="96" spans="1:5" ht="33" customHeight="1">
      <c r="A96" s="7" t="str">
        <f>A170</f>
        <v>8.B</v>
      </c>
      <c r="B96" s="22" t="str">
        <f>B170</f>
        <v xml:space="preserve">SOURCE OF LOSS PICTURE DOCUMENTATION </v>
      </c>
      <c r="C96">
        <v>5</v>
      </c>
      <c r="E96" s="1912"/>
    </row>
    <row r="97" spans="1:5" ht="33" customHeight="1">
      <c r="A97">
        <f>A153</f>
        <v>5.4</v>
      </c>
      <c r="B97" t="str">
        <f>B153</f>
        <v>Tracks Task completion. JOB types, Age of Claims. </v>
      </c>
      <c r="C97">
        <v>6</v>
      </c>
      <c r="E97" s="1912"/>
    </row>
    <row r="98" spans="1:5" ht="33" customHeight="1">
      <c r="A98" s="932">
        <f>A151</f>
        <v>5.2</v>
      </c>
      <c r="B98" s="932" t="str">
        <f>B151</f>
        <v>Data check: whenever uploading data from the 30 master we generate automatic reports telling you about the missing data points, percentage of completion of each claim.</v>
      </c>
      <c r="C98" s="1877">
        <v>7</v>
      </c>
      <c r="E98" s="1912"/>
    </row>
    <row r="99" spans="1:5" ht="33" customHeight="1">
      <c r="A99">
        <f>A148</f>
        <v>0</v>
      </c>
      <c r="B99">
        <f>B148</f>
        <v>0</v>
      </c>
      <c r="C99">
        <v>10</v>
      </c>
      <c r="E99" s="1912"/>
    </row>
    <row r="100" spans="1:5" ht="33" customHeight="1">
      <c r="A100">
        <f>A151</f>
        <v>5.2</v>
      </c>
      <c r="B100" t="str">
        <f>B151</f>
        <v>Data check: whenever uploading data from the 30 master we generate automatic reports telling you about the missing data points, percentage of completion of each claim.</v>
      </c>
      <c r="C100" s="1877">
        <v>11</v>
      </c>
      <c r="E100" s="1912"/>
    </row>
    <row r="101" spans="1:5" ht="33" customHeight="1">
      <c r="A101" t="e">
        <f>#REF!</f>
        <v>#REF!</v>
      </c>
      <c r="B101" t="e">
        <f>#REF!</f>
        <v>#REF!</v>
      </c>
      <c r="C101">
        <v>12</v>
      </c>
      <c r="E101" s="1912"/>
    </row>
    <row r="102" spans="1:5" ht="33" customHeight="1">
      <c r="A102" s="7">
        <f>A188</f>
        <v>0</v>
      </c>
      <c r="B102" s="22">
        <f>B188</f>
        <v>0</v>
      </c>
      <c r="C102">
        <v>12</v>
      </c>
      <c r="E102" s="1912"/>
    </row>
    <row r="103" spans="1:5" ht="33" customHeight="1">
      <c r="A103" s="7">
        <f>A192</f>
        <v>0</v>
      </c>
      <c r="B103" s="22">
        <f>B192</f>
        <v>0</v>
      </c>
      <c r="C103">
        <v>12</v>
      </c>
      <c r="E103" s="1912"/>
    </row>
    <row r="104" spans="1:5" ht="33" customHeight="1">
      <c r="A104" s="1662" t="s">
        <v>1994</v>
      </c>
      <c r="B104" s="932" t="str">
        <f>B176</f>
        <v>Gets the dimensions and floorplan of a room seemlessly from encircle.</v>
      </c>
      <c r="C104">
        <v>12</v>
      </c>
      <c r="E104" s="1912"/>
    </row>
    <row r="105" spans="1:5" ht="33" customHeight="1">
      <c r="B105" s="211"/>
      <c r="E105" s="1912"/>
    </row>
    <row r="106" spans="1:5" ht="33" customHeight="1">
      <c r="B106" s="211"/>
      <c r="E106" s="1912"/>
    </row>
    <row r="107" spans="1:5" ht="33" customHeight="1">
      <c r="B107" s="211"/>
      <c r="E107" s="1912"/>
    </row>
    <row r="108" spans="1:5" ht="15">
      <c r="B108" s="211"/>
      <c r="E108" s="1912"/>
    </row>
    <row r="109" spans="1:5" ht="15">
      <c r="A109" s="1389"/>
      <c r="B109" s="1674" t="s">
        <v>1995</v>
      </c>
      <c r="C109" s="1674" t="s">
        <v>1986</v>
      </c>
      <c r="D109" s="1389"/>
    </row>
    <row r="110" spans="1:5">
      <c r="B110" s="726"/>
    </row>
    <row r="111" spans="1:5" ht="15">
      <c r="A111">
        <v>1</v>
      </c>
      <c r="B111" s="211" t="s">
        <v>1996</v>
      </c>
      <c r="C111">
        <v>1</v>
      </c>
    </row>
    <row r="112" spans="1:5">
      <c r="A112">
        <v>1</v>
      </c>
      <c r="B112" s="726" t="s">
        <v>1997</v>
      </c>
    </row>
    <row r="113" spans="1:3">
      <c r="B113" s="726"/>
    </row>
    <row r="114" spans="1:3" ht="15">
      <c r="A114">
        <v>4</v>
      </c>
      <c r="B114" s="211" t="s">
        <v>1998</v>
      </c>
      <c r="C114">
        <v>2</v>
      </c>
    </row>
    <row r="115" spans="1:3" ht="30">
      <c r="A115">
        <v>4.0999999999999996</v>
      </c>
      <c r="B115" s="211" t="s">
        <v>1999</v>
      </c>
      <c r="C115">
        <v>2</v>
      </c>
    </row>
    <row r="116" spans="1:3" ht="45">
      <c r="A116">
        <v>4.2</v>
      </c>
      <c r="B116" s="211" t="s">
        <v>2000</v>
      </c>
      <c r="C116">
        <v>2</v>
      </c>
    </row>
    <row r="117" spans="1:3">
      <c r="A117">
        <v>1</v>
      </c>
      <c r="B117" s="726" t="s">
        <v>1997</v>
      </c>
    </row>
    <row r="118" spans="1:3" ht="17.45">
      <c r="A118">
        <v>7</v>
      </c>
      <c r="B118" s="425" t="s">
        <v>2001</v>
      </c>
      <c r="C118">
        <v>3</v>
      </c>
    </row>
    <row r="119" spans="1:3" ht="30">
      <c r="A119">
        <v>7.1</v>
      </c>
      <c r="B119" s="211" t="s">
        <v>2002</v>
      </c>
      <c r="C119">
        <v>3</v>
      </c>
    </row>
    <row r="120" spans="1:3">
      <c r="A120">
        <v>7.2</v>
      </c>
      <c r="B120" s="726"/>
      <c r="C120">
        <v>3</v>
      </c>
    </row>
    <row r="121" spans="1:3">
      <c r="B121" s="726"/>
    </row>
    <row r="122" spans="1:3">
      <c r="B122" s="726"/>
    </row>
    <row r="123" spans="1:3">
      <c r="B123" s="726"/>
    </row>
    <row r="124" spans="1:3">
      <c r="B124" s="726"/>
    </row>
    <row r="125" spans="1:3">
      <c r="B125" s="726"/>
    </row>
    <row r="126" spans="1:3">
      <c r="B126" s="726"/>
    </row>
    <row r="127" spans="1:3">
      <c r="B127" s="726"/>
    </row>
    <row r="128" spans="1:3">
      <c r="B128" s="726"/>
    </row>
    <row r="129" spans="1:3">
      <c r="B129" s="726"/>
    </row>
    <row r="130" spans="1:3">
      <c r="B130" s="726"/>
    </row>
    <row r="131" spans="1:3">
      <c r="B131" s="726"/>
    </row>
    <row r="132" spans="1:3">
      <c r="B132" s="726"/>
    </row>
    <row r="133" spans="1:3">
      <c r="B133" s="726"/>
    </row>
    <row r="134" spans="1:3">
      <c r="B134" s="726"/>
    </row>
    <row r="135" spans="1:3">
      <c r="B135" s="726"/>
    </row>
    <row r="136" spans="1:3">
      <c r="B136" s="726"/>
    </row>
    <row r="137" spans="1:3">
      <c r="B137" s="726"/>
    </row>
    <row r="138" spans="1:3">
      <c r="B138" s="726"/>
    </row>
    <row r="139" spans="1:3" ht="15">
      <c r="A139">
        <v>2</v>
      </c>
      <c r="B139" s="211" t="s">
        <v>2003</v>
      </c>
      <c r="C139" t="s">
        <v>2004</v>
      </c>
    </row>
    <row r="140" spans="1:3" ht="30">
      <c r="A140">
        <v>2.1</v>
      </c>
      <c r="B140" s="211" t="s">
        <v>2005</v>
      </c>
    </row>
    <row r="141" spans="1:3">
      <c r="B141" s="726"/>
    </row>
    <row r="142" spans="1:3" ht="15">
      <c r="A142">
        <v>3</v>
      </c>
      <c r="B142" s="211" t="s">
        <v>2006</v>
      </c>
    </row>
    <row r="143" spans="1:3" ht="30">
      <c r="A143">
        <v>3.1</v>
      </c>
      <c r="B143" s="211" t="s">
        <v>2007</v>
      </c>
    </row>
    <row r="144" spans="1:3">
      <c r="B144" s="726"/>
    </row>
    <row r="148" spans="1:3">
      <c r="B148" s="726"/>
    </row>
    <row r="149" spans="1:3" ht="15">
      <c r="A149">
        <v>5</v>
      </c>
      <c r="B149" s="211" t="s">
        <v>2008</v>
      </c>
      <c r="C149">
        <v>6</v>
      </c>
    </row>
    <row r="150" spans="1:3" ht="15">
      <c r="A150">
        <v>5.0999999999999996</v>
      </c>
      <c r="B150" s="211" t="s">
        <v>2009</v>
      </c>
      <c r="C150">
        <v>6</v>
      </c>
    </row>
    <row r="151" spans="1:3" ht="45">
      <c r="A151">
        <v>5.2</v>
      </c>
      <c r="B151" s="211" t="s">
        <v>2010</v>
      </c>
      <c r="C151">
        <v>6</v>
      </c>
    </row>
    <row r="152" spans="1:3" ht="15">
      <c r="A152">
        <v>5.3</v>
      </c>
      <c r="B152" s="211" t="s">
        <v>2011</v>
      </c>
      <c r="C152">
        <v>6</v>
      </c>
    </row>
    <row r="153" spans="1:3" ht="15">
      <c r="A153">
        <v>5.4</v>
      </c>
      <c r="B153" s="211" t="s">
        <v>2012</v>
      </c>
      <c r="C153">
        <v>6</v>
      </c>
    </row>
    <row r="154" spans="1:3" ht="15">
      <c r="A154">
        <v>5.5</v>
      </c>
      <c r="B154" s="211" t="s">
        <v>2013</v>
      </c>
      <c r="C154">
        <v>6</v>
      </c>
    </row>
    <row r="155" spans="1:3" ht="15">
      <c r="A155">
        <v>5.6</v>
      </c>
      <c r="B155" s="211"/>
      <c r="C155">
        <v>6</v>
      </c>
    </row>
    <row r="156" spans="1:3" ht="15">
      <c r="A156">
        <v>5.7</v>
      </c>
      <c r="B156" s="211"/>
      <c r="C156">
        <v>6</v>
      </c>
    </row>
    <row r="157" spans="1:3" ht="15">
      <c r="A157">
        <v>6</v>
      </c>
      <c r="B157" s="211" t="s">
        <v>2014</v>
      </c>
      <c r="C157">
        <v>11</v>
      </c>
    </row>
    <row r="158" spans="1:3">
      <c r="A158">
        <v>6.1</v>
      </c>
      <c r="C158">
        <v>11</v>
      </c>
    </row>
    <row r="160" spans="1:3">
      <c r="B160" s="726"/>
    </row>
    <row r="161" spans="1:3">
      <c r="B161" s="726"/>
    </row>
    <row r="162" spans="1:3">
      <c r="B162" s="726"/>
    </row>
    <row r="163" spans="1:3" ht="15">
      <c r="A163">
        <v>8</v>
      </c>
      <c r="B163" s="211" t="s">
        <v>2015</v>
      </c>
    </row>
    <row r="164" spans="1:3" ht="30">
      <c r="A164">
        <v>8.1</v>
      </c>
      <c r="B164" s="211" t="s">
        <v>2016</v>
      </c>
    </row>
    <row r="165" spans="1:3" ht="15">
      <c r="A165">
        <v>8.1999999999999993</v>
      </c>
      <c r="B165" s="211"/>
    </row>
    <row r="166" spans="1:3" ht="15">
      <c r="A166">
        <v>8.3000000000000007</v>
      </c>
      <c r="B166" s="211" t="s">
        <v>2017</v>
      </c>
    </row>
    <row r="167" spans="1:3" ht="30">
      <c r="A167">
        <v>8.4</v>
      </c>
      <c r="B167" s="211" t="s">
        <v>2018</v>
      </c>
    </row>
    <row r="168" spans="1:3">
      <c r="A168">
        <v>8.5</v>
      </c>
      <c r="B168" s="726"/>
    </row>
    <row r="169" spans="1:3" ht="30.6">
      <c r="A169" s="1661" t="s">
        <v>2019</v>
      </c>
      <c r="B169" s="932" t="s">
        <v>2020</v>
      </c>
    </row>
    <row r="170" spans="1:3" ht="15.6">
      <c r="A170" s="1661" t="s">
        <v>1994</v>
      </c>
      <c r="B170" s="1659" t="s">
        <v>2021</v>
      </c>
    </row>
    <row r="171" spans="1:3" ht="15.6">
      <c r="A171" s="1661" t="s">
        <v>1992</v>
      </c>
      <c r="B171" s="1660" t="s">
        <v>2022</v>
      </c>
    </row>
    <row r="172" spans="1:3" ht="15.6">
      <c r="A172" s="1661" t="s">
        <v>1993</v>
      </c>
      <c r="B172" s="1660" t="s">
        <v>2023</v>
      </c>
    </row>
    <row r="173" spans="1:3">
      <c r="A173" s="1661" t="s">
        <v>2024</v>
      </c>
      <c r="B173" s="726"/>
    </row>
    <row r="174" spans="1:3">
      <c r="B174" s="726"/>
    </row>
    <row r="175" spans="1:3" ht="15">
      <c r="A175">
        <v>9</v>
      </c>
      <c r="B175" s="211" t="s">
        <v>2025</v>
      </c>
      <c r="C175">
        <v>6</v>
      </c>
    </row>
    <row r="176" spans="1:3" ht="15">
      <c r="A176">
        <v>9.1</v>
      </c>
      <c r="B176" s="211" t="s">
        <v>2026</v>
      </c>
      <c r="C176">
        <v>6</v>
      </c>
    </row>
    <row r="177" spans="1:3" ht="15">
      <c r="A177">
        <v>9.1999999999999993</v>
      </c>
      <c r="B177" s="211" t="s">
        <v>2027</v>
      </c>
      <c r="C177">
        <v>6</v>
      </c>
    </row>
    <row r="178" spans="1:3" ht="15">
      <c r="A178">
        <v>9.3000000000000007</v>
      </c>
      <c r="B178" s="211" t="s">
        <v>2028</v>
      </c>
      <c r="C178">
        <v>6</v>
      </c>
    </row>
    <row r="179" spans="1:3" ht="15">
      <c r="A179">
        <v>9.4</v>
      </c>
      <c r="B179" s="211" t="s">
        <v>2029</v>
      </c>
      <c r="C179">
        <v>6</v>
      </c>
    </row>
    <row r="180" spans="1:3">
      <c r="A180">
        <v>9.5</v>
      </c>
      <c r="B180" s="726"/>
      <c r="C180">
        <v>6</v>
      </c>
    </row>
    <row r="181" spans="1:3" ht="18">
      <c r="A181" s="222">
        <v>10</v>
      </c>
      <c r="B181" s="313" t="s">
        <v>2030</v>
      </c>
      <c r="C181">
        <v>7</v>
      </c>
    </row>
    <row r="182" spans="1:3" ht="30">
      <c r="A182" s="222">
        <v>10.1</v>
      </c>
      <c r="B182" s="211" t="s">
        <v>2031</v>
      </c>
      <c r="C182">
        <v>7</v>
      </c>
    </row>
    <row r="183" spans="1:3" ht="31.15">
      <c r="A183">
        <v>10.199999999999999</v>
      </c>
      <c r="B183" s="1659" t="s">
        <v>2032</v>
      </c>
      <c r="C183">
        <v>7</v>
      </c>
    </row>
    <row r="184" spans="1:3">
      <c r="A184">
        <v>10.3</v>
      </c>
      <c r="B184" s="726" t="s">
        <v>2033</v>
      </c>
      <c r="C184">
        <v>7</v>
      </c>
    </row>
    <row r="185" spans="1:3">
      <c r="A185">
        <v>10.4</v>
      </c>
      <c r="B185" s="726"/>
      <c r="C185">
        <v>7</v>
      </c>
    </row>
    <row r="186" spans="1:3">
      <c r="B186" s="726"/>
    </row>
    <row r="187" spans="1:3">
      <c r="B187" s="726"/>
    </row>
    <row r="188" spans="1:3">
      <c r="B188" s="726"/>
    </row>
    <row r="189" spans="1:3" ht="18">
      <c r="A189">
        <v>11</v>
      </c>
      <c r="B189" s="313"/>
      <c r="C189">
        <v>12</v>
      </c>
    </row>
    <row r="190" spans="1:3" ht="15">
      <c r="A190">
        <v>11.1</v>
      </c>
      <c r="B190" s="211"/>
      <c r="C190">
        <v>12</v>
      </c>
    </row>
    <row r="193" spans="1:3" ht="15">
      <c r="A193" s="7">
        <v>12</v>
      </c>
      <c r="B193" s="211" t="s">
        <v>2034</v>
      </c>
      <c r="C193">
        <v>7</v>
      </c>
    </row>
    <row r="194" spans="1:3">
      <c r="A194">
        <v>12.1</v>
      </c>
      <c r="C194">
        <v>7</v>
      </c>
    </row>
    <row r="207" spans="1:3" ht="33" customHeight="1">
      <c r="B207" s="425" t="s">
        <v>2035</v>
      </c>
    </row>
    <row r="208" spans="1:3" ht="33" customHeight="1">
      <c r="B208" s="425" t="s">
        <v>2036</v>
      </c>
    </row>
    <row r="209" spans="2:2" ht="75">
      <c r="B209" s="211" t="s">
        <v>2037</v>
      </c>
    </row>
    <row r="210" spans="2:2">
      <c r="B210" s="726"/>
    </row>
    <row r="211" spans="2:2" ht="30">
      <c r="B211" s="211" t="s">
        <v>2038</v>
      </c>
    </row>
    <row r="213" spans="2:2" ht="15">
      <c r="B213" s="211" t="s">
        <v>2039</v>
      </c>
    </row>
    <row r="214" spans="2:2" ht="45">
      <c r="B214" s="211" t="s">
        <v>2040</v>
      </c>
    </row>
    <row r="215" spans="2:2" ht="15">
      <c r="B215" s="211"/>
    </row>
    <row r="216" spans="2:2" ht="30">
      <c r="B216" s="211" t="s">
        <v>2041</v>
      </c>
    </row>
  </sheetData>
  <sortState xmlns:xlrd2="http://schemas.microsoft.com/office/spreadsheetml/2017/richdata2" ref="A89:C104">
    <sortCondition ref="C89:C104"/>
    <sortCondition ref="A89:A104"/>
  </sortState>
  <mergeCells count="2">
    <mergeCell ref="D91:D92"/>
    <mergeCell ref="E91:E94"/>
  </mergeCells>
  <pageMargins left="0.25" right="0.25" top="0.28000000000000003" bottom="0.5" header="0.21" footer="0.19"/>
  <pageSetup orientation="portrait" r:id="rId2"/>
  <headerFooter>
    <oddFooter>&amp;L&amp;D&amp;C&amp;A&amp;R&amp;F</oddFooter>
  </headerFooter>
  <rowBreaks count="2" manualBreakCount="2">
    <brk id="107" max="2" man="1"/>
    <brk id="201" max="2"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082C-DFFB-4534-8A5E-96A1CE64567A}">
  <sheetPr codeName="Sheet2"/>
  <dimension ref="A1:T208"/>
  <sheetViews>
    <sheetView workbookViewId="0">
      <selection activeCell="A140" sqref="A140:K289"/>
    </sheetView>
  </sheetViews>
  <sheetFormatPr defaultRowHeight="14.45"/>
  <cols>
    <col min="2" max="2" width="78.140625" bestFit="1" customWidth="1"/>
    <col min="3" max="3" width="28.42578125" bestFit="1" customWidth="1"/>
  </cols>
  <sheetData>
    <row r="1" spans="2:20" ht="17.45">
      <c r="B1" s="1023" t="s">
        <v>1849</v>
      </c>
      <c r="D1" t="s">
        <v>2042</v>
      </c>
      <c r="K1" s="1301" t="s">
        <v>2043</v>
      </c>
      <c r="T1" s="1300" t="s">
        <v>2044</v>
      </c>
    </row>
    <row r="2" spans="2:20" ht="15.6">
      <c r="B2" s="1025" t="s">
        <v>1850</v>
      </c>
      <c r="D2" t="s">
        <v>2045</v>
      </c>
      <c r="K2" s="1288" t="s">
        <v>2045</v>
      </c>
      <c r="T2" s="1255" t="s">
        <v>2046</v>
      </c>
    </row>
    <row r="3" spans="2:20" ht="15.6">
      <c r="B3" s="958" t="s">
        <v>2047</v>
      </c>
      <c r="D3" t="s">
        <v>2048</v>
      </c>
      <c r="K3" s="1288" t="s">
        <v>2049</v>
      </c>
    </row>
    <row r="4" spans="2:20" ht="15.6">
      <c r="B4" s="958" t="s">
        <v>2050</v>
      </c>
      <c r="D4" t="s">
        <v>2051</v>
      </c>
      <c r="K4" s="1288" t="s">
        <v>2052</v>
      </c>
    </row>
    <row r="5" spans="2:20" ht="15.6">
      <c r="B5" s="958" t="s">
        <v>2053</v>
      </c>
      <c r="D5" t="s">
        <v>2054</v>
      </c>
      <c r="K5" s="1288" t="s">
        <v>2055</v>
      </c>
    </row>
    <row r="6" spans="2:20" ht="15.6">
      <c r="B6" s="958" t="s">
        <v>2056</v>
      </c>
      <c r="D6" t="s">
        <v>2057</v>
      </c>
      <c r="K6" s="1288" t="s">
        <v>2058</v>
      </c>
    </row>
    <row r="7" spans="2:20" ht="15.6">
      <c r="B7" s="958" t="s">
        <v>2059</v>
      </c>
      <c r="D7" t="s">
        <v>2060</v>
      </c>
      <c r="K7" s="1288" t="s">
        <v>2061</v>
      </c>
    </row>
    <row r="8" spans="2:20" ht="15.6">
      <c r="B8" s="958" t="s">
        <v>2062</v>
      </c>
      <c r="D8" t="s">
        <v>2063</v>
      </c>
      <c r="K8" s="1288" t="s">
        <v>2064</v>
      </c>
    </row>
    <row r="9" spans="2:20" ht="15.6">
      <c r="B9" s="958" t="s">
        <v>2065</v>
      </c>
      <c r="D9" t="s">
        <v>2066</v>
      </c>
      <c r="K9" s="1288" t="s">
        <v>2067</v>
      </c>
    </row>
    <row r="10" spans="2:20" ht="15.6">
      <c r="B10" s="958" t="s">
        <v>2068</v>
      </c>
      <c r="D10" t="s">
        <v>2069</v>
      </c>
      <c r="K10" s="1288" t="s">
        <v>2070</v>
      </c>
    </row>
    <row r="11" spans="2:20" ht="15.6">
      <c r="B11" s="958" t="s">
        <v>2071</v>
      </c>
      <c r="D11" t="s">
        <v>2072</v>
      </c>
      <c r="K11" s="1288" t="s">
        <v>2073</v>
      </c>
    </row>
    <row r="12" spans="2:20" ht="15.6">
      <c r="B12" s="958" t="s">
        <v>2074</v>
      </c>
      <c r="D12" t="s">
        <v>1895</v>
      </c>
      <c r="K12" s="1288" t="s">
        <v>2075</v>
      </c>
    </row>
    <row r="13" spans="2:20" ht="15.6">
      <c r="B13" s="958" t="s">
        <v>2076</v>
      </c>
      <c r="D13" t="s">
        <v>1896</v>
      </c>
      <c r="K13" s="1288" t="s">
        <v>2077</v>
      </c>
    </row>
    <row r="14" spans="2:20" ht="15.6">
      <c r="B14" s="958" t="s">
        <v>2078</v>
      </c>
      <c r="D14" t="s">
        <v>1897</v>
      </c>
      <c r="K14" s="1288" t="s">
        <v>2079</v>
      </c>
    </row>
    <row r="15" spans="2:20" ht="15.6">
      <c r="B15" s="958" t="s">
        <v>2080</v>
      </c>
      <c r="D15" t="s">
        <v>1898</v>
      </c>
      <c r="K15" s="1288" t="s">
        <v>2081</v>
      </c>
    </row>
    <row r="16" spans="2:20" ht="15.6">
      <c r="B16" s="958" t="s">
        <v>2082</v>
      </c>
      <c r="D16" t="s">
        <v>1899</v>
      </c>
      <c r="K16" s="1288" t="s">
        <v>2083</v>
      </c>
    </row>
    <row r="17" spans="1:12" ht="15.6">
      <c r="B17" s="958" t="s">
        <v>2084</v>
      </c>
      <c r="D17" t="s">
        <v>1900</v>
      </c>
      <c r="K17" s="1288" t="s">
        <v>2085</v>
      </c>
    </row>
    <row r="18" spans="1:12" ht="15.6">
      <c r="B18" s="958" t="s">
        <v>2086</v>
      </c>
      <c r="D18" t="s">
        <v>2087</v>
      </c>
      <c r="K18" s="1288" t="s">
        <v>2088</v>
      </c>
    </row>
    <row r="19" spans="1:12" ht="15.6">
      <c r="B19" s="958" t="s">
        <v>2089</v>
      </c>
      <c r="D19" t="s">
        <v>2090</v>
      </c>
      <c r="K19" s="1288" t="s">
        <v>2091</v>
      </c>
    </row>
    <row r="20" spans="1:12" ht="15.6">
      <c r="B20" s="958" t="s">
        <v>1887</v>
      </c>
      <c r="K20" s="1288" t="s">
        <v>2092</v>
      </c>
    </row>
    <row r="21" spans="1:12" ht="15.6">
      <c r="A21">
        <v>1</v>
      </c>
      <c r="B21" s="958" t="s">
        <v>948</v>
      </c>
      <c r="K21" s="1288" t="s">
        <v>2093</v>
      </c>
    </row>
    <row r="22" spans="1:12">
      <c r="A22">
        <f>1+A21</f>
        <v>2</v>
      </c>
      <c r="B22" s="958" t="s">
        <v>821</v>
      </c>
      <c r="D22" s="1300" t="s">
        <v>2094</v>
      </c>
    </row>
    <row r="23" spans="1:12">
      <c r="A23">
        <f t="shared" ref="A23:A56" si="0">1+A22</f>
        <v>3</v>
      </c>
      <c r="B23" s="958" t="s">
        <v>1180</v>
      </c>
      <c r="D23" s="1255" t="s">
        <v>2095</v>
      </c>
    </row>
    <row r="24" spans="1:12">
      <c r="A24">
        <f t="shared" si="0"/>
        <v>4</v>
      </c>
      <c r="B24" s="958" t="s">
        <v>1051</v>
      </c>
    </row>
    <row r="25" spans="1:12">
      <c r="A25">
        <f t="shared" si="0"/>
        <v>5</v>
      </c>
      <c r="B25" s="958" t="s">
        <v>1221</v>
      </c>
    </row>
    <row r="26" spans="1:12">
      <c r="A26">
        <f t="shared" si="0"/>
        <v>6</v>
      </c>
      <c r="B26" s="958" t="s">
        <v>1248</v>
      </c>
      <c r="L26" t="s">
        <v>2043</v>
      </c>
    </row>
    <row r="27" spans="1:12">
      <c r="A27">
        <f t="shared" si="0"/>
        <v>7</v>
      </c>
      <c r="B27" s="958" t="s">
        <v>1273</v>
      </c>
    </row>
    <row r="28" spans="1:12">
      <c r="A28">
        <f t="shared" si="0"/>
        <v>8</v>
      </c>
      <c r="B28" s="958" t="s">
        <v>1303</v>
      </c>
    </row>
    <row r="29" spans="1:12">
      <c r="A29">
        <f t="shared" si="0"/>
        <v>9</v>
      </c>
      <c r="B29" s="958" t="s">
        <v>470</v>
      </c>
    </row>
    <row r="30" spans="1:12">
      <c r="A30">
        <f t="shared" si="0"/>
        <v>10</v>
      </c>
      <c r="B30" s="958" t="s">
        <v>1346</v>
      </c>
    </row>
    <row r="31" spans="1:12">
      <c r="A31">
        <f t="shared" si="0"/>
        <v>11</v>
      </c>
      <c r="B31" s="958" t="s">
        <v>243</v>
      </c>
    </row>
    <row r="32" spans="1:12">
      <c r="A32">
        <f t="shared" si="0"/>
        <v>12</v>
      </c>
      <c r="B32" s="958" t="s">
        <v>322</v>
      </c>
    </row>
    <row r="33" spans="1:2">
      <c r="A33">
        <f t="shared" si="0"/>
        <v>13</v>
      </c>
      <c r="B33" s="958" t="s">
        <v>332</v>
      </c>
    </row>
    <row r="34" spans="1:2">
      <c r="A34">
        <f t="shared" si="0"/>
        <v>14</v>
      </c>
      <c r="B34" s="958" t="s">
        <v>324</v>
      </c>
    </row>
    <row r="35" spans="1:2">
      <c r="A35">
        <f t="shared" si="0"/>
        <v>15</v>
      </c>
      <c r="B35" s="958" t="s">
        <v>1433</v>
      </c>
    </row>
    <row r="36" spans="1:2">
      <c r="A36">
        <f t="shared" si="0"/>
        <v>16</v>
      </c>
      <c r="B36" s="958" t="s">
        <v>474</v>
      </c>
    </row>
    <row r="37" spans="1:2">
      <c r="A37">
        <f t="shared" si="0"/>
        <v>17</v>
      </c>
      <c r="B37" s="958" t="s">
        <v>1407</v>
      </c>
    </row>
    <row r="38" spans="1:2">
      <c r="A38">
        <f t="shared" si="0"/>
        <v>18</v>
      </c>
      <c r="B38" s="958" t="s">
        <v>1306</v>
      </c>
    </row>
    <row r="39" spans="1:2">
      <c r="A39">
        <f t="shared" si="0"/>
        <v>19</v>
      </c>
      <c r="B39" s="958" t="s">
        <v>1492</v>
      </c>
    </row>
    <row r="40" spans="1:2">
      <c r="A40">
        <f t="shared" si="0"/>
        <v>20</v>
      </c>
      <c r="B40" s="958" t="s">
        <v>1501</v>
      </c>
    </row>
    <row r="41" spans="1:2">
      <c r="A41">
        <f t="shared" si="0"/>
        <v>21</v>
      </c>
      <c r="B41" s="958" t="s">
        <v>1050</v>
      </c>
    </row>
    <row r="42" spans="1:2">
      <c r="A42">
        <f t="shared" si="0"/>
        <v>22</v>
      </c>
      <c r="B42" s="958" t="s">
        <v>1059</v>
      </c>
    </row>
    <row r="43" spans="1:2">
      <c r="A43">
        <f t="shared" si="0"/>
        <v>23</v>
      </c>
      <c r="B43" s="958" t="s">
        <v>486</v>
      </c>
    </row>
    <row r="44" spans="1:2">
      <c r="A44">
        <f t="shared" si="0"/>
        <v>24</v>
      </c>
      <c r="B44" s="958" t="s">
        <v>1536</v>
      </c>
    </row>
    <row r="45" spans="1:2">
      <c r="A45">
        <f t="shared" si="0"/>
        <v>25</v>
      </c>
      <c r="B45" s="958" t="s">
        <v>2096</v>
      </c>
    </row>
    <row r="46" spans="1:2">
      <c r="A46">
        <f t="shared" si="0"/>
        <v>26</v>
      </c>
      <c r="B46" s="958" t="s">
        <v>1890</v>
      </c>
    </row>
    <row r="47" spans="1:2">
      <c r="A47">
        <f t="shared" si="0"/>
        <v>27</v>
      </c>
      <c r="B47" s="958" t="s">
        <v>2097</v>
      </c>
    </row>
    <row r="48" spans="1:2">
      <c r="A48">
        <f t="shared" si="0"/>
        <v>28</v>
      </c>
      <c r="B48" s="958" t="s">
        <v>1892</v>
      </c>
    </row>
    <row r="49" spans="1:2">
      <c r="A49">
        <f t="shared" si="0"/>
        <v>29</v>
      </c>
      <c r="B49" s="958" t="s">
        <v>1893</v>
      </c>
    </row>
    <row r="50" spans="1:2">
      <c r="A50">
        <f t="shared" si="0"/>
        <v>30</v>
      </c>
      <c r="B50" s="958" t="s">
        <v>1895</v>
      </c>
    </row>
    <row r="51" spans="1:2">
      <c r="A51">
        <f t="shared" si="0"/>
        <v>31</v>
      </c>
      <c r="B51" s="958" t="s">
        <v>1896</v>
      </c>
    </row>
    <row r="52" spans="1:2">
      <c r="A52">
        <f t="shared" si="0"/>
        <v>32</v>
      </c>
      <c r="B52" s="958" t="s">
        <v>1897</v>
      </c>
    </row>
    <row r="53" spans="1:2">
      <c r="A53">
        <f t="shared" si="0"/>
        <v>33</v>
      </c>
      <c r="B53" s="958" t="s">
        <v>1898</v>
      </c>
    </row>
    <row r="54" spans="1:2">
      <c r="A54">
        <f t="shared" si="0"/>
        <v>34</v>
      </c>
      <c r="B54" s="958" t="s">
        <v>1899</v>
      </c>
    </row>
    <row r="55" spans="1:2">
      <c r="A55">
        <f t="shared" si="0"/>
        <v>35</v>
      </c>
      <c r="B55" s="958" t="s">
        <v>1900</v>
      </c>
    </row>
    <row r="56" spans="1:2">
      <c r="A56">
        <f t="shared" si="0"/>
        <v>36</v>
      </c>
      <c r="B56" s="958" t="s">
        <v>2098</v>
      </c>
    </row>
    <row r="57" spans="1:2">
      <c r="B57" s="1152"/>
    </row>
    <row r="58" spans="1:2" ht="17.45">
      <c r="B58" s="1091"/>
    </row>
    <row r="59" spans="1:2">
      <c r="B59" s="1152"/>
    </row>
    <row r="60" spans="1:2">
      <c r="B60" s="1152"/>
    </row>
    <row r="61" spans="1:2">
      <c r="B61" s="1105"/>
    </row>
    <row r="62" spans="1:2">
      <c r="B62" s="1154"/>
    </row>
    <row r="63" spans="1:2">
      <c r="B63" s="1155"/>
    </row>
    <row r="64" spans="1:2">
      <c r="B64" s="1155"/>
    </row>
    <row r="65" spans="1:2" ht="17.45">
      <c r="B65" s="1271" t="s">
        <v>1849</v>
      </c>
    </row>
    <row r="66" spans="1:2">
      <c r="A66">
        <v>1</v>
      </c>
      <c r="B66" s="1269" t="s">
        <v>135</v>
      </c>
    </row>
    <row r="67" spans="1:2">
      <c r="A67">
        <f>1+A66</f>
        <v>2</v>
      </c>
      <c r="B67" s="1269" t="s">
        <v>474</v>
      </c>
    </row>
    <row r="68" spans="1:2">
      <c r="A68">
        <f t="shared" ref="A68:A99" si="1">1+A67</f>
        <v>3</v>
      </c>
      <c r="B68" s="1269" t="s">
        <v>332</v>
      </c>
    </row>
    <row r="69" spans="1:2">
      <c r="A69">
        <f t="shared" si="1"/>
        <v>4</v>
      </c>
      <c r="B69" s="1269" t="s">
        <v>324</v>
      </c>
    </row>
    <row r="70" spans="1:2">
      <c r="A70">
        <f t="shared" si="1"/>
        <v>5</v>
      </c>
      <c r="B70" s="1269" t="s">
        <v>1172</v>
      </c>
    </row>
    <row r="71" spans="1:2">
      <c r="A71">
        <f t="shared" si="1"/>
        <v>6</v>
      </c>
      <c r="B71" s="1269" t="s">
        <v>322</v>
      </c>
    </row>
    <row r="72" spans="1:2">
      <c r="A72">
        <f t="shared" si="1"/>
        <v>7</v>
      </c>
      <c r="B72" s="1269" t="s">
        <v>488</v>
      </c>
    </row>
    <row r="73" spans="1:2">
      <c r="A73">
        <f t="shared" si="1"/>
        <v>8</v>
      </c>
      <c r="B73" s="1269" t="s">
        <v>326</v>
      </c>
    </row>
    <row r="74" spans="1:2">
      <c r="A74">
        <f t="shared" si="1"/>
        <v>9</v>
      </c>
      <c r="B74" s="1269" t="s">
        <v>1331</v>
      </c>
    </row>
    <row r="75" spans="1:2">
      <c r="A75">
        <f t="shared" si="1"/>
        <v>10</v>
      </c>
      <c r="B75" s="1269" t="s">
        <v>1352</v>
      </c>
    </row>
    <row r="76" spans="1:2">
      <c r="A76">
        <f t="shared" si="1"/>
        <v>11</v>
      </c>
      <c r="B76" s="1269" t="s">
        <v>1372</v>
      </c>
    </row>
    <row r="77" spans="1:2">
      <c r="A77">
        <f t="shared" si="1"/>
        <v>12</v>
      </c>
      <c r="B77" s="1269" t="s">
        <v>1392</v>
      </c>
    </row>
    <row r="78" spans="1:2">
      <c r="A78">
        <f t="shared" si="1"/>
        <v>13</v>
      </c>
      <c r="B78" s="1269" t="s">
        <v>1407</v>
      </c>
    </row>
    <row r="79" spans="1:2">
      <c r="A79">
        <f t="shared" si="1"/>
        <v>14</v>
      </c>
      <c r="B79" s="1269" t="s">
        <v>328</v>
      </c>
    </row>
    <row r="80" spans="1:2">
      <c r="A80">
        <f t="shared" si="1"/>
        <v>15</v>
      </c>
      <c r="B80" s="1269" t="s">
        <v>1439</v>
      </c>
    </row>
    <row r="81" spans="1:2">
      <c r="A81">
        <f t="shared" si="1"/>
        <v>16</v>
      </c>
      <c r="B81" s="1269" t="s">
        <v>1455</v>
      </c>
    </row>
    <row r="82" spans="1:2">
      <c r="A82">
        <f t="shared" si="1"/>
        <v>17</v>
      </c>
      <c r="B82" s="1269" t="s">
        <v>1471</v>
      </c>
    </row>
    <row r="83" spans="1:2">
      <c r="A83">
        <f t="shared" si="1"/>
        <v>18</v>
      </c>
      <c r="B83" s="1269" t="s">
        <v>1484</v>
      </c>
    </row>
    <row r="84" spans="1:2">
      <c r="A84">
        <f t="shared" si="1"/>
        <v>19</v>
      </c>
      <c r="B84" s="1269" t="s">
        <v>915</v>
      </c>
    </row>
    <row r="85" spans="1:2">
      <c r="A85">
        <f t="shared" si="1"/>
        <v>20</v>
      </c>
      <c r="B85" s="1269" t="s">
        <v>1503</v>
      </c>
    </row>
    <row r="86" spans="1:2">
      <c r="A86">
        <f t="shared" si="1"/>
        <v>21</v>
      </c>
      <c r="B86" s="1269" t="s">
        <v>1050</v>
      </c>
    </row>
    <row r="87" spans="1:2">
      <c r="A87">
        <f t="shared" si="1"/>
        <v>22</v>
      </c>
      <c r="B87" s="1269" t="s">
        <v>1059</v>
      </c>
    </row>
    <row r="88" spans="1:2">
      <c r="A88">
        <f t="shared" si="1"/>
        <v>23</v>
      </c>
      <c r="B88" s="1269" t="s">
        <v>1528</v>
      </c>
    </row>
    <row r="89" spans="1:2">
      <c r="A89">
        <f t="shared" si="1"/>
        <v>24</v>
      </c>
      <c r="B89" s="1269" t="s">
        <v>486</v>
      </c>
    </row>
    <row r="90" spans="1:2">
      <c r="A90">
        <f t="shared" si="1"/>
        <v>25</v>
      </c>
      <c r="B90" s="1269" t="s">
        <v>1543</v>
      </c>
    </row>
    <row r="91" spans="1:2">
      <c r="A91">
        <f t="shared" si="1"/>
        <v>26</v>
      </c>
      <c r="B91" s="1269" t="s">
        <v>1550</v>
      </c>
    </row>
    <row r="92" spans="1:2">
      <c r="A92">
        <f t="shared" si="1"/>
        <v>27</v>
      </c>
      <c r="B92" s="1269" t="s">
        <v>1560</v>
      </c>
    </row>
    <row r="93" spans="1:2">
      <c r="A93">
        <f t="shared" si="1"/>
        <v>28</v>
      </c>
      <c r="B93" s="1269" t="s">
        <v>1567</v>
      </c>
    </row>
    <row r="94" spans="1:2">
      <c r="A94">
        <f t="shared" si="1"/>
        <v>29</v>
      </c>
      <c r="B94" s="1269" t="s">
        <v>1362</v>
      </c>
    </row>
    <row r="95" spans="1:2">
      <c r="A95">
        <f t="shared" si="1"/>
        <v>30</v>
      </c>
      <c r="B95" s="1269" t="s">
        <v>1575</v>
      </c>
    </row>
    <row r="96" spans="1:2">
      <c r="A96">
        <f t="shared" si="1"/>
        <v>31</v>
      </c>
      <c r="B96" s="1269" t="s">
        <v>1579</v>
      </c>
    </row>
    <row r="97" spans="1:2">
      <c r="A97">
        <f t="shared" si="1"/>
        <v>32</v>
      </c>
      <c r="B97" s="1269" t="s">
        <v>1581</v>
      </c>
    </row>
    <row r="98" spans="1:2">
      <c r="A98">
        <f t="shared" si="1"/>
        <v>33</v>
      </c>
      <c r="B98" s="1269" t="s">
        <v>312</v>
      </c>
    </row>
    <row r="99" spans="1:2">
      <c r="A99">
        <f t="shared" si="1"/>
        <v>34</v>
      </c>
      <c r="B99" s="1269" t="s">
        <v>843</v>
      </c>
    </row>
    <row r="100" spans="1:2">
      <c r="B100" s="1269"/>
    </row>
    <row r="101" spans="1:2">
      <c r="B101" s="1270" t="s">
        <v>1591</v>
      </c>
    </row>
    <row r="102" spans="1:2">
      <c r="B102" s="1269" t="s">
        <v>135</v>
      </c>
    </row>
    <row r="103" spans="1:2">
      <c r="B103" s="1269"/>
    </row>
    <row r="104" spans="1:2">
      <c r="B104" s="1269" t="s">
        <v>474</v>
      </c>
    </row>
    <row r="105" spans="1:2">
      <c r="B105" s="1269" t="s">
        <v>332</v>
      </c>
    </row>
    <row r="106" spans="1:2">
      <c r="B106" s="1269" t="s">
        <v>324</v>
      </c>
    </row>
    <row r="107" spans="1:2">
      <c r="B107" s="1269" t="s">
        <v>1433</v>
      </c>
    </row>
    <row r="108" spans="1:2">
      <c r="B108" s="1269" t="s">
        <v>322</v>
      </c>
    </row>
    <row r="109" spans="1:2">
      <c r="B109" s="1269" t="s">
        <v>488</v>
      </c>
    </row>
    <row r="110" spans="1:2">
      <c r="B110" s="1269" t="s">
        <v>326</v>
      </c>
    </row>
    <row r="111" spans="1:2">
      <c r="B111" s="1269" t="s">
        <v>1172</v>
      </c>
    </row>
    <row r="112" spans="1:2">
      <c r="B112" s="1269" t="s">
        <v>1352</v>
      </c>
    </row>
    <row r="113" spans="2:2">
      <c r="B113" s="1269" t="s">
        <v>1372</v>
      </c>
    </row>
    <row r="114" spans="2:2">
      <c r="B114" s="1269" t="s">
        <v>1392</v>
      </c>
    </row>
    <row r="115" spans="2:2">
      <c r="B115" s="1269" t="s">
        <v>1407</v>
      </c>
    </row>
    <row r="116" spans="2:2">
      <c r="B116" s="1269" t="s">
        <v>328</v>
      </c>
    </row>
    <row r="117" spans="2:2">
      <c r="B117" s="1269" t="s">
        <v>1439</v>
      </c>
    </row>
    <row r="118" spans="2:2">
      <c r="B118" s="1269" t="s">
        <v>1455</v>
      </c>
    </row>
    <row r="119" spans="2:2">
      <c r="B119" s="1269" t="s">
        <v>1471</v>
      </c>
    </row>
    <row r="120" spans="2:2">
      <c r="B120" s="1269" t="s">
        <v>1484</v>
      </c>
    </row>
    <row r="121" spans="2:2">
      <c r="B121" s="1269" t="s">
        <v>915</v>
      </c>
    </row>
    <row r="122" spans="2:2">
      <c r="B122" s="1269" t="s">
        <v>1503</v>
      </c>
    </row>
    <row r="123" spans="2:2">
      <c r="B123" s="1269" t="s">
        <v>1050</v>
      </c>
    </row>
    <row r="124" spans="2:2">
      <c r="B124" s="1269" t="s">
        <v>1059</v>
      </c>
    </row>
    <row r="125" spans="2:2">
      <c r="B125" s="1269" t="s">
        <v>1528</v>
      </c>
    </row>
    <row r="126" spans="2:2">
      <c r="B126" s="1269" t="s">
        <v>486</v>
      </c>
    </row>
    <row r="127" spans="2:2">
      <c r="B127" s="1269" t="s">
        <v>1543</v>
      </c>
    </row>
    <row r="128" spans="2:2">
      <c r="B128" s="1269" t="s">
        <v>1550</v>
      </c>
    </row>
    <row r="129" spans="1:10">
      <c r="B129" s="1269"/>
    </row>
    <row r="130" spans="1:10">
      <c r="B130" s="1269" t="s">
        <v>942</v>
      </c>
    </row>
    <row r="131" spans="1:10">
      <c r="B131" s="1269" t="s">
        <v>1560</v>
      </c>
    </row>
    <row r="132" spans="1:10">
      <c r="B132" s="1269" t="s">
        <v>1567</v>
      </c>
    </row>
    <row r="133" spans="1:10">
      <c r="B133" s="1269" t="s">
        <v>1362</v>
      </c>
    </row>
    <row r="134" spans="1:10">
      <c r="B134" s="1269" t="s">
        <v>1575</v>
      </c>
    </row>
    <row r="135" spans="1:10">
      <c r="B135" s="1269" t="s">
        <v>1579</v>
      </c>
    </row>
    <row r="136" spans="1:10">
      <c r="B136" s="1269" t="s">
        <v>1581</v>
      </c>
    </row>
    <row r="137" spans="1:10">
      <c r="B137" s="1254">
        <v>3</v>
      </c>
    </row>
    <row r="141" spans="1:10">
      <c r="A141" t="s">
        <v>905</v>
      </c>
      <c r="C141" t="s">
        <v>2099</v>
      </c>
    </row>
    <row r="142" spans="1:10">
      <c r="C142" t="s">
        <v>2100</v>
      </c>
    </row>
    <row r="143" spans="1:10">
      <c r="A143" t="s">
        <v>2101</v>
      </c>
      <c r="C143" t="s">
        <v>2102</v>
      </c>
    </row>
    <row r="144" spans="1:10">
      <c r="C144" t="s">
        <v>1176</v>
      </c>
      <c r="D144" t="s">
        <v>2103</v>
      </c>
      <c r="G144" t="s">
        <v>2104</v>
      </c>
      <c r="I144" t="s">
        <v>2105</v>
      </c>
      <c r="J144" t="s">
        <v>2106</v>
      </c>
    </row>
    <row r="145" spans="1:10">
      <c r="A145" t="s">
        <v>2107</v>
      </c>
      <c r="C145" t="s">
        <v>1179</v>
      </c>
      <c r="D145" t="s">
        <v>2108</v>
      </c>
      <c r="G145" t="s">
        <v>2045</v>
      </c>
      <c r="J145" t="s">
        <v>2109</v>
      </c>
    </row>
    <row r="146" spans="1:10">
      <c r="C146" t="s">
        <v>1159</v>
      </c>
      <c r="D146" t="s">
        <v>2110</v>
      </c>
      <c r="G146" t="s">
        <v>2111</v>
      </c>
      <c r="I146" t="s">
        <v>2044</v>
      </c>
      <c r="J146" t="s">
        <v>2112</v>
      </c>
    </row>
    <row r="147" spans="1:10">
      <c r="C147" t="s">
        <v>2113</v>
      </c>
      <c r="D147" t="s">
        <v>2114</v>
      </c>
      <c r="G147" t="s">
        <v>2115</v>
      </c>
      <c r="I147" t="s">
        <v>2116</v>
      </c>
      <c r="J147" t="s">
        <v>1134</v>
      </c>
    </row>
    <row r="148" spans="1:10">
      <c r="C148" t="s">
        <v>1198</v>
      </c>
      <c r="D148" t="s">
        <v>2117</v>
      </c>
      <c r="G148" t="s">
        <v>2118</v>
      </c>
      <c r="I148" t="s">
        <v>2112</v>
      </c>
      <c r="J148" t="s">
        <v>1182</v>
      </c>
    </row>
    <row r="149" spans="1:10">
      <c r="C149" t="s">
        <v>2119</v>
      </c>
      <c r="D149" t="s">
        <v>2120</v>
      </c>
      <c r="G149" t="s">
        <v>2121</v>
      </c>
      <c r="I149" t="s">
        <v>1134</v>
      </c>
      <c r="J149" t="s">
        <v>2122</v>
      </c>
    </row>
    <row r="150" spans="1:10">
      <c r="A150" t="s">
        <v>2123</v>
      </c>
      <c r="C150" t="s">
        <v>1245</v>
      </c>
      <c r="D150" t="s">
        <v>2124</v>
      </c>
      <c r="G150" t="s">
        <v>2125</v>
      </c>
      <c r="I150" t="s">
        <v>1182</v>
      </c>
      <c r="J150" t="s">
        <v>2126</v>
      </c>
    </row>
    <row r="151" spans="1:10">
      <c r="A151" t="s">
        <v>2127</v>
      </c>
      <c r="C151" t="s">
        <v>2128</v>
      </c>
      <c r="D151" t="s">
        <v>2129</v>
      </c>
      <c r="G151" t="s">
        <v>2130</v>
      </c>
      <c r="I151" t="s">
        <v>1184</v>
      </c>
      <c r="J151" t="s">
        <v>2131</v>
      </c>
    </row>
    <row r="152" spans="1:10">
      <c r="A152" t="s">
        <v>2132</v>
      </c>
      <c r="C152" t="s">
        <v>2133</v>
      </c>
      <c r="D152" t="s">
        <v>2134</v>
      </c>
      <c r="G152" t="s">
        <v>2135</v>
      </c>
      <c r="I152" t="s">
        <v>2136</v>
      </c>
      <c r="J152" t="s">
        <v>2137</v>
      </c>
    </row>
    <row r="153" spans="1:10">
      <c r="A153" t="s">
        <v>2138</v>
      </c>
      <c r="C153" t="s">
        <v>2139</v>
      </c>
      <c r="D153" t="s">
        <v>2140</v>
      </c>
      <c r="G153" t="s">
        <v>2141</v>
      </c>
      <c r="I153" t="s">
        <v>2142</v>
      </c>
      <c r="J153" t="s">
        <v>2143</v>
      </c>
    </row>
    <row r="154" spans="1:10">
      <c r="A154" t="s">
        <v>2144</v>
      </c>
      <c r="C154" t="s">
        <v>2145</v>
      </c>
      <c r="D154" t="s">
        <v>2146</v>
      </c>
      <c r="G154" t="s">
        <v>2147</v>
      </c>
      <c r="I154" t="s">
        <v>2148</v>
      </c>
      <c r="J154" t="s">
        <v>1347</v>
      </c>
    </row>
    <row r="155" spans="1:10">
      <c r="A155" t="s">
        <v>2149</v>
      </c>
      <c r="C155" t="s">
        <v>1320</v>
      </c>
      <c r="G155" t="s">
        <v>2150</v>
      </c>
      <c r="I155" t="s">
        <v>2143</v>
      </c>
      <c r="J155" t="s">
        <v>2151</v>
      </c>
    </row>
    <row r="156" spans="1:10">
      <c r="A156" t="s">
        <v>2152</v>
      </c>
      <c r="C156" t="s">
        <v>1301</v>
      </c>
      <c r="D156" t="s">
        <v>2153</v>
      </c>
      <c r="G156" t="s">
        <v>2154</v>
      </c>
      <c r="I156" t="s">
        <v>1347</v>
      </c>
      <c r="J156" t="s">
        <v>2155</v>
      </c>
    </row>
    <row r="157" spans="1:10">
      <c r="A157" t="s">
        <v>2156</v>
      </c>
      <c r="C157" t="s">
        <v>1388</v>
      </c>
      <c r="D157" t="s">
        <v>2157</v>
      </c>
      <c r="G157" t="s">
        <v>2158</v>
      </c>
      <c r="I157" t="s">
        <v>2159</v>
      </c>
      <c r="J157" t="s">
        <v>2160</v>
      </c>
    </row>
    <row r="158" spans="1:10">
      <c r="A158" t="s">
        <v>2161</v>
      </c>
      <c r="C158" t="s">
        <v>2162</v>
      </c>
      <c r="D158" t="s">
        <v>2163</v>
      </c>
      <c r="G158" t="s">
        <v>2164</v>
      </c>
      <c r="I158" t="s">
        <v>2155</v>
      </c>
      <c r="J158" t="s">
        <v>2165</v>
      </c>
    </row>
    <row r="159" spans="1:10">
      <c r="A159" t="s">
        <v>2166</v>
      </c>
      <c r="C159" t="s">
        <v>2167</v>
      </c>
      <c r="D159" t="s">
        <v>2168</v>
      </c>
      <c r="G159" t="s">
        <v>2169</v>
      </c>
      <c r="I159" t="s">
        <v>2160</v>
      </c>
      <c r="J159" t="s">
        <v>2170</v>
      </c>
    </row>
    <row r="160" spans="1:10">
      <c r="A160" t="s">
        <v>2171</v>
      </c>
      <c r="C160" t="s">
        <v>2172</v>
      </c>
      <c r="D160" t="s">
        <v>2173</v>
      </c>
      <c r="G160" t="s">
        <v>2174</v>
      </c>
      <c r="I160" t="s">
        <v>2165</v>
      </c>
      <c r="J160" t="s">
        <v>2175</v>
      </c>
    </row>
    <row r="161" spans="1:10">
      <c r="A161" t="s">
        <v>2176</v>
      </c>
      <c r="C161" t="s">
        <v>2177</v>
      </c>
      <c r="D161" t="s">
        <v>2178</v>
      </c>
      <c r="G161" t="s">
        <v>2179</v>
      </c>
      <c r="I161" t="s">
        <v>2170</v>
      </c>
      <c r="J161" t="s">
        <v>2180</v>
      </c>
    </row>
    <row r="162" spans="1:10">
      <c r="A162" t="s">
        <v>2181</v>
      </c>
      <c r="C162" t="s">
        <v>2182</v>
      </c>
      <c r="D162" t="s">
        <v>2183</v>
      </c>
      <c r="G162" t="s">
        <v>2184</v>
      </c>
      <c r="I162" t="s">
        <v>2175</v>
      </c>
      <c r="J162" t="s">
        <v>2185</v>
      </c>
    </row>
    <row r="163" spans="1:10">
      <c r="A163" t="s">
        <v>2186</v>
      </c>
      <c r="C163" t="s">
        <v>2187</v>
      </c>
      <c r="D163" t="s">
        <v>2188</v>
      </c>
      <c r="G163" t="s">
        <v>2189</v>
      </c>
      <c r="I163" t="s">
        <v>2180</v>
      </c>
      <c r="J163" t="s">
        <v>2190</v>
      </c>
    </row>
    <row r="164" spans="1:10">
      <c r="A164" t="s">
        <v>2191</v>
      </c>
      <c r="C164" t="s">
        <v>2192</v>
      </c>
      <c r="D164" t="s">
        <v>2193</v>
      </c>
      <c r="G164" t="s">
        <v>2194</v>
      </c>
      <c r="I164" t="s">
        <v>2185</v>
      </c>
    </row>
    <row r="165" spans="1:10">
      <c r="A165" t="s">
        <v>2195</v>
      </c>
      <c r="C165" t="s">
        <v>2196</v>
      </c>
      <c r="D165" t="s">
        <v>2197</v>
      </c>
      <c r="G165" t="s">
        <v>2198</v>
      </c>
      <c r="I165" t="s">
        <v>2190</v>
      </c>
    </row>
    <row r="166" spans="1:10">
      <c r="A166" t="s">
        <v>2199</v>
      </c>
      <c r="C166" t="s">
        <v>2200</v>
      </c>
      <c r="D166" t="s">
        <v>2201</v>
      </c>
      <c r="G166" t="s">
        <v>2202</v>
      </c>
    </row>
    <row r="167" spans="1:10">
      <c r="A167" t="s">
        <v>2203</v>
      </c>
      <c r="C167" t="s">
        <v>2204</v>
      </c>
      <c r="D167" t="s">
        <v>2205</v>
      </c>
      <c r="G167" t="s">
        <v>2206</v>
      </c>
    </row>
    <row r="168" spans="1:10">
      <c r="A168" t="s">
        <v>2207</v>
      </c>
      <c r="C168" t="s">
        <v>2208</v>
      </c>
      <c r="D168" t="s">
        <v>2209</v>
      </c>
      <c r="G168" t="s">
        <v>2210</v>
      </c>
    </row>
    <row r="169" spans="1:10">
      <c r="A169" t="s">
        <v>2211</v>
      </c>
      <c r="C169" t="s">
        <v>2212</v>
      </c>
      <c r="D169" t="s">
        <v>2213</v>
      </c>
      <c r="G169" t="s">
        <v>2214</v>
      </c>
    </row>
    <row r="170" spans="1:10">
      <c r="A170" t="s">
        <v>2215</v>
      </c>
      <c r="C170" t="s">
        <v>2216</v>
      </c>
      <c r="D170" t="s">
        <v>2217</v>
      </c>
      <c r="G170" t="s">
        <v>2218</v>
      </c>
    </row>
    <row r="171" spans="1:10">
      <c r="A171" t="s">
        <v>2219</v>
      </c>
      <c r="C171" t="s">
        <v>2220</v>
      </c>
      <c r="D171" t="s">
        <v>2221</v>
      </c>
      <c r="G171" t="s">
        <v>2222</v>
      </c>
    </row>
    <row r="172" spans="1:10">
      <c r="A172" t="s">
        <v>2223</v>
      </c>
      <c r="C172" t="s">
        <v>2224</v>
      </c>
      <c r="D172" t="s">
        <v>2225</v>
      </c>
      <c r="G172" t="s">
        <v>2226</v>
      </c>
    </row>
    <row r="173" spans="1:10">
      <c r="A173" t="s">
        <v>2227</v>
      </c>
      <c r="C173" t="s">
        <v>2228</v>
      </c>
      <c r="G173" t="s">
        <v>2229</v>
      </c>
    </row>
    <row r="174" spans="1:10">
      <c r="A174" t="s">
        <v>2230</v>
      </c>
      <c r="C174" t="s">
        <v>2231</v>
      </c>
      <c r="G174" t="s">
        <v>2232</v>
      </c>
    </row>
    <row r="175" spans="1:10">
      <c r="A175" t="s">
        <v>2233</v>
      </c>
      <c r="C175" t="s">
        <v>2234</v>
      </c>
      <c r="G175" t="s">
        <v>2235</v>
      </c>
    </row>
    <row r="176" spans="1:10">
      <c r="A176" t="s">
        <v>2236</v>
      </c>
      <c r="C176" t="s">
        <v>2237</v>
      </c>
    </row>
    <row r="177" spans="1:3">
      <c r="A177" t="s">
        <v>2238</v>
      </c>
      <c r="C177" t="s">
        <v>2239</v>
      </c>
    </row>
    <row r="178" spans="1:3">
      <c r="A178" t="s">
        <v>2240</v>
      </c>
      <c r="C178" t="s">
        <v>2241</v>
      </c>
    </row>
    <row r="179" spans="1:3">
      <c r="A179" t="s">
        <v>2242</v>
      </c>
      <c r="C179" t="s">
        <v>2243</v>
      </c>
    </row>
    <row r="180" spans="1:3">
      <c r="A180" t="s">
        <v>2244</v>
      </c>
      <c r="C180" t="s">
        <v>2245</v>
      </c>
    </row>
    <row r="181" spans="1:3">
      <c r="A181" t="s">
        <v>2246</v>
      </c>
      <c r="C181" t="s">
        <v>2247</v>
      </c>
    </row>
    <row r="182" spans="1:3">
      <c r="A182" t="s">
        <v>2248</v>
      </c>
      <c r="C182" t="s">
        <v>2249</v>
      </c>
    </row>
    <row r="183" spans="1:3">
      <c r="A183" t="s">
        <v>2250</v>
      </c>
      <c r="C183" t="s">
        <v>2251</v>
      </c>
    </row>
    <row r="184" spans="1:3">
      <c r="A184" t="s">
        <v>2252</v>
      </c>
      <c r="C184" t="s">
        <v>2253</v>
      </c>
    </row>
    <row r="185" spans="1:3">
      <c r="A185" t="s">
        <v>2254</v>
      </c>
      <c r="C185" t="s">
        <v>2255</v>
      </c>
    </row>
    <row r="186" spans="1:3">
      <c r="C186" t="s">
        <v>2256</v>
      </c>
    </row>
    <row r="187" spans="1:3">
      <c r="C187" t="s">
        <v>2257</v>
      </c>
    </row>
    <row r="188" spans="1:3">
      <c r="C188" t="s">
        <v>2258</v>
      </c>
    </row>
    <row r="189" spans="1:3">
      <c r="C189" t="s">
        <v>2259</v>
      </c>
    </row>
    <row r="190" spans="1:3">
      <c r="C190" t="s">
        <v>2260</v>
      </c>
    </row>
    <row r="191" spans="1:3">
      <c r="C191" t="s">
        <v>2261</v>
      </c>
    </row>
    <row r="192" spans="1:3">
      <c r="C192" t="s">
        <v>2262</v>
      </c>
    </row>
    <row r="193" spans="3:3">
      <c r="C193" t="s">
        <v>312</v>
      </c>
    </row>
    <row r="194" spans="3:3">
      <c r="C194" t="s">
        <v>2263</v>
      </c>
    </row>
    <row r="195" spans="3:3">
      <c r="C195" t="s">
        <v>2264</v>
      </c>
    </row>
    <row r="196" spans="3:3">
      <c r="C196" t="s">
        <v>2265</v>
      </c>
    </row>
    <row r="197" spans="3:3">
      <c r="C197" t="s">
        <v>2266</v>
      </c>
    </row>
    <row r="198" spans="3:3">
      <c r="C198" t="s">
        <v>2267</v>
      </c>
    </row>
    <row r="199" spans="3:3">
      <c r="C199" t="s">
        <v>2268</v>
      </c>
    </row>
    <row r="200" spans="3:3">
      <c r="C200" t="s">
        <v>2269</v>
      </c>
    </row>
    <row r="201" spans="3:3">
      <c r="C201" t="s">
        <v>2270</v>
      </c>
    </row>
    <row r="202" spans="3:3">
      <c r="C202" t="s">
        <v>2271</v>
      </c>
    </row>
    <row r="203" spans="3:3">
      <c r="C203" t="s">
        <v>2272</v>
      </c>
    </row>
    <row r="204" spans="3:3">
      <c r="C204" t="s">
        <v>2273</v>
      </c>
    </row>
    <row r="205" spans="3:3">
      <c r="C205" t="s">
        <v>2274</v>
      </c>
    </row>
    <row r="206" spans="3:3">
      <c r="C206" t="s">
        <v>2275</v>
      </c>
    </row>
    <row r="207" spans="3:3">
      <c r="C207" t="s">
        <v>2276</v>
      </c>
    </row>
    <row r="208" spans="3:3">
      <c r="C208" t="s">
        <v>2277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BCCEE-309F-441D-B50D-1DFC2F483E77}">
  <sheetPr codeName="Sheet13"/>
  <dimension ref="A1:Z249"/>
  <sheetViews>
    <sheetView topLeftCell="A160" zoomScaleNormal="100" workbookViewId="0">
      <pane xSplit="2" topLeftCell="C1" activePane="topRight" state="frozen"/>
      <selection pane="topRight" activeCell="D173" sqref="D173"/>
      <selection activeCell="B98" sqref="B98"/>
    </sheetView>
  </sheetViews>
  <sheetFormatPr defaultRowHeight="20.45"/>
  <cols>
    <col min="1" max="1" width="3.5703125" style="1" customWidth="1"/>
    <col min="2" max="2" width="23.42578125" style="1" customWidth="1"/>
    <col min="3" max="3" width="27.7109375" customWidth="1"/>
    <col min="4" max="4" width="25.28515625" style="395" customWidth="1"/>
    <col min="5" max="5" width="21.42578125" style="395" customWidth="1"/>
    <col min="6" max="6" width="23.85546875" style="395" customWidth="1"/>
    <col min="7" max="7" width="20.42578125" style="218" customWidth="1"/>
    <col min="8" max="8" width="32.5703125" style="1" customWidth="1"/>
    <col min="9" max="9" width="21.140625" style="1" bestFit="1" customWidth="1"/>
    <col min="10" max="10" width="27.28515625" style="1" customWidth="1"/>
    <col min="11" max="11" width="21.42578125" customWidth="1"/>
    <col min="12" max="12" width="20.7109375" customWidth="1"/>
    <col min="13" max="13" width="19" customWidth="1"/>
    <col min="14" max="14" width="24.28515625" customWidth="1"/>
    <col min="15" max="15" width="17.5703125" customWidth="1"/>
  </cols>
  <sheetData>
    <row r="1" spans="1:15" ht="22.15" customHeight="1" thickTop="1">
      <c r="A1" s="1666" t="s">
        <v>45</v>
      </c>
      <c r="B1" s="276" t="s">
        <v>2</v>
      </c>
      <c r="C1" s="1902" t="s">
        <v>43</v>
      </c>
      <c r="D1" s="555"/>
      <c r="E1" s="554"/>
      <c r="F1" s="555"/>
      <c r="G1" s="221" t="s">
        <v>2278</v>
      </c>
      <c r="H1" s="398"/>
      <c r="K1" t="s">
        <v>2279</v>
      </c>
    </row>
    <row r="2" spans="1:15" ht="15.6" customHeight="1">
      <c r="A2" s="1667" t="s">
        <v>104</v>
      </c>
      <c r="B2" s="277" t="s">
        <v>73</v>
      </c>
      <c r="C2" s="257" t="s">
        <v>102</v>
      </c>
      <c r="D2" s="554"/>
      <c r="E2" s="555"/>
      <c r="F2" s="554"/>
      <c r="G2" s="2010" t="s">
        <v>2280</v>
      </c>
      <c r="H2" s="222"/>
      <c r="K2" s="163" t="s">
        <v>2281</v>
      </c>
    </row>
    <row r="3" spans="1:15" ht="22.15" customHeight="1">
      <c r="A3" s="1667" t="s">
        <v>165</v>
      </c>
      <c r="B3" s="278" t="s">
        <v>131</v>
      </c>
      <c r="C3" s="7" t="s">
        <v>163</v>
      </c>
      <c r="D3" s="555"/>
      <c r="E3" s="554"/>
      <c r="F3" s="555"/>
      <c r="G3" s="2010"/>
      <c r="H3" s="222"/>
      <c r="K3" t="s">
        <v>2282</v>
      </c>
    </row>
    <row r="4" spans="1:15" ht="15.6" customHeight="1">
      <c r="A4" s="1667" t="s">
        <v>216</v>
      </c>
      <c r="B4" s="277" t="s">
        <v>187</v>
      </c>
      <c r="C4" s="1401" t="s">
        <v>214</v>
      </c>
      <c r="D4" s="554"/>
      <c r="E4" s="555"/>
      <c r="F4" s="554"/>
      <c r="G4" s="2010"/>
      <c r="H4" s="222"/>
      <c r="K4" t="s">
        <v>2283</v>
      </c>
      <c r="L4" s="2012"/>
      <c r="M4" s="2013"/>
      <c r="N4" s="1913"/>
      <c r="O4" s="2007"/>
    </row>
    <row r="5" spans="1:15" ht="15.6" customHeight="1">
      <c r="A5" s="1667" t="s">
        <v>271</v>
      </c>
      <c r="B5" s="279" t="s">
        <v>240</v>
      </c>
      <c r="C5" s="936" t="s">
        <v>269</v>
      </c>
      <c r="D5" s="555"/>
      <c r="E5" s="554"/>
      <c r="F5" s="555"/>
      <c r="G5" s="2010"/>
      <c r="H5" s="222"/>
      <c r="L5" s="2012"/>
      <c r="M5" s="2013"/>
      <c r="N5" s="1913"/>
      <c r="O5" s="2007"/>
    </row>
    <row r="6" spans="1:15" ht="16.149999999999999" customHeight="1">
      <c r="A6" s="1667" t="s">
        <v>300</v>
      </c>
      <c r="B6" s="223" t="s">
        <v>291</v>
      </c>
      <c r="C6" s="7" t="s">
        <v>74</v>
      </c>
      <c r="D6" s="554"/>
      <c r="E6" s="555"/>
      <c r="F6" s="554"/>
      <c r="G6" s="2010"/>
      <c r="H6" s="222"/>
      <c r="K6" s="242"/>
      <c r="O6" s="2007"/>
    </row>
    <row r="7" spans="1:15" ht="15.6" customHeight="1">
      <c r="A7" s="1667"/>
      <c r="B7" s="280" t="s">
        <v>308</v>
      </c>
      <c r="C7" s="7" t="s">
        <v>74</v>
      </c>
      <c r="D7" s="554"/>
      <c r="E7" s="555"/>
      <c r="F7" s="554"/>
      <c r="G7" s="2010"/>
      <c r="H7" s="222"/>
      <c r="K7" s="243" t="s">
        <v>2284</v>
      </c>
      <c r="O7" s="2007"/>
    </row>
    <row r="8" spans="1:15" ht="15.6" customHeight="1">
      <c r="A8" s="1667"/>
      <c r="B8" s="224" t="s">
        <v>320</v>
      </c>
      <c r="C8" s="7" t="s">
        <v>74</v>
      </c>
      <c r="D8" s="555"/>
      <c r="E8" s="554"/>
      <c r="F8" s="555"/>
      <c r="G8" s="2010"/>
      <c r="H8" s="222"/>
      <c r="K8" s="244" t="s">
        <v>2285</v>
      </c>
    </row>
    <row r="9" spans="1:15" ht="15.6" customHeight="1">
      <c r="A9" s="1667"/>
      <c r="B9" s="281" t="s">
        <v>333</v>
      </c>
      <c r="C9" s="7" t="s">
        <v>74</v>
      </c>
      <c r="D9" s="554"/>
      <c r="E9" s="555"/>
      <c r="F9" s="554"/>
      <c r="G9" s="2010"/>
      <c r="H9" s="225"/>
    </row>
    <row r="10" spans="1:15" ht="15.6" customHeight="1">
      <c r="A10" s="1667" t="s">
        <v>342</v>
      </c>
      <c r="B10" s="224" t="s">
        <v>338</v>
      </c>
      <c r="C10" s="7" t="s">
        <v>74</v>
      </c>
      <c r="D10" s="555"/>
      <c r="E10" s="554"/>
      <c r="F10" s="555"/>
      <c r="G10" s="2010"/>
      <c r="H10" s="225"/>
    </row>
    <row r="11" spans="1:15" ht="22.15" customHeight="1">
      <c r="A11" s="1668" t="s">
        <v>366</v>
      </c>
      <c r="B11" s="282" t="s">
        <v>345</v>
      </c>
      <c r="C11" s="7" t="s">
        <v>364</v>
      </c>
      <c r="D11" s="556" t="s">
        <v>352</v>
      </c>
      <c r="E11" s="556"/>
      <c r="F11" s="556"/>
      <c r="G11" s="218" t="s">
        <v>371</v>
      </c>
      <c r="H11" s="226" t="s">
        <v>367</v>
      </c>
      <c r="I11" s="245" t="s">
        <v>2286</v>
      </c>
      <c r="J11" s="226" t="s">
        <v>361</v>
      </c>
      <c r="K11" s="226" t="s">
        <v>2287</v>
      </c>
    </row>
    <row r="12" spans="1:15" ht="22.15" customHeight="1">
      <c r="A12" s="1668" t="s">
        <v>381</v>
      </c>
      <c r="B12" s="27" t="s">
        <v>377</v>
      </c>
      <c r="C12" s="921">
        <v>45765</v>
      </c>
      <c r="D12" s="553"/>
      <c r="E12" s="553"/>
      <c r="F12" s="553"/>
      <c r="G12" s="227" t="s">
        <v>2288</v>
      </c>
    </row>
    <row r="13" spans="1:15" ht="18">
      <c r="A13" s="1668" t="s">
        <v>393</v>
      </c>
      <c r="B13" s="26" t="s">
        <v>384</v>
      </c>
      <c r="C13" s="276" t="s">
        <v>398</v>
      </c>
      <c r="D13" s="557"/>
      <c r="E13" s="557"/>
      <c r="F13" s="557"/>
      <c r="G13" s="219" t="s">
        <v>390</v>
      </c>
      <c r="H13" s="6"/>
      <c r="I13" s="219" t="s">
        <v>2289</v>
      </c>
    </row>
    <row r="14" spans="1:15" ht="18">
      <c r="A14" s="1668" t="s">
        <v>393</v>
      </c>
      <c r="B14" s="27" t="s">
        <v>408</v>
      </c>
      <c r="C14" s="276" t="s">
        <v>399</v>
      </c>
      <c r="D14" s="558"/>
      <c r="E14" s="558"/>
      <c r="F14" s="558"/>
      <c r="G14" s="220" t="s">
        <v>393</v>
      </c>
      <c r="H14" s="6"/>
      <c r="I14" s="219" t="s">
        <v>2290</v>
      </c>
    </row>
    <row r="15" spans="1:15" ht="18">
      <c r="A15" s="1668" t="s">
        <v>74</v>
      </c>
      <c r="B15" s="26" t="s">
        <v>424</v>
      </c>
      <c r="C15" s="276" t="s">
        <v>419</v>
      </c>
      <c r="D15" s="558"/>
      <c r="E15" s="558"/>
      <c r="F15" s="558"/>
      <c r="G15" s="220" t="s">
        <v>403</v>
      </c>
      <c r="H15" s="6"/>
      <c r="I15" s="219" t="s">
        <v>2291</v>
      </c>
    </row>
    <row r="16" spans="1:15">
      <c r="A16" s="1668" t="s">
        <v>346</v>
      </c>
      <c r="B16" s="228" t="s">
        <v>442</v>
      </c>
      <c r="C16" s="7" t="s">
        <v>346</v>
      </c>
      <c r="D16" s="554"/>
      <c r="E16" s="554"/>
      <c r="F16" s="554"/>
      <c r="G16" s="218" t="s">
        <v>346</v>
      </c>
    </row>
    <row r="17" spans="1:11">
      <c r="A17" s="1668" t="s">
        <v>346</v>
      </c>
      <c r="B17" s="28" t="s">
        <v>453</v>
      </c>
      <c r="C17" s="7" t="s">
        <v>346</v>
      </c>
      <c r="D17" s="554"/>
      <c r="E17" s="554"/>
      <c r="F17" s="554"/>
      <c r="G17" s="218" t="s">
        <v>346</v>
      </c>
      <c r="K17" s="1"/>
    </row>
    <row r="18" spans="1:11" ht="32.450000000000003">
      <c r="A18" s="1668" t="s">
        <v>295</v>
      </c>
      <c r="B18" s="283" t="s">
        <v>454</v>
      </c>
      <c r="C18" s="7" t="s">
        <v>295</v>
      </c>
      <c r="D18" s="554"/>
      <c r="E18" s="554"/>
      <c r="F18" s="554"/>
      <c r="G18" s="218" t="s">
        <v>346</v>
      </c>
      <c r="K18" s="1"/>
    </row>
    <row r="19" spans="1:11" ht="18" customHeight="1">
      <c r="A19" s="1669" t="s">
        <v>346</v>
      </c>
      <c r="B19" s="29" t="s">
        <v>466</v>
      </c>
      <c r="C19" s="7" t="s">
        <v>346</v>
      </c>
      <c r="D19" s="554"/>
      <c r="E19" s="554"/>
      <c r="F19" s="554"/>
      <c r="G19" s="218" t="s">
        <v>346</v>
      </c>
      <c r="K19" s="1"/>
    </row>
    <row r="20" spans="1:11" ht="20.45" customHeight="1">
      <c r="A20" s="1669" t="s">
        <v>346</v>
      </c>
      <c r="B20" s="229" t="s">
        <v>478</v>
      </c>
      <c r="C20" s="7" t="s">
        <v>346</v>
      </c>
      <c r="D20" s="554"/>
      <c r="E20" s="554"/>
      <c r="F20" s="554"/>
      <c r="G20" s="218" t="s">
        <v>346</v>
      </c>
      <c r="K20" s="1"/>
    </row>
    <row r="21" spans="1:11" ht="20.45" customHeight="1">
      <c r="A21" s="1669" t="s">
        <v>495</v>
      </c>
      <c r="B21" s="24" t="s">
        <v>490</v>
      </c>
      <c r="C21" s="7" t="s">
        <v>492</v>
      </c>
      <c r="D21" s="559"/>
      <c r="E21" s="559"/>
      <c r="F21" s="559"/>
      <c r="G21" s="218" t="s">
        <v>74</v>
      </c>
      <c r="K21" s="1"/>
    </row>
    <row r="22" spans="1:11" ht="20.45" customHeight="1">
      <c r="A22" s="1682">
        <v>45727</v>
      </c>
      <c r="B22" s="284" t="s">
        <v>499</v>
      </c>
      <c r="C22" s="921">
        <v>45822</v>
      </c>
      <c r="D22" s="553"/>
      <c r="E22" s="553"/>
      <c r="F22" s="553"/>
      <c r="G22" s="218" t="s">
        <v>74</v>
      </c>
      <c r="H22" s="1" t="s">
        <v>498</v>
      </c>
      <c r="I22" s="1" t="s">
        <v>496</v>
      </c>
      <c r="K22" s="1"/>
    </row>
    <row r="23" spans="1:11">
      <c r="A23" s="246" t="s">
        <v>346</v>
      </c>
      <c r="B23" s="224" t="s">
        <v>508</v>
      </c>
      <c r="C23" s="7" t="s">
        <v>346</v>
      </c>
      <c r="D23" s="554"/>
      <c r="E23" s="554"/>
      <c r="F23" s="554"/>
      <c r="G23" s="230" t="s">
        <v>522</v>
      </c>
      <c r="K23" s="1"/>
    </row>
    <row r="24" spans="1:11" ht="20.45" customHeight="1">
      <c r="A24" s="246" t="s">
        <v>74</v>
      </c>
      <c r="B24" s="24" t="s">
        <v>526</v>
      </c>
      <c r="C24" s="7" t="s">
        <v>74</v>
      </c>
      <c r="D24" s="554"/>
      <c r="E24" s="554"/>
      <c r="F24" s="554"/>
      <c r="G24" s="218" t="s">
        <v>536</v>
      </c>
      <c r="K24" s="1"/>
    </row>
    <row r="25" spans="1:11" ht="20.45" customHeight="1">
      <c r="A25" s="246" t="s">
        <v>74</v>
      </c>
      <c r="B25" s="24" t="s">
        <v>540</v>
      </c>
      <c r="C25" s="7" t="s">
        <v>74</v>
      </c>
      <c r="D25" s="554"/>
      <c r="E25" s="554"/>
      <c r="F25" s="554"/>
      <c r="G25" s="218" t="s">
        <v>554</v>
      </c>
      <c r="K25" s="1"/>
    </row>
    <row r="26" spans="1:11" ht="15.6" customHeight="1">
      <c r="A26" s="247" t="s">
        <v>587</v>
      </c>
      <c r="B26" s="285" t="s">
        <v>558</v>
      </c>
      <c r="C26" s="7" t="s">
        <v>586</v>
      </c>
      <c r="D26" s="554"/>
      <c r="E26" s="554"/>
      <c r="F26" s="554"/>
      <c r="G26" s="2008" t="s">
        <v>2292</v>
      </c>
      <c r="H26" s="1" t="s">
        <v>2293</v>
      </c>
      <c r="J26" s="1" t="s">
        <v>2294</v>
      </c>
      <c r="K26" s="1"/>
    </row>
    <row r="27" spans="1:11" ht="19.149999999999999" customHeight="1">
      <c r="A27" s="1670" t="s">
        <v>636</v>
      </c>
      <c r="B27" s="286" t="s">
        <v>604</v>
      </c>
      <c r="C27" s="7" t="s">
        <v>634</v>
      </c>
      <c r="D27" s="554"/>
      <c r="E27" s="554"/>
      <c r="F27" s="554"/>
      <c r="G27" s="2008"/>
      <c r="H27" s="6" t="s">
        <v>2295</v>
      </c>
      <c r="K27" s="1"/>
    </row>
    <row r="28" spans="1:11" ht="15.6" customHeight="1">
      <c r="A28" s="1670" t="s">
        <v>674</v>
      </c>
      <c r="B28" s="287" t="s">
        <v>653</v>
      </c>
      <c r="C28" s="7" t="s">
        <v>672</v>
      </c>
      <c r="D28" s="554"/>
      <c r="E28" s="554"/>
      <c r="F28" s="554"/>
      <c r="G28" s="2008"/>
      <c r="H28" s="1" t="s">
        <v>2293</v>
      </c>
      <c r="I28" s="1" t="s">
        <v>2296</v>
      </c>
      <c r="K28" s="1"/>
    </row>
    <row r="29" spans="1:11" ht="15.6" customHeight="1">
      <c r="A29" s="1670" t="s">
        <v>697</v>
      </c>
      <c r="B29" s="32" t="s">
        <v>688</v>
      </c>
      <c r="C29" s="7" t="s">
        <v>696</v>
      </c>
      <c r="D29" s="554"/>
      <c r="E29" s="554"/>
      <c r="F29" s="554"/>
      <c r="G29" s="2008"/>
      <c r="H29" s="1" t="s">
        <v>2293</v>
      </c>
      <c r="K29" s="1"/>
    </row>
    <row r="30" spans="1:11" ht="18">
      <c r="A30" s="1670" t="s">
        <v>724</v>
      </c>
      <c r="B30" s="288" t="s">
        <v>703</v>
      </c>
      <c r="C30" s="7" t="s">
        <v>722</v>
      </c>
      <c r="D30" s="554"/>
      <c r="E30" s="554"/>
      <c r="F30" s="554"/>
      <c r="G30" s="2008"/>
      <c r="H30" s="1" t="s">
        <v>2295</v>
      </c>
      <c r="K30" s="248"/>
    </row>
    <row r="31" spans="1:11" ht="18" customHeight="1">
      <c r="A31" s="1670" t="s">
        <v>756</v>
      </c>
      <c r="B31" s="288" t="s">
        <v>741</v>
      </c>
      <c r="C31" s="1871" t="s">
        <v>755</v>
      </c>
      <c r="D31" s="554"/>
      <c r="E31" s="554"/>
      <c r="F31" s="554"/>
      <c r="G31" s="2008"/>
      <c r="H31" s="167" t="s">
        <v>2297</v>
      </c>
      <c r="K31" s="248"/>
    </row>
    <row r="32" spans="1:11" ht="15.6" customHeight="1">
      <c r="A32" s="1670" t="s">
        <v>780</v>
      </c>
      <c r="B32" s="289" t="s">
        <v>767</v>
      </c>
      <c r="C32" s="1872" t="s">
        <v>755</v>
      </c>
      <c r="D32" s="554"/>
      <c r="E32" s="554"/>
      <c r="F32" s="554"/>
      <c r="G32" s="2008"/>
      <c r="H32" s="1" t="s">
        <v>2298</v>
      </c>
      <c r="K32" s="1"/>
    </row>
    <row r="33" spans="1:11" ht="15.6" customHeight="1">
      <c r="A33" s="1670" t="s">
        <v>697</v>
      </c>
      <c r="B33" s="289" t="s">
        <v>787</v>
      </c>
      <c r="C33" s="7" t="s">
        <v>696</v>
      </c>
      <c r="D33" s="554"/>
      <c r="E33" s="554"/>
      <c r="F33" s="554"/>
      <c r="G33" s="2008"/>
      <c r="H33" s="231">
        <v>43789</v>
      </c>
      <c r="K33" s="1"/>
    </row>
    <row r="34" spans="1:11" ht="15.6">
      <c r="A34" s="1670"/>
      <c r="B34" s="277" t="s">
        <v>818</v>
      </c>
      <c r="C34" s="7" t="s">
        <v>832</v>
      </c>
      <c r="D34" s="554"/>
      <c r="E34" s="554"/>
      <c r="F34" s="554"/>
      <c r="G34" s="2008"/>
      <c r="H34" s="231" t="s">
        <v>2299</v>
      </c>
      <c r="K34" s="1"/>
    </row>
    <row r="35" spans="1:11" ht="15.6">
      <c r="A35" s="1670"/>
      <c r="B35" s="32" t="s">
        <v>842</v>
      </c>
      <c r="C35" s="936">
        <v>3306184299</v>
      </c>
      <c r="D35" s="554"/>
      <c r="E35" s="554"/>
      <c r="F35" s="554"/>
      <c r="G35" s="2008"/>
      <c r="K35" s="1"/>
    </row>
    <row r="36" spans="1:11" ht="15.6">
      <c r="A36" s="1670"/>
      <c r="B36" s="32" t="s">
        <v>850</v>
      </c>
      <c r="C36" s="1297" t="s">
        <v>861</v>
      </c>
      <c r="D36" s="659"/>
      <c r="E36" s="554"/>
      <c r="F36" s="554"/>
      <c r="G36" s="2008"/>
      <c r="K36" s="1"/>
    </row>
    <row r="37" spans="1:11" ht="15.6">
      <c r="A37" s="1670"/>
      <c r="B37" s="289" t="s">
        <v>871</v>
      </c>
      <c r="C37" s="7" t="s">
        <v>890</v>
      </c>
      <c r="D37" s="554"/>
      <c r="E37" s="554"/>
      <c r="F37" s="554"/>
      <c r="G37" s="2008"/>
      <c r="H37" s="15" t="s">
        <v>2295</v>
      </c>
      <c r="K37" s="1"/>
    </row>
    <row r="38" spans="1:11" ht="18" customHeight="1">
      <c r="A38" s="1670"/>
      <c r="B38" s="289" t="s">
        <v>900</v>
      </c>
      <c r="C38" s="7" t="s">
        <v>74</v>
      </c>
      <c r="D38" s="554"/>
      <c r="E38" s="554"/>
      <c r="F38" s="554"/>
      <c r="G38" s="2008"/>
      <c r="K38" s="1"/>
    </row>
    <row r="39" spans="1:11" ht="15.6">
      <c r="A39" s="1670"/>
      <c r="B39" s="289" t="s">
        <v>917</v>
      </c>
      <c r="C39" s="7" t="s">
        <v>74</v>
      </c>
      <c r="D39" s="554"/>
      <c r="E39" s="554"/>
      <c r="F39" s="554"/>
      <c r="G39" s="2008"/>
      <c r="K39" s="1"/>
    </row>
    <row r="40" spans="1:11" ht="22.15" customHeight="1">
      <c r="A40" s="1670"/>
      <c r="B40" s="32" t="s">
        <v>935</v>
      </c>
      <c r="C40" s="7" t="s">
        <v>74</v>
      </c>
      <c r="D40" s="554"/>
      <c r="E40" s="554"/>
      <c r="F40" s="554"/>
      <c r="G40" s="2008"/>
      <c r="H40" s="15" t="s">
        <v>2295</v>
      </c>
      <c r="K40" s="1"/>
    </row>
    <row r="41" spans="1:11" ht="15.6">
      <c r="A41" s="1670"/>
      <c r="B41" s="32" t="s">
        <v>950</v>
      </c>
      <c r="C41" s="7" t="s">
        <v>74</v>
      </c>
      <c r="D41" s="554"/>
      <c r="E41" s="554"/>
      <c r="F41" s="554"/>
      <c r="G41" s="2008"/>
      <c r="K41" s="1"/>
    </row>
    <row r="42" spans="1:11" ht="15.6">
      <c r="A42" s="1670"/>
      <c r="B42" s="32" t="s">
        <v>970</v>
      </c>
      <c r="C42" s="7" t="s">
        <v>74</v>
      </c>
      <c r="D42" s="554"/>
      <c r="E42" s="554"/>
      <c r="F42" s="554"/>
      <c r="G42" s="2008"/>
      <c r="K42" s="1"/>
    </row>
    <row r="43" spans="1:11" ht="15.6">
      <c r="A43" s="1670"/>
      <c r="B43" s="289" t="s">
        <v>980</v>
      </c>
      <c r="C43" s="7" t="s">
        <v>74</v>
      </c>
      <c r="D43" s="554"/>
      <c r="E43" s="554"/>
      <c r="F43" s="554"/>
      <c r="G43" s="2008"/>
      <c r="H43" s="1" t="str">
        <f>+H26</f>
        <v>Per declaration pages</v>
      </c>
      <c r="K43" s="1"/>
    </row>
    <row r="44" spans="1:11" ht="15.6">
      <c r="A44" s="1670"/>
      <c r="B44" s="289" t="s">
        <v>991</v>
      </c>
      <c r="C44" s="7" t="s">
        <v>74</v>
      </c>
      <c r="D44" s="554"/>
      <c r="E44" s="554"/>
      <c r="F44" s="554"/>
      <c r="G44" s="2008"/>
      <c r="K44" s="1"/>
    </row>
    <row r="45" spans="1:11" ht="18" customHeight="1">
      <c r="A45" s="1670"/>
      <c r="B45" s="289" t="s">
        <v>1003</v>
      </c>
      <c r="C45" s="7" t="s">
        <v>74</v>
      </c>
      <c r="D45" s="554"/>
      <c r="E45" s="554"/>
      <c r="F45" s="554"/>
      <c r="G45" s="2008"/>
      <c r="K45" s="1"/>
    </row>
    <row r="46" spans="1:11" ht="18" customHeight="1">
      <c r="A46" s="1670"/>
      <c r="B46" s="288" t="s">
        <v>1012</v>
      </c>
      <c r="C46" s="936" t="s">
        <v>74</v>
      </c>
      <c r="D46" s="554"/>
      <c r="E46" s="554"/>
      <c r="F46" s="554"/>
      <c r="G46" s="2008"/>
      <c r="K46" s="1"/>
    </row>
    <row r="47" spans="1:11" ht="18" customHeight="1">
      <c r="A47" s="1670"/>
      <c r="B47" s="289" t="s">
        <v>1020</v>
      </c>
      <c r="C47" s="7" t="s">
        <v>74</v>
      </c>
      <c r="D47" s="554"/>
      <c r="E47" s="554"/>
      <c r="F47" s="554"/>
      <c r="G47" s="2008"/>
      <c r="K47" s="1"/>
    </row>
    <row r="48" spans="1:11" ht="31.9" customHeight="1">
      <c r="A48" s="1670"/>
      <c r="B48" s="289" t="s">
        <v>1034</v>
      </c>
      <c r="C48" s="7" t="s">
        <v>74</v>
      </c>
      <c r="D48" s="554"/>
      <c r="E48" s="554"/>
      <c r="F48" s="554"/>
      <c r="G48" s="2008"/>
      <c r="K48" s="1"/>
    </row>
    <row r="49" spans="1:15" ht="21">
      <c r="A49" s="1670"/>
      <c r="B49" s="289" t="s">
        <v>1040</v>
      </c>
      <c r="C49" s="7" t="s">
        <v>74</v>
      </c>
      <c r="D49" s="554"/>
      <c r="E49" s="554"/>
      <c r="F49" s="554"/>
      <c r="G49" s="2008"/>
      <c r="H49" s="399" t="s">
        <v>2300</v>
      </c>
      <c r="I49" s="399"/>
      <c r="J49" s="399"/>
      <c r="K49" s="399"/>
    </row>
    <row r="50" spans="1:15" ht="15.6">
      <c r="A50" s="249"/>
      <c r="B50" s="289" t="s">
        <v>1046</v>
      </c>
      <c r="C50" s="7" t="s">
        <v>74</v>
      </c>
      <c r="D50" s="554"/>
      <c r="E50" s="554"/>
      <c r="F50" s="554"/>
      <c r="G50" s="2008"/>
      <c r="K50" s="1"/>
    </row>
    <row r="51" spans="1:15" ht="20.45" customHeight="1">
      <c r="A51" s="400"/>
      <c r="B51" s="15" t="s">
        <v>1055</v>
      </c>
      <c r="C51" s="1245" t="s">
        <v>1085</v>
      </c>
      <c r="D51" s="554"/>
      <c r="E51" s="554"/>
      <c r="F51" s="554"/>
    </row>
    <row r="52" spans="1:15" ht="21">
      <c r="A52" s="400"/>
      <c r="B52" s="397" t="s">
        <v>1109</v>
      </c>
      <c r="C52" s="7" t="str">
        <f>C1</f>
        <v>LACEY, EUNICE</v>
      </c>
      <c r="D52" s="397" t="s">
        <v>2301</v>
      </c>
      <c r="E52" s="401" t="s">
        <v>2302</v>
      </c>
      <c r="F52" s="397" t="s">
        <v>2303</v>
      </c>
      <c r="G52" s="232" t="s">
        <v>2304</v>
      </c>
      <c r="H52" s="1966" t="s">
        <v>2305</v>
      </c>
      <c r="I52" s="250" t="s">
        <v>419</v>
      </c>
      <c r="J52" s="2009" t="s">
        <v>2306</v>
      </c>
      <c r="K52" s="2009"/>
      <c r="L52" s="2009"/>
    </row>
    <row r="53" spans="1:15" ht="18.75" customHeight="1" thickBot="1">
      <c r="A53" s="251"/>
      <c r="B53" s="402" t="s">
        <v>1118</v>
      </c>
      <c r="C53" s="7" t="s">
        <v>1125</v>
      </c>
      <c r="D53" s="214"/>
      <c r="E53" s="403"/>
      <c r="F53" s="214"/>
      <c r="G53" s="214" t="s">
        <v>135</v>
      </c>
      <c r="H53" s="1938" t="s">
        <v>469</v>
      </c>
      <c r="I53" s="216" t="s">
        <v>1362</v>
      </c>
      <c r="J53" s="404" t="s">
        <v>2307</v>
      </c>
      <c r="K53" s="2014" t="s">
        <v>2308</v>
      </c>
      <c r="L53" s="2015"/>
      <c r="M53" s="2015"/>
      <c r="N53" s="1914"/>
    </row>
    <row r="54" spans="1:15" ht="19.149999999999999" customHeight="1" thickTop="1" thickBot="1">
      <c r="A54" s="251"/>
      <c r="B54" s="405" t="s">
        <v>1144</v>
      </c>
      <c r="C54" s="1227" t="s">
        <v>1160</v>
      </c>
      <c r="D54" s="403"/>
      <c r="E54" s="214"/>
      <c r="F54" s="403"/>
      <c r="G54" s="215" t="s">
        <v>474</v>
      </c>
      <c r="H54" s="233" t="s">
        <v>328</v>
      </c>
      <c r="I54" s="216" t="s">
        <v>2309</v>
      </c>
      <c r="J54" s="406" t="s">
        <v>2310</v>
      </c>
      <c r="K54" s="407" t="s">
        <v>2311</v>
      </c>
      <c r="L54" s="408" t="s">
        <v>2312</v>
      </c>
      <c r="M54" s="409"/>
      <c r="N54" s="7"/>
    </row>
    <row r="55" spans="1:15" ht="19.899999999999999" customHeight="1" thickTop="1" thickBot="1">
      <c r="A55" s="251"/>
      <c r="B55" s="410" t="s">
        <v>1170</v>
      </c>
      <c r="C55" s="7" t="s">
        <v>1175</v>
      </c>
      <c r="D55" s="214"/>
      <c r="E55" s="403"/>
      <c r="F55" s="214"/>
      <c r="G55" s="1938" t="s">
        <v>2313</v>
      </c>
      <c r="H55" s="214" t="s">
        <v>482</v>
      </c>
      <c r="I55" s="1938" t="s">
        <v>2314</v>
      </c>
      <c r="J55" s="7"/>
      <c r="K55" s="7"/>
      <c r="L55" s="411" t="s">
        <v>2315</v>
      </c>
      <c r="M55" s="412" t="s">
        <v>2316</v>
      </c>
      <c r="N55" s="1264"/>
      <c r="O55" s="6" t="s">
        <v>2303</v>
      </c>
    </row>
    <row r="56" spans="1:15" ht="19.149999999999999" customHeight="1" thickTop="1" thickBot="1">
      <c r="A56" s="251"/>
      <c r="B56" s="405" t="s">
        <v>1188</v>
      </c>
      <c r="C56" s="276" t="s">
        <v>1026</v>
      </c>
      <c r="D56" s="403"/>
      <c r="E56" s="214"/>
      <c r="F56" s="403"/>
      <c r="G56" s="215" t="s">
        <v>332</v>
      </c>
      <c r="H56" s="61" t="s">
        <v>241</v>
      </c>
      <c r="I56" s="214" t="s">
        <v>1463</v>
      </c>
      <c r="J56" s="413" t="s">
        <v>2317</v>
      </c>
      <c r="K56" s="2016" t="s">
        <v>2318</v>
      </c>
      <c r="L56" s="2017"/>
      <c r="M56" s="414" t="s">
        <v>2319</v>
      </c>
      <c r="N56" s="1265"/>
    </row>
    <row r="57" spans="1:15" ht="19.149999999999999" customHeight="1" thickTop="1" thickBot="1">
      <c r="A57" s="251"/>
      <c r="B57" s="410" t="s">
        <v>1206</v>
      </c>
      <c r="C57" s="7" t="s">
        <v>243</v>
      </c>
      <c r="D57" s="214"/>
      <c r="E57" s="403"/>
      <c r="F57" s="214"/>
      <c r="G57" s="215" t="s">
        <v>324</v>
      </c>
      <c r="H57" s="216" t="s">
        <v>311</v>
      </c>
      <c r="I57" s="1938" t="s">
        <v>1047</v>
      </c>
      <c r="J57" s="415" t="s">
        <v>2320</v>
      </c>
      <c r="K57" s="416"/>
      <c r="L57" s="417"/>
      <c r="M57" s="414"/>
      <c r="N57" s="1265"/>
    </row>
    <row r="58" spans="1:15" ht="19.149999999999999" customHeight="1" thickTop="1" thickBot="1">
      <c r="A58" s="251"/>
      <c r="B58" s="405" t="s">
        <v>1234</v>
      </c>
      <c r="C58" s="396" t="s">
        <v>1247</v>
      </c>
      <c r="D58" s="403"/>
      <c r="E58" s="214"/>
      <c r="F58" s="403"/>
      <c r="G58" s="214" t="s">
        <v>467</v>
      </c>
      <c r="H58" s="217" t="s">
        <v>972</v>
      </c>
      <c r="I58" s="61" t="s">
        <v>1189</v>
      </c>
    </row>
    <row r="59" spans="1:15" ht="19.149999999999999" customHeight="1" thickTop="1" thickBot="1">
      <c r="A59" s="251"/>
      <c r="B59" s="410" t="s">
        <v>1255</v>
      </c>
      <c r="C59" s="276" t="s">
        <v>1203</v>
      </c>
      <c r="D59" s="214"/>
      <c r="E59" s="403"/>
      <c r="F59" s="214"/>
      <c r="G59" s="215" t="s">
        <v>1161</v>
      </c>
      <c r="H59" s="234" t="s">
        <v>309</v>
      </c>
      <c r="I59" s="61" t="s">
        <v>2321</v>
      </c>
    </row>
    <row r="60" spans="1:15" ht="19.149999999999999" customHeight="1" thickTop="1" thickBot="1">
      <c r="A60" s="251"/>
      <c r="B60" s="405" t="s">
        <v>1282</v>
      </c>
      <c r="C60" s="276" t="s">
        <v>242</v>
      </c>
      <c r="D60" s="403"/>
      <c r="E60" s="214"/>
      <c r="F60" s="403"/>
      <c r="G60" s="214" t="s">
        <v>1023</v>
      </c>
      <c r="H60" s="217" t="s">
        <v>971</v>
      </c>
      <c r="I60" s="61" t="s">
        <v>2322</v>
      </c>
    </row>
    <row r="61" spans="1:15" ht="19.149999999999999" customHeight="1" thickTop="1" thickBot="1">
      <c r="A61" s="251"/>
      <c r="B61" s="410" t="s">
        <v>1310</v>
      </c>
      <c r="C61" s="7" t="s">
        <v>819</v>
      </c>
      <c r="D61" s="214"/>
      <c r="E61" s="403"/>
      <c r="F61" s="214"/>
      <c r="G61" s="215" t="s">
        <v>322</v>
      </c>
      <c r="H61" s="233" t="s">
        <v>1235</v>
      </c>
      <c r="I61" s="252" t="s">
        <v>1509</v>
      </c>
    </row>
    <row r="62" spans="1:15" ht="19.149999999999999" thickTop="1" thickBot="1">
      <c r="A62" s="355"/>
      <c r="B62" s="405" t="s">
        <v>1334</v>
      </c>
      <c r="C62" s="7" t="s">
        <v>1345</v>
      </c>
      <c r="D62" s="403"/>
      <c r="E62" s="214"/>
      <c r="F62" s="403"/>
      <c r="G62" s="214" t="s">
        <v>488</v>
      </c>
      <c r="H62" s="214" t="s">
        <v>1036</v>
      </c>
      <c r="I62" s="418" t="s">
        <v>1123</v>
      </c>
      <c r="J62" s="1">
        <v>10</v>
      </c>
    </row>
    <row r="63" spans="1:15" ht="19.149999999999999" thickTop="1" thickBot="1">
      <c r="A63" s="355"/>
      <c r="B63" s="410" t="s">
        <v>1357</v>
      </c>
      <c r="C63" s="396" t="s">
        <v>74</v>
      </c>
      <c r="D63" s="214"/>
      <c r="E63" s="403"/>
      <c r="F63" s="214"/>
      <c r="G63" s="214" t="s">
        <v>326</v>
      </c>
      <c r="H63" s="217" t="s">
        <v>1035</v>
      </c>
      <c r="I63" s="419" t="s">
        <v>1333</v>
      </c>
    </row>
    <row r="64" spans="1:15" ht="19.149999999999999" thickTop="1" thickBot="1">
      <c r="A64" s="355"/>
      <c r="B64" s="405" t="s">
        <v>1375</v>
      </c>
      <c r="C64" s="396" t="s">
        <v>74</v>
      </c>
      <c r="D64" s="403"/>
      <c r="E64" s="214"/>
      <c r="F64" s="403"/>
      <c r="G64" s="214" t="s">
        <v>1352</v>
      </c>
      <c r="H64" s="216" t="s">
        <v>851</v>
      </c>
      <c r="I64" s="420" t="s">
        <v>2289</v>
      </c>
    </row>
    <row r="65" spans="1:11" ht="19.149999999999999" thickTop="1" thickBot="1">
      <c r="A65" s="355"/>
      <c r="B65" s="410" t="s">
        <v>1394</v>
      </c>
      <c r="C65" s="396" t="s">
        <v>74</v>
      </c>
      <c r="D65" s="214"/>
      <c r="E65" s="403"/>
      <c r="F65" s="214"/>
      <c r="G65" s="214" t="s">
        <v>2323</v>
      </c>
      <c r="H65" s="214" t="s">
        <v>2324</v>
      </c>
      <c r="I65" s="420" t="s">
        <v>2290</v>
      </c>
    </row>
    <row r="66" spans="1:11" ht="18.600000000000001" customHeight="1" thickTop="1" thickBot="1">
      <c r="A66" s="355"/>
      <c r="B66" s="405" t="s">
        <v>1409</v>
      </c>
      <c r="C66" s="396" t="s">
        <v>74</v>
      </c>
      <c r="D66" s="403"/>
      <c r="E66" s="214"/>
      <c r="F66" s="403"/>
      <c r="G66" s="1938"/>
      <c r="H66" s="61"/>
      <c r="I66" s="421" t="s">
        <v>403</v>
      </c>
    </row>
    <row r="67" spans="1:11" ht="19.149999999999999" thickTop="1" thickBot="1">
      <c r="A67" s="355"/>
      <c r="B67" s="410" t="s">
        <v>1426</v>
      </c>
      <c r="C67" s="7" t="s">
        <v>74</v>
      </c>
      <c r="D67" s="214"/>
      <c r="E67" s="403"/>
      <c r="F67" s="214"/>
      <c r="G67" s="235" t="s">
        <v>2325</v>
      </c>
      <c r="H67" s="61"/>
      <c r="I67" s="420" t="s">
        <v>1438</v>
      </c>
    </row>
    <row r="68" spans="1:11" ht="19.149999999999999" thickTop="1" thickBot="1">
      <c r="A68" s="355"/>
      <c r="B68" s="405" t="s">
        <v>1443</v>
      </c>
      <c r="C68" s="7" t="s">
        <v>74</v>
      </c>
      <c r="D68" s="403"/>
      <c r="E68" s="214"/>
      <c r="F68" s="403"/>
      <c r="G68" s="214" t="s">
        <v>2314</v>
      </c>
      <c r="H68" s="1938"/>
      <c r="I68" s="422" t="s">
        <v>1281</v>
      </c>
    </row>
    <row r="69" spans="1:11" ht="19.149999999999999" thickTop="1" thickBot="1">
      <c r="A69" s="355"/>
      <c r="B69" s="410" t="s">
        <v>1459</v>
      </c>
      <c r="C69" s="7" t="s">
        <v>74</v>
      </c>
      <c r="D69" s="214"/>
      <c r="E69" s="403"/>
      <c r="F69" s="214"/>
      <c r="G69" s="215" t="s">
        <v>2326</v>
      </c>
      <c r="H69" s="1938"/>
      <c r="I69" s="420" t="s">
        <v>1454</v>
      </c>
    </row>
    <row r="70" spans="1:11" ht="19.149999999999999" thickTop="1" thickBot="1">
      <c r="A70" s="355"/>
      <c r="B70" s="405" t="s">
        <v>1473</v>
      </c>
      <c r="C70" s="7" t="s">
        <v>74</v>
      </c>
      <c r="D70" s="403"/>
      <c r="E70" s="214"/>
      <c r="F70" s="403"/>
      <c r="G70" s="61"/>
      <c r="H70" s="61"/>
      <c r="I70" s="420" t="s">
        <v>1470</v>
      </c>
    </row>
    <row r="71" spans="1:11" ht="18" customHeight="1" thickTop="1" thickBot="1">
      <c r="A71" s="355"/>
      <c r="B71" s="410" t="s">
        <v>1487</v>
      </c>
      <c r="C71" s="7" t="s">
        <v>74</v>
      </c>
      <c r="D71" s="214"/>
      <c r="E71" s="403"/>
      <c r="F71" s="214"/>
      <c r="G71" s="61"/>
      <c r="H71" s="61"/>
      <c r="I71" s="1" t="s">
        <v>2327</v>
      </c>
    </row>
    <row r="72" spans="1:11" ht="18" customHeight="1" thickTop="1" thickBot="1">
      <c r="A72" s="355"/>
      <c r="B72" s="405" t="s">
        <v>1495</v>
      </c>
      <c r="C72" s="7" t="s">
        <v>74</v>
      </c>
      <c r="D72" s="214"/>
      <c r="E72" s="403"/>
      <c r="F72" s="214"/>
      <c r="G72" s="236"/>
      <c r="H72" s="453"/>
    </row>
    <row r="73" spans="1:11" ht="19.149999999999999" thickTop="1" thickBot="1">
      <c r="A73" s="355"/>
      <c r="B73" s="405" t="s">
        <v>1505</v>
      </c>
      <c r="C73" s="7" t="s">
        <v>74</v>
      </c>
      <c r="D73" s="403"/>
      <c r="E73" s="214"/>
      <c r="F73" s="403"/>
      <c r="G73" s="423"/>
      <c r="H73" s="453"/>
    </row>
    <row r="74" spans="1:11" ht="19.149999999999999" thickTop="1" thickBot="1">
      <c r="A74" s="355"/>
      <c r="B74" s="405" t="s">
        <v>1513</v>
      </c>
      <c r="C74" s="7" t="s">
        <v>74</v>
      </c>
      <c r="D74" s="214"/>
      <c r="E74" s="403"/>
      <c r="F74" s="214"/>
      <c r="G74" s="423"/>
      <c r="H74" s="453"/>
    </row>
    <row r="75" spans="1:11" ht="19.149999999999999" thickTop="1" thickBot="1">
      <c r="A75" s="355"/>
      <c r="B75" s="405" t="s">
        <v>1523</v>
      </c>
      <c r="C75" s="7" t="s">
        <v>74</v>
      </c>
      <c r="D75" s="403"/>
      <c r="E75" s="214"/>
      <c r="F75" s="403"/>
      <c r="G75" s="423"/>
      <c r="H75" s="453"/>
    </row>
    <row r="76" spans="1:11" ht="19.149999999999999" thickTop="1" thickBot="1">
      <c r="A76" s="355"/>
      <c r="B76" s="405" t="s">
        <v>1529</v>
      </c>
      <c r="C76" s="7" t="s">
        <v>74</v>
      </c>
      <c r="D76" s="214"/>
      <c r="E76" s="403"/>
      <c r="F76" s="214"/>
      <c r="G76" s="423"/>
      <c r="H76" s="453"/>
    </row>
    <row r="77" spans="1:11" ht="19.149999999999999" thickTop="1" thickBot="1">
      <c r="A77" s="355"/>
      <c r="B77" s="405" t="s">
        <v>1538</v>
      </c>
      <c r="C77" s="7" t="s">
        <v>74</v>
      </c>
      <c r="D77" s="403"/>
      <c r="E77" s="214"/>
      <c r="F77" s="403"/>
      <c r="G77" s="423"/>
      <c r="H77" s="453"/>
    </row>
    <row r="78" spans="1:11" ht="16.149999999999999" thickTop="1">
      <c r="A78" s="355"/>
      <c r="B78" s="290" t="s">
        <v>1544</v>
      </c>
      <c r="C78" s="7" t="s">
        <v>74</v>
      </c>
      <c r="D78" s="560"/>
      <c r="E78" s="560"/>
      <c r="F78" s="560"/>
      <c r="G78" s="2011" t="s">
        <v>2328</v>
      </c>
      <c r="H78" s="1" t="s">
        <v>2329</v>
      </c>
      <c r="K78" s="1"/>
    </row>
    <row r="79" spans="1:11" ht="15.6">
      <c r="A79" s="355"/>
      <c r="B79" s="237" t="s">
        <v>1551</v>
      </c>
      <c r="C79" s="7" t="s">
        <v>74</v>
      </c>
      <c r="D79" s="560"/>
      <c r="E79" s="560"/>
      <c r="F79" s="560"/>
      <c r="G79" s="2011"/>
      <c r="K79" s="1"/>
    </row>
    <row r="80" spans="1:11" ht="18">
      <c r="A80" s="355"/>
      <c r="B80" s="238" t="s">
        <v>1561</v>
      </c>
      <c r="C80" s="7" t="s">
        <v>74</v>
      </c>
      <c r="D80" s="560"/>
      <c r="E80" s="560"/>
      <c r="F80" s="560"/>
      <c r="G80" s="2011"/>
      <c r="H80" s="239" t="s">
        <v>2330</v>
      </c>
      <c r="K80" s="1"/>
    </row>
    <row r="81" spans="1:8" ht="18">
      <c r="A81" s="355"/>
      <c r="B81" s="228" t="s">
        <v>1568</v>
      </c>
      <c r="C81" s="7" t="s">
        <v>74</v>
      </c>
      <c r="D81" s="560"/>
      <c r="E81" s="560"/>
      <c r="F81" s="560"/>
      <c r="G81" s="2011"/>
      <c r="H81" s="219"/>
    </row>
    <row r="82" spans="1:8" ht="18">
      <c r="A82" s="355"/>
      <c r="B82" s="28" t="s">
        <v>1572</v>
      </c>
      <c r="C82" s="7" t="s">
        <v>74</v>
      </c>
      <c r="D82" s="560"/>
      <c r="E82" s="560"/>
      <c r="F82" s="560"/>
      <c r="G82" s="2011"/>
      <c r="H82" s="219"/>
    </row>
    <row r="83" spans="1:8" ht="18">
      <c r="A83" s="355"/>
      <c r="B83" s="32" t="s">
        <v>1576</v>
      </c>
      <c r="C83" s="7" t="s">
        <v>74</v>
      </c>
      <c r="D83" s="560"/>
      <c r="E83" s="560"/>
      <c r="F83" s="560"/>
      <c r="G83" s="2011"/>
      <c r="H83" s="219"/>
    </row>
    <row r="84" spans="1:8" ht="15.6">
      <c r="A84" s="355"/>
      <c r="B84" s="28"/>
      <c r="C84" s="7" t="s">
        <v>74</v>
      </c>
      <c r="D84" s="560"/>
      <c r="E84" s="560"/>
      <c r="F84" s="560"/>
      <c r="G84" s="2011"/>
    </row>
    <row r="85" spans="1:8" ht="15.6">
      <c r="A85" s="355"/>
      <c r="B85" s="240" t="s">
        <v>1582</v>
      </c>
      <c r="C85" s="7" t="s">
        <v>74</v>
      </c>
      <c r="D85" s="560"/>
      <c r="E85" s="560"/>
      <c r="F85" s="560"/>
      <c r="G85" s="2011"/>
    </row>
    <row r="86" spans="1:8" ht="15.6">
      <c r="A86" s="355"/>
      <c r="B86" s="28" t="s">
        <v>1585</v>
      </c>
      <c r="C86" s="7" t="s">
        <v>74</v>
      </c>
      <c r="D86" s="560"/>
      <c r="E86" s="560"/>
      <c r="F86" s="560"/>
      <c r="G86" s="2011"/>
    </row>
    <row r="87" spans="1:8" ht="15.6">
      <c r="A87" s="355"/>
      <c r="B87" s="228" t="s">
        <v>1587</v>
      </c>
      <c r="C87" s="7" t="s">
        <v>74</v>
      </c>
      <c r="D87" s="560"/>
      <c r="E87" s="560"/>
      <c r="F87" s="560"/>
      <c r="G87" s="2011"/>
    </row>
    <row r="88" spans="1:8" ht="18" customHeight="1">
      <c r="A88" s="355"/>
      <c r="B88" s="228" t="s">
        <v>1589</v>
      </c>
      <c r="C88" s="7" t="s">
        <v>74</v>
      </c>
      <c r="D88" s="560"/>
      <c r="E88" s="560"/>
      <c r="F88" s="560"/>
      <c r="G88" s="2011"/>
    </row>
    <row r="89" spans="1:8" ht="15.6">
      <c r="A89" s="355"/>
      <c r="B89" s="28" t="s">
        <v>1592</v>
      </c>
      <c r="C89" s="7" t="s">
        <v>74</v>
      </c>
      <c r="D89" s="560"/>
      <c r="E89" s="560"/>
      <c r="F89" s="560"/>
      <c r="G89" s="2011"/>
    </row>
    <row r="90" spans="1:8" ht="15.6">
      <c r="A90" s="355"/>
      <c r="B90" s="28" t="s">
        <v>1594</v>
      </c>
      <c r="C90" s="7" t="s">
        <v>74</v>
      </c>
      <c r="D90" s="560"/>
      <c r="E90" s="560"/>
      <c r="F90" s="560"/>
      <c r="G90" s="2011"/>
    </row>
    <row r="91" spans="1:8" ht="15.6">
      <c r="A91" s="355"/>
      <c r="B91" s="228" t="s">
        <v>1596</v>
      </c>
      <c r="C91" s="7" t="s">
        <v>74</v>
      </c>
      <c r="D91" s="560"/>
      <c r="E91" s="560"/>
      <c r="F91" s="560"/>
      <c r="G91" s="2011"/>
    </row>
    <row r="92" spans="1:8" ht="18" customHeight="1">
      <c r="A92" s="355"/>
      <c r="B92" s="224" t="s">
        <v>1598</v>
      </c>
      <c r="C92" s="7" t="s">
        <v>74</v>
      </c>
      <c r="D92" s="560"/>
      <c r="E92" s="560"/>
      <c r="F92" s="560"/>
      <c r="G92" s="2011"/>
    </row>
    <row r="93" spans="1:8" ht="15.6">
      <c r="A93" s="355"/>
      <c r="B93" s="224" t="s">
        <v>1600</v>
      </c>
      <c r="C93" s="7" t="s">
        <v>74</v>
      </c>
      <c r="D93" s="560"/>
      <c r="E93" s="560"/>
      <c r="F93" s="560"/>
      <c r="G93" s="2011"/>
    </row>
    <row r="94" spans="1:8" ht="18">
      <c r="A94" s="355"/>
      <c r="B94" s="15"/>
      <c r="C94" s="7" t="s">
        <v>74</v>
      </c>
      <c r="D94" s="560"/>
      <c r="E94" s="560"/>
      <c r="F94" s="560"/>
      <c r="G94" s="219"/>
    </row>
    <row r="95" spans="1:8">
      <c r="A95" s="355"/>
      <c r="B95" s="241" t="s">
        <v>1603</v>
      </c>
      <c r="C95" s="7" t="s">
        <v>74</v>
      </c>
      <c r="D95" s="560"/>
      <c r="E95" s="560"/>
      <c r="F95" s="560"/>
    </row>
    <row r="96" spans="1:8">
      <c r="A96" s="355"/>
      <c r="B96" s="241" t="s">
        <v>1604</v>
      </c>
      <c r="C96" s="7" t="s">
        <v>74</v>
      </c>
      <c r="D96" s="560"/>
      <c r="E96" s="560"/>
      <c r="F96" s="560"/>
    </row>
    <row r="97" spans="1:26">
      <c r="A97" s="355"/>
      <c r="B97" s="15" t="s">
        <v>1605</v>
      </c>
      <c r="C97" s="7" t="s">
        <v>74</v>
      </c>
      <c r="D97" s="560"/>
      <c r="E97" s="560"/>
      <c r="F97" s="560"/>
    </row>
    <row r="98" spans="1:26">
      <c r="B98" s="15"/>
      <c r="C98" s="7" t="s">
        <v>74</v>
      </c>
      <c r="D98" s="7"/>
      <c r="E98" s="560"/>
      <c r="F98" s="560"/>
      <c r="L98" t="s">
        <v>2331</v>
      </c>
    </row>
    <row r="99" spans="1:26">
      <c r="B99" s="481" t="s">
        <v>1608</v>
      </c>
      <c r="C99" s="7" t="s">
        <v>74</v>
      </c>
      <c r="D99" s="396" t="s">
        <v>1686</v>
      </c>
      <c r="E99"/>
      <c r="F99" t="s">
        <v>2332</v>
      </c>
      <c r="L99" t="s">
        <v>1682</v>
      </c>
      <c r="O99" s="257" t="s">
        <v>2333</v>
      </c>
      <c r="P99" t="s">
        <v>2334</v>
      </c>
      <c r="T99" s="7" t="s">
        <v>2335</v>
      </c>
      <c r="W99" s="15" t="s">
        <v>1683</v>
      </c>
      <c r="X99" s="396"/>
      <c r="Y99" s="15" t="s">
        <v>2336</v>
      </c>
      <c r="Z99" s="1"/>
    </row>
    <row r="100" spans="1:26" s="896" customFormat="1" ht="23.45" customHeight="1">
      <c r="A100" s="1665" t="s">
        <v>1613</v>
      </c>
      <c r="B100" s="893" t="s">
        <v>1611</v>
      </c>
      <c r="C100" s="658" t="s">
        <v>1613</v>
      </c>
      <c r="D100" s="658" t="s">
        <v>1613</v>
      </c>
      <c r="E100" s="22" t="s">
        <v>2337</v>
      </c>
      <c r="F100" s="896" t="s">
        <v>2338</v>
      </c>
      <c r="H100" s="658" t="s">
        <v>1613</v>
      </c>
      <c r="L100" s="896" t="s">
        <v>2338</v>
      </c>
      <c r="N100" s="7"/>
      <c r="O100" s="896" t="s">
        <v>2339</v>
      </c>
      <c r="P100" s="896" t="s">
        <v>2340</v>
      </c>
      <c r="T100" s="7" t="s">
        <v>2341</v>
      </c>
      <c r="W100" s="511" t="s">
        <v>1606</v>
      </c>
      <c r="X100" s="733"/>
      <c r="Y100" s="894" t="s">
        <v>1612</v>
      </c>
      <c r="Z100" s="548" t="s">
        <v>2342</v>
      </c>
    </row>
    <row r="101" spans="1:26" ht="18" customHeight="1">
      <c r="A101" s="1665" t="s">
        <v>1627</v>
      </c>
      <c r="B101" s="561" t="s">
        <v>1619</v>
      </c>
      <c r="C101" s="867" t="s">
        <v>1620</v>
      </c>
      <c r="D101" s="867" t="s">
        <v>1620</v>
      </c>
      <c r="E101" s="22" t="s">
        <v>2343</v>
      </c>
      <c r="F101" t="s">
        <v>2344</v>
      </c>
      <c r="H101" s="867" t="s">
        <v>1620</v>
      </c>
      <c r="L101" t="s">
        <v>2344</v>
      </c>
      <c r="N101" s="7"/>
      <c r="O101" t="s">
        <v>2345</v>
      </c>
      <c r="P101" t="s">
        <v>2345</v>
      </c>
      <c r="T101" s="7"/>
      <c r="W101" s="15" t="s">
        <v>1623</v>
      </c>
      <c r="X101" s="729"/>
      <c r="Y101" s="211"/>
      <c r="Z101" s="15"/>
    </row>
    <row r="102" spans="1:26" ht="18" customHeight="1">
      <c r="A102" s="1665" t="s">
        <v>1630</v>
      </c>
      <c r="B102" s="481" t="s">
        <v>1629</v>
      </c>
      <c r="C102" s="1954" t="s">
        <v>1633</v>
      </c>
      <c r="D102" s="1954" t="s">
        <v>1633</v>
      </c>
      <c r="E102" t="s">
        <v>2346</v>
      </c>
      <c r="F102" t="s">
        <v>2346</v>
      </c>
      <c r="H102" s="1954" t="s">
        <v>1633</v>
      </c>
      <c r="L102" t="s">
        <v>2346</v>
      </c>
      <c r="N102" s="7"/>
      <c r="O102" t="s">
        <v>2346</v>
      </c>
      <c r="P102" t="s">
        <v>2346</v>
      </c>
      <c r="T102" s="7" t="s">
        <v>2347</v>
      </c>
      <c r="W102" s="15" t="s">
        <v>1634</v>
      </c>
      <c r="X102" s="730"/>
      <c r="Y102" s="659" t="s">
        <v>1631</v>
      </c>
      <c r="Z102" s="15" t="s">
        <v>2348</v>
      </c>
    </row>
    <row r="103" spans="1:26" ht="18" customHeight="1">
      <c r="A103" s="1665" t="s">
        <v>1637</v>
      </c>
      <c r="B103" s="481" t="s">
        <v>1635</v>
      </c>
      <c r="C103" s="868" t="s">
        <v>1637</v>
      </c>
      <c r="D103" s="868" t="s">
        <v>1637</v>
      </c>
      <c r="E103" s="22" t="s">
        <v>2349</v>
      </c>
      <c r="F103" t="s">
        <v>2350</v>
      </c>
      <c r="H103" s="868" t="s">
        <v>1637</v>
      </c>
      <c r="L103" s="211" t="s">
        <v>1636</v>
      </c>
      <c r="N103" s="7"/>
      <c r="O103" t="s">
        <v>2333</v>
      </c>
      <c r="P103" t="s">
        <v>2351</v>
      </c>
      <c r="T103" s="7" t="s">
        <v>2352</v>
      </c>
      <c r="W103" s="15" t="s">
        <v>1639</v>
      </c>
      <c r="X103" s="731"/>
      <c r="Y103" s="211" t="s">
        <v>1636</v>
      </c>
      <c r="Z103" s="15" t="s">
        <v>2353</v>
      </c>
    </row>
    <row r="104" spans="1:26" ht="18" customHeight="1">
      <c r="A104" s="1665" t="s">
        <v>1646</v>
      </c>
      <c r="B104" s="481" t="s">
        <v>1644</v>
      </c>
      <c r="C104" s="703" t="s">
        <v>1646</v>
      </c>
      <c r="D104" s="703" t="s">
        <v>1646</v>
      </c>
      <c r="E104" s="66" t="s">
        <v>2354</v>
      </c>
      <c r="F104" t="s">
        <v>2355</v>
      </c>
      <c r="H104" s="703" t="s">
        <v>1646</v>
      </c>
      <c r="L104" s="703" t="s">
        <v>1645</v>
      </c>
      <c r="N104" s="7"/>
      <c r="O104" t="s">
        <v>2356</v>
      </c>
      <c r="P104" t="s">
        <v>2357</v>
      </c>
      <c r="T104" s="7" t="s">
        <v>2358</v>
      </c>
      <c r="W104" s="15" t="s">
        <v>1647</v>
      </c>
      <c r="X104" s="1942"/>
      <c r="Y104" s="703" t="s">
        <v>1645</v>
      </c>
      <c r="Z104" s="15" t="s">
        <v>2359</v>
      </c>
    </row>
    <row r="105" spans="1:26" ht="18" customHeight="1">
      <c r="A105" s="1665" t="s">
        <v>1651</v>
      </c>
      <c r="B105" s="481" t="s">
        <v>1650</v>
      </c>
      <c r="C105" s="406" t="s">
        <v>1651</v>
      </c>
      <c r="D105" s="406" t="s">
        <v>1651</v>
      </c>
      <c r="E105" s="22"/>
      <c r="F105" t="s">
        <v>1651</v>
      </c>
      <c r="H105" s="406" t="s">
        <v>1651</v>
      </c>
      <c r="J105"/>
      <c r="L105" t="s">
        <v>1651</v>
      </c>
      <c r="N105" s="7"/>
      <c r="O105" t="s">
        <v>2360</v>
      </c>
      <c r="P105" t="s">
        <v>166</v>
      </c>
      <c r="T105" s="7" t="s">
        <v>2361</v>
      </c>
      <c r="W105" s="15" t="s">
        <v>1638</v>
      </c>
      <c r="X105" s="1942"/>
      <c r="Y105" s="406"/>
      <c r="Z105" s="7"/>
    </row>
    <row r="106" spans="1:26" ht="18" customHeight="1">
      <c r="A106" s="1665" t="s">
        <v>1653</v>
      </c>
      <c r="B106" s="481" t="s">
        <v>1652</v>
      </c>
      <c r="C106" s="211" t="s">
        <v>1653</v>
      </c>
      <c r="D106" s="211" t="s">
        <v>1653</v>
      </c>
      <c r="E106" s="897" t="s">
        <v>2362</v>
      </c>
      <c r="F106" t="s">
        <v>1653</v>
      </c>
      <c r="H106" s="211" t="s">
        <v>1653</v>
      </c>
      <c r="J106"/>
      <c r="L106" t="s">
        <v>1653</v>
      </c>
      <c r="N106" s="7"/>
      <c r="O106" t="s">
        <v>2360</v>
      </c>
      <c r="S106" s="712" t="s">
        <v>2363</v>
      </c>
      <c r="T106" s="7" t="s">
        <v>2364</v>
      </c>
      <c r="U106" s="713" t="s">
        <v>2365</v>
      </c>
      <c r="W106" s="15" t="s">
        <v>1646</v>
      </c>
      <c r="X106" s="731"/>
      <c r="Y106" s="211"/>
      <c r="Z106" s="15"/>
    </row>
    <row r="107" spans="1:26" ht="18" customHeight="1">
      <c r="A107" s="1665" t="s">
        <v>1636</v>
      </c>
      <c r="B107" s="481" t="s">
        <v>1654</v>
      </c>
      <c r="C107" s="7" t="s">
        <v>1655</v>
      </c>
      <c r="D107" s="7" t="s">
        <v>1655</v>
      </c>
      <c r="E107" s="6"/>
      <c r="F107" t="s">
        <v>1637</v>
      </c>
      <c r="H107" s="7" t="s">
        <v>1655</v>
      </c>
      <c r="L107" t="s">
        <v>1637</v>
      </c>
      <c r="N107" s="7"/>
      <c r="T107" s="7"/>
      <c r="W107" s="15" t="s">
        <v>1651</v>
      </c>
      <c r="X107" s="732"/>
      <c r="Y107" s="211"/>
      <c r="Z107" s="15"/>
    </row>
    <row r="108" spans="1:26" ht="18" customHeight="1">
      <c r="A108" s="1665" t="s">
        <v>183</v>
      </c>
      <c r="B108" s="481" t="s">
        <v>1656</v>
      </c>
      <c r="C108" s="7" t="s">
        <v>1657</v>
      </c>
      <c r="D108" s="7" t="s">
        <v>1657</v>
      </c>
      <c r="E108" s="6"/>
      <c r="F108" t="s">
        <v>1646</v>
      </c>
      <c r="H108" s="7" t="s">
        <v>1657</v>
      </c>
      <c r="L108" t="s">
        <v>1646</v>
      </c>
      <c r="N108" s="257"/>
      <c r="T108" s="257"/>
      <c r="W108" s="15" t="s">
        <v>1653</v>
      </c>
      <c r="X108" s="733"/>
      <c r="Y108" s="211"/>
      <c r="Z108" s="15"/>
    </row>
    <row r="109" spans="1:26" ht="18" customHeight="1">
      <c r="A109" s="1665" t="s">
        <v>1666</v>
      </c>
      <c r="B109" s="561" t="s">
        <v>1658</v>
      </c>
      <c r="C109" s="658" t="s">
        <v>1659</v>
      </c>
      <c r="D109" s="658" t="s">
        <v>1659</v>
      </c>
      <c r="E109" s="1951" t="s">
        <v>2366</v>
      </c>
      <c r="F109" t="s">
        <v>1669</v>
      </c>
      <c r="H109" s="658" t="s">
        <v>1659</v>
      </c>
      <c r="L109" t="s">
        <v>1669</v>
      </c>
      <c r="N109" s="7"/>
      <c r="T109" s="7"/>
      <c r="W109" s="424" t="s">
        <v>2367</v>
      </c>
      <c r="X109" s="728"/>
      <c r="Y109" s="211"/>
      <c r="Z109" s="15"/>
    </row>
    <row r="110" spans="1:26" ht="18" customHeight="1">
      <c r="A110" s="1665" t="s">
        <v>1673</v>
      </c>
      <c r="B110" s="561" t="s">
        <v>1668</v>
      </c>
      <c r="C110" s="870" t="s">
        <v>1669</v>
      </c>
      <c r="D110" s="870" t="s">
        <v>1669</v>
      </c>
      <c r="E110" s="6"/>
      <c r="F110" t="s">
        <v>1676</v>
      </c>
      <c r="H110" s="870" t="s">
        <v>1669</v>
      </c>
      <c r="L110" t="s">
        <v>1676</v>
      </c>
      <c r="N110" s="7"/>
      <c r="T110" s="7"/>
      <c r="W110" s="15"/>
      <c r="X110" s="728"/>
      <c r="Y110" s="704"/>
      <c r="Z110" s="15"/>
    </row>
    <row r="111" spans="1:26" ht="18" customHeight="1">
      <c r="A111" s="1665" t="s">
        <v>1676</v>
      </c>
      <c r="B111" s="481" t="s">
        <v>1675</v>
      </c>
      <c r="C111" s="658" t="s">
        <v>1676</v>
      </c>
      <c r="D111" s="658" t="s">
        <v>1676</v>
      </c>
      <c r="E111" s="6"/>
      <c r="F111" t="s">
        <v>1659</v>
      </c>
      <c r="H111" s="658" t="s">
        <v>1676</v>
      </c>
      <c r="L111" t="s">
        <v>1659</v>
      </c>
      <c r="N111" s="7"/>
      <c r="T111" s="7"/>
      <c r="W111" s="15"/>
      <c r="X111" s="728"/>
      <c r="Y111" s="211"/>
      <c r="Z111" s="15"/>
    </row>
    <row r="112" spans="1:26" ht="18" customHeight="1">
      <c r="A112" s="1665" t="s">
        <v>1682</v>
      </c>
      <c r="B112" s="481" t="s">
        <v>1680</v>
      </c>
      <c r="C112" s="871" t="s">
        <v>1609</v>
      </c>
      <c r="D112" s="871" t="s">
        <v>1609</v>
      </c>
      <c r="E112" s="897" t="s">
        <v>2368</v>
      </c>
      <c r="F112" t="s">
        <v>1701</v>
      </c>
      <c r="H112" s="871" t="s">
        <v>1609</v>
      </c>
      <c r="L112" t="s">
        <v>1682</v>
      </c>
      <c r="N112" s="7"/>
      <c r="T112" s="7" t="s">
        <v>2335</v>
      </c>
      <c r="W112" s="15" t="s">
        <v>1683</v>
      </c>
      <c r="X112" s="710"/>
      <c r="Y112" s="1972" t="s">
        <v>1681</v>
      </c>
      <c r="Z112" s="15" t="s">
        <v>2369</v>
      </c>
    </row>
    <row r="113" spans="1:26" ht="18" customHeight="1">
      <c r="A113" s="1665" t="s">
        <v>1689</v>
      </c>
      <c r="B113" s="481" t="s">
        <v>1688</v>
      </c>
      <c r="C113" s="704" t="s">
        <v>1689</v>
      </c>
      <c r="D113" s="704" t="s">
        <v>1689</v>
      </c>
      <c r="E113" s="897" t="s">
        <v>2362</v>
      </c>
      <c r="F113" t="s">
        <v>2370</v>
      </c>
      <c r="H113" s="704" t="s">
        <v>1689</v>
      </c>
      <c r="L113" t="s">
        <v>1689</v>
      </c>
      <c r="N113" s="498"/>
      <c r="O113" t="s">
        <v>2371</v>
      </c>
      <c r="P113" t="s">
        <v>2357</v>
      </c>
      <c r="T113" s="498" t="s">
        <v>2347</v>
      </c>
      <c r="W113" s="15" t="s">
        <v>1634</v>
      </c>
      <c r="X113" s="728"/>
      <c r="Y113" s="659" t="s">
        <v>1631</v>
      </c>
      <c r="Z113" s="7" t="s">
        <v>2348</v>
      </c>
    </row>
    <row r="114" spans="1:26" ht="18" customHeight="1">
      <c r="A114" s="1665" t="s">
        <v>1700</v>
      </c>
      <c r="B114" s="481" t="s">
        <v>1697</v>
      </c>
      <c r="C114" s="211" t="s">
        <v>1700</v>
      </c>
      <c r="D114" s="211" t="s">
        <v>1700</v>
      </c>
      <c r="E114" s="6"/>
      <c r="F114" t="s">
        <v>1682</v>
      </c>
      <c r="H114" s="211" t="s">
        <v>1700</v>
      </c>
      <c r="L114" t="s">
        <v>1701</v>
      </c>
      <c r="N114" s="7"/>
      <c r="O114" t="s">
        <v>2333</v>
      </c>
      <c r="P114" t="s">
        <v>2351</v>
      </c>
      <c r="T114" s="7"/>
      <c r="W114" s="15" t="s">
        <v>1609</v>
      </c>
      <c r="X114" s="734"/>
      <c r="Y114" s="211" t="s">
        <v>1698</v>
      </c>
      <c r="Z114" s="15"/>
    </row>
    <row r="115" spans="1:26" ht="18" customHeight="1">
      <c r="A115" s="1665" t="s">
        <v>1630</v>
      </c>
      <c r="B115" s="481" t="s">
        <v>1702</v>
      </c>
      <c r="C115" s="211" t="s">
        <v>1630</v>
      </c>
      <c r="D115" s="211" t="s">
        <v>1630</v>
      </c>
      <c r="E115" s="6"/>
      <c r="F115" t="s">
        <v>1689</v>
      </c>
      <c r="H115" s="211" t="s">
        <v>1630</v>
      </c>
      <c r="L115" t="s">
        <v>2370</v>
      </c>
      <c r="N115" s="704"/>
      <c r="O115" t="s">
        <v>1701</v>
      </c>
      <c r="P115" t="s">
        <v>2334</v>
      </c>
      <c r="T115" s="704"/>
      <c r="W115" s="15" t="s">
        <v>1689</v>
      </c>
      <c r="X115" s="730"/>
      <c r="Y115" s="211" t="s">
        <v>1703</v>
      </c>
      <c r="Z115" s="15"/>
    </row>
    <row r="116" spans="1:26" ht="18" customHeight="1">
      <c r="A116" s="1665" t="s">
        <v>1710</v>
      </c>
      <c r="B116" s="481" t="s">
        <v>1708</v>
      </c>
      <c r="C116" s="869" t="s">
        <v>1710</v>
      </c>
      <c r="D116" s="869" t="s">
        <v>1710</v>
      </c>
      <c r="E116" s="6"/>
      <c r="F116" t="s">
        <v>2372</v>
      </c>
      <c r="H116" s="869" t="s">
        <v>1710</v>
      </c>
      <c r="L116" t="s">
        <v>2372</v>
      </c>
      <c r="N116" s="7"/>
      <c r="O116" t="s">
        <v>1705</v>
      </c>
      <c r="P116" t="s">
        <v>2351</v>
      </c>
      <c r="T116" s="7" t="s">
        <v>2364</v>
      </c>
      <c r="W116" s="15" t="s">
        <v>1712</v>
      </c>
      <c r="X116" s="735"/>
      <c r="Y116" s="211" t="s">
        <v>1709</v>
      </c>
      <c r="Z116" s="15" t="s">
        <v>2373</v>
      </c>
    </row>
    <row r="117" spans="1:26" ht="18" customHeight="1">
      <c r="A117" s="1665" t="s">
        <v>1718</v>
      </c>
      <c r="B117" s="481" t="s">
        <v>1717</v>
      </c>
      <c r="C117" s="658" t="s">
        <v>1718</v>
      </c>
      <c r="D117" s="658" t="s">
        <v>1718</v>
      </c>
      <c r="E117" s="6"/>
      <c r="F117" t="s">
        <v>1718</v>
      </c>
      <c r="H117" s="658" t="s">
        <v>1718</v>
      </c>
      <c r="L117" t="s">
        <v>1718</v>
      </c>
      <c r="T117" s="658" t="s">
        <v>1718</v>
      </c>
      <c r="W117" s="15"/>
      <c r="X117" s="730"/>
      <c r="Y117" s="7" t="s">
        <v>1717</v>
      </c>
      <c r="Z117" s="7" t="s">
        <v>1718</v>
      </c>
    </row>
    <row r="118" spans="1:26" ht="18" customHeight="1">
      <c r="A118" s="1664"/>
      <c r="B118" s="481" t="s">
        <v>1721</v>
      </c>
      <c r="C118" s="304"/>
      <c r="D118" s="304"/>
      <c r="E118" s="6"/>
      <c r="F118"/>
      <c r="H118" s="304"/>
      <c r="T118" s="304"/>
      <c r="W118" s="15"/>
      <c r="X118" s="736"/>
      <c r="Y118" s="46"/>
      <c r="Z118" s="304"/>
    </row>
    <row r="119" spans="1:26">
      <c r="A119" s="1664"/>
      <c r="B119" s="520" t="s">
        <v>1724</v>
      </c>
      <c r="C119" s="516"/>
      <c r="D119" s="75"/>
      <c r="E119" s="6"/>
      <c r="F119"/>
      <c r="T119" s="516"/>
      <c r="W119" s="15"/>
      <c r="X119" s="737"/>
      <c r="Y119" s="46"/>
      <c r="Z119" s="516"/>
    </row>
    <row r="120" spans="1:26">
      <c r="A120" s="1664"/>
      <c r="B120" s="481" t="s">
        <v>1728</v>
      </c>
      <c r="C120" s="61"/>
      <c r="D120" s="75"/>
      <c r="E120"/>
      <c r="F120"/>
      <c r="T120" s="61"/>
      <c r="W120" s="396"/>
      <c r="X120" s="736"/>
      <c r="Y120" s="75"/>
      <c r="Z120" s="61"/>
    </row>
    <row r="121" spans="1:26">
      <c r="A121" s="1664"/>
      <c r="B121" s="481" t="s">
        <v>1731</v>
      </c>
      <c r="C121" s="498"/>
      <c r="D121" s="75"/>
      <c r="E121"/>
      <c r="F121"/>
      <c r="T121" s="498"/>
      <c r="W121" s="396"/>
      <c r="X121" s="708"/>
      <c r="Y121" s="75"/>
      <c r="Z121" s="1"/>
    </row>
    <row r="122" spans="1:26" ht="18">
      <c r="A122" s="1664"/>
      <c r="B122" s="481" t="s">
        <v>1733</v>
      </c>
      <c r="C122" s="7"/>
      <c r="D122" s="75"/>
      <c r="E122"/>
      <c r="F122"/>
      <c r="G122" s="737"/>
      <c r="H122" s="75"/>
      <c r="T122" s="514"/>
    </row>
    <row r="123" spans="1:26" ht="18">
      <c r="A123" s="1664"/>
      <c r="B123" s="481" t="s">
        <v>1734</v>
      </c>
      <c r="C123" s="1052" t="e">
        <v>#N/A</v>
      </c>
      <c r="D123" s="396"/>
      <c r="E123"/>
      <c r="F123" s="708"/>
      <c r="G123" s="75"/>
      <c r="T123" s="628" t="e">
        <v>#N/A</v>
      </c>
    </row>
    <row r="124" spans="1:26" ht="18">
      <c r="A124" s="1664"/>
      <c r="B124" s="481" t="s">
        <v>1737</v>
      </c>
      <c r="C124" s="1052" t="s">
        <v>74</v>
      </c>
      <c r="D124" s="396"/>
      <c r="E124"/>
      <c r="F124" s="728"/>
      <c r="G124" s="75"/>
      <c r="T124" s="628"/>
    </row>
    <row r="125" spans="1:26" ht="18">
      <c r="B125" s="481"/>
      <c r="C125" s="1053" t="s">
        <v>74</v>
      </c>
      <c r="D125" s="396"/>
      <c r="E125"/>
      <c r="F125" s="728"/>
      <c r="G125" s="75"/>
    </row>
    <row r="126" spans="1:26" ht="20.45" customHeight="1">
      <c r="A126" s="1663" t="s">
        <v>1742</v>
      </c>
      <c r="B126" s="1475" t="s">
        <v>1741</v>
      </c>
      <c r="C126" s="1860" t="s">
        <v>1742</v>
      </c>
      <c r="D126" s="396"/>
      <c r="E126"/>
      <c r="F126" s="6"/>
      <c r="G126" s="75"/>
    </row>
    <row r="127" spans="1:26" ht="20.45" customHeight="1">
      <c r="A127" s="1663" t="s">
        <v>1743</v>
      </c>
      <c r="B127" s="1476" t="s">
        <v>1923</v>
      </c>
      <c r="C127" s="1415" t="s">
        <v>1743</v>
      </c>
      <c r="D127" s="396"/>
      <c r="E127"/>
      <c r="F127" s="34"/>
    </row>
    <row r="128" spans="1:26" ht="20.45" customHeight="1">
      <c r="A128" s="1663" t="s">
        <v>45</v>
      </c>
      <c r="B128" s="7" t="s">
        <v>1925</v>
      </c>
      <c r="C128" s="396" t="str">
        <f>C1</f>
        <v>LACEY, EUNICE</v>
      </c>
      <c r="D128" s="396"/>
      <c r="E128"/>
      <c r="F128" s="34"/>
    </row>
    <row r="129" spans="1:6" ht="20.45" customHeight="1">
      <c r="A129" s="1663" t="s">
        <v>104</v>
      </c>
      <c r="B129" s="7" t="s">
        <v>131</v>
      </c>
      <c r="C129" s="396" t="str">
        <f t="shared" ref="C129:C132" si="0">C2</f>
        <v>13601 5th Ave</v>
      </c>
      <c r="D129" s="396"/>
      <c r="E129"/>
      <c r="F129" s="34"/>
    </row>
    <row r="130" spans="1:6" ht="20.45" customHeight="1">
      <c r="A130" s="1663" t="s">
        <v>165</v>
      </c>
      <c r="B130" s="7" t="s">
        <v>187</v>
      </c>
      <c r="C130" s="396" t="str">
        <f t="shared" si="0"/>
        <v>East Cleveland, OH 44112</v>
      </c>
      <c r="D130" s="562"/>
      <c r="E130"/>
      <c r="F130" s="34"/>
    </row>
    <row r="131" spans="1:6" ht="20.45" customHeight="1">
      <c r="A131" s="1663" t="s">
        <v>216</v>
      </c>
      <c r="B131" s="7" t="s">
        <v>1930</v>
      </c>
      <c r="C131" s="396" t="str">
        <f t="shared" si="0"/>
        <v>Emdlacey@gmail.com</v>
      </c>
      <c r="D131" s="562"/>
      <c r="E131"/>
      <c r="F131" s="34"/>
    </row>
    <row r="132" spans="1:6" ht="20.45" customHeight="1">
      <c r="A132" s="1663" t="s">
        <v>271</v>
      </c>
      <c r="B132" s="721"/>
      <c r="C132" s="396" t="str">
        <f t="shared" si="0"/>
        <v>(216) 450-4913</v>
      </c>
      <c r="D132" s="562"/>
      <c r="E132"/>
      <c r="F132" s="34"/>
    </row>
    <row r="133" spans="1:6" ht="20.45" customHeight="1">
      <c r="A133" s="1663" t="s">
        <v>1750</v>
      </c>
      <c r="B133" s="1476" t="s">
        <v>1766</v>
      </c>
      <c r="C133" s="1416" t="s">
        <v>1750</v>
      </c>
      <c r="D133" s="453"/>
      <c r="E133"/>
      <c r="F133" s="34"/>
    </row>
    <row r="134" spans="1:6" ht="20.45" customHeight="1">
      <c r="A134" s="1663" t="s">
        <v>366</v>
      </c>
      <c r="B134" s="1477" t="s">
        <v>1764</v>
      </c>
      <c r="C134" s="396" t="str">
        <f t="shared" ref="C134:C135" si="1">C11</f>
        <v>BATHTUB OVERFLOW</v>
      </c>
      <c r="D134" s="453"/>
      <c r="E134"/>
      <c r="F134" s="738"/>
    </row>
    <row r="135" spans="1:6" ht="20.45" customHeight="1">
      <c r="A135" s="1663" t="s">
        <v>381</v>
      </c>
      <c r="B135" s="1477" t="s">
        <v>1768</v>
      </c>
      <c r="C135" s="1392">
        <f t="shared" si="1"/>
        <v>45765</v>
      </c>
      <c r="D135" s="453"/>
      <c r="E135"/>
      <c r="F135" s="739"/>
    </row>
    <row r="136" spans="1:6" ht="20.45" customHeight="1">
      <c r="A136" s="1663" t="s">
        <v>1754</v>
      </c>
      <c r="B136" s="1477" t="s">
        <v>1936</v>
      </c>
      <c r="C136" s="1392">
        <f t="shared" ref="C136" si="2">C135+3</f>
        <v>45768</v>
      </c>
      <c r="D136" s="453"/>
      <c r="E136"/>
      <c r="F136" s="738"/>
    </row>
    <row r="137" spans="1:6" ht="20.45" customHeight="1">
      <c r="A137" s="1663" t="s">
        <v>1756</v>
      </c>
      <c r="B137" s="1477" t="s">
        <v>1937</v>
      </c>
      <c r="C137" s="1506" t="s">
        <v>1756</v>
      </c>
      <c r="D137" s="453"/>
      <c r="E137"/>
      <c r="F137" s="739"/>
    </row>
    <row r="138" spans="1:6" ht="20.45" customHeight="1">
      <c r="A138" s="1663" t="s">
        <v>587</v>
      </c>
      <c r="B138" s="1477" t="s">
        <v>1773</v>
      </c>
      <c r="C138" s="524" t="str">
        <f t="shared" ref="C138:C145" si="3">C26</f>
        <v>AAA Insurance</v>
      </c>
      <c r="D138" s="453"/>
      <c r="E138"/>
      <c r="F138" s="740"/>
    </row>
    <row r="139" spans="1:6" ht="20.45" customHeight="1">
      <c r="A139" s="1663" t="s">
        <v>636</v>
      </c>
      <c r="B139" s="721"/>
      <c r="C139" s="524" t="str">
        <f t="shared" si="3"/>
        <v>#017095711</v>
      </c>
      <c r="D139" s="453"/>
      <c r="E139"/>
      <c r="F139" s="739"/>
    </row>
    <row r="140" spans="1:6" ht="20.45" customHeight="1">
      <c r="A140" s="1663" t="s">
        <v>674</v>
      </c>
      <c r="B140" s="1476" t="s">
        <v>1777</v>
      </c>
      <c r="C140" s="524" t="str">
        <f t="shared" si="3"/>
        <v>OHH000190052</v>
      </c>
      <c r="D140" s="453"/>
      <c r="E140"/>
      <c r="F140" s="741"/>
    </row>
    <row r="141" spans="1:6" ht="20.45" customHeight="1">
      <c r="A141" s="1663" t="s">
        <v>697</v>
      </c>
      <c r="B141" s="1477" t="s">
        <v>1780</v>
      </c>
      <c r="C141" s="524" t="str">
        <f t="shared" si="3"/>
        <v>STAPLES.OLIVIA @ace.aaa.com</v>
      </c>
      <c r="D141" s="453"/>
      <c r="E141"/>
      <c r="F141" s="708"/>
    </row>
    <row r="142" spans="1:6" ht="20.45" customHeight="1">
      <c r="A142" s="1663" t="s">
        <v>724</v>
      </c>
      <c r="B142" s="1477" t="s">
        <v>1781</v>
      </c>
      <c r="C142" s="524" t="str">
        <f t="shared" si="3"/>
        <v>STAPLES, OLIVIA 207 776 6150</v>
      </c>
      <c r="D142" s="453"/>
      <c r="E142"/>
      <c r="F142" s="708"/>
    </row>
    <row r="143" spans="1:6" ht="20.45" customHeight="1">
      <c r="A143" s="1663" t="s">
        <v>756</v>
      </c>
      <c r="B143" s="1491" t="s">
        <v>1787</v>
      </c>
      <c r="C143" s="937" t="str">
        <f t="shared" si="3"/>
        <v>207 776 6150</v>
      </c>
      <c r="D143" s="453"/>
      <c r="E143"/>
      <c r="F143" s="1963"/>
    </row>
    <row r="144" spans="1:6" ht="20.45" customHeight="1">
      <c r="A144" s="1663" t="s">
        <v>780</v>
      </c>
      <c r="B144" s="1477" t="s">
        <v>1794</v>
      </c>
      <c r="C144" s="524" t="str">
        <f t="shared" si="3"/>
        <v>207 776 6150</v>
      </c>
      <c r="D144" s="453"/>
      <c r="E144"/>
      <c r="F144" s="709"/>
    </row>
    <row r="145" spans="1:6" ht="20.45" customHeight="1">
      <c r="A145" s="1663" t="s">
        <v>697</v>
      </c>
      <c r="B145" s="721"/>
      <c r="C145" s="524" t="str">
        <f t="shared" si="3"/>
        <v>STAPLES.OLIVIA @ace.aaa.com</v>
      </c>
      <c r="D145" s="453"/>
      <c r="E145"/>
      <c r="F145" s="742"/>
    </row>
    <row r="146" spans="1:6" ht="20.45" customHeight="1">
      <c r="A146" s="1663" t="s">
        <v>1087</v>
      </c>
      <c r="B146" s="1476" t="s">
        <v>1804</v>
      </c>
      <c r="C146" s="524" t="str">
        <f t="shared" ref="C146" si="4">C51</f>
        <v>OH25 LACEY, E</v>
      </c>
      <c r="D146" s="453"/>
      <c r="E146"/>
      <c r="F146" s="742"/>
    </row>
    <row r="147" spans="1:6" ht="20.45" customHeight="1">
      <c r="A147" s="1663" t="s">
        <v>1766</v>
      </c>
      <c r="B147" s="1477" t="s">
        <v>1781</v>
      </c>
      <c r="C147" s="1413" t="s">
        <v>1766</v>
      </c>
      <c r="D147" s="453"/>
      <c r="E147"/>
      <c r="F147" s="710"/>
    </row>
    <row r="148" spans="1:6" ht="20.45" customHeight="1">
      <c r="A148" s="1663">
        <v>3</v>
      </c>
      <c r="B148" s="1477" t="s">
        <v>1811</v>
      </c>
      <c r="C148" s="1414">
        <v>3</v>
      </c>
      <c r="D148" s="453"/>
      <c r="E148"/>
      <c r="F148" s="728"/>
    </row>
    <row r="149" spans="1:6" ht="20.45" customHeight="1">
      <c r="A149" s="1663">
        <v>4</v>
      </c>
      <c r="B149" s="721"/>
      <c r="C149" s="1414">
        <v>4</v>
      </c>
      <c r="D149" s="453"/>
      <c r="E149"/>
      <c r="F149" s="728"/>
    </row>
    <row r="150" spans="1:6" ht="20.45" customHeight="1">
      <c r="A150" s="1663" t="s">
        <v>381</v>
      </c>
      <c r="B150" s="1478" t="s">
        <v>1750</v>
      </c>
      <c r="C150" s="1392">
        <f t="shared" ref="C150" si="5">C136</f>
        <v>45768</v>
      </c>
      <c r="D150" s="453"/>
      <c r="E150"/>
      <c r="F150" s="728"/>
    </row>
    <row r="151" spans="1:6" ht="20.45" customHeight="1">
      <c r="A151" s="1663" t="s">
        <v>381</v>
      </c>
      <c r="B151" s="7" t="s">
        <v>345</v>
      </c>
      <c r="C151" s="1392">
        <f t="shared" ref="C151" si="6">C150+30*C149</f>
        <v>45888</v>
      </c>
      <c r="D151" s="453"/>
      <c r="E151"/>
      <c r="F151" s="728"/>
    </row>
    <row r="152" spans="1:6" ht="20.45" customHeight="1">
      <c r="A152" s="1683">
        <v>2900</v>
      </c>
      <c r="B152" s="1186" t="s">
        <v>377</v>
      </c>
      <c r="C152" s="1412">
        <v>2200</v>
      </c>
      <c r="D152" s="453"/>
      <c r="E152"/>
      <c r="F152" s="711"/>
    </row>
    <row r="153" spans="1:6" ht="20.45" customHeight="1">
      <c r="A153" s="1683">
        <v>300</v>
      </c>
      <c r="B153" s="7" t="s">
        <v>558</v>
      </c>
      <c r="C153" s="1412"/>
      <c r="D153" s="453"/>
      <c r="E153"/>
      <c r="F153" s="728"/>
    </row>
    <row r="154" spans="1:6" ht="23.45" customHeight="1">
      <c r="A154" s="1663" t="s">
        <v>1786</v>
      </c>
      <c r="B154" s="7" t="s">
        <v>604</v>
      </c>
      <c r="C154" s="1417" t="s">
        <v>1786</v>
      </c>
      <c r="D154" s="453"/>
      <c r="E154"/>
      <c r="F154" s="34"/>
    </row>
    <row r="155" spans="1:6" ht="20.45" customHeight="1">
      <c r="A155" s="1663" t="s">
        <v>2374</v>
      </c>
      <c r="B155" s="7" t="s">
        <v>653</v>
      </c>
      <c r="C155" s="475" t="s">
        <v>1791</v>
      </c>
      <c r="D155" s="453"/>
      <c r="E155"/>
      <c r="F155" s="6"/>
    </row>
    <row r="156" spans="1:6">
      <c r="A156" s="1" t="s">
        <v>1799</v>
      </c>
      <c r="B156" s="7" t="s">
        <v>688</v>
      </c>
      <c r="C156" s="1488" t="s">
        <v>1797</v>
      </c>
      <c r="D156" s="453"/>
      <c r="E156"/>
      <c r="F156" s="743"/>
    </row>
    <row r="157" spans="1:6">
      <c r="A157" s="1" t="s">
        <v>1803</v>
      </c>
      <c r="B157" s="7" t="s">
        <v>703</v>
      </c>
      <c r="C157" s="525" t="s">
        <v>1801</v>
      </c>
      <c r="D157" s="453"/>
      <c r="E157"/>
      <c r="F157" s="453"/>
    </row>
    <row r="158" spans="1:6">
      <c r="A158" s="1" t="s">
        <v>1806</v>
      </c>
      <c r="B158" s="936" t="s">
        <v>741</v>
      </c>
      <c r="C158" s="1492">
        <v>2164086035</v>
      </c>
      <c r="D158" s="453"/>
      <c r="E158"/>
      <c r="F158" s="453"/>
    </row>
    <row r="159" spans="1:6">
      <c r="A159" s="1" t="s">
        <v>1810</v>
      </c>
      <c r="B159" s="7" t="s">
        <v>767</v>
      </c>
      <c r="C159" s="1154" t="s">
        <v>1809</v>
      </c>
      <c r="D159" s="453"/>
      <c r="E159"/>
      <c r="F159" s="453"/>
    </row>
    <row r="160" spans="1:6">
      <c r="A160" s="1" t="s">
        <v>1808</v>
      </c>
      <c r="B160" s="7" t="s">
        <v>787</v>
      </c>
      <c r="C160" s="1387" t="s">
        <v>1808</v>
      </c>
      <c r="D160" s="453"/>
      <c r="E160"/>
      <c r="F160" s="453"/>
    </row>
    <row r="161" spans="1:5">
      <c r="A161" s="1" t="s">
        <v>1814</v>
      </c>
      <c r="B161" s="721"/>
      <c r="C161" s="396" t="s">
        <v>1812</v>
      </c>
      <c r="D161" s="453"/>
      <c r="E161"/>
    </row>
    <row r="162" spans="1:5">
      <c r="A162" s="1" t="s">
        <v>1816</v>
      </c>
      <c r="B162" s="1476" t="s">
        <v>1824</v>
      </c>
      <c r="C162" s="525" t="s">
        <v>1815</v>
      </c>
      <c r="D162" s="453"/>
      <c r="E162"/>
    </row>
    <row r="163" spans="1:5">
      <c r="B163" s="7" t="s">
        <v>1834</v>
      </c>
      <c r="C163" s="481" t="str">
        <f>C155</f>
        <v>Floretta Crowell</v>
      </c>
      <c r="D163" s="453"/>
      <c r="E163"/>
    </row>
    <row r="164" spans="1:5">
      <c r="A164" s="1" t="s">
        <v>1818</v>
      </c>
      <c r="B164" s="7" t="s">
        <v>1781</v>
      </c>
      <c r="C164" s="996">
        <f t="shared" ref="C164:C165" si="7">C158</f>
        <v>2164086035</v>
      </c>
      <c r="D164" s="453"/>
      <c r="E164"/>
    </row>
    <row r="165" spans="1:5">
      <c r="A165" s="1" t="s">
        <v>1820</v>
      </c>
      <c r="B165" s="7" t="s">
        <v>1838</v>
      </c>
      <c r="C165" s="996" t="str">
        <f t="shared" si="7"/>
        <v>FLOCROW48@AOL.COM</v>
      </c>
      <c r="D165" s="453"/>
      <c r="E165" s="453"/>
    </row>
    <row r="166" spans="1:5">
      <c r="A166" s="1" t="s">
        <v>1822</v>
      </c>
      <c r="B166" s="7" t="s">
        <v>1787</v>
      </c>
      <c r="C166" s="453"/>
      <c r="D166" s="453"/>
      <c r="E166" s="453"/>
    </row>
    <row r="167" spans="1:5">
      <c r="B167" s="7" t="s">
        <v>1805</v>
      </c>
      <c r="C167" s="453"/>
      <c r="D167" s="453"/>
      <c r="E167" s="453"/>
    </row>
    <row r="168" spans="1:5">
      <c r="A168" s="1" t="s">
        <v>1824</v>
      </c>
      <c r="B168" s="1478" t="s">
        <v>1843</v>
      </c>
      <c r="C168" s="1418" t="s">
        <v>1824</v>
      </c>
      <c r="D168" s="453"/>
      <c r="E168" s="453"/>
    </row>
    <row r="169" spans="1:5">
      <c r="A169" s="1" t="s">
        <v>1826</v>
      </c>
      <c r="B169" s="936" t="s">
        <v>1787</v>
      </c>
      <c r="C169" s="453" t="s">
        <v>1826</v>
      </c>
      <c r="D169" s="453"/>
      <c r="E169" s="453"/>
    </row>
    <row r="170" spans="1:5">
      <c r="A170" s="1" t="s">
        <v>1828</v>
      </c>
      <c r="B170" s="7" t="s">
        <v>1805</v>
      </c>
      <c r="C170" s="211" t="s">
        <v>1828</v>
      </c>
      <c r="D170" s="453"/>
      <c r="E170" s="453"/>
    </row>
    <row r="171" spans="1:5" ht="30">
      <c r="A171" s="1" t="s">
        <v>1830</v>
      </c>
      <c r="B171" s="7"/>
      <c r="C171" s="211" t="s">
        <v>1830</v>
      </c>
      <c r="D171" s="453"/>
      <c r="E171" s="453"/>
    </row>
    <row r="172" spans="1:5">
      <c r="A172" s="1" t="s">
        <v>1818</v>
      </c>
      <c r="B172" s="7"/>
      <c r="C172" s="211" t="s">
        <v>1818</v>
      </c>
      <c r="D172" s="453"/>
      <c r="E172" s="453"/>
    </row>
    <row r="173" spans="1:5">
      <c r="A173" s="1" t="s">
        <v>1820</v>
      </c>
      <c r="B173" s="7"/>
      <c r="C173" s="1239">
        <v>9142173339</v>
      </c>
      <c r="D173" s="453"/>
      <c r="E173" s="453"/>
    </row>
    <row r="174" spans="1:5">
      <c r="A174" s="1" t="s">
        <v>1822</v>
      </c>
      <c r="B174" s="7"/>
      <c r="C174" s="257" t="s">
        <v>1822</v>
      </c>
      <c r="D174" s="453"/>
      <c r="E174" s="453"/>
    </row>
    <row r="175" spans="1:5">
      <c r="A175" s="1" t="s">
        <v>1836</v>
      </c>
      <c r="B175" s="7"/>
      <c r="C175" s="1" t="s">
        <v>1836</v>
      </c>
      <c r="D175" s="453"/>
      <c r="E175" s="453"/>
    </row>
    <row r="176" spans="1:5">
      <c r="A176" s="1" t="s">
        <v>1837</v>
      </c>
      <c r="B176" s="7"/>
      <c r="C176" s="1243">
        <v>2169901501</v>
      </c>
      <c r="D176" s="453"/>
      <c r="E176" s="453"/>
    </row>
    <row r="177" spans="1:4">
      <c r="A177" s="1" t="s">
        <v>1840</v>
      </c>
      <c r="B177" s="7"/>
      <c r="C177" s="257" t="s">
        <v>1840</v>
      </c>
      <c r="D177" s="453"/>
    </row>
    <row r="178" spans="1:4">
      <c r="B178" s="7"/>
      <c r="C178" s="7"/>
      <c r="D178" s="453"/>
    </row>
    <row r="179" spans="1:4">
      <c r="B179" s="7"/>
      <c r="C179" s="7"/>
      <c r="D179" s="453"/>
    </row>
    <row r="180" spans="1:4">
      <c r="B180" s="7"/>
      <c r="C180" s="7"/>
      <c r="D180" s="453"/>
    </row>
    <row r="181" spans="1:4">
      <c r="B181" s="7"/>
      <c r="C181" s="7"/>
      <c r="D181" s="453"/>
    </row>
    <row r="182" spans="1:4">
      <c r="B182" s="7"/>
      <c r="C182" s="7"/>
      <c r="D182" s="453"/>
    </row>
    <row r="183" spans="1:4">
      <c r="B183" s="7"/>
      <c r="C183" s="7"/>
      <c r="D183" s="453"/>
    </row>
    <row r="184" spans="1:4">
      <c r="B184" s="7"/>
      <c r="C184" s="7"/>
      <c r="D184" s="453"/>
    </row>
    <row r="185" spans="1:4">
      <c r="B185" s="7"/>
      <c r="C185" s="7"/>
      <c r="D185" s="453"/>
    </row>
    <row r="186" spans="1:4">
      <c r="C186" s="7"/>
      <c r="D186" s="453"/>
    </row>
    <row r="187" spans="1:4">
      <c r="C187" s="61"/>
      <c r="D187" s="453"/>
    </row>
    <row r="188" spans="1:4">
      <c r="C188" s="61"/>
      <c r="D188" s="453"/>
    </row>
    <row r="189" spans="1:4">
      <c r="C189" s="61"/>
      <c r="D189" s="453"/>
    </row>
    <row r="190" spans="1:4">
      <c r="C190" s="61"/>
      <c r="D190" s="453"/>
    </row>
    <row r="191" spans="1:4">
      <c r="C191" s="61"/>
      <c r="D191" s="453"/>
    </row>
    <row r="192" spans="1:4">
      <c r="C192" s="61"/>
      <c r="D192" s="453"/>
    </row>
    <row r="193" spans="1:4">
      <c r="C193" s="61"/>
      <c r="D193" s="453"/>
    </row>
    <row r="194" spans="1:4">
      <c r="C194" s="61"/>
      <c r="D194" s="453"/>
    </row>
    <row r="195" spans="1:4">
      <c r="C195" s="61"/>
      <c r="D195" s="453"/>
    </row>
    <row r="196" spans="1:4">
      <c r="C196" s="61"/>
      <c r="D196" s="453"/>
    </row>
    <row r="197" spans="1:4">
      <c r="C197" s="61"/>
      <c r="D197" s="453"/>
    </row>
    <row r="198" spans="1:4">
      <c r="C198" s="61"/>
      <c r="D198" s="453"/>
    </row>
    <row r="199" spans="1:4">
      <c r="C199" s="61"/>
      <c r="D199" s="453"/>
    </row>
    <row r="200" spans="1:4" ht="20.25" customHeight="1">
      <c r="A200" s="1" t="s">
        <v>45</v>
      </c>
      <c r="C200" s="61"/>
      <c r="D200" s="453"/>
    </row>
    <row r="201" spans="1:4">
      <c r="A201" s="1684">
        <v>17392.66</v>
      </c>
      <c r="C201" s="61"/>
      <c r="D201" s="453"/>
    </row>
    <row r="202" spans="1:4">
      <c r="A202" s="1684">
        <v>21685.360000000001</v>
      </c>
      <c r="C202" s="61"/>
      <c r="D202" s="453"/>
    </row>
    <row r="203" spans="1:4">
      <c r="A203" s="1684">
        <v>39078.019999999997</v>
      </c>
      <c r="C203" s="61"/>
      <c r="D203" s="453"/>
    </row>
    <row r="204" spans="1:4">
      <c r="C204" s="61"/>
      <c r="D204" s="453"/>
    </row>
    <row r="205" spans="1:4">
      <c r="A205" s="1684">
        <v>30000</v>
      </c>
      <c r="C205" s="61"/>
      <c r="D205" s="453"/>
    </row>
    <row r="206" spans="1:4">
      <c r="C206" s="61"/>
      <c r="D206" s="453"/>
    </row>
    <row r="207" spans="1:4">
      <c r="A207" s="1684">
        <v>14500</v>
      </c>
      <c r="B207" s="15" t="s">
        <v>1875</v>
      </c>
      <c r="C207" s="61"/>
      <c r="D207" s="453"/>
    </row>
    <row r="208" spans="1:4">
      <c r="A208" s="1684">
        <v>83578.02</v>
      </c>
      <c r="B208" s="15" t="s">
        <v>1878</v>
      </c>
      <c r="C208" s="61"/>
      <c r="D208" s="453"/>
    </row>
    <row r="209" spans="1:3">
      <c r="A209" s="1685">
        <v>0.2</v>
      </c>
      <c r="B209" s="15" t="s">
        <v>1881</v>
      </c>
      <c r="C209" s="61"/>
    </row>
    <row r="210" spans="1:3">
      <c r="A210" s="1684">
        <v>16715.599999999999</v>
      </c>
      <c r="B210" s="15" t="s">
        <v>1883</v>
      </c>
      <c r="C210" s="61"/>
    </row>
    <row r="211" spans="1:3">
      <c r="B211" s="15" t="s">
        <v>1886</v>
      </c>
      <c r="C211" s="61"/>
    </row>
    <row r="212" spans="1:3">
      <c r="A212" s="1684">
        <v>-1000</v>
      </c>
      <c r="C212" s="61"/>
    </row>
    <row r="213" spans="1:3">
      <c r="A213" s="1684">
        <v>-10963.03</v>
      </c>
      <c r="C213" s="61"/>
    </row>
    <row r="214" spans="1:3">
      <c r="A214" s="1684">
        <v>4752.57</v>
      </c>
      <c r="C214" s="61"/>
    </row>
    <row r="215" spans="1:3">
      <c r="C215" s="61"/>
    </row>
    <row r="216" spans="1:3">
      <c r="A216" s="1684">
        <v>30000</v>
      </c>
      <c r="C216" s="61"/>
    </row>
    <row r="217" spans="1:3">
      <c r="A217" s="1684">
        <v>14500</v>
      </c>
      <c r="C217" s="61"/>
    </row>
    <row r="218" spans="1:3">
      <c r="C218" s="61"/>
    </row>
    <row r="219" spans="1:3">
      <c r="A219" s="1684">
        <v>44500</v>
      </c>
      <c r="C219" s="61"/>
    </row>
    <row r="220" spans="1:3">
      <c r="A220" s="1685">
        <v>0.2</v>
      </c>
      <c r="C220" s="61"/>
    </row>
    <row r="221" spans="1:3">
      <c r="A221" s="1684">
        <v>-8900</v>
      </c>
      <c r="C221" s="61"/>
    </row>
    <row r="222" spans="1:3">
      <c r="A222" s="1684">
        <v>35600</v>
      </c>
      <c r="C222" s="61"/>
    </row>
    <row r="223" spans="1:3">
      <c r="A223" s="1" t="s">
        <v>2375</v>
      </c>
      <c r="C223" s="61"/>
    </row>
    <row r="224" spans="1:3">
      <c r="A224" s="1684">
        <v>15000</v>
      </c>
      <c r="C224" s="61"/>
    </row>
    <row r="225" spans="1:3">
      <c r="C225" s="61"/>
    </row>
    <row r="226" spans="1:3">
      <c r="A226" s="1684">
        <v>50600</v>
      </c>
      <c r="C226" s="61"/>
    </row>
    <row r="227" spans="1:3">
      <c r="C227" s="61"/>
    </row>
    <row r="228" spans="1:3">
      <c r="C228" s="61"/>
    </row>
    <row r="229" spans="1:3">
      <c r="C229" s="61"/>
    </row>
    <row r="230" spans="1:3">
      <c r="C230" s="61"/>
    </row>
    <row r="231" spans="1:3">
      <c r="C231" s="61"/>
    </row>
    <row r="232" spans="1:3" ht="20.25" customHeight="1">
      <c r="C232" s="61"/>
    </row>
    <row r="233" spans="1:3">
      <c r="C233" s="61"/>
    </row>
    <row r="234" spans="1:3">
      <c r="C234" s="61"/>
    </row>
    <row r="235" spans="1:3">
      <c r="C235" s="61"/>
    </row>
    <row r="236" spans="1:3" ht="20.25" customHeight="1">
      <c r="C236" s="61"/>
    </row>
    <row r="237" spans="1:3">
      <c r="C237" s="61"/>
    </row>
    <row r="238" spans="1:3">
      <c r="C238" s="61"/>
    </row>
    <row r="239" spans="1:3" ht="20.25" customHeight="1">
      <c r="C239" s="61"/>
    </row>
    <row r="240" spans="1:3" ht="20.25" customHeight="1">
      <c r="C240" s="61"/>
    </row>
    <row r="241" spans="3:3" ht="20.25" customHeight="1">
      <c r="C241" s="61"/>
    </row>
    <row r="242" spans="3:3" ht="20.25" customHeight="1">
      <c r="C242" s="61"/>
    </row>
    <row r="243" spans="3:3" ht="20.25" customHeight="1">
      <c r="C243" s="61"/>
    </row>
    <row r="244" spans="3:3">
      <c r="C244" s="61"/>
    </row>
    <row r="245" spans="3:3" ht="20.25" customHeight="1"/>
    <row r="249" spans="3:3" ht="20.25" customHeight="1"/>
  </sheetData>
  <mergeCells count="9">
    <mergeCell ref="O4:O7"/>
    <mergeCell ref="G26:G50"/>
    <mergeCell ref="J52:L52"/>
    <mergeCell ref="G2:G10"/>
    <mergeCell ref="G78:G93"/>
    <mergeCell ref="L4:L5"/>
    <mergeCell ref="M4:M5"/>
    <mergeCell ref="K53:M53"/>
    <mergeCell ref="K56:L56"/>
  </mergeCells>
  <hyperlinks>
    <hyperlink ref="O99" r:id="rId1" xr:uid="{DA1C2DF5-67D6-49D9-9418-D06ECF3949EF}"/>
    <hyperlink ref="Y102" r:id="rId2" display="mailto:hettinger1@comcast.net" xr:uid="{01464EE1-914B-4705-B24D-8CAA0062EBC4}"/>
    <hyperlink ref="Y113" r:id="rId3" display="MATTHEW.GIESEY.VAF5GP@STATEFARM.COM" xr:uid="{BC4689B7-E62C-4626-BE08-3B7485E6D89F}"/>
    <hyperlink ref="T108" r:id="rId4"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8253C43C-FD8E-4E63-9025-B104BBD67A0B}"/>
    <hyperlink ref="H102" r:id="rId5" display="mailto:info@myapcllc.com" xr:uid="{DEC40038-B049-47A6-A6CA-BE2D0C9C70FF}"/>
    <hyperlink ref="D102" r:id="rId6" display="mailto:info@myapcllc.com" xr:uid="{360020B0-0877-40B0-B4F8-E239B87420A3}"/>
    <hyperlink ref="C102" r:id="rId7" display="mailto:info@myapcllc.com" xr:uid="{1DCA58BC-D61C-474E-93C9-0C2AE7E0E29B}"/>
    <hyperlink ref="C2" r:id="rId8" display="https://www.google.com/maps/search/?api=1&amp;query=13601+5th+Avenue%2C+East+Cleveland%2C+OH%2C+USA" xr:uid="{759D2F73-0D28-4222-8CFA-F0E90CC4F388}"/>
    <hyperlink ref="C159" r:id="rId9" xr:uid="{B18DF02B-AF4C-4B23-A4D7-5F50924A66D3}"/>
    <hyperlink ref="C36" r:id="rId10" xr:uid="{F683ED7F-2EB8-41A6-8F6D-F26F87249D5C}"/>
  </hyperlinks>
  <pageMargins left="0.7" right="0.7" top="0.75" bottom="0.75" header="0.3" footer="0.3"/>
  <pageSetup orientation="portrait" r:id="rId11"/>
  <headerFooter>
    <oddFooter>&amp;C&amp;A&amp;R&amp;F</oddFooter>
  </headerFooter>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39D8-CCFB-4C3C-B55A-7FC0C918BA8E}">
  <sheetPr codeName="Sheet3"/>
  <dimension ref="A1:K284"/>
  <sheetViews>
    <sheetView showGridLines="0" topLeftCell="A65" zoomScaleNormal="100" zoomScaleSheetLayoutView="100" workbookViewId="0"/>
  </sheetViews>
  <sheetFormatPr defaultRowHeight="14.45"/>
  <cols>
    <col min="1" max="2" width="22.5703125" customWidth="1"/>
    <col min="3" max="3" width="31.28515625" customWidth="1"/>
    <col min="4" max="4" width="23.5703125" customWidth="1"/>
    <col min="5" max="5" width="88.7109375" customWidth="1"/>
    <col min="6" max="8" width="22.5703125" customWidth="1"/>
    <col min="9" max="9" width="9" customWidth="1"/>
    <col min="10" max="10" width="82.28515625" customWidth="1"/>
  </cols>
  <sheetData>
    <row r="1" spans="1:11" ht="21" customHeight="1">
      <c r="A1" s="1521" t="str">
        <f>E2</f>
        <v>Rebuild BID; additional photos &amp; documentation ATTACHED &amp; to follow.</v>
      </c>
      <c r="B1" s="1521"/>
      <c r="C1" s="1521"/>
      <c r="D1" s="1521"/>
      <c r="E1" s="213" t="s">
        <v>2376</v>
      </c>
    </row>
    <row r="2" spans="1:11" ht="22.15" customHeight="1">
      <c r="A2" s="1845"/>
      <c r="B2" s="1845"/>
      <c r="C2" s="1504"/>
      <c r="D2" s="1504"/>
      <c r="E2" s="213" t="s">
        <v>2377</v>
      </c>
    </row>
    <row r="3" spans="1:11" ht="33" customHeight="1">
      <c r="A3" s="448" t="s">
        <v>2378</v>
      </c>
      <c r="B3" s="1411"/>
      <c r="C3" s="1195"/>
      <c r="D3" s="1411"/>
      <c r="F3" s="1923"/>
      <c r="G3" s="1923"/>
      <c r="H3" s="1923"/>
    </row>
    <row r="4" spans="1:11" ht="22.15" customHeight="1">
      <c r="A4" s="2032" t="str">
        <f>+'jobinfo(2)'!$C$100</f>
        <v>All Phase Consulting, LLC</v>
      </c>
      <c r="B4" s="2032"/>
      <c r="C4" s="2032"/>
      <c r="D4" s="2032"/>
      <c r="E4" s="1961"/>
      <c r="G4" s="1961" t="s">
        <v>2379</v>
      </c>
      <c r="H4" s="1961"/>
    </row>
    <row r="5" spans="1:11" ht="21.95" customHeight="1">
      <c r="A5" s="2045" t="str">
        <f>+'jobinfo(2)'!$C$101</f>
        <v>WWW.MYAPCLLC.COM</v>
      </c>
      <c r="B5" s="2045"/>
      <c r="C5" s="2046" t="str">
        <f>+'jobinfo(2)'!$C$102</f>
        <v>Insured  &amp; GA Registered #09073201</v>
      </c>
      <c r="D5" s="2047"/>
      <c r="E5" s="448" t="s">
        <v>2380</v>
      </c>
      <c r="F5" s="1932"/>
      <c r="G5" s="73"/>
      <c r="H5" s="1921"/>
    </row>
    <row r="6" spans="1:11" ht="16.899999999999999" customHeight="1">
      <c r="A6" s="300" t="str">
        <f>+'jobinfo(2)'!$C$105</f>
        <v>ECI 531 FIFTH AVE,</v>
      </c>
      <c r="B6" s="2038" t="str">
        <f>+'jobinfo(2)'!$C$103</f>
        <v>375 Rockbridge Road, Suite 172-343</v>
      </c>
      <c r="C6" s="2038"/>
      <c r="D6" s="301" t="str">
        <f>+'jobinfo(2)'!$C$107</f>
        <v>20810 AURORA RD</v>
      </c>
      <c r="E6" t="s">
        <v>2376</v>
      </c>
      <c r="F6" s="1927"/>
      <c r="G6" s="1927"/>
      <c r="H6" s="64"/>
      <c r="K6" s="1422"/>
    </row>
    <row r="7" spans="1:11" ht="16.899999999999999" customHeight="1">
      <c r="A7" s="300" t="str">
        <f>+'jobinfo(2)'!$C$106</f>
        <v>PELHAM, NY 10803</v>
      </c>
      <c r="B7" s="2038" t="str">
        <f>+'jobinfo(2)'!$C$104</f>
        <v>Lilburn, GA, 30047</v>
      </c>
      <c r="C7" s="2038"/>
      <c r="D7" s="301" t="str">
        <f>+'jobinfo(2)'!$C$108</f>
        <v>BEDFORD,OH 44146</v>
      </c>
      <c r="E7" s="630" t="s">
        <v>2381</v>
      </c>
      <c r="F7" s="1927"/>
      <c r="G7" s="1927"/>
      <c r="H7" s="64"/>
      <c r="K7" s="1528"/>
    </row>
    <row r="8" spans="1:11" ht="21.95" customHeight="1">
      <c r="A8" s="2051" t="str">
        <f>+'jobinfo(2)'!$C$109</f>
        <v>Providing Cost Estimating &amp; Project Management Services</v>
      </c>
      <c r="B8" s="2051"/>
      <c r="C8" s="2051"/>
      <c r="D8" s="2051"/>
      <c r="E8" s="254"/>
      <c r="F8" s="1928"/>
      <c r="G8" s="1928"/>
      <c r="H8" s="1928"/>
      <c r="K8" s="7"/>
    </row>
    <row r="9" spans="1:11" ht="18" customHeight="1">
      <c r="A9" s="2052" t="str">
        <f>+'jobinfo(2)'!$C$110</f>
        <v>Five Generations of Great Work</v>
      </c>
      <c r="B9" s="2052"/>
      <c r="C9" s="2052" t="str">
        <f>+'jobinfo(2)'!$C$111</f>
        <v>Five Generations of Pride &amp; Skills</v>
      </c>
      <c r="D9" s="2052"/>
      <c r="E9" s="254" t="s">
        <v>2382</v>
      </c>
      <c r="F9" s="1926"/>
      <c r="G9" s="1926"/>
      <c r="H9" s="1926"/>
      <c r="K9" s="1212"/>
    </row>
    <row r="10" spans="1:11" ht="22.15" customHeight="1">
      <c r="A10" s="302" t="str">
        <f>+'jobinfo(2)'!C$112</f>
        <v>Joe Jones, PM  216.450.7228</v>
      </c>
      <c r="C10" s="2046" t="str">
        <f>+'jobinfo(2)'!$C$113</f>
        <v>wsbjoe9@gmail.com</v>
      </c>
      <c r="D10" s="2047"/>
      <c r="E10" s="1863"/>
      <c r="F10" s="875"/>
      <c r="G10" s="875"/>
      <c r="H10" s="875"/>
    </row>
    <row r="11" spans="1:11" ht="21.95" customHeight="1">
      <c r="A11" s="52" t="s">
        <v>2383</v>
      </c>
      <c r="B11" s="303" t="str">
        <f>+'jobinfo(2)'!$C$114</f>
        <v>404-446-9060</v>
      </c>
      <c r="C11" s="2046" t="str">
        <f>+'jobinfo(2)'!$C$115</f>
        <v>info@myapcllc.com</v>
      </c>
      <c r="D11" s="2054"/>
      <c r="E11" s="1863" t="s">
        <v>2384</v>
      </c>
      <c r="F11" s="875"/>
      <c r="G11" s="875"/>
      <c r="H11" s="875"/>
    </row>
    <row r="12" spans="1:11" ht="25.9" customHeight="1">
      <c r="A12" s="65" t="s">
        <v>2385</v>
      </c>
      <c r="B12" s="200" t="str">
        <f>+'jobinfo(2)'!$C$116</f>
        <v>TIN 83-226 0563</v>
      </c>
      <c r="C12" s="75" t="s">
        <v>2386</v>
      </c>
      <c r="D12" s="200" t="str">
        <f>+'jobinfo(2)'!$C$117</f>
        <v xml:space="preserve">  FEDEX    # 9836-2151-1</v>
      </c>
      <c r="E12" s="1863" t="s">
        <v>2387</v>
      </c>
      <c r="F12" s="875"/>
      <c r="G12" s="875"/>
      <c r="H12" s="875"/>
    </row>
    <row r="13" spans="1:11" ht="1.1499999999999999" customHeight="1">
      <c r="A13" s="640"/>
      <c r="B13" s="161"/>
      <c r="C13" s="641"/>
      <c r="D13" s="641"/>
      <c r="E13" s="7" t="s">
        <v>2388</v>
      </c>
      <c r="F13" s="1927"/>
      <c r="G13" s="1927"/>
      <c r="H13" s="64"/>
    </row>
    <row r="14" spans="1:11" ht="28.15" customHeight="1">
      <c r="A14" s="1845" t="str">
        <f>A1</f>
        <v>Rebuild BID; additional photos &amp; documentation ATTACHED &amp; to follow.</v>
      </c>
      <c r="B14" s="59"/>
      <c r="D14" s="1845" t="str">
        <f>+'jobinfo(2)'!$C$27</f>
        <v>#017095711</v>
      </c>
      <c r="F14" s="1927"/>
      <c r="G14" s="1927"/>
      <c r="H14" s="64"/>
    </row>
    <row r="15" spans="1:11" ht="18">
      <c r="A15" s="1930" t="str">
        <f>+'jobinfo(2)'!$C$1</f>
        <v>LACEY, EUNICE</v>
      </c>
      <c r="B15" s="1930" t="str">
        <f>+'jobinfo(2)'!$C$5</f>
        <v>(216) 450-4913</v>
      </c>
      <c r="D15" s="1930"/>
      <c r="F15" s="1928"/>
      <c r="G15" s="1928"/>
      <c r="H15" s="1928"/>
    </row>
    <row r="16" spans="1:11" ht="18">
      <c r="A16" s="1930" t="str">
        <f>+'jobinfo(2)'!$C$2</f>
        <v>13601 5th Ave</v>
      </c>
      <c r="C16" s="1930" t="str">
        <f>+'jobinfo(2)'!$C$4</f>
        <v>Emdlacey@gmail.com</v>
      </c>
      <c r="D16" s="54"/>
      <c r="E16" s="501"/>
      <c r="F16" s="1926"/>
      <c r="G16" s="1926"/>
      <c r="H16" s="1926"/>
    </row>
    <row r="17" spans="1:8" ht="18">
      <c r="A17" s="1930" t="str">
        <f>+'jobinfo(2)'!$C$3</f>
        <v>East Cleveland, OH 44112</v>
      </c>
      <c r="B17" s="1930"/>
      <c r="C17" s="54"/>
      <c r="D17" s="54"/>
      <c r="E17" s="448" t="s">
        <v>2389</v>
      </c>
      <c r="F17" s="51"/>
      <c r="G17" s="1921"/>
      <c r="H17" s="1921"/>
    </row>
    <row r="18" spans="1:8" ht="44.1" customHeight="1">
      <c r="A18" s="2033" t="s">
        <v>2390</v>
      </c>
      <c r="B18" s="2033"/>
      <c r="C18" s="2033"/>
      <c r="D18" s="2033"/>
      <c r="E18" s="448" t="s">
        <v>2391</v>
      </c>
      <c r="F18" s="1921"/>
      <c r="G18" s="1954"/>
      <c r="H18" s="1954"/>
    </row>
    <row r="19" spans="1:8" ht="18">
      <c r="A19" s="60" t="s">
        <v>558</v>
      </c>
      <c r="B19" s="1930" t="str">
        <f>+'jobinfo(2)'!$C$26</f>
        <v>AAA Insurance</v>
      </c>
      <c r="C19" s="652" t="str">
        <f>+'jobinfo(2)'!$B$28</f>
        <v>policy #</v>
      </c>
      <c r="D19" s="1930" t="str">
        <f>+'jobinfo(2)'!$C$28</f>
        <v>OHH000190052</v>
      </c>
      <c r="E19" s="342" t="s">
        <v>2392</v>
      </c>
      <c r="F19" s="66"/>
      <c r="G19" s="67"/>
      <c r="H19" s="67"/>
    </row>
    <row r="20" spans="1:8" ht="21.6">
      <c r="A20" s="60" t="s">
        <v>688</v>
      </c>
      <c r="B20" s="1930" t="str">
        <f>+'jobinfo(2)'!$C$29</f>
        <v>STAPLES.OLIVIA @ace.aaa.com</v>
      </c>
      <c r="C20" s="652" t="str">
        <f>+'jobinfo(2)'!B46</f>
        <v xml:space="preserve">Insurance Co. Phone </v>
      </c>
      <c r="D20" s="68" t="str">
        <f>+'jobinfo(2)'!C46</f>
        <v>TBD</v>
      </c>
      <c r="E20" s="330" t="s">
        <v>2393</v>
      </c>
    </row>
    <row r="21" spans="1:8" ht="18">
      <c r="A21" s="60" t="s">
        <v>703</v>
      </c>
      <c r="B21" s="1930" t="str">
        <f>+'jobinfo(2)'!$C$30</f>
        <v>STAPLES, OLIVIA 207 776 6150</v>
      </c>
      <c r="C21" s="652" t="str">
        <f>+'jobinfo(2)'!B32</f>
        <v>DA Ph. Ext. #</v>
      </c>
      <c r="D21" s="1930" t="str">
        <f>+'jobinfo(2)'!C32</f>
        <v>207 776 6150</v>
      </c>
      <c r="E21" s="448" t="s">
        <v>2394</v>
      </c>
    </row>
    <row r="22" spans="1:8" ht="18">
      <c r="A22" s="60" t="s">
        <v>741</v>
      </c>
      <c r="B22" s="1930" t="str">
        <f>+'jobinfo(2)'!$C$31</f>
        <v>207 776 6150</v>
      </c>
      <c r="C22" s="1930" t="str">
        <f>+'jobinfo(2)'!$C$33</f>
        <v>STAPLES.OLIVIA @ace.aaa.com</v>
      </c>
      <c r="D22" s="651" t="str">
        <f>+'jobinfo(2)'!B33</f>
        <v xml:space="preserve">DA Email </v>
      </c>
      <c r="E22" s="449" t="s">
        <v>2395</v>
      </c>
    </row>
    <row r="23" spans="1:8" ht="18">
      <c r="A23" s="60" t="s">
        <v>818</v>
      </c>
      <c r="B23" s="1930" t="str">
        <f>+'jobinfo(2)'!$C$34</f>
        <v>VINCENT, KATHERINE</v>
      </c>
      <c r="C23" s="1930" t="str">
        <f>+'jobinfo(2)'!$C$36</f>
        <v>KATHERINE@KGVINCENT.COM</v>
      </c>
      <c r="D23" s="1489"/>
      <c r="E23" s="342" t="s">
        <v>2396</v>
      </c>
    </row>
    <row r="24" spans="1:8" ht="18">
      <c r="A24" s="60" t="s">
        <v>842</v>
      </c>
      <c r="B24" s="1930">
        <f>+'jobinfo(2)'!$C$35</f>
        <v>3306184299</v>
      </c>
      <c r="D24" s="58"/>
      <c r="E24" s="406" t="s">
        <v>2397</v>
      </c>
    </row>
    <row r="25" spans="1:8" ht="18">
      <c r="A25" s="60" t="s">
        <v>935</v>
      </c>
      <c r="B25" s="1930" t="str">
        <f>+'jobinfo(2)'!$C$40</f>
        <v>TBD</v>
      </c>
      <c r="C25" s="1930" t="str">
        <f>+'jobinfo(2)'!C37</f>
        <v>SPV Tanya Sayer 207-791-8544</v>
      </c>
      <c r="D25" s="636" t="s">
        <v>871</v>
      </c>
      <c r="E25" s="208" t="s">
        <v>2398</v>
      </c>
    </row>
    <row r="26" spans="1:8" ht="18">
      <c r="A26" s="60" t="s">
        <v>950</v>
      </c>
      <c r="B26" s="1930" t="str">
        <f>+'jobinfo(2)'!$C$41</f>
        <v>TBD</v>
      </c>
      <c r="C26" s="1930" t="str">
        <f>+'jobinfo(2)'!C38</f>
        <v>TBD</v>
      </c>
      <c r="D26" s="636" t="s">
        <v>900</v>
      </c>
      <c r="E26" s="1952" t="s">
        <v>2399</v>
      </c>
    </row>
    <row r="27" spans="1:8" ht="17.45" customHeight="1">
      <c r="A27" s="60" t="s">
        <v>970</v>
      </c>
      <c r="B27" s="1930" t="str">
        <f>+'jobinfo(2)'!$C$42</f>
        <v>TBD</v>
      </c>
      <c r="C27" s="1930" t="str">
        <f>+'jobinfo(2)'!C39</f>
        <v>TBD</v>
      </c>
      <c r="D27" s="636" t="s">
        <v>917</v>
      </c>
      <c r="E27" s="1952" t="s">
        <v>2400</v>
      </c>
    </row>
    <row r="28" spans="1:8" ht="0.75" customHeight="1">
      <c r="A28" s="644"/>
      <c r="B28" s="644"/>
      <c r="C28" s="644"/>
      <c r="D28" s="644"/>
      <c r="E28" s="1952"/>
    </row>
    <row r="29" spans="1:8" ht="46.15" customHeight="1">
      <c r="A29" s="2050" t="s">
        <v>2401</v>
      </c>
      <c r="B29" s="2050"/>
      <c r="C29" s="2050"/>
      <c r="D29" s="2050"/>
      <c r="E29" s="1952" t="s">
        <v>2402</v>
      </c>
    </row>
    <row r="30" spans="1:8" ht="24" customHeight="1">
      <c r="A30" s="617" t="s">
        <v>2403</v>
      </c>
      <c r="B30" s="51" t="s">
        <v>2404</v>
      </c>
      <c r="C30" s="618"/>
      <c r="D30" s="47"/>
      <c r="E30" s="1275" t="s">
        <v>2405</v>
      </c>
    </row>
    <row r="31" spans="1:8" ht="22.15" customHeight="1">
      <c r="B31" s="51" t="s">
        <v>2406</v>
      </c>
      <c r="C31" s="618" t="s">
        <v>2407</v>
      </c>
      <c r="D31" s="1921"/>
      <c r="E31" s="1279" t="s">
        <v>2408</v>
      </c>
    </row>
    <row r="32" spans="1:8" ht="22.15" customHeight="1">
      <c r="B32" s="1845" t="s">
        <v>2409</v>
      </c>
      <c r="C32" s="1845"/>
      <c r="E32" s="1279" t="s">
        <v>2410</v>
      </c>
    </row>
    <row r="33" spans="1:6" ht="24" customHeight="1">
      <c r="A33" s="212" t="s">
        <v>2411</v>
      </c>
      <c r="B33" s="642"/>
      <c r="C33" s="1938"/>
      <c r="D33" s="643" t="str">
        <f>+$B$12</f>
        <v>TIN 83-226 0563</v>
      </c>
      <c r="E33" s="1279" t="s">
        <v>2408</v>
      </c>
    </row>
    <row r="34" spans="1:6" ht="19.149999999999999" customHeight="1">
      <c r="B34" s="619"/>
      <c r="E34" s="1279" t="s">
        <v>2412</v>
      </c>
    </row>
    <row r="35" spans="1:6" ht="0.75" customHeight="1">
      <c r="A35" s="161"/>
      <c r="B35" s="161"/>
      <c r="C35" s="640"/>
      <c r="D35" s="640"/>
      <c r="E35" s="1845" t="s">
        <v>2413</v>
      </c>
      <c r="F35" s="1845"/>
    </row>
    <row r="36" spans="1:6" ht="18">
      <c r="A36" s="2022" t="s">
        <v>2414</v>
      </c>
      <c r="B36" s="2023"/>
      <c r="C36" s="2023"/>
      <c r="D36" s="1927" t="s">
        <v>2415</v>
      </c>
      <c r="E36" s="312" t="s">
        <v>2416</v>
      </c>
    </row>
    <row r="37" spans="1:6" ht="18">
      <c r="A37" s="714" t="s">
        <v>1969</v>
      </c>
      <c r="B37" s="1925"/>
      <c r="C37" s="1921"/>
      <c r="D37" s="1921" t="s">
        <v>905</v>
      </c>
      <c r="E37" s="312" t="s">
        <v>2417</v>
      </c>
    </row>
    <row r="38" spans="1:6" ht="22.15" customHeight="1">
      <c r="A38" s="209" t="s">
        <v>2418</v>
      </c>
      <c r="C38" s="1921" t="s">
        <v>2419</v>
      </c>
      <c r="D38" s="1921" t="s">
        <v>2419</v>
      </c>
      <c r="E38" s="448" t="s">
        <v>2420</v>
      </c>
    </row>
    <row r="39" spans="1:6" ht="22.15" customHeight="1">
      <c r="A39" s="209" t="s">
        <v>2421</v>
      </c>
      <c r="C39" s="1921" t="s">
        <v>2419</v>
      </c>
      <c r="D39" s="1921" t="s">
        <v>2419</v>
      </c>
      <c r="E39" t="s">
        <v>2422</v>
      </c>
    </row>
    <row r="40" spans="1:6" ht="22.15" customHeight="1">
      <c r="A40" s="209" t="s">
        <v>2423</v>
      </c>
      <c r="C40" s="1921" t="s">
        <v>2424</v>
      </c>
      <c r="D40" s="1921" t="s">
        <v>2424</v>
      </c>
      <c r="E40" s="213" t="s">
        <v>2425</v>
      </c>
    </row>
    <row r="41" spans="1:6" ht="22.15" customHeight="1">
      <c r="A41" s="209" t="s">
        <v>2426</v>
      </c>
      <c r="B41" t="s">
        <v>2427</v>
      </c>
      <c r="C41" s="1921" t="s">
        <v>2428</v>
      </c>
      <c r="D41" s="1921" t="s">
        <v>2429</v>
      </c>
      <c r="E41" s="213" t="s">
        <v>2430</v>
      </c>
    </row>
    <row r="42" spans="1:6" ht="22.15" customHeight="1">
      <c r="A42" s="209" t="s">
        <v>2431</v>
      </c>
      <c r="C42" s="1921" t="s">
        <v>295</v>
      </c>
      <c r="E42" t="s">
        <v>2432</v>
      </c>
    </row>
    <row r="43" spans="1:6" ht="33" customHeight="1">
      <c r="A43" s="2053" t="s">
        <v>2433</v>
      </c>
      <c r="B43" s="2053"/>
      <c r="C43" s="2053"/>
      <c r="D43" s="2053"/>
      <c r="E43" s="312"/>
    </row>
    <row r="44" spans="1:6" ht="33" customHeight="1">
      <c r="A44" s="2049" t="s">
        <v>2434</v>
      </c>
      <c r="B44" s="2049"/>
      <c r="C44" s="2049"/>
      <c r="D44" s="2049"/>
      <c r="E44" t="s">
        <v>2435</v>
      </c>
    </row>
    <row r="45" spans="1:6" ht="43.9" customHeight="1">
      <c r="A45" s="2059" t="s">
        <v>2436</v>
      </c>
      <c r="B45" s="2059"/>
      <c r="C45" s="2059"/>
      <c r="D45" s="2059"/>
      <c r="E45" t="s">
        <v>2437</v>
      </c>
    </row>
    <row r="46" spans="1:6" ht="22.15" customHeight="1">
      <c r="A46" s="469"/>
      <c r="B46" s="532" t="str">
        <f>'jobinfo(2)'!$C$100</f>
        <v>All Phase Consulting, LLC</v>
      </c>
      <c r="C46" s="533"/>
    </row>
    <row r="47" spans="1:6" ht="22.15" customHeight="1">
      <c r="A47" s="470" t="s">
        <v>2438</v>
      </c>
      <c r="B47" s="468"/>
      <c r="E47" t="s">
        <v>2425</v>
      </c>
    </row>
    <row r="48" spans="1:6" ht="20.45">
      <c r="A48" s="57"/>
      <c r="B48" s="532" t="str">
        <f>'jobinfo(2)'!$C$100</f>
        <v>All Phase Consulting, LLC</v>
      </c>
      <c r="C48" s="57"/>
      <c r="E48" s="62" t="s">
        <v>2439</v>
      </c>
    </row>
    <row r="49" spans="1:8" ht="22.15" customHeight="1">
      <c r="A49" s="2048" t="s">
        <v>2440</v>
      </c>
      <c r="B49" s="2048"/>
      <c r="C49" s="2048"/>
      <c r="D49" s="2048"/>
      <c r="E49" s="1845" t="s">
        <v>2441</v>
      </c>
    </row>
    <row r="50" spans="1:8" ht="43.9" customHeight="1">
      <c r="A50" s="2055" t="s">
        <v>2442</v>
      </c>
      <c r="B50" s="2055"/>
      <c r="C50" s="2055"/>
      <c r="D50" s="2055"/>
      <c r="E50" s="1845" t="s">
        <v>2443</v>
      </c>
    </row>
    <row r="51" spans="1:8" ht="43.9" customHeight="1">
      <c r="A51" s="2055"/>
      <c r="B51" s="2055"/>
      <c r="C51" s="2055"/>
      <c r="D51" s="2055"/>
      <c r="E51" s="1845"/>
    </row>
    <row r="52" spans="1:8" ht="43.9" customHeight="1">
      <c r="A52" s="2055"/>
      <c r="B52" s="2055"/>
      <c r="C52" s="2055"/>
      <c r="D52" s="2055"/>
      <c r="E52" s="1845" t="s">
        <v>2444</v>
      </c>
    </row>
    <row r="53" spans="1:8" ht="1.1499999999999999" customHeight="1">
      <c r="A53" s="1922"/>
      <c r="B53" s="1922"/>
      <c r="C53" s="1922"/>
      <c r="D53" s="1922"/>
    </row>
    <row r="54" spans="1:8" ht="18">
      <c r="A54" s="53" t="s">
        <v>2445</v>
      </c>
      <c r="B54" s="2047" t="str">
        <f>+D12</f>
        <v xml:space="preserve">  FEDEX    # 9836-2151-1</v>
      </c>
      <c r="C54" s="2047"/>
      <c r="D54" s="1922"/>
      <c r="E54" s="1845" t="s">
        <v>2422</v>
      </c>
    </row>
    <row r="55" spans="1:8" ht="54">
      <c r="A55" s="453" t="s">
        <v>2440</v>
      </c>
      <c r="B55" s="1921"/>
      <c r="C55" s="1921"/>
      <c r="D55" s="1922"/>
      <c r="E55" s="479" t="s">
        <v>2446</v>
      </c>
    </row>
    <row r="56" spans="1:8" ht="43.9" customHeight="1">
      <c r="A56" s="2044" t="s">
        <v>2447</v>
      </c>
      <c r="B56" s="2044"/>
      <c r="C56" s="2044"/>
      <c r="D56" s="2044"/>
      <c r="E56" s="444" t="s">
        <v>2448</v>
      </c>
    </row>
    <row r="57" spans="1:8" ht="66" customHeight="1">
      <c r="A57" s="2044" t="s">
        <v>2449</v>
      </c>
      <c r="B57" s="2044"/>
      <c r="C57" s="2044"/>
      <c r="D57" s="2044"/>
      <c r="E57" s="445" t="s">
        <v>2450</v>
      </c>
    </row>
    <row r="58" spans="1:8" ht="33" customHeight="1">
      <c r="A58" s="446" t="s">
        <v>2451</v>
      </c>
      <c r="B58" s="1965"/>
      <c r="C58" s="1965"/>
      <c r="D58" s="447"/>
      <c r="E58" s="15" t="s">
        <v>2452</v>
      </c>
    </row>
    <row r="59" spans="1:8" ht="0.75" customHeight="1">
      <c r="A59" s="634"/>
      <c r="B59" s="634"/>
      <c r="C59" s="635"/>
      <c r="D59" s="635"/>
      <c r="E59" s="7" t="s">
        <v>2452</v>
      </c>
    </row>
    <row r="60" spans="1:8" ht="16.149999999999999" customHeight="1">
      <c r="A60" s="529" t="str">
        <f>+'jobinfo(2)'!$B$4</f>
        <v>Customer Email</v>
      </c>
      <c r="B60" s="530" t="str">
        <f>+'jobinfo(2)'!$B$33</f>
        <v xml:space="preserve">DA Email </v>
      </c>
      <c r="C60" s="530" t="str">
        <f>+'jobinfo(2)'!$B$36</f>
        <v>Field adj email</v>
      </c>
      <c r="D60" s="530" t="str">
        <f>+'jobinfo(2)'!$B$42</f>
        <v>adj TMP email</v>
      </c>
      <c r="E60" s="7"/>
    </row>
    <row r="61" spans="1:8" ht="18" customHeight="1">
      <c r="A61" s="1489" t="str">
        <f>+'jobinfo(2)'!$C$4</f>
        <v>Emdlacey@gmail.com</v>
      </c>
      <c r="B61" s="1489" t="str">
        <f>+'jobinfo(2)'!$C$33</f>
        <v>STAPLES.OLIVIA @ace.aaa.com</v>
      </c>
      <c r="C61" s="1489" t="str">
        <f>+'jobinfo(2)'!$C$36</f>
        <v>KATHERINE@KGVINCENT.COM</v>
      </c>
      <c r="D61" s="1489" t="str">
        <f>+'jobinfo(2)'!$C$42</f>
        <v>TBD</v>
      </c>
      <c r="E61" s="463" t="s">
        <v>2453</v>
      </c>
    </row>
    <row r="62" spans="1:8" ht="22.15" customHeight="1">
      <c r="A62" s="531" t="s">
        <v>2454</v>
      </c>
      <c r="B62" s="1489" t="str">
        <f>+'jobinfo(2)'!$C$39</f>
        <v>TBD</v>
      </c>
      <c r="C62" s="1489" t="str">
        <f>+'jobinfo(2)'!$C$29</f>
        <v>STAPLES.OLIVIA @ace.aaa.com</v>
      </c>
      <c r="D62" s="530" t="str">
        <f>+'jobinfo(2)'!$C$41</f>
        <v>TBD</v>
      </c>
      <c r="E62" s="463"/>
    </row>
    <row r="63" spans="1:8" ht="16.149999999999999" customHeight="1">
      <c r="A63" s="528" t="s">
        <v>2455</v>
      </c>
      <c r="B63" s="530" t="str">
        <f>+'jobinfo(2)'!$B$39</f>
        <v>adj CPS email</v>
      </c>
      <c r="C63" s="530" t="str">
        <f>+'jobinfo(2)'!$B$29</f>
        <v>Email INS. co.</v>
      </c>
      <c r="D63" s="530" t="str">
        <f>+'jobinfo(2)'!$B$40</f>
        <v>TMP adj</v>
      </c>
      <c r="E63" s="1880" t="s">
        <v>2456</v>
      </c>
      <c r="F63" s="1926"/>
      <c r="G63" s="1926"/>
      <c r="H63" s="1926"/>
    </row>
    <row r="64" spans="1:8" ht="33" customHeight="1">
      <c r="A64" s="1551" t="s">
        <v>2457</v>
      </c>
      <c r="B64" s="6"/>
      <c r="C64" s="2019" t="str">
        <f>A14</f>
        <v>Rebuild BID; additional photos &amp; documentation ATTACHED &amp; to follow.</v>
      </c>
      <c r="D64" s="2019"/>
      <c r="E64" s="1691"/>
      <c r="F64" s="1926"/>
      <c r="G64" s="1926"/>
      <c r="H64" s="1926"/>
    </row>
    <row r="65" spans="1:8" ht="16.149999999999999" customHeight="1">
      <c r="A65" s="1551"/>
      <c r="B65" s="6"/>
      <c r="C65" s="2019"/>
      <c r="D65" s="2019"/>
      <c r="E65" s="1880" t="s">
        <v>2458</v>
      </c>
      <c r="F65" s="1926"/>
      <c r="G65" s="1926"/>
      <c r="H65" s="1926"/>
    </row>
    <row r="66" spans="1:8" ht="16.149999999999999" customHeight="1">
      <c r="A66" s="1593" t="str">
        <f>'jobinfo(2)'!C1</f>
        <v>LACEY, EUNICE</v>
      </c>
      <c r="B66" s="1594" t="str">
        <f>'jobinfo(2)'!C129</f>
        <v>13601 5th Ave</v>
      </c>
      <c r="C66" s="1594" t="str">
        <f>'jobinfo(2)'!C3</f>
        <v>East Cleveland, OH 44112</v>
      </c>
      <c r="D66" s="1643" t="str">
        <f>'jobinfo(2)'!C5</f>
        <v>(216) 450-4913</v>
      </c>
      <c r="E66" s="463"/>
      <c r="F66" s="1926"/>
      <c r="G66" s="1926"/>
      <c r="H66" s="1926"/>
    </row>
    <row r="67" spans="1:8" ht="22.15" customHeight="1">
      <c r="A67" s="1097"/>
      <c r="B67" s="6"/>
      <c r="C67" s="6"/>
      <c r="D67" s="1602" t="str">
        <f>'jobinfo(2)'!C26</f>
        <v>AAA Insurance</v>
      </c>
      <c r="E67" s="254" t="s">
        <v>2388</v>
      </c>
      <c r="F67" s="1926"/>
      <c r="G67" s="1926"/>
      <c r="H67" s="1926"/>
    </row>
    <row r="68" spans="1:8" ht="16.149999999999999" customHeight="1">
      <c r="A68" s="2060">
        <f>'jobinfo(2)'!C12</f>
        <v>45765</v>
      </c>
      <c r="B68" s="2060"/>
      <c r="C68" s="2035" t="str">
        <f>'jobinfo(2)'!C27</f>
        <v>#017095711</v>
      </c>
      <c r="D68" s="2035"/>
      <c r="E68" s="1348"/>
      <c r="F68" s="1926"/>
      <c r="G68" s="1926"/>
      <c r="H68" s="1926"/>
    </row>
    <row r="69" spans="1:8" ht="16.149999999999999" customHeight="1">
      <c r="A69" s="1097"/>
      <c r="B69" s="6"/>
      <c r="C69" s="6"/>
      <c r="D69" s="1644"/>
      <c r="E69" s="2056" t="s">
        <v>2446</v>
      </c>
      <c r="F69" s="1926"/>
      <c r="G69" s="1926"/>
      <c r="H69" s="1926"/>
    </row>
    <row r="70" spans="1:8" ht="16.149999999999999" customHeight="1">
      <c r="A70" s="1550" t="s">
        <v>2459</v>
      </c>
      <c r="B70" s="6"/>
      <c r="C70" s="6"/>
      <c r="E70" s="2056"/>
      <c r="F70" s="1926"/>
      <c r="G70" s="1926"/>
      <c r="H70" s="1926"/>
    </row>
    <row r="71" spans="1:8" ht="16.149999999999999" customHeight="1">
      <c r="A71" s="1554" t="s">
        <v>2460</v>
      </c>
      <c r="B71" s="6"/>
      <c r="C71" s="6"/>
      <c r="D71" s="6"/>
      <c r="E71" s="2056"/>
      <c r="F71" s="1926"/>
      <c r="G71" s="1926"/>
      <c r="H71" s="1926"/>
    </row>
    <row r="72" spans="1:8" ht="16.149999999999999" customHeight="1">
      <c r="A72" s="1554"/>
      <c r="B72" s="6"/>
      <c r="C72" s="6"/>
      <c r="D72" s="6"/>
      <c r="E72" s="2056"/>
      <c r="F72" s="1926"/>
      <c r="G72" s="1926"/>
      <c r="H72" s="1926"/>
    </row>
    <row r="73" spans="1:8" ht="22.15" customHeight="1">
      <c r="A73" s="213" t="str">
        <f>A171</f>
        <v xml:space="preserve">000. XACTIMATE Invoice/ESTIMATE </v>
      </c>
      <c r="B73" s="6"/>
      <c r="C73" s="6"/>
      <c r="D73" s="6"/>
      <c r="F73" s="1926"/>
      <c r="G73" s="1926"/>
      <c r="H73" s="1926"/>
    </row>
    <row r="74" spans="1:8" ht="22.15" customHeight="1">
      <c r="A74" s="213" t="str">
        <f>A172</f>
        <v xml:space="preserve">A). PDF  FILE         </v>
      </c>
      <c r="B74" s="6"/>
      <c r="C74" s="6"/>
      <c r="D74" s="6"/>
      <c r="E74" s="2058" t="s">
        <v>2461</v>
      </c>
      <c r="F74" s="1926"/>
      <c r="G74" s="1926"/>
      <c r="H74" s="1926"/>
    </row>
    <row r="75" spans="1:8" ht="22.15" customHeight="1">
      <c r="A75" s="213" t="str">
        <f>A173</f>
        <v>(MIT SUB &amp; GC O&amp;P INVOICES/W9 as needed)</v>
      </c>
      <c r="B75" s="6"/>
      <c r="C75" s="6"/>
      <c r="D75" s="6"/>
      <c r="E75" s="2058"/>
      <c r="F75" s="1926"/>
      <c r="G75" s="1926"/>
      <c r="H75" s="1926"/>
    </row>
    <row r="76" spans="1:8" ht="22.15" customHeight="1">
      <c r="A76" s="1574" t="s">
        <v>2462</v>
      </c>
      <c r="B76" s="6" t="s">
        <v>2463</v>
      </c>
      <c r="C76" s="6"/>
      <c r="D76" s="6"/>
      <c r="E76" s="1908"/>
      <c r="F76" s="1926"/>
      <c r="G76" s="1926"/>
      <c r="H76" s="1926"/>
    </row>
    <row r="77" spans="1:8" ht="16.149999999999999" customHeight="1">
      <c r="A77" s="213"/>
      <c r="B77" s="6"/>
      <c r="C77" s="6"/>
      <c r="D77" s="6"/>
      <c r="E77" s="2031" t="s">
        <v>2464</v>
      </c>
      <c r="F77" s="1926"/>
      <c r="G77" s="1926"/>
      <c r="H77" s="1926"/>
    </row>
    <row r="78" spans="1:8" ht="22.15" customHeight="1">
      <c r="A78" s="1552" t="s">
        <v>2465</v>
      </c>
      <c r="B78" s="6"/>
      <c r="C78" s="6"/>
      <c r="D78" s="6"/>
      <c r="E78" s="2031"/>
      <c r="F78" s="1926"/>
      <c r="G78" s="1926"/>
      <c r="H78" s="1926"/>
    </row>
    <row r="79" spans="1:8" ht="22.15" customHeight="1">
      <c r="A79" s="1552" t="s">
        <v>2466</v>
      </c>
      <c r="B79" s="6"/>
      <c r="C79" s="6"/>
      <c r="D79" s="6"/>
      <c r="E79" s="2031"/>
      <c r="F79" s="1926"/>
      <c r="G79" s="1926"/>
      <c r="H79" s="1926"/>
    </row>
    <row r="80" spans="1:8" ht="22.15" customHeight="1">
      <c r="A80" s="1552" t="s">
        <v>2467</v>
      </c>
      <c r="B80" s="6" t="s">
        <v>2468</v>
      </c>
      <c r="C80" s="6"/>
      <c r="D80" s="6"/>
      <c r="E80" s="1917" t="s">
        <v>2469</v>
      </c>
      <c r="F80" s="1926"/>
      <c r="G80" s="1926"/>
      <c r="H80" s="1926"/>
    </row>
    <row r="81" spans="1:8" ht="33" customHeight="1">
      <c r="A81" s="1552"/>
      <c r="B81" s="6"/>
      <c r="C81" s="6"/>
      <c r="D81" s="6"/>
      <c r="E81" s="1881" t="s">
        <v>2470</v>
      </c>
      <c r="F81" s="1926"/>
      <c r="G81" s="1926"/>
      <c r="H81" s="1926"/>
    </row>
    <row r="82" spans="1:8" ht="16.149999999999999" customHeight="1">
      <c r="A82" s="213" t="str">
        <f>A184</f>
        <v>4. “JOBSITE VERIFICATION &amp; SOURCE OF LOSS”  (Combined REPORT)</v>
      </c>
      <c r="B82" s="6"/>
      <c r="C82" s="6"/>
      <c r="D82" s="6"/>
      <c r="E82" s="1917" t="s">
        <v>2469</v>
      </c>
      <c r="F82" s="1926"/>
      <c r="G82" s="1926"/>
      <c r="H82" s="1926"/>
    </row>
    <row r="83" spans="1:8" ht="16.149999999999999" customHeight="1">
      <c r="A83" s="1432" t="s">
        <v>2471</v>
      </c>
      <c r="B83" s="6"/>
      <c r="C83" s="6"/>
      <c r="D83" s="6"/>
      <c r="E83" s="1917" t="s">
        <v>2472</v>
      </c>
      <c r="F83" s="1926"/>
      <c r="G83" s="1926"/>
      <c r="H83" s="1926"/>
    </row>
    <row r="84" spans="1:8" ht="16.149999999999999" customHeight="1">
      <c r="A84" s="548" t="s">
        <v>2473</v>
      </c>
      <c r="B84" s="6"/>
      <c r="C84" s="6"/>
      <c r="D84" s="6"/>
      <c r="F84" s="1926"/>
      <c r="G84" s="1926"/>
      <c r="H84" s="1926"/>
    </row>
    <row r="85" spans="1:8" ht="16.149999999999999" customHeight="1">
      <c r="A85" s="1432" t="s">
        <v>2474</v>
      </c>
      <c r="B85" s="6"/>
      <c r="C85" s="6"/>
      <c r="D85" s="6"/>
      <c r="E85" s="1918"/>
      <c r="F85" s="1926"/>
      <c r="G85" s="1926"/>
      <c r="H85" s="1926"/>
    </row>
    <row r="86" spans="1:8" ht="33" customHeight="1">
      <c r="A86" s="213"/>
      <c r="B86" s="6"/>
      <c r="C86" s="1553"/>
      <c r="D86" s="6"/>
      <c r="E86" s="2057" t="s">
        <v>2475</v>
      </c>
      <c r="F86" s="1926"/>
      <c r="G86" s="1926"/>
      <c r="H86" s="1926"/>
    </row>
    <row r="87" spans="1:8" ht="16.149999999999999" customHeight="1">
      <c r="A87" s="1645" t="str">
        <f>A185</f>
        <v>PER JOB TYPE (VARIES) PDF REPORTS as follows:</v>
      </c>
      <c r="B87" s="6"/>
      <c r="C87" s="1645"/>
      <c r="D87" s="1645" t="str">
        <f>D185</f>
        <v>(AS NEEDED PER CLAIM)</v>
      </c>
      <c r="E87" s="2057"/>
      <c r="F87" s="1926"/>
      <c r="G87" s="1926"/>
      <c r="H87" s="1926"/>
    </row>
    <row r="88" spans="1:8" ht="22.15" customHeight="1">
      <c r="A88" s="896" t="str">
        <f>A186</f>
        <v>5.A  EAGLEVIEW (as needed).</v>
      </c>
      <c r="B88" s="6"/>
      <c r="C88" s="896" t="str">
        <f>C186</f>
        <v xml:space="preserve">     5.B EXTERIOR OVERVIEW PICS </v>
      </c>
      <c r="D88" s="6"/>
      <c r="E88" s="2057"/>
      <c r="F88" s="1926"/>
      <c r="G88" s="1926"/>
      <c r="H88" s="1926"/>
    </row>
    <row r="89" spans="1:8" ht="22.15" customHeight="1">
      <c r="A89" s="896" t="str">
        <f>A187</f>
        <v>5.C    PLUMBER</v>
      </c>
      <c r="B89" s="896" t="str">
        <f>B187</f>
        <v>5.D UTILITIES BILL 3MONTHS</v>
      </c>
      <c r="C89" s="896"/>
      <c r="D89" s="896" t="str">
        <f>D187</f>
        <v>5.E FIRE / POLICE</v>
      </c>
      <c r="F89" s="1926"/>
      <c r="G89" s="1926"/>
      <c r="H89" s="1926"/>
    </row>
    <row r="90" spans="1:8" ht="16.149999999999999" customHeight="1">
      <c r="A90" s="896"/>
      <c r="B90" s="6"/>
      <c r="C90" s="896"/>
      <c r="D90" s="896"/>
      <c r="E90" s="1998" t="s">
        <v>2476</v>
      </c>
      <c r="F90" s="1926"/>
      <c r="G90" s="1926"/>
      <c r="H90" s="1926"/>
    </row>
    <row r="91" spans="1:8" ht="16.149999999999999" customHeight="1">
      <c r="A91" s="896"/>
      <c r="B91" s="6"/>
      <c r="C91" s="1554"/>
      <c r="D91" s="6"/>
      <c r="E91" s="1998"/>
      <c r="F91" s="1926"/>
      <c r="G91" s="1926"/>
      <c r="H91" s="1926"/>
    </row>
    <row r="92" spans="1:8" ht="16.149999999999999" customHeight="1">
      <c r="A92" s="896" t="str">
        <f>A190</f>
        <v>ENCIRLE REPORTS :</v>
      </c>
      <c r="B92" s="6"/>
      <c r="C92" s="1554"/>
      <c r="D92" s="6"/>
      <c r="E92" s="1998"/>
      <c r="F92" s="1926"/>
      <c r="G92" s="1926"/>
      <c r="H92" s="1926"/>
    </row>
    <row r="93" spans="1:8" ht="16.149999999999999" customHeight="1">
      <c r="A93" s="896" t="str">
        <f>A191</f>
        <v xml:space="preserve">7.      “JOB/ROOMS Overview Pictures’’   </v>
      </c>
      <c r="B93" s="6"/>
      <c r="C93" s="1554"/>
      <c r="D93" s="6"/>
      <c r="E93" s="1998"/>
      <c r="F93" s="1926"/>
      <c r="G93" s="1926"/>
      <c r="H93" s="1926"/>
    </row>
    <row r="94" spans="1:8" ht="16.149999999999999" customHeight="1">
      <c r="A94" s="1646">
        <f>MIT!B201</f>
        <v>0</v>
      </c>
      <c r="B94" s="6"/>
      <c r="C94" s="1554"/>
      <c r="D94" s="6"/>
      <c r="E94" s="1908"/>
      <c r="F94" s="1926"/>
      <c r="G94" s="1926"/>
      <c r="H94" s="1926"/>
    </row>
    <row r="95" spans="1:8" ht="22.15" customHeight="1">
      <c r="E95" s="1994" t="s">
        <v>2477</v>
      </c>
      <c r="F95" s="1941"/>
      <c r="G95" s="1941"/>
      <c r="H95" s="1941"/>
    </row>
    <row r="96" spans="1:8" ht="33" customHeight="1">
      <c r="A96" s="1540" t="s">
        <v>2478</v>
      </c>
      <c r="C96" s="2020">
        <f ca="1">TODAY()</f>
        <v>46069</v>
      </c>
      <c r="D96" s="2020"/>
      <c r="E96" s="1994"/>
      <c r="F96" s="1941"/>
      <c r="G96" s="1941"/>
      <c r="H96" s="1941"/>
    </row>
    <row r="97" spans="2:8" ht="33" customHeight="1">
      <c r="B97" s="1661" t="s">
        <v>2479</v>
      </c>
      <c r="C97" s="2020"/>
      <c r="D97" s="2020"/>
      <c r="E97" s="1880" t="s">
        <v>2456</v>
      </c>
      <c r="F97" s="1941"/>
      <c r="G97" s="1941"/>
      <c r="H97" s="1941"/>
    </row>
    <row r="98" spans="2:8" ht="33" customHeight="1">
      <c r="E98" s="1691"/>
      <c r="F98" s="1941"/>
      <c r="G98" s="1941"/>
      <c r="H98" s="1941"/>
    </row>
    <row r="99" spans="2:8" ht="33" customHeight="1">
      <c r="E99" s="1880" t="s">
        <v>2458</v>
      </c>
      <c r="F99" s="1941"/>
      <c r="G99" s="1941"/>
      <c r="H99" s="1941"/>
    </row>
    <row r="100" spans="2:8" ht="33" customHeight="1">
      <c r="E100" s="1941"/>
      <c r="F100" s="1941"/>
      <c r="G100" s="1941"/>
      <c r="H100" s="1941"/>
    </row>
    <row r="101" spans="2:8" ht="14.45" customHeight="1">
      <c r="E101" s="1941"/>
      <c r="F101" s="1941"/>
      <c r="G101" s="1941"/>
      <c r="H101" s="1941"/>
    </row>
    <row r="102" spans="2:8" ht="21">
      <c r="E102" s="686"/>
    </row>
    <row r="103" spans="2:8" ht="21">
      <c r="E103" s="705"/>
    </row>
    <row r="104" spans="2:8" ht="21">
      <c r="E104" s="687"/>
    </row>
    <row r="105" spans="2:8" ht="21">
      <c r="E105" s="686"/>
    </row>
    <row r="106" spans="2:8" ht="17.45">
      <c r="E106" s="706" t="s">
        <v>2480</v>
      </c>
    </row>
    <row r="107" spans="2:8" ht="43.15">
      <c r="E107" s="175" t="s">
        <v>2481</v>
      </c>
    </row>
    <row r="109" spans="2:8" ht="21">
      <c r="E109" s="688" t="s">
        <v>2448</v>
      </c>
    </row>
    <row r="110" spans="2:8" ht="126">
      <c r="E110" s="707" t="s">
        <v>2450</v>
      </c>
    </row>
    <row r="111" spans="2:8">
      <c r="E111" t="s">
        <v>2452</v>
      </c>
    </row>
    <row r="113" spans="5:5" ht="18">
      <c r="E113" s="896" t="s">
        <v>2482</v>
      </c>
    </row>
    <row r="114" spans="5:5">
      <c r="E114" s="2027" t="s">
        <v>2483</v>
      </c>
    </row>
    <row r="115" spans="5:5" ht="18" customHeight="1">
      <c r="E115" s="2027"/>
    </row>
    <row r="116" spans="5:5">
      <c r="E116" s="2027"/>
    </row>
    <row r="117" spans="5:5" ht="18">
      <c r="E117" s="718"/>
    </row>
    <row r="119" spans="5:5" ht="15.6" customHeight="1">
      <c r="E119" s="2061" t="s">
        <v>2484</v>
      </c>
    </row>
    <row r="120" spans="5:5">
      <c r="E120" s="2061"/>
    </row>
    <row r="121" spans="5:5" ht="15.6" customHeight="1">
      <c r="E121" s="2061" t="s">
        <v>2485</v>
      </c>
    </row>
    <row r="122" spans="5:5">
      <c r="E122" s="2061"/>
    </row>
    <row r="123" spans="5:5">
      <c r="E123" s="2061"/>
    </row>
    <row r="134" spans="1:7" ht="3" customHeight="1"/>
    <row r="135" spans="1:7" ht="19.899999999999999" customHeight="1">
      <c r="A135" s="613" t="s">
        <v>2486</v>
      </c>
      <c r="B135" s="6"/>
      <c r="C135" s="612"/>
      <c r="D135" s="493" t="str">
        <f>D137</f>
        <v>#017095711</v>
      </c>
    </row>
    <row r="136" spans="1:7" ht="28.9" customHeight="1">
      <c r="A136" s="590" t="s">
        <v>2487</v>
      </c>
      <c r="B136" s="473" t="str">
        <f>+'jobinfo(2)'!$C$1</f>
        <v>LACEY, EUNICE</v>
      </c>
      <c r="C136" s="601" t="s">
        <v>558</v>
      </c>
      <c r="D136" s="602" t="str">
        <f>+'jobinfo(2)'!$C$26</f>
        <v>AAA Insurance</v>
      </c>
      <c r="E136" s="541"/>
    </row>
    <row r="137" spans="1:7" ht="28.9" customHeight="1">
      <c r="A137" s="590" t="s">
        <v>2488</v>
      </c>
      <c r="B137" s="473" t="str">
        <f>+'jobinfo(2)'!$C$2</f>
        <v>13601 5th Ave</v>
      </c>
      <c r="C137" s="601" t="s">
        <v>604</v>
      </c>
      <c r="D137" s="602" t="str">
        <f>+'jobinfo(2)'!$C$27</f>
        <v>#017095711</v>
      </c>
      <c r="E137" s="541"/>
    </row>
    <row r="138" spans="1:7" ht="28.9" customHeight="1">
      <c r="A138" s="590" t="s">
        <v>2489</v>
      </c>
      <c r="B138" s="473" t="str">
        <f>+'jobinfo(2)'!$C$3</f>
        <v>East Cleveland, OH 44112</v>
      </c>
      <c r="C138" s="601" t="s">
        <v>653</v>
      </c>
      <c r="D138" s="602" t="str">
        <f>+'jobinfo(2)'!$C$28</f>
        <v>OHH000190052</v>
      </c>
      <c r="E138" s="541"/>
    </row>
    <row r="139" spans="1:7" ht="28.9" customHeight="1">
      <c r="A139" s="590" t="s">
        <v>2490</v>
      </c>
      <c r="B139" s="473" t="str">
        <f>+'jobinfo(2)'!$C$4</f>
        <v>Emdlacey@gmail.com</v>
      </c>
      <c r="C139" s="614" t="str">
        <f>+'jobinfo(2)'!$C$29</f>
        <v>STAPLES.OLIVIA @ace.aaa.com</v>
      </c>
      <c r="E139" s="541"/>
    </row>
    <row r="140" spans="1:7" ht="28.9" customHeight="1">
      <c r="A140" s="590" t="s">
        <v>2491</v>
      </c>
      <c r="B140" s="473" t="str">
        <f>+'jobinfo(2)'!$C$5</f>
        <v>(216) 450-4913</v>
      </c>
      <c r="C140" s="601" t="s">
        <v>703</v>
      </c>
      <c r="D140" s="602" t="str">
        <f>+'jobinfo(2)'!$C$30</f>
        <v>STAPLES, OLIVIA 207 776 6150</v>
      </c>
      <c r="E140" s="541"/>
    </row>
    <row r="141" spans="1:7" ht="28.9" customHeight="1">
      <c r="A141" s="33" t="str">
        <f>+'jobinfo(2)'!$B$12</f>
        <v>date of loss</v>
      </c>
      <c r="B141" s="603">
        <f>+'jobinfo(2)'!$C$12</f>
        <v>45765</v>
      </c>
      <c r="C141" s="608" t="str">
        <f>+'jobinfo(2)'!$C$33</f>
        <v>STAPLES.OLIVIA @ace.aaa.com</v>
      </c>
      <c r="D141" s="222"/>
      <c r="E141" s="541"/>
    </row>
    <row r="142" spans="1:7" ht="3" customHeight="1">
      <c r="A142" s="604"/>
      <c r="B142" s="605"/>
      <c r="C142" s="606"/>
      <c r="D142" s="607"/>
      <c r="E142" s="541"/>
    </row>
    <row r="143" spans="1:7" ht="33" customHeight="1">
      <c r="A143" s="600" t="s">
        <v>2492</v>
      </c>
      <c r="C143" s="174" t="str">
        <f>+'jobinfo(2)'!$C$30</f>
        <v>STAPLES, OLIVIA 207 776 6150</v>
      </c>
      <c r="D143" s="914" t="str">
        <f>'jobinfo(2)'!C32</f>
        <v>207 776 6150</v>
      </c>
      <c r="E143" s="541"/>
    </row>
    <row r="144" spans="1:7" ht="43.9" customHeight="1">
      <c r="A144" s="593" t="s">
        <v>2493</v>
      </c>
      <c r="B144" s="594"/>
      <c r="C144" s="594"/>
      <c r="D144" s="594"/>
      <c r="E144" s="1919"/>
      <c r="F144" s="1919"/>
      <c r="G144" s="1919"/>
    </row>
    <row r="145" spans="1:7" ht="66" customHeight="1">
      <c r="A145" s="2026" t="s">
        <v>2494</v>
      </c>
      <c r="B145" s="2026"/>
      <c r="C145" s="2026"/>
      <c r="D145" s="2026"/>
      <c r="E145" s="469"/>
      <c r="F145" s="532"/>
      <c r="G145" s="532"/>
    </row>
    <row r="146" spans="1:7" ht="43.9" customHeight="1">
      <c r="A146" s="611" t="str">
        <f>'jobinfo(2)'!C13</f>
        <v>interior repairs LVL2</v>
      </c>
      <c r="B146" s="609"/>
      <c r="C146" s="610" t="str">
        <f>+'jobinfo(2)'!$C$14</f>
        <v>interior repairs LVL1</v>
      </c>
      <c r="D146" s="913" t="str">
        <f>+'jobinfo(2)'!$C$15</f>
        <v>BASEMENT</v>
      </c>
      <c r="E146" s="470"/>
      <c r="F146" s="470"/>
      <c r="G146" s="470"/>
    </row>
    <row r="147" spans="1:7" ht="55.15" customHeight="1">
      <c r="A147" s="2036" t="s">
        <v>2495</v>
      </c>
      <c r="B147" s="2036"/>
      <c r="C147" s="2036"/>
      <c r="D147" s="2036"/>
      <c r="E147" s="57"/>
      <c r="F147" s="532"/>
      <c r="G147" s="532"/>
    </row>
    <row r="148" spans="1:7" ht="33" customHeight="1">
      <c r="A148" s="1157" t="s">
        <v>2496</v>
      </c>
      <c r="B148" s="593"/>
      <c r="C148" s="593"/>
      <c r="D148" s="595"/>
      <c r="E148" s="1846" t="s">
        <v>2436</v>
      </c>
    </row>
    <row r="149" spans="1:7" ht="33" customHeight="1">
      <c r="A149" s="593" t="s">
        <v>2497</v>
      </c>
      <c r="B149" s="593"/>
      <c r="C149" s="593"/>
      <c r="D149" s="595"/>
      <c r="E149" s="1846"/>
      <c r="F149" t="s">
        <v>1614</v>
      </c>
    </row>
    <row r="150" spans="1:7" ht="33" customHeight="1">
      <c r="A150" s="126" t="s">
        <v>2498</v>
      </c>
      <c r="B150" s="6"/>
      <c r="C150" s="6"/>
      <c r="D150" s="127"/>
      <c r="E150" s="1846" t="s">
        <v>2499</v>
      </c>
    </row>
    <row r="151" spans="1:7" ht="22.15" customHeight="1">
      <c r="A151" s="181" t="str">
        <f>B136</f>
        <v>LACEY, EUNICE</v>
      </c>
      <c r="B151" s="1977"/>
      <c r="C151" s="128" t="s">
        <v>2500</v>
      </c>
      <c r="D151" s="129"/>
      <c r="E151" s="541"/>
      <c r="F151" t="s">
        <v>1614</v>
      </c>
    </row>
    <row r="152" spans="1:7" ht="1.9" customHeight="1">
      <c r="A152" s="597"/>
      <c r="B152" s="597"/>
      <c r="C152" s="597"/>
      <c r="D152" s="597"/>
      <c r="E152" s="541" t="s">
        <v>2501</v>
      </c>
    </row>
    <row r="153" spans="1:7" ht="22.15" customHeight="1">
      <c r="A153" s="596" t="str">
        <f>+'jobinfo(2)'!$C$100</f>
        <v>All Phase Consulting, LLC</v>
      </c>
      <c r="B153" s="1953"/>
      <c r="C153" s="598" t="s">
        <v>2502</v>
      </c>
      <c r="D153" s="599" t="str">
        <f>+'jobinfo(2)'!$C$116</f>
        <v>TIN 83-226 0563</v>
      </c>
      <c r="E153" s="541"/>
    </row>
    <row r="154" spans="1:7" ht="18">
      <c r="A154" s="2037" t="str">
        <f>+'jobinfo(2)'!$C$101</f>
        <v>WWW.MYAPCLLC.COM</v>
      </c>
      <c r="B154" s="2037"/>
      <c r="C154" s="2024" t="str">
        <f>+'jobinfo(2)'!$C$102</f>
        <v>Insured  &amp; GA Registered #09073201</v>
      </c>
      <c r="D154" s="2025"/>
      <c r="E154" s="541"/>
    </row>
    <row r="155" spans="1:7" ht="18">
      <c r="A155" s="300" t="str">
        <f>+'jobinfo(2)'!$C$107</f>
        <v>20810 AURORA RD</v>
      </c>
      <c r="B155" s="2038" t="str">
        <f>+'jobinfo(2)'!$C$103</f>
        <v>375 Rockbridge Road, Suite 172-343</v>
      </c>
      <c r="C155" s="2039"/>
      <c r="D155" s="301" t="str">
        <f>+'jobinfo(2)'!$C$105</f>
        <v>ECI 531 FIFTH AVE,</v>
      </c>
      <c r="E155" s="541"/>
    </row>
    <row r="156" spans="1:7" ht="18">
      <c r="A156" s="300" t="str">
        <f>+'jobinfo(2)'!$C$108</f>
        <v>BEDFORD,OH 44146</v>
      </c>
      <c r="B156" s="2038" t="str">
        <f>+'jobinfo(2)'!$C$104</f>
        <v>Lilburn, GA, 30047</v>
      </c>
      <c r="C156" s="2039"/>
      <c r="D156" s="301" t="str">
        <f>+'jobinfo(2)'!$C$106</f>
        <v>PELHAM, NY 10803</v>
      </c>
      <c r="E156" s="541"/>
    </row>
    <row r="157" spans="1:7" ht="18">
      <c r="A157" s="2040" t="str">
        <f>+'jobinfo(2)'!$C$109</f>
        <v>Providing Cost Estimating &amp; Project Management Services</v>
      </c>
      <c r="B157" s="2040"/>
      <c r="C157" s="2040"/>
      <c r="D157" s="2040"/>
      <c r="E157" s="541"/>
    </row>
    <row r="158" spans="1:7" ht="18.75" customHeight="1">
      <c r="A158" s="2024" t="str">
        <f>+'jobinfo(2)'!$C$110</f>
        <v>Five Generations of Great Work</v>
      </c>
      <c r="B158" s="2025"/>
      <c r="C158" s="2024" t="str">
        <f>+'jobinfo(2)'!$C$111</f>
        <v>Five Generations of Pride &amp; Skills</v>
      </c>
      <c r="D158" s="2025"/>
      <c r="E158" s="541"/>
    </row>
    <row r="159" spans="1:7" ht="28.9" customHeight="1">
      <c r="A159" s="2024" t="str">
        <f>+'jobinfo(2)'!$C$112</f>
        <v>Joe Jones, PM  216.450.7228</v>
      </c>
      <c r="B159" s="2025"/>
      <c r="C159" s="591" t="str">
        <f>+'jobinfo(2)'!$C$113</f>
        <v>wsbjoe9@gmail.com</v>
      </c>
      <c r="D159" s="592"/>
      <c r="E159" s="541"/>
    </row>
    <row r="160" spans="1:7" ht="1.9" customHeight="1">
      <c r="A160" s="544"/>
      <c r="B160" s="545"/>
      <c r="C160" s="545"/>
      <c r="D160" s="545"/>
      <c r="E160" s="545"/>
    </row>
    <row r="161" spans="1:6" ht="22.15" customHeight="1">
      <c r="A161" s="1420" t="s">
        <v>1256</v>
      </c>
      <c r="D161" s="1436" t="str">
        <f>+'jobinfo(2)'!$C$27</f>
        <v>#017095711</v>
      </c>
      <c r="E161" s="448"/>
    </row>
    <row r="162" spans="1:6" ht="22.15" customHeight="1">
      <c r="A162" s="715" t="str">
        <f>+'jobinfo(2)'!$C$1</f>
        <v>LACEY, EUNICE</v>
      </c>
      <c r="B162" s="1419">
        <f>+'jobinfo(2)'!$C$12</f>
        <v>45765</v>
      </c>
      <c r="D162" s="1421" t="str">
        <f>+'jobinfo(2)'!$C$26</f>
        <v>AAA Insurance</v>
      </c>
      <c r="E162" s="448"/>
      <c r="F162" s="541"/>
    </row>
    <row r="163" spans="1:6" ht="22.15" customHeight="1">
      <c r="A163" s="2018" t="str">
        <f>+'jobinfo(2)'!$C$2</f>
        <v>13601 5th Ave</v>
      </c>
      <c r="B163" s="66" t="s">
        <v>2503</v>
      </c>
      <c r="C163" s="1217" t="s">
        <v>2504</v>
      </c>
      <c r="D163" s="621"/>
      <c r="E163" s="715"/>
      <c r="F163" s="541"/>
    </row>
    <row r="164" spans="1:6" ht="22.15" customHeight="1">
      <c r="A164" s="2018"/>
      <c r="B164" s="462" t="s">
        <v>2505</v>
      </c>
      <c r="C164" s="622"/>
      <c r="D164" s="621"/>
      <c r="E164" s="1163"/>
      <c r="F164" s="541"/>
    </row>
    <row r="165" spans="1:6" ht="22.15" customHeight="1">
      <c r="A165" s="715" t="str">
        <f>+'jobinfo(2)'!$C$3</f>
        <v>East Cleveland, OH 44112</v>
      </c>
      <c r="B165" s="626" t="s">
        <v>2506</v>
      </c>
      <c r="C165" s="622"/>
      <c r="D165" s="621"/>
      <c r="E165" s="1164" t="s">
        <v>2389</v>
      </c>
      <c r="F165" s="541"/>
    </row>
    <row r="166" spans="1:6" ht="22.15" customHeight="1">
      <c r="A166" s="1873"/>
      <c r="B166" s="626" t="s">
        <v>2507</v>
      </c>
      <c r="C166" s="622"/>
      <c r="D166" s="621"/>
      <c r="E166" s="1165" t="s">
        <v>2380</v>
      </c>
      <c r="F166" s="541"/>
    </row>
    <row r="167" spans="1:6" ht="22.15" customHeight="1">
      <c r="A167" s="1129" t="s">
        <v>2508</v>
      </c>
      <c r="B167" s="624"/>
      <c r="C167" s="625"/>
      <c r="D167" s="624"/>
      <c r="E167" s="627" t="s">
        <v>2509</v>
      </c>
      <c r="F167" s="541"/>
    </row>
    <row r="168" spans="1:6" ht="22.15" customHeight="1">
      <c r="A168" s="1687" t="s">
        <v>2510</v>
      </c>
      <c r="E168" t="s">
        <v>2511</v>
      </c>
      <c r="F168" s="541"/>
    </row>
    <row r="169" spans="1:6" ht="22.15" customHeight="1">
      <c r="A169" s="510" t="s">
        <v>2512</v>
      </c>
      <c r="E169">
        <v>807044169</v>
      </c>
      <c r="F169" s="541"/>
    </row>
    <row r="170" spans="1:6" ht="22.15" customHeight="1">
      <c r="A170" s="2041" t="s">
        <v>2513</v>
      </c>
      <c r="B170" s="2041"/>
      <c r="C170" s="2041"/>
      <c r="D170" s="2041"/>
      <c r="E170" s="620" t="s">
        <v>2288</v>
      </c>
      <c r="F170" s="541"/>
    </row>
    <row r="171" spans="1:6" ht="22.15" customHeight="1">
      <c r="A171" s="1689" t="s">
        <v>2514</v>
      </c>
      <c r="B171" s="7"/>
      <c r="C171" s="2042" t="str">
        <f>A1</f>
        <v>Rebuild BID; additional photos &amp; documentation ATTACHED &amp; to follow.</v>
      </c>
      <c r="D171" s="2042"/>
      <c r="E171" s="621" t="s">
        <v>2515</v>
      </c>
      <c r="F171" s="541"/>
    </row>
    <row r="172" spans="1:6" ht="22.15" customHeight="1">
      <c r="A172" s="66" t="s">
        <v>2516</v>
      </c>
      <c r="B172" s="1214"/>
      <c r="C172" s="2042"/>
      <c r="D172" s="2042"/>
      <c r="E172" s="621"/>
      <c r="F172" s="541"/>
    </row>
    <row r="173" spans="1:6" ht="22.15" customHeight="1">
      <c r="A173" s="1689" t="s">
        <v>2517</v>
      </c>
      <c r="B173" s="615"/>
      <c r="C173" s="7"/>
      <c r="E173" s="621"/>
      <c r="F173" s="541"/>
    </row>
    <row r="174" spans="1:6" ht="22.15" customHeight="1">
      <c r="A174" s="732" t="s">
        <v>2518</v>
      </c>
      <c r="B174" s="886"/>
      <c r="C174" s="886"/>
      <c r="E174" s="621"/>
      <c r="F174" s="541"/>
    </row>
    <row r="175" spans="1:6" ht="22.15" customHeight="1">
      <c r="A175" s="616" t="s">
        <v>2519</v>
      </c>
      <c r="B175" s="616"/>
      <c r="C175" s="616"/>
      <c r="E175" s="621"/>
      <c r="F175" s="541"/>
    </row>
    <row r="176" spans="1:6" ht="22.15" customHeight="1">
      <c r="A176" s="1215" t="s">
        <v>2520</v>
      </c>
      <c r="B176" s="1519" t="s">
        <v>2521</v>
      </c>
      <c r="C176" s="1519"/>
      <c r="E176" s="621"/>
      <c r="F176" s="541"/>
    </row>
    <row r="177" spans="1:6" s="541" customFormat="1" ht="16.899999999999999" customHeight="1">
      <c r="C177" s="578"/>
      <c r="D177"/>
      <c r="E177" s="1216"/>
    </row>
    <row r="178" spans="1:6" ht="22.9" customHeight="1">
      <c r="A178" s="510" t="s">
        <v>2512</v>
      </c>
      <c r="B178" s="1130" t="s">
        <v>2522</v>
      </c>
      <c r="D178" s="2043" t="s">
        <v>2523</v>
      </c>
      <c r="E178" s="541"/>
    </row>
    <row r="179" spans="1:6" ht="19.149999999999999" customHeight="1">
      <c r="A179" s="546" t="s">
        <v>2524</v>
      </c>
      <c r="D179" s="2043"/>
      <c r="E179" s="589"/>
    </row>
    <row r="180" spans="1:6" ht="19.149999999999999" customHeight="1">
      <c r="A180" s="546" t="s">
        <v>2525</v>
      </c>
      <c r="C180" s="546"/>
      <c r="E180" s="541"/>
    </row>
    <row r="181" spans="1:6" ht="19.149999999999999" customHeight="1">
      <c r="A181" s="546" t="s">
        <v>2526</v>
      </c>
      <c r="C181" s="2034">
        <f>'jobinfo(2)'!C12</f>
        <v>45765</v>
      </c>
      <c r="D181" s="2034"/>
      <c r="E181" s="541" t="s">
        <v>2527</v>
      </c>
    </row>
    <row r="182" spans="1:6" ht="1.9" customHeight="1">
      <c r="A182" s="1423"/>
      <c r="C182" s="547"/>
      <c r="D182" s="547"/>
      <c r="E182" s="161"/>
    </row>
    <row r="183" spans="1:6" ht="22.15" customHeight="1">
      <c r="A183" s="1422" t="s">
        <v>2528</v>
      </c>
      <c r="C183" s="22" t="s">
        <v>2529</v>
      </c>
      <c r="D183" s="542"/>
      <c r="E183" s="541"/>
    </row>
    <row r="184" spans="1:6" ht="22.15" customHeight="1">
      <c r="A184" s="453" t="s">
        <v>2530</v>
      </c>
      <c r="C184" s="1934" t="s">
        <v>2531</v>
      </c>
      <c r="D184" s="1128"/>
      <c r="E184" s="696"/>
    </row>
    <row r="185" spans="1:6" ht="22.15" customHeight="1">
      <c r="A185" s="1690" t="s">
        <v>2532</v>
      </c>
      <c r="D185" s="1642" t="s">
        <v>2533</v>
      </c>
    </row>
    <row r="186" spans="1:6" ht="22.15" customHeight="1">
      <c r="A186" s="1521" t="s">
        <v>2534</v>
      </c>
      <c r="C186" s="1213" t="s">
        <v>2535</v>
      </c>
      <c r="D186" s="542"/>
      <c r="E186" s="161"/>
    </row>
    <row r="187" spans="1:6" s="6" customFormat="1" ht="16.899999999999999" customHeight="1">
      <c r="A187" s="6" t="s">
        <v>2536</v>
      </c>
      <c r="B187" s="1274" t="s">
        <v>2537</v>
      </c>
      <c r="D187" s="6" t="s">
        <v>2538</v>
      </c>
      <c r="E187" s="1272"/>
    </row>
    <row r="188" spans="1:6" ht="1.9" customHeight="1">
      <c r="A188" s="544"/>
      <c r="B188" s="549"/>
      <c r="C188" s="549"/>
      <c r="D188" s="549"/>
      <c r="E188" s="161"/>
      <c r="F188" s="541"/>
    </row>
    <row r="189" spans="1:6" ht="22.15" customHeight="1">
      <c r="A189" s="537" t="s">
        <v>2539</v>
      </c>
      <c r="B189" s="623" t="s">
        <v>2540</v>
      </c>
      <c r="C189" s="22"/>
      <c r="D189" s="542"/>
      <c r="E189" s="1846"/>
      <c r="F189" s="541"/>
    </row>
    <row r="190" spans="1:6" ht="22.15" customHeight="1">
      <c r="A190" s="1424" t="s">
        <v>2541</v>
      </c>
      <c r="B190" s="1425" t="s">
        <v>2542</v>
      </c>
      <c r="C190" s="22"/>
      <c r="D190" s="542"/>
      <c r="E190" s="1846"/>
      <c r="F190" s="541"/>
    </row>
    <row r="191" spans="1:6" ht="22.15" customHeight="1">
      <c r="A191" s="1134" t="s">
        <v>2543</v>
      </c>
      <c r="C191" s="1934" t="s">
        <v>2544</v>
      </c>
      <c r="D191" s="1514"/>
      <c r="E191" s="550"/>
      <c r="F191" s="541"/>
    </row>
    <row r="192" spans="1:6" ht="16.899999999999999" customHeight="1">
      <c r="A192" s="1688" t="s">
        <v>2545</v>
      </c>
      <c r="B192" s="1211" t="s">
        <v>1869</v>
      </c>
      <c r="C192" s="22"/>
      <c r="D192" s="447"/>
      <c r="E192" s="1846"/>
      <c r="F192" s="541"/>
    </row>
    <row r="193" spans="1:6" ht="1.9" customHeight="1">
      <c r="A193" s="1159"/>
      <c r="C193" s="551"/>
      <c r="D193" s="547"/>
      <c r="E193" s="161" t="s">
        <v>2501</v>
      </c>
      <c r="F193" s="541"/>
    </row>
    <row r="194" spans="1:6" ht="21" customHeight="1">
      <c r="A194" s="1160" t="s">
        <v>2546</v>
      </c>
      <c r="C194" s="22"/>
      <c r="D194" s="542"/>
      <c r="E194" s="1846"/>
      <c r="F194" s="541"/>
    </row>
    <row r="195" spans="1:6" ht="21" customHeight="1">
      <c r="A195" s="1158" t="s">
        <v>2547</v>
      </c>
      <c r="C195" s="1939"/>
      <c r="D195" s="543"/>
      <c r="E195" s="1846"/>
      <c r="F195" s="541"/>
    </row>
    <row r="196" spans="1:6" ht="16.149999999999999" customHeight="1">
      <c r="A196" s="1161" t="s">
        <v>2548</v>
      </c>
      <c r="C196" s="511"/>
      <c r="D196" s="552"/>
      <c r="E196" s="1846"/>
      <c r="F196" s="541"/>
    </row>
    <row r="197" spans="1:6" ht="16.149999999999999" customHeight="1">
      <c r="A197" s="1162" t="s">
        <v>2549</v>
      </c>
      <c r="C197" s="1939"/>
      <c r="D197" s="543"/>
      <c r="E197" s="1846"/>
      <c r="F197" s="541"/>
    </row>
    <row r="198" spans="1:6">
      <c r="E198" t="s">
        <v>2501</v>
      </c>
      <c r="F198" s="541"/>
    </row>
    <row r="199" spans="1:6">
      <c r="A199" t="s">
        <v>2550</v>
      </c>
      <c r="E199" t="s">
        <v>2551</v>
      </c>
      <c r="F199" s="541"/>
    </row>
    <row r="200" spans="1:6" ht="18">
      <c r="A200" s="2022" t="s">
        <v>2414</v>
      </c>
      <c r="B200" s="2023"/>
      <c r="C200" s="2023"/>
      <c r="D200" s="1927" t="s">
        <v>2415</v>
      </c>
      <c r="F200" s="541"/>
    </row>
    <row r="201" spans="1:6" ht="18">
      <c r="A201" s="1924"/>
      <c r="B201" s="1925"/>
      <c r="C201" s="1925"/>
      <c r="D201" s="1927"/>
      <c r="F201" s="541"/>
    </row>
    <row r="202" spans="1:6" ht="18">
      <c r="A202" s="714" t="s">
        <v>1969</v>
      </c>
      <c r="B202" s="1925"/>
      <c r="C202" s="1921"/>
      <c r="D202" s="1921" t="s">
        <v>905</v>
      </c>
      <c r="F202" s="541"/>
    </row>
    <row r="203" spans="1:6" ht="18">
      <c r="A203" s="209" t="s">
        <v>2418</v>
      </c>
      <c r="F203" s="541"/>
    </row>
    <row r="204" spans="1:6" ht="18">
      <c r="A204" s="209" t="s">
        <v>2421</v>
      </c>
      <c r="C204" s="1921" t="s">
        <v>2428</v>
      </c>
      <c r="D204" s="1921" t="s">
        <v>2429</v>
      </c>
      <c r="F204" s="541"/>
    </row>
    <row r="205" spans="1:6" ht="18">
      <c r="A205" s="209" t="s">
        <v>2423</v>
      </c>
      <c r="C205" s="1921" t="s">
        <v>2424</v>
      </c>
      <c r="D205" s="1921"/>
      <c r="F205" s="541"/>
    </row>
    <row r="206" spans="1:6" ht="18">
      <c r="A206" s="209" t="s">
        <v>2426</v>
      </c>
      <c r="B206" t="s">
        <v>2427</v>
      </c>
      <c r="C206" s="1921" t="s">
        <v>2428</v>
      </c>
      <c r="D206" s="1921" t="s">
        <v>2429</v>
      </c>
      <c r="F206" s="541"/>
    </row>
    <row r="207" spans="1:6" ht="18">
      <c r="A207" s="209" t="s">
        <v>2431</v>
      </c>
      <c r="F207" s="541"/>
    </row>
    <row r="208" spans="1:6">
      <c r="F208" s="541"/>
    </row>
    <row r="210" spans="1:4" ht="17.45">
      <c r="A210" s="494"/>
      <c r="D210" t="str">
        <f>'jobinfo(2)'!C1</f>
        <v>LACEY, EUNICE</v>
      </c>
    </row>
    <row r="211" spans="1:4" ht="17.45">
      <c r="A211" s="504" t="s">
        <v>2552</v>
      </c>
      <c r="D211" t="str">
        <f>'jobinfo(2)'!C2</f>
        <v>13601 5th Ave</v>
      </c>
    </row>
    <row r="212" spans="1:4" ht="18">
      <c r="A212" s="882" t="s">
        <v>2553</v>
      </c>
      <c r="D212" t="str">
        <f>'jobinfo(2)'!C3</f>
        <v>East Cleveland, OH 44112</v>
      </c>
    </row>
    <row r="213" spans="1:4" ht="18">
      <c r="A213" s="483" t="str">
        <f>'jobinfo(2)'!C26</f>
        <v>AAA Insurance</v>
      </c>
      <c r="B213" s="483" t="str">
        <f>'jobinfo(2)'!C27</f>
        <v>#017095711</v>
      </c>
      <c r="C213" s="6" t="str">
        <f>'jobinfo(2)'!C11</f>
        <v>BATHTUB OVERFLOW</v>
      </c>
      <c r="D213" t="str">
        <f>'jobinfo(2)'!C4</f>
        <v>Emdlacey@gmail.com</v>
      </c>
    </row>
    <row r="214" spans="1:4" ht="17.45">
      <c r="A214" s="496" t="s">
        <v>2554</v>
      </c>
      <c r="C214" s="2021">
        <f>'jobinfo(2)'!C12</f>
        <v>45765</v>
      </c>
      <c r="D214" s="2021"/>
    </row>
    <row r="215" spans="1:4" ht="18">
      <c r="A215" s="497" t="s">
        <v>2555</v>
      </c>
    </row>
    <row r="216" spans="1:4" ht="18">
      <c r="A216" s="497" t="s">
        <v>2556</v>
      </c>
    </row>
    <row r="217" spans="1:4" ht="18">
      <c r="A217" s="497" t="s">
        <v>2557</v>
      </c>
    </row>
    <row r="218" spans="1:4" ht="18">
      <c r="A218" s="497" t="s">
        <v>2558</v>
      </c>
    </row>
    <row r="219" spans="1:4" ht="18">
      <c r="A219" s="497" t="s">
        <v>2559</v>
      </c>
    </row>
    <row r="220" spans="1:4" ht="18">
      <c r="A220" s="497" t="s">
        <v>2560</v>
      </c>
    </row>
    <row r="221" spans="1:4" ht="18">
      <c r="A221" s="717"/>
    </row>
    <row r="222" spans="1:4" ht="18">
      <c r="A222" s="505"/>
    </row>
    <row r="223" spans="1:4" ht="18">
      <c r="A223" s="497"/>
    </row>
    <row r="224" spans="1:4" ht="18">
      <c r="A224" s="497" t="s">
        <v>2561</v>
      </c>
    </row>
    <row r="228" spans="1:4" ht="33" customHeight="1">
      <c r="A228" s="2029" t="s">
        <v>2388</v>
      </c>
      <c r="B228" s="2029"/>
      <c r="C228" s="2029"/>
      <c r="D228" s="2029"/>
    </row>
    <row r="229" spans="1:4">
      <c r="A229" s="1403" t="s">
        <v>2562</v>
      </c>
    </row>
    <row r="230" spans="1:4" ht="15">
      <c r="A230" s="1404" t="s">
        <v>2461</v>
      </c>
    </row>
    <row r="231" spans="1:4">
      <c r="A231" s="175"/>
    </row>
    <row r="232" spans="1:4" ht="66" customHeight="1">
      <c r="A232" s="2030" t="s">
        <v>2464</v>
      </c>
      <c r="B232" s="2030"/>
      <c r="C232" s="2030"/>
      <c r="D232" s="2030"/>
    </row>
    <row r="233" spans="1:4">
      <c r="A233" s="1911"/>
    </row>
    <row r="234" spans="1:4" ht="22.15" customHeight="1">
      <c r="A234" s="2031" t="s">
        <v>2469</v>
      </c>
      <c r="B234" s="2031"/>
      <c r="C234" s="2031"/>
      <c r="D234" s="2031"/>
    </row>
    <row r="235" spans="1:4">
      <c r="A235" s="1350" t="s">
        <v>2563</v>
      </c>
    </row>
    <row r="236" spans="1:4" ht="15">
      <c r="A236" s="1917" t="s">
        <v>2564</v>
      </c>
    </row>
    <row r="237" spans="1:4">
      <c r="A237" s="1350">
        <v>3901</v>
      </c>
    </row>
    <row r="238" spans="1:4" ht="28.9">
      <c r="A238" s="1350" t="s">
        <v>2565</v>
      </c>
    </row>
    <row r="239" spans="1:4">
      <c r="A239" s="1911"/>
    </row>
    <row r="240" spans="1:4" ht="15">
      <c r="A240" s="1349"/>
    </row>
    <row r="241" spans="1:4" ht="15">
      <c r="A241" s="1917" t="s">
        <v>2566</v>
      </c>
      <c r="B241" s="1351">
        <v>44606</v>
      </c>
    </row>
    <row r="242" spans="1:4" ht="15">
      <c r="A242" s="1917" t="s">
        <v>2567</v>
      </c>
      <c r="B242" s="1350">
        <v>119.03</v>
      </c>
    </row>
    <row r="243" spans="1:4" ht="66" customHeight="1">
      <c r="A243" s="2028" t="s">
        <v>2475</v>
      </c>
      <c r="B243" s="2028"/>
      <c r="C243" s="2028"/>
      <c r="D243" s="2028"/>
    </row>
    <row r="244" spans="1:4">
      <c r="A244" s="175"/>
    </row>
    <row r="245" spans="1:4" ht="66" customHeight="1">
      <c r="A245" s="2027" t="s">
        <v>2476</v>
      </c>
      <c r="B245" s="2027"/>
      <c r="C245" s="2027"/>
      <c r="D245" s="2027"/>
    </row>
    <row r="246" spans="1:4">
      <c r="A246" s="175"/>
    </row>
    <row r="247" spans="1:4">
      <c r="A247" s="175"/>
    </row>
    <row r="248" spans="1:4" ht="43.9" customHeight="1">
      <c r="A248" s="2027" t="s">
        <v>2477</v>
      </c>
      <c r="B248" s="2027"/>
      <c r="C248" s="2027"/>
      <c r="D248" s="2027"/>
    </row>
    <row r="252" spans="1:4" ht="18">
      <c r="A252" s="1060" t="s">
        <v>2568</v>
      </c>
    </row>
    <row r="253" spans="1:4" ht="18">
      <c r="A253" s="1522" t="s">
        <v>2402</v>
      </c>
    </row>
    <row r="254" spans="1:4" ht="36">
      <c r="A254" s="1529" t="s">
        <v>2523</v>
      </c>
    </row>
    <row r="255" spans="1:4" ht="18">
      <c r="A255" s="1530" t="s">
        <v>2512</v>
      </c>
    </row>
    <row r="256" spans="1:4" ht="20.45">
      <c r="A256" s="1531" t="s">
        <v>2524</v>
      </c>
    </row>
    <row r="257" spans="1:1" ht="20.45">
      <c r="A257" s="1531" t="s">
        <v>2525</v>
      </c>
    </row>
    <row r="258" spans="1:1" ht="20.45">
      <c r="A258" s="1531" t="s">
        <v>2526</v>
      </c>
    </row>
    <row r="260" spans="1:1">
      <c r="A260" t="s">
        <v>2569</v>
      </c>
    </row>
    <row r="261" spans="1:1" ht="18">
      <c r="A261" s="1273" t="s">
        <v>2532</v>
      </c>
    </row>
    <row r="262" spans="1:1" ht="18">
      <c r="A262" s="304" t="s">
        <v>2528</v>
      </c>
    </row>
    <row r="263" spans="1:1" ht="18">
      <c r="A263" s="1528" t="s">
        <v>2570</v>
      </c>
    </row>
    <row r="264" spans="1:1" ht="18">
      <c r="A264" s="896" t="s">
        <v>2571</v>
      </c>
    </row>
    <row r="265" spans="1:1" ht="18">
      <c r="A265" s="896" t="s">
        <v>2572</v>
      </c>
    </row>
    <row r="267" spans="1:1" ht="18">
      <c r="A267" s="1273"/>
    </row>
    <row r="268" spans="1:1">
      <c r="A268" t="s">
        <v>2573</v>
      </c>
    </row>
    <row r="269" spans="1:1" ht="21">
      <c r="A269" s="1212" t="s">
        <v>2574</v>
      </c>
    </row>
    <row r="270" spans="1:1" ht="18">
      <c r="A270" s="1532" t="s">
        <v>2575</v>
      </c>
    </row>
    <row r="271" spans="1:1" ht="18">
      <c r="A271" s="1534" t="s">
        <v>2576</v>
      </c>
    </row>
    <row r="272" spans="1:1" ht="18">
      <c r="A272" s="1524"/>
    </row>
    <row r="273" spans="1:1" ht="18">
      <c r="A273" s="1273" t="s">
        <v>2532</v>
      </c>
    </row>
    <row r="274" spans="1:1" ht="18">
      <c r="A274" s="1525" t="s">
        <v>2439</v>
      </c>
    </row>
    <row r="275" spans="1:1" ht="18">
      <c r="A275" s="1526" t="s">
        <v>2379</v>
      </c>
    </row>
    <row r="277" spans="1:1" ht="18">
      <c r="A277" s="1525" t="s">
        <v>2577</v>
      </c>
    </row>
    <row r="278" spans="1:1" ht="18">
      <c r="A278" s="1527" t="s">
        <v>2379</v>
      </c>
    </row>
    <row r="280" spans="1:1" ht="21.6">
      <c r="A280" s="1523" t="s">
        <v>2578</v>
      </c>
    </row>
    <row r="282" spans="1:1" ht="18">
      <c r="A282" s="1533" t="s">
        <v>2379</v>
      </c>
    </row>
    <row r="283" spans="1:1" ht="21">
      <c r="A283" s="1521" t="s">
        <v>2579</v>
      </c>
    </row>
    <row r="284" spans="1:1" ht="18">
      <c r="A284" s="1527" t="s">
        <v>2379</v>
      </c>
    </row>
  </sheetData>
  <mergeCells count="57">
    <mergeCell ref="E121:E123"/>
    <mergeCell ref="E114:E116"/>
    <mergeCell ref="E90:E93"/>
    <mergeCell ref="E95:E96"/>
    <mergeCell ref="E119:E120"/>
    <mergeCell ref="E69:E72"/>
    <mergeCell ref="E77:E79"/>
    <mergeCell ref="E86:E88"/>
    <mergeCell ref="E74:E75"/>
    <mergeCell ref="A45:D45"/>
    <mergeCell ref="A68:B68"/>
    <mergeCell ref="A57:D57"/>
    <mergeCell ref="C5:D5"/>
    <mergeCell ref="B54:C54"/>
    <mergeCell ref="A49:D49"/>
    <mergeCell ref="A44:D44"/>
    <mergeCell ref="B7:C7"/>
    <mergeCell ref="A29:D29"/>
    <mergeCell ref="B6:C6"/>
    <mergeCell ref="A8:D8"/>
    <mergeCell ref="A9:B9"/>
    <mergeCell ref="C9:D9"/>
    <mergeCell ref="A43:D43"/>
    <mergeCell ref="C10:D10"/>
    <mergeCell ref="C11:D11"/>
    <mergeCell ref="A36:C36"/>
    <mergeCell ref="A50:D52"/>
    <mergeCell ref="A4:D4"/>
    <mergeCell ref="A18:D18"/>
    <mergeCell ref="C181:D181"/>
    <mergeCell ref="C68:D68"/>
    <mergeCell ref="A147:D147"/>
    <mergeCell ref="A159:B159"/>
    <mergeCell ref="A154:B154"/>
    <mergeCell ref="C154:D154"/>
    <mergeCell ref="B155:C155"/>
    <mergeCell ref="B156:C156"/>
    <mergeCell ref="A157:D157"/>
    <mergeCell ref="A170:D170"/>
    <mergeCell ref="C171:D172"/>
    <mergeCell ref="D178:D179"/>
    <mergeCell ref="A56:D56"/>
    <mergeCell ref="A5:B5"/>
    <mergeCell ref="A245:D245"/>
    <mergeCell ref="A243:D243"/>
    <mergeCell ref="A248:D248"/>
    <mergeCell ref="A228:D228"/>
    <mergeCell ref="A232:D232"/>
    <mergeCell ref="A234:D234"/>
    <mergeCell ref="A163:A164"/>
    <mergeCell ref="C64:D65"/>
    <mergeCell ref="C96:D97"/>
    <mergeCell ref="C214:D214"/>
    <mergeCell ref="A200:C200"/>
    <mergeCell ref="A158:B158"/>
    <mergeCell ref="C158:D158"/>
    <mergeCell ref="A145:D145"/>
  </mergeCells>
  <hyperlinks>
    <hyperlink ref="C10" r:id="rId1" display="wsbjoe9@gmail.com" xr:uid="{C21C7CF6-8DBD-4E27-98DA-6E29C61338BD}"/>
    <hyperlink ref="C11" r:id="rId2" display="ddevonJohnson@gmail.com" xr:uid="{C1C717E0-8A79-4387-8166-30F5E97EF877}"/>
    <hyperlink ref="C5" r:id="rId3" display="info@myapcllc.com" xr:uid="{71CA02C2-4773-4321-8B25-5940E2BB07E3}"/>
    <hyperlink ref="A62" r:id="rId4" xr:uid="{926F77F4-C9F4-402B-BC88-79C7BBABF784}"/>
    <hyperlink ref="A235" r:id="rId5" display="https://nam02.safelinks.protection.outlook.com/?url=https%3A%2F%2Fcodes.ohio.gov%2Fohio-administrative-code&amp;data=05%7C02%7Cclaims%40claims.allstate.com%7C580f3614a44448323d4308dd92deeeb1%7C88b431e7cf2a43a9bd0081441f5c2d3c%7C0%7C0%7C638828208420758630%7CUnknown%7CTWFpbGZsb3d8eyJFbXB0eU1hcGkiOnRydWUsIlYiOiIwLjAuMDAwMCIsIlAiOiJXaW4zMiIsIkFOIjoiTWFpbCIsIldUIjoyfQ%3D%3D%7C0%7C%7C%7C&amp;sdata=iK1sCbbWYJezx0gk64cEKpr0ObvEvHhLQx1crOJT55Y%3D&amp;reserved=0" xr:uid="{7935528A-A912-4205-9B85-F336DE623C05}"/>
    <hyperlink ref="A237" r:id="rId6" display="https://nam02.safelinks.protection.outlook.com/?url=https%3A%2F%2Fcodes.ohio.gov%2Fohio-administrative-code%2F3901&amp;data=05%7C02%7Cclaims%40claims.allstate.com%7C580f3614a44448323d4308dd92deeeb1%7C88b431e7cf2a43a9bd0081441f5c2d3c%7C0%7C0%7C638828208420777886%7CUnknown%7CTWFpbGZsb3d8eyJFbXB0eU1hcGkiOnRydWUsIlYiOiIwLjAuMDAwMCIsIlAiOiJXaW4zMiIsIkFOIjoiTWFpbCIsIldUIjoyfQ%3D%3D%7C0%7C%7C%7C&amp;sdata=Zenaov9Ps4dm%2Bl5H0eufHNO0u%2B06wULQnbeghFMrKgQ%3D&amp;reserved=0" xr:uid="{3F320E24-EF00-45E9-9BE5-2430AA821C87}"/>
    <hyperlink ref="A238" r:id="rId7" display="https://nam02.safelinks.protection.outlook.com/?url=https%3A%2F%2Fcodes.ohio.gov%2Fohio-administrative-code%2Fchapter-3901-1&amp;data=05%7C02%7Cclaims%40claims.allstate.com%7C580f3614a44448323d4308dd92deeeb1%7C88b431e7cf2a43a9bd0081441f5c2d3c%7C0%7C0%7C638828208420794260%7CUnknown%7CTWFpbGZsb3d8eyJFbXB0eU1hcGkiOnRydWUsIlYiOiIwLjAuMDAwMCIsIlAiOiJXaW4zMiIsIkFOIjoiTWFpbCIsIldUIjoyfQ%3D%3D%7C0%7C%7C%7C&amp;sdata=FoYhMIEkAE2d6Bk8g7KAkVaiDmgt5mX9ToQAJG%2FKA1A%3D&amp;reserved=0" xr:uid="{06980C8B-229F-429F-9CD4-04C6D14E57EF}"/>
    <hyperlink ref="B242" r:id="rId8" display="https://nam02.safelinks.protection.outlook.com/?url=https%3A%2F%2Fcodes.ohio.gov%2Fohio-revised-code%2Fsection-119.03&amp;data=05%7C02%7Cclaims%40claims.allstate.com%7C580f3614a44448323d4308dd92deeeb1%7C88b431e7cf2a43a9bd0081441f5c2d3c%7C0%7C0%7C638828208420829963%7CUnknown%7CTWFpbGZsb3d8eyJFbXB0eU1hcGkiOnRydWUsIlYiOiIwLjAuMDAwMCIsIlAiOiJXaW4zMiIsIkFOIjoiTWFpbCIsIldUIjoyfQ%3D%3D%7C0%7C%7C%7C&amp;sdata=gQ5KrxLhX1X78yJsfyTFHzZtegfY%2B0YQwXnTNUvc47I%3D&amp;reserved=0" xr:uid="{38FBEC20-42B8-4CDE-92B7-AE6231864EC4}"/>
  </hyperlinks>
  <pageMargins left="0.33" right="0.26" top="0.31" bottom="0.38" header="0.3" footer="0.17"/>
  <pageSetup orientation="portrait" r:id="rId9"/>
  <headerFooter>
    <oddFooter>&amp;L&amp;P    &amp;D    &amp;T&amp;C&amp;A&amp;R&amp;F</oddFooter>
  </headerFooter>
  <rowBreaks count="4" manualBreakCount="4">
    <brk id="34" max="3" man="1"/>
    <brk id="63" max="16383" man="1"/>
    <brk id="209" max="16383" man="1"/>
    <brk id="250" max="16383" man="1"/>
  </rowBreaks>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BC1F-3516-459A-AFDB-70B32E0A5471}">
  <sheetPr codeName="Sheet7"/>
  <dimension ref="A1:K262"/>
  <sheetViews>
    <sheetView showGridLines="0" view="pageBreakPreview" zoomScale="96" zoomScaleNormal="100" zoomScaleSheetLayoutView="96" workbookViewId="0">
      <selection sqref="A1:D1"/>
    </sheetView>
  </sheetViews>
  <sheetFormatPr defaultColWidth="8.85546875" defaultRowHeight="18"/>
  <cols>
    <col min="1" max="1" width="24.28515625" style="6" customWidth="1"/>
    <col min="2" max="2" width="25.42578125" style="79" customWidth="1"/>
    <col min="3" max="3" width="25.7109375" style="6" customWidth="1"/>
    <col min="4" max="8" width="22.7109375" style="6" customWidth="1"/>
    <col min="9" max="16384" width="8.85546875" style="6"/>
  </cols>
  <sheetData>
    <row r="1" spans="1:8" ht="37.9" customHeight="1">
      <c r="A1" s="2067" t="s">
        <v>2580</v>
      </c>
      <c r="B1" s="2067"/>
      <c r="C1" s="2067"/>
      <c r="D1" s="2067"/>
      <c r="E1" s="2066" t="s">
        <v>2581</v>
      </c>
      <c r="F1" s="2066"/>
      <c r="G1" s="2066"/>
      <c r="H1" s="2066"/>
    </row>
    <row r="2" spans="1:8" ht="22.15" customHeight="1">
      <c r="A2" s="1700" t="s">
        <v>2582</v>
      </c>
      <c r="B2" s="1701"/>
      <c r="C2" s="1701"/>
      <c r="D2" s="1701"/>
      <c r="E2" s="1345" t="s">
        <v>2579</v>
      </c>
      <c r="F2" s="1344"/>
      <c r="G2" s="1344"/>
      <c r="H2" s="1344"/>
    </row>
    <row r="3" spans="1:8" ht="22.15" customHeight="1">
      <c r="A3" s="2068" t="str">
        <f>'jobinfo(2)'!C100</f>
        <v>All Phase Consulting, LLC</v>
      </c>
      <c r="B3" s="2068"/>
      <c r="C3" s="2068"/>
      <c r="D3" s="2068"/>
      <c r="E3" s="535" t="s">
        <v>2583</v>
      </c>
    </row>
    <row r="4" spans="1:8" ht="1.1499999999999999" customHeight="1"/>
    <row r="5" spans="1:8">
      <c r="A5" s="63" t="str">
        <f>'jobinfo(2)'!C101</f>
        <v>WWW.MYAPCLLC.COM</v>
      </c>
      <c r="B5" s="1704"/>
      <c r="C5" s="2069" t="str">
        <f>'jobinfo(2)'!C102</f>
        <v>Insured  &amp; GA Registered #09073201</v>
      </c>
      <c r="D5" s="2069"/>
      <c r="E5" s="1700" t="s">
        <v>2584</v>
      </c>
    </row>
    <row r="6" spans="1:8" ht="22.15" customHeight="1">
      <c r="A6" s="63" t="str">
        <f>'jobinfo(2)'!C105</f>
        <v>ECI 531 FIFTH AVE,</v>
      </c>
      <c r="B6" s="2038" t="str">
        <f>'jobinfo(2)'!C103</f>
        <v>375 Rockbridge Road, Suite 172-343</v>
      </c>
      <c r="C6" s="2038"/>
      <c r="D6" s="64" t="str">
        <f>'jobinfo(2)'!C107</f>
        <v>20810 AURORA RD</v>
      </c>
      <c r="E6" s="535" t="s">
        <v>2585</v>
      </c>
    </row>
    <row r="7" spans="1:8">
      <c r="A7" s="63" t="str">
        <f>'jobinfo(2)'!C106</f>
        <v>PELHAM, NY 10803</v>
      </c>
      <c r="B7" s="2038" t="str">
        <f>'jobinfo(2)'!C104</f>
        <v>Lilburn, GA, 30047</v>
      </c>
      <c r="C7" s="2038"/>
      <c r="D7" s="64" t="str">
        <f>'jobinfo(2)'!C108</f>
        <v>BEDFORD,OH 44146</v>
      </c>
    </row>
    <row r="8" spans="1:8">
      <c r="A8" s="2040" t="str">
        <f>'jobinfo(2)'!C109</f>
        <v>Providing Cost Estimating &amp; Project Management Services</v>
      </c>
      <c r="B8" s="2040"/>
      <c r="C8" s="2040"/>
      <c r="D8" s="2040"/>
      <c r="E8" s="2066" t="s">
        <v>2586</v>
      </c>
      <c r="F8" s="2066"/>
      <c r="G8" s="2066"/>
      <c r="H8" s="2066"/>
    </row>
    <row r="9" spans="1:8">
      <c r="A9" s="701" t="str">
        <f>'jobinfo(2)'!C110</f>
        <v>Five Generations of Great Work</v>
      </c>
      <c r="B9" s="1926"/>
      <c r="C9" s="1726" t="str">
        <f>'jobinfo(2)'!C111</f>
        <v>Five Generations of Pride &amp; Skills</v>
      </c>
      <c r="D9" s="1926"/>
    </row>
    <row r="10" spans="1:8">
      <c r="A10" s="177" t="s">
        <v>1680</v>
      </c>
      <c r="B10" s="2072" t="str">
        <f>'jobinfo(2)'!C112</f>
        <v>Joe Jones, PM  216.450.7228</v>
      </c>
      <c r="C10" s="2072"/>
      <c r="D10" s="1926" t="str">
        <f>'jobinfo(2)'!C113</f>
        <v>wsbjoe9@gmail.com</v>
      </c>
    </row>
    <row r="11" spans="1:8">
      <c r="A11" s="177" t="s">
        <v>2383</v>
      </c>
      <c r="B11" s="2072" t="str">
        <f>'jobinfo(2)'!C114</f>
        <v>404-446-9060</v>
      </c>
      <c r="C11" s="2072"/>
      <c r="D11" s="1926" t="str">
        <f>C5</f>
        <v>Insured  &amp; GA Registered #09073201</v>
      </c>
      <c r="E11" s="534" t="s">
        <v>2393</v>
      </c>
    </row>
    <row r="12" spans="1:8" ht="21.6">
      <c r="A12" s="1705" t="s">
        <v>1708</v>
      </c>
      <c r="B12" s="1705" t="str">
        <f>'jobinfo(2)'!C116</f>
        <v>TIN 83-226 0563</v>
      </c>
      <c r="C12" s="1706" t="str">
        <f>'jobinfo(2)'!C117</f>
        <v xml:space="preserve">  FEDEX    # 9836-2151-1</v>
      </c>
      <c r="E12" s="330" t="s">
        <v>2587</v>
      </c>
    </row>
    <row r="13" spans="1:8" ht="4.9000000000000004" customHeight="1">
      <c r="A13" s="1702"/>
      <c r="B13" s="1703"/>
      <c r="C13" s="1703"/>
      <c r="D13" s="1703"/>
    </row>
    <row r="14" spans="1:8">
      <c r="A14" s="510" t="str">
        <f>A1</f>
        <v xml:space="preserve">HMR Pictures &amp; further documentation ATTACHED </v>
      </c>
      <c r="B14" s="1707"/>
      <c r="C14" s="1727" t="s">
        <v>604</v>
      </c>
      <c r="D14" s="1708" t="str">
        <f>+'jobinfo(2)'!C27</f>
        <v>#017095711</v>
      </c>
      <c r="E14" s="1952" t="s">
        <v>2588</v>
      </c>
    </row>
    <row r="15" spans="1:8" ht="1.1499999999999999" customHeight="1">
      <c r="C15" s="36"/>
      <c r="D15" s="1976"/>
    </row>
    <row r="16" spans="1:8" ht="22.15" customHeight="1">
      <c r="A16" s="701" t="str">
        <f>'jobinfo(2)'!C1</f>
        <v>LACEY, EUNICE</v>
      </c>
      <c r="B16" s="1"/>
      <c r="C16" s="701" t="str">
        <f>'jobinfo(2)'!C4</f>
        <v>Emdlacey@gmail.com</v>
      </c>
      <c r="D16" s="79"/>
    </row>
    <row r="17" spans="1:10">
      <c r="A17" s="701" t="str">
        <f>'jobinfo(2)'!C2</f>
        <v>13601 5th Ave</v>
      </c>
      <c r="B17" s="480"/>
      <c r="C17" s="701" t="str">
        <f>'jobinfo(2)'!C5</f>
        <v>(216) 450-4913</v>
      </c>
      <c r="D17" s="79"/>
      <c r="E17" s="208" t="s">
        <v>2402</v>
      </c>
    </row>
    <row r="18" spans="1:10">
      <c r="A18" s="701" t="str">
        <f>'jobinfo(2)'!C3</f>
        <v>East Cleveland, OH 44112</v>
      </c>
      <c r="B18" s="480"/>
      <c r="C18" s="480"/>
      <c r="D18" s="79"/>
      <c r="E18" s="1952" t="s">
        <v>2405</v>
      </c>
    </row>
    <row r="19" spans="1:10" ht="9" customHeight="1">
      <c r="A19" s="84"/>
      <c r="C19" s="79"/>
      <c r="D19" s="79"/>
    </row>
    <row r="20" spans="1:10" ht="31.15" customHeight="1">
      <c r="A20" s="2070" t="s">
        <v>2390</v>
      </c>
      <c r="B20" s="2070"/>
      <c r="C20" s="2070"/>
      <c r="D20" s="2070"/>
    </row>
    <row r="21" spans="1:10" ht="23.45">
      <c r="A21" s="1709" t="s">
        <v>558</v>
      </c>
      <c r="B21" s="701" t="str">
        <f>'jobinfo(2)'!C26</f>
        <v>AAA Insurance</v>
      </c>
      <c r="C21" s="1710" t="s">
        <v>653</v>
      </c>
      <c r="D21" s="701" t="str">
        <f>'jobinfo(2)'!C28</f>
        <v>OHH000190052</v>
      </c>
      <c r="E21" s="537" t="s">
        <v>2589</v>
      </c>
      <c r="F21" s="22"/>
      <c r="G21" s="22"/>
      <c r="H21" s="22"/>
    </row>
    <row r="22" spans="1:10" ht="22.15" customHeight="1">
      <c r="A22" s="1709" t="s">
        <v>688</v>
      </c>
      <c r="B22" s="701" t="str">
        <f>'jobinfo(2)'!C33</f>
        <v>STAPLES.OLIVIA @ace.aaa.com</v>
      </c>
      <c r="C22" s="1728" t="s">
        <v>1012</v>
      </c>
      <c r="D22" s="701" t="str">
        <f>'jobinfo(2)'!C46</f>
        <v>TBD</v>
      </c>
      <c r="E22" s="2062" t="s">
        <v>2590</v>
      </c>
      <c r="F22" s="2062"/>
      <c r="G22" s="2062"/>
      <c r="H22" s="2062"/>
    </row>
    <row r="23" spans="1:10" ht="22.15" customHeight="1">
      <c r="A23" s="1709" t="s">
        <v>703</v>
      </c>
      <c r="B23" s="701" t="str">
        <f>'jobinfo(2)'!C30</f>
        <v>STAPLES, OLIVIA 207 776 6150</v>
      </c>
      <c r="C23" s="1710" t="s">
        <v>871</v>
      </c>
      <c r="D23" s="701" t="str">
        <f>'jobinfo(2)'!C37</f>
        <v>SPV Tanya Sayer 207-791-8544</v>
      </c>
      <c r="E23" s="1939" t="s">
        <v>2591</v>
      </c>
    </row>
    <row r="24" spans="1:10">
      <c r="A24" s="1709" t="s">
        <v>741</v>
      </c>
      <c r="B24" s="701" t="str">
        <f>'jobinfo(2)'!C31</f>
        <v>207 776 6150</v>
      </c>
      <c r="C24" s="1710" t="s">
        <v>900</v>
      </c>
      <c r="D24" s="701" t="str">
        <f>'jobinfo(2)'!C38</f>
        <v>TBD</v>
      </c>
      <c r="E24" s="6" t="s">
        <v>2592</v>
      </c>
    </row>
    <row r="25" spans="1:10" ht="16.149999999999999" customHeight="1">
      <c r="A25" s="1709" t="s">
        <v>767</v>
      </c>
      <c r="B25" s="701" t="str">
        <f>'jobinfo(2)'!C32</f>
        <v>207 776 6150</v>
      </c>
      <c r="C25" s="1710" t="s">
        <v>917</v>
      </c>
      <c r="D25" s="701" t="str">
        <f>'jobinfo(2)'!C39</f>
        <v>TBD</v>
      </c>
      <c r="E25" s="536" t="s">
        <v>2593</v>
      </c>
    </row>
    <row r="26" spans="1:10" ht="22.15" customHeight="1">
      <c r="A26" s="1709" t="s">
        <v>787</v>
      </c>
      <c r="B26" s="701" t="str">
        <f>'jobinfo(2)'!C33</f>
        <v>STAPLES.OLIVIA @ace.aaa.com</v>
      </c>
      <c r="C26" s="1729"/>
      <c r="D26" s="1731" t="s">
        <v>2594</v>
      </c>
      <c r="E26" s="536" t="s">
        <v>2595</v>
      </c>
    </row>
    <row r="27" spans="1:10">
      <c r="A27" s="1709" t="s">
        <v>818</v>
      </c>
      <c r="B27" s="1730" t="str">
        <f>'jobinfo(2)'!C34</f>
        <v>VINCENT, KATHERINE</v>
      </c>
      <c r="C27" s="1710" t="s">
        <v>935</v>
      </c>
      <c r="D27" s="701" t="str">
        <f>'jobinfo(2)'!C40</f>
        <v>TBD</v>
      </c>
      <c r="E27" s="536" t="s">
        <v>2596</v>
      </c>
    </row>
    <row r="28" spans="1:10" ht="22.15" customHeight="1">
      <c r="A28" s="1709" t="s">
        <v>842</v>
      </c>
      <c r="B28" s="1730">
        <f>'jobinfo(2)'!C35</f>
        <v>3306184299</v>
      </c>
      <c r="C28" s="1710" t="s">
        <v>950</v>
      </c>
      <c r="D28" s="701" t="str">
        <f>'jobinfo(2)'!C41</f>
        <v>TBD</v>
      </c>
      <c r="E28" s="6" t="s">
        <v>2597</v>
      </c>
    </row>
    <row r="29" spans="1:10">
      <c r="A29" s="1709" t="s">
        <v>850</v>
      </c>
      <c r="B29" s="1730" t="str">
        <f>'jobinfo(2)'!C36</f>
        <v>KATHERINE@KGVINCENT.COM</v>
      </c>
      <c r="C29" s="1710" t="s">
        <v>970</v>
      </c>
      <c r="D29" s="701" t="str">
        <f>'jobinfo(2)'!C42</f>
        <v>TBD</v>
      </c>
    </row>
    <row r="30" spans="1:10" ht="18" customHeight="1">
      <c r="A30" s="2071" t="s">
        <v>2598</v>
      </c>
      <c r="B30" s="2071"/>
      <c r="C30" s="2071"/>
      <c r="D30" s="2071"/>
    </row>
    <row r="31" spans="1:10">
      <c r="A31" s="1711" t="s">
        <v>2599</v>
      </c>
      <c r="B31" s="1711"/>
      <c r="C31" s="1711"/>
      <c r="D31" s="1711"/>
    </row>
    <row r="32" spans="1:10">
      <c r="A32" s="81"/>
      <c r="B32" s="453"/>
      <c r="C32" s="453"/>
      <c r="D32" s="453"/>
      <c r="E32" s="446" t="s">
        <v>2600</v>
      </c>
      <c r="F32" s="453"/>
      <c r="G32" s="453"/>
      <c r="H32" s="453"/>
      <c r="I32" s="453"/>
      <c r="J32" s="453"/>
    </row>
    <row r="33" spans="1:10">
      <c r="A33" s="1945" t="s">
        <v>2433</v>
      </c>
      <c r="B33" s="453"/>
      <c r="C33" s="453"/>
      <c r="D33" s="453"/>
      <c r="E33" s="453"/>
      <c r="F33" s="453" t="s">
        <v>2601</v>
      </c>
      <c r="G33" s="453"/>
      <c r="I33" s="453"/>
      <c r="J33" s="453"/>
    </row>
    <row r="34" spans="1:10">
      <c r="A34" s="1944" t="s">
        <v>2602</v>
      </c>
      <c r="B34" s="453"/>
      <c r="C34" s="453"/>
      <c r="D34" s="453"/>
      <c r="E34" s="453" t="s">
        <v>2603</v>
      </c>
      <c r="F34" s="453" t="s">
        <v>2604</v>
      </c>
      <c r="G34" s="453"/>
      <c r="I34" s="453"/>
      <c r="J34" s="453"/>
    </row>
    <row r="35" spans="1:10">
      <c r="A35" s="1944" t="s">
        <v>2605</v>
      </c>
      <c r="B35" s="453"/>
      <c r="C35" s="453"/>
      <c r="D35" s="453"/>
      <c r="E35" s="453"/>
      <c r="F35" s="453" t="s">
        <v>2606</v>
      </c>
      <c r="G35" s="453"/>
      <c r="I35" s="453"/>
      <c r="J35" s="453"/>
    </row>
    <row r="36" spans="1:10">
      <c r="A36" s="1712"/>
      <c r="B36" s="453"/>
      <c r="C36" s="453"/>
      <c r="D36" s="453"/>
      <c r="E36" s="453"/>
      <c r="F36" s="453" t="s">
        <v>2607</v>
      </c>
      <c r="G36" s="453"/>
      <c r="I36" s="453"/>
      <c r="J36" s="453"/>
    </row>
    <row r="37" spans="1:10">
      <c r="A37" s="1945" t="s">
        <v>2608</v>
      </c>
      <c r="B37" s="453"/>
      <c r="C37" s="453"/>
      <c r="D37" s="453"/>
      <c r="E37" s="453"/>
      <c r="F37" s="453" t="s">
        <v>2603</v>
      </c>
      <c r="G37" s="453"/>
      <c r="I37" s="453"/>
      <c r="J37" s="453"/>
    </row>
    <row r="38" spans="1:10">
      <c r="A38" s="1945" t="s">
        <v>2609</v>
      </c>
      <c r="B38" s="453"/>
      <c r="C38" s="453"/>
      <c r="D38" s="453"/>
      <c r="E38" s="453" t="s">
        <v>2603</v>
      </c>
      <c r="F38" s="453" t="s">
        <v>2610</v>
      </c>
      <c r="G38" s="453"/>
      <c r="I38" s="453"/>
      <c r="J38" s="453"/>
    </row>
    <row r="39" spans="1:10">
      <c r="A39" s="1945"/>
      <c r="B39" s="453"/>
      <c r="C39" s="453"/>
      <c r="D39" s="453"/>
      <c r="E39" s="453" t="s">
        <v>2603</v>
      </c>
      <c r="F39" s="453"/>
      <c r="G39" s="453" t="s">
        <v>2611</v>
      </c>
      <c r="I39" s="453"/>
      <c r="J39" s="453"/>
    </row>
    <row r="40" spans="1:10" ht="18" customHeight="1">
      <c r="A40" s="2059" t="s">
        <v>2436</v>
      </c>
      <c r="B40" s="2059"/>
      <c r="C40" s="2059"/>
      <c r="D40" s="2059"/>
      <c r="E40" s="453"/>
      <c r="F40" s="453"/>
      <c r="G40" s="453"/>
      <c r="I40" s="453"/>
      <c r="J40" s="453"/>
    </row>
    <row r="41" spans="1:10">
      <c r="A41" s="469"/>
      <c r="B41" s="532" t="str">
        <f>A3</f>
        <v>All Phase Consulting, LLC</v>
      </c>
      <c r="C41" s="532"/>
      <c r="D41" s="453"/>
      <c r="E41" s="453"/>
      <c r="F41" s="453"/>
      <c r="G41" s="453" t="s">
        <v>2612</v>
      </c>
      <c r="I41" s="453"/>
      <c r="J41" s="453"/>
    </row>
    <row r="42" spans="1:10" ht="36" customHeight="1">
      <c r="A42" s="470" t="s">
        <v>2438</v>
      </c>
      <c r="B42" s="470"/>
      <c r="C42" s="470"/>
      <c r="D42" s="453"/>
      <c r="E42" s="453" t="s">
        <v>2613</v>
      </c>
      <c r="F42" s="453"/>
      <c r="G42" s="453" t="s">
        <v>2614</v>
      </c>
      <c r="I42" s="453"/>
      <c r="J42" s="453"/>
    </row>
    <row r="43" spans="1:10" ht="33" customHeight="1">
      <c r="A43" s="57"/>
      <c r="B43" s="532" t="str">
        <f>B41</f>
        <v>All Phase Consulting, LLC</v>
      </c>
      <c r="C43" s="532"/>
      <c r="D43" s="453"/>
      <c r="E43" s="453"/>
      <c r="F43" s="453"/>
      <c r="G43" s="453"/>
      <c r="I43" s="453"/>
      <c r="J43" s="453"/>
    </row>
    <row r="44" spans="1:10" ht="55.9" customHeight="1">
      <c r="A44" s="2079" t="s">
        <v>2442</v>
      </c>
      <c r="B44" s="2079"/>
      <c r="C44" s="2079"/>
      <c r="D44" s="2079"/>
      <c r="E44" s="453"/>
      <c r="F44" s="453"/>
      <c r="G44" s="453"/>
      <c r="I44" s="453"/>
      <c r="J44" s="453"/>
    </row>
    <row r="45" spans="1:10" ht="55.9" customHeight="1">
      <c r="A45" s="2079"/>
      <c r="B45" s="2079"/>
      <c r="C45" s="2079"/>
      <c r="D45" s="2079"/>
      <c r="E45" s="453"/>
      <c r="F45" s="453"/>
      <c r="G45" s="453"/>
      <c r="I45" s="453"/>
      <c r="J45" s="453"/>
    </row>
    <row r="46" spans="1:10" ht="18" customHeight="1">
      <c r="A46" s="22"/>
      <c r="B46" s="22"/>
      <c r="C46" s="22"/>
      <c r="D46" s="1922"/>
      <c r="E46" s="453" t="s">
        <v>2615</v>
      </c>
      <c r="F46" s="453"/>
      <c r="G46" s="453" t="s">
        <v>2616</v>
      </c>
      <c r="I46" s="453"/>
      <c r="J46" s="453"/>
    </row>
    <row r="47" spans="1:10" ht="18" customHeight="1">
      <c r="A47" s="2076" t="s">
        <v>2617</v>
      </c>
      <c r="B47" s="2076"/>
      <c r="C47" s="2076"/>
      <c r="D47" s="2076"/>
      <c r="E47" s="453"/>
      <c r="F47" s="453"/>
      <c r="G47" s="453"/>
      <c r="I47" s="453"/>
      <c r="J47" s="453"/>
    </row>
    <row r="48" spans="1:10" ht="18" customHeight="1">
      <c r="A48" s="2076" t="s">
        <v>2618</v>
      </c>
      <c r="B48" s="2076"/>
      <c r="C48" s="2076"/>
      <c r="D48" s="2076"/>
      <c r="E48" s="453"/>
      <c r="F48" s="453"/>
      <c r="G48" s="453" t="s">
        <v>2619</v>
      </c>
      <c r="I48" s="453"/>
      <c r="J48" s="453"/>
    </row>
    <row r="49" spans="1:10" ht="36" customHeight="1">
      <c r="A49" s="1939" t="s">
        <v>2440</v>
      </c>
      <c r="B49" s="453"/>
      <c r="C49" s="453"/>
      <c r="D49" s="453"/>
      <c r="E49" s="453"/>
      <c r="F49" s="453"/>
      <c r="G49" s="453" t="s">
        <v>2620</v>
      </c>
      <c r="I49" s="453"/>
      <c r="J49" s="453"/>
    </row>
    <row r="50" spans="1:10">
      <c r="A50" s="51" t="s">
        <v>2621</v>
      </c>
      <c r="B50" s="1713" t="s">
        <v>2622</v>
      </c>
      <c r="C50" s="1713" t="s">
        <v>2623</v>
      </c>
      <c r="D50" s="453"/>
      <c r="E50" s="453"/>
      <c r="F50" s="453"/>
      <c r="G50" s="453" t="s">
        <v>2624</v>
      </c>
      <c r="I50" s="453"/>
      <c r="J50" s="453"/>
    </row>
    <row r="51" spans="1:10">
      <c r="A51" s="1938" t="s">
        <v>2625</v>
      </c>
      <c r="B51" s="453"/>
      <c r="C51" s="453"/>
      <c r="D51" s="453"/>
      <c r="E51" s="453"/>
      <c r="F51" s="453"/>
      <c r="G51" s="453" t="s">
        <v>2626</v>
      </c>
      <c r="I51" s="453"/>
      <c r="J51" s="453"/>
    </row>
    <row r="52" spans="1:10" ht="22.15" customHeight="1">
      <c r="A52" s="650" t="s">
        <v>2627</v>
      </c>
      <c r="B52" s="1714"/>
      <c r="C52" s="650" t="s">
        <v>1872</v>
      </c>
      <c r="D52" s="1715"/>
      <c r="E52" s="453"/>
      <c r="F52" s="453"/>
      <c r="G52" s="453" t="s">
        <v>2628</v>
      </c>
      <c r="I52" s="453"/>
      <c r="J52" s="453"/>
    </row>
    <row r="53" spans="1:10" ht="25.9" customHeight="1">
      <c r="A53" s="456" t="s">
        <v>2629</v>
      </c>
      <c r="B53" s="210"/>
      <c r="C53" s="693"/>
      <c r="D53" s="693"/>
      <c r="E53" s="453"/>
      <c r="F53" s="453"/>
      <c r="G53" s="453" t="s">
        <v>2630</v>
      </c>
      <c r="I53" s="453"/>
      <c r="J53" s="453"/>
    </row>
    <row r="54" spans="1:10">
      <c r="A54" s="650" t="s">
        <v>2631</v>
      </c>
      <c r="B54" s="650" t="s">
        <v>2632</v>
      </c>
      <c r="C54" s="650" t="s">
        <v>2633</v>
      </c>
      <c r="E54" s="453"/>
      <c r="F54" s="453"/>
      <c r="G54" s="453" t="s">
        <v>2634</v>
      </c>
      <c r="I54" s="453"/>
      <c r="J54" s="453"/>
    </row>
    <row r="55" spans="1:10">
      <c r="A55" s="79"/>
      <c r="B55" s="210"/>
      <c r="C55" s="693"/>
      <c r="D55" s="693"/>
      <c r="E55" s="453"/>
      <c r="F55" s="453"/>
      <c r="G55" s="453" t="s">
        <v>2635</v>
      </c>
      <c r="I55" s="453"/>
      <c r="J55" s="453"/>
    </row>
    <row r="56" spans="1:10" ht="22.15" customHeight="1">
      <c r="A56" s="1937" t="s">
        <v>2636</v>
      </c>
      <c r="B56" s="1937"/>
      <c r="C56" s="1937"/>
      <c r="D56" s="1937"/>
      <c r="E56" s="650"/>
      <c r="F56" s="453"/>
      <c r="G56" s="453" t="s">
        <v>2637</v>
      </c>
      <c r="I56" s="453"/>
      <c r="J56" s="453"/>
    </row>
    <row r="57" spans="1:10" ht="22.15" customHeight="1">
      <c r="A57" s="471" t="s">
        <v>2638</v>
      </c>
      <c r="B57" s="453"/>
      <c r="C57" s="453"/>
      <c r="D57" s="453"/>
      <c r="E57" s="453"/>
      <c r="F57" s="453"/>
      <c r="G57" s="453" t="s">
        <v>2639</v>
      </c>
      <c r="I57" s="453"/>
      <c r="J57" s="453"/>
    </row>
    <row r="58" spans="1:10" ht="33" customHeight="1">
      <c r="A58" s="1716" t="s">
        <v>2640</v>
      </c>
      <c r="B58" s="1935"/>
      <c r="C58" s="1935"/>
      <c r="D58" s="1935"/>
      <c r="E58" s="453"/>
      <c r="F58" s="453"/>
      <c r="G58" s="453" t="s">
        <v>2641</v>
      </c>
      <c r="I58" s="453"/>
      <c r="J58" s="453"/>
    </row>
    <row r="59" spans="1:10">
      <c r="A59" s="1716" t="s">
        <v>2642</v>
      </c>
      <c r="B59" s="1935"/>
      <c r="C59" s="1935"/>
      <c r="D59" s="1935"/>
      <c r="E59" s="453"/>
      <c r="F59" s="453"/>
      <c r="G59" s="453" t="s">
        <v>2643</v>
      </c>
      <c r="I59" s="453"/>
      <c r="J59" s="453"/>
    </row>
    <row r="60" spans="1:10" ht="27.6" customHeight="1">
      <c r="A60" s="1716" t="s">
        <v>2644</v>
      </c>
      <c r="B60" s="1935"/>
      <c r="C60" s="1935"/>
      <c r="D60" s="1935"/>
      <c r="E60" s="453"/>
      <c r="F60" s="453"/>
      <c r="G60" s="453"/>
      <c r="I60" s="453"/>
      <c r="J60" s="453"/>
    </row>
    <row r="61" spans="1:10" ht="27.6" customHeight="1">
      <c r="A61" s="1716" t="s">
        <v>2645</v>
      </c>
      <c r="B61" s="1935"/>
      <c r="C61" s="1935"/>
      <c r="D61" s="1935"/>
      <c r="E61" s="453"/>
      <c r="F61" s="453"/>
      <c r="G61" s="453" t="s">
        <v>2646</v>
      </c>
      <c r="I61" s="453"/>
      <c r="J61" s="453"/>
    </row>
    <row r="62" spans="1:10" ht="22.15" customHeight="1">
      <c r="A62" s="1716" t="s">
        <v>2647</v>
      </c>
      <c r="B62" s="1935"/>
      <c r="C62" s="1935"/>
      <c r="D62" s="1935"/>
      <c r="E62" s="453"/>
      <c r="F62" s="453"/>
      <c r="G62" s="453" t="s">
        <v>2648</v>
      </c>
      <c r="I62" s="453"/>
      <c r="J62" s="453"/>
    </row>
    <row r="63" spans="1:10">
      <c r="A63" s="1717"/>
      <c r="B63" s="453"/>
      <c r="C63" s="453"/>
      <c r="D63" s="453"/>
      <c r="E63" s="453"/>
      <c r="F63" s="453"/>
      <c r="G63" s="453" t="s">
        <v>2648</v>
      </c>
      <c r="I63" s="453"/>
      <c r="J63" s="453"/>
    </row>
    <row r="64" spans="1:10" ht="33" customHeight="1">
      <c r="A64" s="2077" t="s">
        <v>2649</v>
      </c>
      <c r="B64" s="2077"/>
      <c r="C64" s="2077"/>
      <c r="D64" s="2077"/>
      <c r="E64" s="453"/>
      <c r="F64" s="453"/>
      <c r="I64" s="453"/>
      <c r="J64" s="453"/>
    </row>
    <row r="65" spans="1:10">
      <c r="A65" s="82"/>
      <c r="B65" s="453"/>
      <c r="C65" s="453"/>
      <c r="D65" s="453"/>
      <c r="E65" s="453"/>
      <c r="F65" s="453"/>
      <c r="I65" s="453"/>
      <c r="J65" s="453"/>
    </row>
    <row r="66" spans="1:10">
      <c r="A66" s="1940" t="s">
        <v>2650</v>
      </c>
      <c r="B66" s="1940"/>
      <c r="C66" s="1940"/>
      <c r="D66" s="1940"/>
      <c r="E66" s="453"/>
      <c r="F66" s="453"/>
      <c r="I66" s="453"/>
      <c r="J66" s="453"/>
    </row>
    <row r="67" spans="1:10">
      <c r="A67" s="1940" t="s">
        <v>2651</v>
      </c>
      <c r="B67" s="1940"/>
      <c r="C67" s="1940"/>
      <c r="D67" s="1940"/>
      <c r="E67" s="453"/>
      <c r="F67" s="453"/>
      <c r="I67" s="453"/>
      <c r="J67" s="453"/>
    </row>
    <row r="68" spans="1:10">
      <c r="A68" s="2078" t="s">
        <v>2652</v>
      </c>
      <c r="B68" s="2078"/>
      <c r="C68" s="2078"/>
      <c r="D68" s="2078"/>
      <c r="E68" s="453"/>
      <c r="F68" s="453"/>
      <c r="I68" s="453"/>
      <c r="J68" s="453"/>
    </row>
    <row r="69" spans="1:10" ht="33" customHeight="1">
      <c r="A69" s="1940" t="s">
        <v>2653</v>
      </c>
      <c r="B69" s="1940"/>
      <c r="C69" s="1940"/>
      <c r="D69" s="1940"/>
      <c r="E69" s="453"/>
      <c r="F69" s="453" t="s">
        <v>2654</v>
      </c>
      <c r="G69" s="453"/>
      <c r="I69" s="453"/>
      <c r="J69" s="453"/>
    </row>
    <row r="70" spans="1:10">
      <c r="A70" s="1934" t="s">
        <v>2451</v>
      </c>
      <c r="B70" s="1934"/>
      <c r="C70" s="1934"/>
      <c r="D70" s="1934"/>
      <c r="E70" s="453"/>
      <c r="F70" s="453"/>
      <c r="G70" s="453"/>
      <c r="H70" s="453"/>
      <c r="I70" s="453"/>
      <c r="J70" s="453"/>
    </row>
    <row r="71" spans="1:10" ht="3" customHeight="1">
      <c r="A71" s="634"/>
      <c r="B71" s="634"/>
      <c r="C71" s="635"/>
      <c r="D71" s="635"/>
      <c r="E71" s="453"/>
      <c r="F71" s="453"/>
      <c r="G71" s="453"/>
      <c r="H71" s="453"/>
      <c r="I71" s="453"/>
      <c r="J71" s="453"/>
    </row>
    <row r="72" spans="1:10" customFormat="1" ht="22.15" customHeight="1">
      <c r="A72" s="1732" t="s">
        <v>187</v>
      </c>
      <c r="B72" s="1733" t="s">
        <v>787</v>
      </c>
      <c r="C72" s="1733" t="s">
        <v>850</v>
      </c>
      <c r="D72" s="1733" t="s">
        <v>970</v>
      </c>
      <c r="E72" s="159"/>
      <c r="F72" s="159"/>
      <c r="G72" s="159"/>
      <c r="H72" s="447"/>
    </row>
    <row r="73" spans="1:10" customFormat="1" ht="1.1499999999999999" customHeight="1">
      <c r="A73" s="649" t="s">
        <v>223</v>
      </c>
      <c r="B73" s="1489" t="str">
        <f>+'[3]jobinfo(2)'!$C$33</f>
        <v>claims@claims.allstate.com</v>
      </c>
      <c r="C73" s="1489" t="str">
        <f>+'[3]jobinfo(2)'!$C$36</f>
        <v>TBD</v>
      </c>
      <c r="D73" s="1489" t="str">
        <f>+'[3]jobinfo(2)'!$C$42</f>
        <v>TBD</v>
      </c>
      <c r="E73" s="645"/>
      <c r="F73" s="645"/>
      <c r="G73" s="646"/>
      <c r="H73" s="646"/>
    </row>
    <row r="74" spans="1:10" customFormat="1" ht="22.15" customHeight="1">
      <c r="A74" s="1489" t="str">
        <f>+'jobinfo(2)'!$C$4</f>
        <v>Emdlacey@gmail.com</v>
      </c>
      <c r="B74" s="1489" t="str">
        <f>+'jobinfo(2)'!$C$29</f>
        <v>STAPLES.OLIVIA @ace.aaa.com</v>
      </c>
      <c r="C74" s="6" t="str">
        <f>'jobinfo(2)'!C36</f>
        <v>KATHERINE@KGVINCENT.COM</v>
      </c>
      <c r="D74" s="1489" t="str">
        <f>+'jobinfo(2)'!$C$39</f>
        <v>TBD</v>
      </c>
      <c r="E74" s="647"/>
      <c r="F74" s="648"/>
      <c r="G74" s="648"/>
      <c r="H74" s="648"/>
    </row>
    <row r="75" spans="1:10" customFormat="1" ht="14.45">
      <c r="A75" s="1718" t="s">
        <v>2455</v>
      </c>
      <c r="B75" s="531" t="s">
        <v>2454</v>
      </c>
      <c r="C75" s="1489" t="str">
        <f>'jobinfo(2)'!$B$29</f>
        <v>Email INS. co.</v>
      </c>
      <c r="D75" s="586"/>
      <c r="E75" s="649"/>
      <c r="F75" s="649"/>
      <c r="G75" s="649"/>
      <c r="H75" s="649"/>
    </row>
    <row r="76" spans="1:10" s="175" customFormat="1" ht="19.149999999999999" customHeight="1">
      <c r="A76" s="79"/>
      <c r="B76"/>
      <c r="C76"/>
      <c r="D76" s="6"/>
      <c r="F76" s="649"/>
      <c r="G76" s="649"/>
      <c r="H76" s="7"/>
    </row>
    <row r="77" spans="1:10" s="175" customFormat="1" ht="19.149999999999999" customHeight="1">
      <c r="A77" s="2075" t="s">
        <v>2655</v>
      </c>
      <c r="B77" s="2075"/>
      <c r="C77" s="1809" t="str">
        <f>A1</f>
        <v xml:space="preserve">HMR Pictures &amp; further documentation ATTACHED </v>
      </c>
      <c r="D77" s="1809"/>
      <c r="F77" s="649"/>
      <c r="G77" s="649"/>
      <c r="H77" s="7"/>
    </row>
    <row r="78" spans="1:10" s="175" customFormat="1" ht="19.149999999999999" customHeight="1">
      <c r="A78" s="1808"/>
      <c r="B78" s="22"/>
      <c r="C78" s="1811"/>
      <c r="D78" s="22"/>
      <c r="F78" s="649"/>
      <c r="G78" s="649"/>
      <c r="H78" s="7"/>
    </row>
    <row r="79" spans="1:10" s="175" customFormat="1" ht="19.149999999999999" customHeight="1">
      <c r="A79" s="1812" t="str">
        <f>'jobinfo(2)'!C1</f>
        <v>LACEY, EUNICE</v>
      </c>
      <c r="B79" s="1812" t="str">
        <f>'jobinfo(2)'!C2</f>
        <v>13601 5th Ave</v>
      </c>
      <c r="C79" s="1812" t="str">
        <f>'jobinfo(2)'!C3</f>
        <v>East Cleveland, OH 44112</v>
      </c>
      <c r="F79" s="649"/>
      <c r="G79" s="649"/>
      <c r="H79" s="7"/>
    </row>
    <row r="80" spans="1:10" s="175" customFormat="1" ht="19.149999999999999" customHeight="1">
      <c r="A80" s="1831" t="str">
        <f>'jobinfo(2)'!C4</f>
        <v>Emdlacey@gmail.com</v>
      </c>
      <c r="B80" s="1832"/>
      <c r="C80" s="22"/>
      <c r="D80" s="1812" t="str">
        <f>'jobinfo(2)'!C26</f>
        <v>AAA Insurance</v>
      </c>
      <c r="F80" s="649"/>
      <c r="G80" s="649"/>
      <c r="H80" s="7"/>
    </row>
    <row r="81" spans="1:8" s="175" customFormat="1" ht="19.149999999999999" customHeight="1">
      <c r="A81" s="2074">
        <f>'jobinfo(2)'!C12</f>
        <v>45765</v>
      </c>
      <c r="B81" s="2074"/>
      <c r="C81" s="7"/>
      <c r="D81" s="1812" t="str">
        <f>'jobinfo(2)'!C27</f>
        <v>#017095711</v>
      </c>
      <c r="F81" s="649"/>
      <c r="G81" s="649"/>
      <c r="H81" s="7"/>
    </row>
    <row r="82" spans="1:8" s="175" customFormat="1" ht="19.149999999999999" customHeight="1">
      <c r="A82" s="630"/>
      <c r="B82" s="22"/>
      <c r="C82" s="22"/>
      <c r="D82" s="1813"/>
      <c r="F82" s="649"/>
      <c r="G82" s="649"/>
      <c r="H82" s="7"/>
    </row>
    <row r="83" spans="1:8" s="175" customFormat="1" ht="19.149999999999999" customHeight="1">
      <c r="A83" s="1550" t="s">
        <v>2459</v>
      </c>
      <c r="B83" s="22"/>
      <c r="C83" s="22"/>
      <c r="D83" s="7"/>
      <c r="F83" s="649"/>
      <c r="G83" s="649"/>
      <c r="H83" s="7"/>
    </row>
    <row r="84" spans="1:8" s="175" customFormat="1" ht="19.149999999999999" customHeight="1">
      <c r="A84" s="1814" t="s">
        <v>2460</v>
      </c>
      <c r="B84" s="1814"/>
      <c r="C84" s="1814"/>
      <c r="D84" s="22"/>
      <c r="F84" s="649"/>
      <c r="G84" s="649"/>
      <c r="H84" s="7"/>
    </row>
    <row r="85" spans="1:8" s="175" customFormat="1" ht="19.149999999999999" customHeight="1">
      <c r="A85" s="1814"/>
      <c r="B85" s="22"/>
      <c r="C85" s="22"/>
      <c r="D85" s="22"/>
      <c r="F85" s="649"/>
      <c r="G85" s="649"/>
      <c r="H85" s="7"/>
    </row>
    <row r="86" spans="1:8" s="175" customFormat="1" ht="19.149999999999999" customHeight="1">
      <c r="A86" s="1692" t="s">
        <v>2514</v>
      </c>
      <c r="B86" s="1692"/>
      <c r="C86" s="1692"/>
      <c r="D86" s="22"/>
      <c r="F86" s="649"/>
      <c r="G86" s="649"/>
      <c r="H86" s="7"/>
    </row>
    <row r="87" spans="1:8" s="175" customFormat="1" ht="19.149999999999999" customHeight="1">
      <c r="A87" s="1692" t="s">
        <v>2516</v>
      </c>
      <c r="B87" s="22"/>
      <c r="C87" s="548" t="s">
        <v>2656</v>
      </c>
      <c r="D87" s="22"/>
      <c r="F87" s="649"/>
      <c r="G87" s="649"/>
      <c r="H87" s="7"/>
    </row>
    <row r="88" spans="1:8" s="175" customFormat="1" ht="9" customHeight="1">
      <c r="B88" s="1692"/>
      <c r="C88" s="1692"/>
      <c r="D88" s="22"/>
      <c r="F88" s="649"/>
      <c r="G88" s="649"/>
      <c r="H88" s="7"/>
    </row>
    <row r="89" spans="1:8" s="175" customFormat="1" ht="19.149999999999999" customHeight="1">
      <c r="A89" s="1827" t="s">
        <v>2657</v>
      </c>
      <c r="B89" s="22" t="s">
        <v>2658</v>
      </c>
      <c r="C89" s="22"/>
      <c r="D89" s="22"/>
      <c r="F89" s="649"/>
      <c r="G89" s="649"/>
      <c r="H89" s="7"/>
    </row>
    <row r="90" spans="1:8" s="175" customFormat="1" ht="19.149999999999999" customHeight="1">
      <c r="A90" s="1692"/>
      <c r="B90" s="22"/>
      <c r="C90" s="22"/>
      <c r="D90" s="22"/>
      <c r="F90" s="649"/>
      <c r="G90" s="649"/>
      <c r="H90" s="7"/>
    </row>
    <row r="91" spans="1:8" s="175" customFormat="1" ht="19.149999999999999" customHeight="1">
      <c r="A91" s="546" t="s">
        <v>2659</v>
      </c>
      <c r="B91" s="546"/>
      <c r="C91" s="546"/>
      <c r="D91" s="546"/>
      <c r="F91" s="649"/>
      <c r="G91" s="649"/>
      <c r="H91" s="7"/>
    </row>
    <row r="92" spans="1:8" s="175" customFormat="1" ht="19.149999999999999" customHeight="1">
      <c r="A92" s="546" t="s">
        <v>2660</v>
      </c>
      <c r="B92" s="546"/>
      <c r="C92" s="546"/>
      <c r="D92" s="22"/>
      <c r="F92" s="649"/>
      <c r="G92" s="649"/>
      <c r="H92" s="7"/>
    </row>
    <row r="93" spans="1:8" s="175" customFormat="1" ht="19.149999999999999" customHeight="1">
      <c r="A93" s="546" t="s">
        <v>2661</v>
      </c>
      <c r="B93" s="22" t="s">
        <v>2468</v>
      </c>
      <c r="C93" s="22"/>
      <c r="D93" s="22"/>
      <c r="F93" s="649"/>
      <c r="G93" s="649"/>
      <c r="H93" s="7"/>
    </row>
    <row r="94" spans="1:8" s="175" customFormat="1" ht="19.149999999999999" customHeight="1">
      <c r="A94" s="1125"/>
      <c r="B94" s="22"/>
      <c r="C94" s="22"/>
      <c r="D94" s="22"/>
      <c r="F94" s="649"/>
      <c r="G94" s="649"/>
      <c r="H94" s="7"/>
    </row>
    <row r="95" spans="1:8" s="175" customFormat="1" ht="19.149999999999999" customHeight="1">
      <c r="A95" s="1692" t="s">
        <v>2662</v>
      </c>
      <c r="B95" s="1692"/>
      <c r="C95" s="1692"/>
      <c r="D95" s="1692"/>
      <c r="F95" s="649"/>
      <c r="G95" s="649"/>
      <c r="H95" s="7"/>
    </row>
    <row r="96" spans="1:8" s="175" customFormat="1" ht="19.149999999999999" customHeight="1">
      <c r="A96" s="1570" t="s">
        <v>2471</v>
      </c>
      <c r="B96" s="1570"/>
      <c r="C96" s="1570"/>
      <c r="D96" s="1570"/>
      <c r="F96" s="649"/>
      <c r="G96" s="649"/>
      <c r="H96" s="7"/>
    </row>
    <row r="97" spans="1:8" s="175" customFormat="1" ht="19.149999999999999" customHeight="1">
      <c r="A97" s="548" t="s">
        <v>2473</v>
      </c>
      <c r="B97" s="548"/>
      <c r="C97" s="22"/>
      <c r="D97" s="22"/>
      <c r="F97" s="649"/>
      <c r="G97" s="649"/>
      <c r="H97" s="7"/>
    </row>
    <row r="98" spans="1:8" s="175" customFormat="1" ht="19.149999999999999" customHeight="1">
      <c r="A98" s="1570" t="s">
        <v>2474</v>
      </c>
      <c r="B98" s="1570"/>
      <c r="C98" s="1570"/>
      <c r="D98" s="1570"/>
      <c r="F98" s="649"/>
      <c r="G98" s="649"/>
      <c r="H98" s="7"/>
    </row>
    <row r="99" spans="1:8" s="175" customFormat="1" ht="19.149999999999999" customHeight="1">
      <c r="A99" s="1692"/>
      <c r="B99" s="22"/>
      <c r="C99" s="1553"/>
      <c r="D99" s="22"/>
      <c r="F99" s="649"/>
      <c r="G99" s="649"/>
      <c r="H99" s="7"/>
    </row>
    <row r="100" spans="1:8" s="175" customFormat="1" ht="19.149999999999999" customHeight="1">
      <c r="A100" s="1253" t="s">
        <v>2663</v>
      </c>
      <c r="B100" s="1253"/>
      <c r="C100" s="1815" t="s">
        <v>2533</v>
      </c>
      <c r="F100" s="649"/>
      <c r="G100" s="649"/>
      <c r="H100" s="7"/>
    </row>
    <row r="101" spans="1:8" s="175" customFormat="1" ht="19.149999999999999" customHeight="1">
      <c r="A101" s="548" t="s">
        <v>2664</v>
      </c>
      <c r="B101" s="548"/>
      <c r="C101" s="548" t="s">
        <v>2665</v>
      </c>
      <c r="D101" s="548"/>
      <c r="F101" s="649"/>
      <c r="G101" s="649"/>
      <c r="H101" s="7"/>
    </row>
    <row r="102" spans="1:8" s="175" customFormat="1" ht="19.149999999999999" customHeight="1">
      <c r="A102" s="548" t="s">
        <v>2536</v>
      </c>
      <c r="B102" s="548" t="s">
        <v>2537</v>
      </c>
      <c r="C102" s="548"/>
      <c r="D102" s="548" t="s">
        <v>2538</v>
      </c>
      <c r="F102" s="649"/>
      <c r="G102" s="649"/>
      <c r="H102" s="7"/>
    </row>
    <row r="103" spans="1:8" s="175" customFormat="1" ht="19.149999999999999" customHeight="1">
      <c r="A103" s="548"/>
      <c r="B103" s="22"/>
      <c r="C103" s="548"/>
      <c r="D103" s="548"/>
      <c r="F103" s="649"/>
      <c r="G103" s="649"/>
      <c r="H103" s="7"/>
    </row>
    <row r="104" spans="1:8" s="175" customFormat="1" ht="19.149999999999999" customHeight="1" thickBot="1">
      <c r="A104" s="1752" t="s">
        <v>2666</v>
      </c>
      <c r="B104" s="22"/>
      <c r="C104" s="1814"/>
      <c r="D104" s="22"/>
      <c r="F104" s="649"/>
      <c r="G104" s="649"/>
      <c r="H104" s="7"/>
    </row>
    <row r="105" spans="1:8" s="175" customFormat="1" ht="19.149999999999999" customHeight="1" thickTop="1">
      <c r="A105" s="548" t="s">
        <v>2667</v>
      </c>
      <c r="B105" s="22"/>
      <c r="C105" s="1814"/>
      <c r="D105" s="22"/>
      <c r="F105" s="649"/>
      <c r="G105" s="649"/>
      <c r="H105" s="7"/>
    </row>
    <row r="106" spans="1:8" s="175" customFormat="1" ht="19.149999999999999" customHeight="1">
      <c r="A106" s="548" t="s">
        <v>2668</v>
      </c>
      <c r="B106" s="548"/>
      <c r="C106" s="1814"/>
      <c r="D106" s="22"/>
      <c r="F106" s="649"/>
      <c r="G106" s="649"/>
      <c r="H106" s="7"/>
    </row>
    <row r="107" spans="1:8" s="175" customFormat="1" ht="19.149999999999999" customHeight="1">
      <c r="A107" s="7"/>
      <c r="B107" s="7"/>
      <c r="C107" s="7"/>
      <c r="D107" s="7"/>
      <c r="F107" s="649"/>
      <c r="G107" s="649"/>
      <c r="H107" s="7"/>
    </row>
    <row r="108" spans="1:8" customFormat="1" ht="22.15" customHeight="1">
      <c r="A108" s="1734"/>
      <c r="B108" s="1810"/>
      <c r="C108" s="7"/>
      <c r="D108" s="7"/>
      <c r="E108" s="6"/>
      <c r="F108" s="648"/>
      <c r="G108" s="648"/>
      <c r="H108" s="7"/>
    </row>
    <row r="109" spans="1:8">
      <c r="A109" s="79"/>
      <c r="B109" s="6"/>
      <c r="F109" s="649"/>
      <c r="G109" s="649"/>
      <c r="H109" s="649"/>
    </row>
    <row r="110" spans="1:8" ht="18" customHeight="1" thickBot="1">
      <c r="A110" s="1825" t="s">
        <v>2666</v>
      </c>
      <c r="B110"/>
      <c r="C110" s="1834" t="str">
        <f>'jobinfo(2)'!C1</f>
        <v>LACEY, EUNICE</v>
      </c>
      <c r="D110" t="str">
        <f>'jobinfo(2)'!C11</f>
        <v>BATHTUB OVERFLOW</v>
      </c>
      <c r="E110" s="1734" t="s">
        <v>2669</v>
      </c>
      <c r="F110" s="649"/>
      <c r="G110" s="1752" t="s">
        <v>2666</v>
      </c>
      <c r="H110" s="649"/>
    </row>
    <row r="111" spans="1:8" ht="18" customHeight="1" thickTop="1">
      <c r="A111" s="77" t="str">
        <f>'jobinfo(2)'!C26</f>
        <v>AAA Insurance</v>
      </c>
      <c r="B111" t="str">
        <f>'jobinfo(2)'!C2</f>
        <v>13601 5th Ave</v>
      </c>
      <c r="C111" t="str">
        <f>'jobinfo(2)'!C3</f>
        <v>East Cleveland, OH 44112</v>
      </c>
      <c r="D111" t="str">
        <f>'jobinfo(2)'!C5</f>
        <v>(216) 450-4913</v>
      </c>
      <c r="E111" s="1734"/>
      <c r="F111" s="649"/>
      <c r="G111" s="1833"/>
      <c r="H111" s="649"/>
    </row>
    <row r="112" spans="1:8" ht="18" customHeight="1">
      <c r="A112" t="str">
        <f>'jobinfo(2)'!C27</f>
        <v>#017095711</v>
      </c>
      <c r="D112">
        <f>'jobinfo(2)'!C12</f>
        <v>45765</v>
      </c>
      <c r="E112" s="1734"/>
      <c r="F112" s="649"/>
      <c r="G112" s="1833"/>
      <c r="H112" s="649"/>
    </row>
    <row r="113" spans="1:11" ht="19.149999999999999">
      <c r="A113" s="1735" t="s">
        <v>2670</v>
      </c>
      <c r="B113"/>
      <c r="D113"/>
      <c r="F113" s="649"/>
      <c r="G113" s="649"/>
      <c r="H113" s="649"/>
    </row>
    <row r="114" spans="1:11" ht="6" customHeight="1">
      <c r="A114" s="1839"/>
      <c r="B114" s="338"/>
      <c r="C114" s="161"/>
      <c r="D114" s="338"/>
    </row>
    <row r="115" spans="1:11" ht="19.149999999999999">
      <c r="A115" s="1736" t="s">
        <v>2671</v>
      </c>
      <c r="B115"/>
      <c r="C115" t="str">
        <f>A80</f>
        <v>Emdlacey@gmail.com</v>
      </c>
      <c r="D115"/>
    </row>
    <row r="116" spans="1:11">
      <c r="A116" s="1737" t="s">
        <v>2672</v>
      </c>
      <c r="B116" s="548"/>
      <c r="C116" s="1738" t="s">
        <v>2673</v>
      </c>
      <c r="D116" s="1739"/>
    </row>
    <row r="117" spans="1:11" ht="18" customHeight="1">
      <c r="A117" s="1737" t="s">
        <v>2674</v>
      </c>
      <c r="B117" s="34" t="s">
        <v>2675</v>
      </c>
      <c r="C117" s="1740" t="s">
        <v>2676</v>
      </c>
      <c r="D117" s="548"/>
    </row>
    <row r="118" spans="1:11" ht="18" customHeight="1">
      <c r="A118" s="1741" t="s">
        <v>2677</v>
      </c>
      <c r="B118" s="1742"/>
      <c r="C118" s="1340" t="s">
        <v>2678</v>
      </c>
      <c r="D118" s="1743"/>
    </row>
    <row r="119" spans="1:11" ht="18" customHeight="1">
      <c r="A119" s="1737" t="s">
        <v>2679</v>
      </c>
      <c r="B119" s="22"/>
      <c r="C119" s="1740" t="s">
        <v>2680</v>
      </c>
      <c r="D119" s="585"/>
    </row>
    <row r="120" spans="1:11" ht="6" customHeight="1">
      <c r="A120" s="1840"/>
      <c r="B120" s="341"/>
      <c r="C120" s="721"/>
      <c r="D120" s="341"/>
      <c r="E120" s="22"/>
      <c r="F120" s="22"/>
      <c r="G120" s="22"/>
      <c r="H120" s="22"/>
      <c r="I120" s="22"/>
      <c r="J120" s="22"/>
      <c r="K120" s="22"/>
    </row>
    <row r="121" spans="1:11" ht="18" customHeight="1">
      <c r="A121" s="1744" t="s">
        <v>2681</v>
      </c>
      <c r="B121" s="6"/>
      <c r="C121" s="569" t="s">
        <v>2682</v>
      </c>
      <c r="D121" s="6" t="s">
        <v>2683</v>
      </c>
    </row>
    <row r="122" spans="1:11" ht="18" customHeight="1">
      <c r="A122" s="1745" t="s">
        <v>2684</v>
      </c>
      <c r="B122"/>
      <c r="C122"/>
      <c r="D122"/>
    </row>
    <row r="123" spans="1:11" ht="18" customHeight="1">
      <c r="A123" s="1841" t="s">
        <v>2593</v>
      </c>
      <c r="B123" s="6"/>
      <c r="C123"/>
    </row>
    <row r="124" spans="1:11" ht="6" customHeight="1">
      <c r="A124" s="1839"/>
      <c r="B124" s="338"/>
      <c r="C124" s="161"/>
      <c r="D124" s="338"/>
    </row>
    <row r="125" spans="1:11" ht="19.149999999999999" customHeight="1">
      <c r="A125" s="1746" t="s">
        <v>2685</v>
      </c>
      <c r="B125" s="159"/>
      <c r="C125" s="1747" t="s">
        <v>2686</v>
      </c>
      <c r="D125" s="1748"/>
    </row>
    <row r="126" spans="1:11" ht="6" customHeight="1">
      <c r="A126" s="1749"/>
      <c r="B126" s="159"/>
      <c r="C126" s="1747"/>
      <c r="D126" s="1748"/>
    </row>
    <row r="127" spans="1:11" ht="19.149999999999999">
      <c r="A127" s="1746" t="s">
        <v>2687</v>
      </c>
      <c r="B127" s="159"/>
      <c r="C127" s="1747" t="s">
        <v>2686</v>
      </c>
      <c r="D127" s="1750"/>
    </row>
    <row r="128" spans="1:11" ht="6" customHeight="1">
      <c r="A128" s="1749"/>
      <c r="B128" s="159"/>
      <c r="C128" s="1747"/>
      <c r="D128" s="1750"/>
    </row>
    <row r="129" spans="1:4" ht="19.149999999999999">
      <c r="A129" s="1746" t="s">
        <v>2688</v>
      </c>
      <c r="B129" s="159"/>
      <c r="C129" s="1747" t="s">
        <v>2686</v>
      </c>
      <c r="D129" s="1751"/>
    </row>
    <row r="130" spans="1:4" ht="6" customHeight="1">
      <c r="A130" s="536"/>
      <c r="B130" s="6"/>
      <c r="C130"/>
    </row>
    <row r="131" spans="1:4" ht="19.149999999999999" thickBot="1">
      <c r="A131" s="1752" t="s">
        <v>2666</v>
      </c>
      <c r="B131" s="1753"/>
      <c r="C131" s="569" t="s">
        <v>2689</v>
      </c>
      <c r="D131"/>
    </row>
    <row r="132" spans="1:4" ht="6" customHeight="1" thickTop="1">
      <c r="A132"/>
      <c r="B132"/>
      <c r="C132"/>
      <c r="D132"/>
    </row>
    <row r="133" spans="1:4" ht="19.149999999999999">
      <c r="A133" s="1754" t="s">
        <v>2690</v>
      </c>
      <c r="B133"/>
      <c r="C133" t="s">
        <v>2691</v>
      </c>
      <c r="D133"/>
    </row>
    <row r="134" spans="1:4" ht="6" customHeight="1">
      <c r="A134" s="1738"/>
      <c r="B134" s="569"/>
      <c r="C134" s="530"/>
      <c r="D134"/>
    </row>
    <row r="135" spans="1:4" ht="19.149999999999999">
      <c r="A135" s="1755" t="s">
        <v>2692</v>
      </c>
      <c r="B135" s="569"/>
      <c r="C135" s="530"/>
      <c r="D135"/>
    </row>
    <row r="136" spans="1:4" ht="19.149999999999999">
      <c r="A136" s="1756" t="s">
        <v>2693</v>
      </c>
      <c r="B136" s="1756" t="s">
        <v>2694</v>
      </c>
      <c r="C136" s="1756" t="s">
        <v>2695</v>
      </c>
      <c r="D136" s="1740" t="s">
        <v>2696</v>
      </c>
    </row>
    <row r="137" spans="1:4" ht="19.149999999999999">
      <c r="A137" s="1757" t="s">
        <v>2697</v>
      </c>
      <c r="B137" s="1758" t="s">
        <v>2698</v>
      </c>
      <c r="C137" s="1759" t="s">
        <v>2699</v>
      </c>
      <c r="D137"/>
    </row>
    <row r="138" spans="1:4" ht="6" customHeight="1">
      <c r="A138" s="1757"/>
      <c r="B138" s="1760"/>
      <c r="C138" s="1759"/>
      <c r="D138"/>
    </row>
    <row r="139" spans="1:4" ht="19.149999999999999">
      <c r="A139" s="1761" t="s">
        <v>2700</v>
      </c>
      <c r="B139"/>
      <c r="C139" s="1762" t="s">
        <v>2701</v>
      </c>
      <c r="D139"/>
    </row>
    <row r="140" spans="1:4" ht="9" customHeight="1">
      <c r="A140"/>
      <c r="B140"/>
      <c r="C140" s="1763" t="s">
        <v>2702</v>
      </c>
      <c r="D140" s="1738"/>
    </row>
    <row r="141" spans="1:4" ht="6" customHeight="1">
      <c r="A141" s="1740"/>
      <c r="B141"/>
      <c r="C141"/>
      <c r="D141"/>
    </row>
    <row r="142" spans="1:4" ht="19.149999999999999">
      <c r="A142" s="1764" t="s">
        <v>2703</v>
      </c>
      <c r="B142"/>
      <c r="C142" s="1765" t="s">
        <v>2704</v>
      </c>
      <c r="D142"/>
    </row>
    <row r="143" spans="1:4">
      <c r="B143" s="1766" t="s">
        <v>2705</v>
      </c>
      <c r="C143" s="1740" t="s">
        <v>2706</v>
      </c>
      <c r="D143" s="1767" t="s">
        <v>2707</v>
      </c>
    </row>
    <row r="144" spans="1:4" ht="6" customHeight="1">
      <c r="B144" s="6"/>
      <c r="C144" s="1740"/>
      <c r="D144" s="1767"/>
    </row>
    <row r="145" spans="1:11" ht="19.149999999999999">
      <c r="A145" s="1768" t="s">
        <v>2708</v>
      </c>
      <c r="B145" s="1753"/>
      <c r="C145"/>
      <c r="D145" s="1769" t="s">
        <v>2709</v>
      </c>
    </row>
    <row r="146" spans="1:11" ht="19.149999999999999">
      <c r="A146" s="1770" t="s">
        <v>2710</v>
      </c>
      <c r="B146" s="1771" t="s">
        <v>2711</v>
      </c>
      <c r="C146"/>
      <c r="D146" s="896" t="s">
        <v>2712</v>
      </c>
    </row>
    <row r="147" spans="1:11" ht="6" customHeight="1">
      <c r="A147" s="337"/>
      <c r="B147" s="161"/>
      <c r="C147" s="161"/>
      <c r="D147" s="161"/>
    </row>
    <row r="148" spans="1:11">
      <c r="A148" s="2073" t="s">
        <v>2713</v>
      </c>
      <c r="B148" s="22" t="s">
        <v>2714</v>
      </c>
      <c r="C148"/>
      <c r="D148" s="1772" t="s">
        <v>2715</v>
      </c>
    </row>
    <row r="149" spans="1:11" ht="3" customHeight="1">
      <c r="A149" s="2073"/>
      <c r="B149" s="1773" t="s">
        <v>2716</v>
      </c>
      <c r="C149" s="22"/>
      <c r="D149" s="1774" t="s">
        <v>2717</v>
      </c>
    </row>
    <row r="150" spans="1:11">
      <c r="A150" s="2073"/>
      <c r="B150" s="22" t="s">
        <v>2718</v>
      </c>
      <c r="C150" s="22"/>
      <c r="D150" s="1774" t="s">
        <v>2717</v>
      </c>
    </row>
    <row r="151" spans="1:11" ht="22.15" customHeight="1">
      <c r="A151" s="2073"/>
      <c r="B151" s="1775" t="s">
        <v>2719</v>
      </c>
      <c r="C151" s="1748"/>
      <c r="D151"/>
    </row>
    <row r="152" spans="1:11" ht="6" customHeight="1">
      <c r="A152" s="22"/>
      <c r="B152"/>
      <c r="C152"/>
      <c r="D152"/>
    </row>
    <row r="153" spans="1:11">
      <c r="A153" s="2073" t="s">
        <v>2720</v>
      </c>
      <c r="B153" s="1942" t="s">
        <v>2721</v>
      </c>
      <c r="C153" s="1776"/>
      <c r="D153" s="1777" t="s">
        <v>2722</v>
      </c>
    </row>
    <row r="154" spans="1:11">
      <c r="A154" s="2073"/>
      <c r="B154" s="22" t="s">
        <v>2718</v>
      </c>
      <c r="C154" s="22"/>
      <c r="D154" s="1774" t="s">
        <v>2717</v>
      </c>
    </row>
    <row r="155" spans="1:11">
      <c r="A155" s="2073"/>
      <c r="B155" s="1778" t="s">
        <v>2723</v>
      </c>
      <c r="C155" s="1779"/>
      <c r="D155" s="1748"/>
    </row>
    <row r="156" spans="1:11" ht="6" customHeight="1">
      <c r="A156" s="1835"/>
      <c r="B156" s="1836"/>
      <c r="C156" s="1837"/>
      <c r="D156" s="1838"/>
    </row>
    <row r="157" spans="1:11" ht="18" customHeight="1">
      <c r="A157" s="1780" t="s">
        <v>2724</v>
      </c>
      <c r="B157"/>
      <c r="C157" s="1781"/>
      <c r="D157" s="1750"/>
      <c r="E157" s="1555" t="s">
        <v>2725</v>
      </c>
    </row>
    <row r="158" spans="1:11">
      <c r="A158" s="1782" t="s">
        <v>2726</v>
      </c>
      <c r="B158" s="22" t="s">
        <v>2727</v>
      </c>
      <c r="C158" s="22"/>
      <c r="D158" s="22"/>
      <c r="E158" s="1555"/>
    </row>
    <row r="159" spans="1:11" ht="1.9" customHeight="1">
      <c r="A159" s="1782"/>
      <c r="B159" s="22"/>
      <c r="C159" s="22"/>
      <c r="D159" s="22"/>
      <c r="E159" s="1555"/>
    </row>
    <row r="160" spans="1:11" ht="22.15" customHeight="1">
      <c r="A160" s="1783" t="s">
        <v>2728</v>
      </c>
      <c r="B160" s="1783"/>
      <c r="C160" s="1783"/>
      <c r="D160" s="1783"/>
      <c r="E160" s="161"/>
      <c r="F160" s="1783" t="s">
        <v>2729</v>
      </c>
      <c r="G160" s="1783"/>
      <c r="H160" s="1783"/>
      <c r="I160" s="1783"/>
      <c r="J160" s="1750"/>
      <c r="K160" s="721"/>
    </row>
    <row r="161" spans="1:11" ht="22.15" customHeight="1">
      <c r="A161" s="1784" t="s">
        <v>2730</v>
      </c>
      <c r="B161"/>
      <c r="C161" s="22"/>
      <c r="D161" s="542"/>
      <c r="E161" s="161"/>
      <c r="F161" s="1797" t="s">
        <v>2731</v>
      </c>
      <c r="G161" s="1786" t="s">
        <v>2505</v>
      </c>
      <c r="H161" s="1786"/>
      <c r="I161" s="1940"/>
      <c r="J161" s="1798"/>
      <c r="K161" s="721"/>
    </row>
    <row r="162" spans="1:11" ht="22.15" customHeight="1">
      <c r="A162" s="1785" t="str">
        <f>'jobinfo(2)'!C1</f>
        <v>LACEY, EUNICE</v>
      </c>
      <c r="B162" s="1786" t="s">
        <v>2505</v>
      </c>
      <c r="C162" s="1786"/>
      <c r="D162" s="543"/>
      <c r="E162" s="161"/>
      <c r="F162" s="1797" t="s">
        <v>2732</v>
      </c>
      <c r="G162" s="1787" t="s">
        <v>2733</v>
      </c>
      <c r="H162" s="1788"/>
      <c r="I162" s="1940"/>
      <c r="J162" s="1798" t="s">
        <v>2551</v>
      </c>
      <c r="K162" s="721"/>
    </row>
    <row r="163" spans="1:11" ht="22.15" customHeight="1">
      <c r="A163" s="1785" t="str">
        <f>'jobinfo(2)'!C2</f>
        <v>13601 5th Ave</v>
      </c>
      <c r="B163" s="1787" t="s">
        <v>2734</v>
      </c>
      <c r="C163" s="1788"/>
      <c r="D163" s="543"/>
      <c r="E163" s="161"/>
      <c r="F163" s="1797" t="s">
        <v>364</v>
      </c>
      <c r="G163" s="1789" t="s">
        <v>2506</v>
      </c>
      <c r="H163" s="1789"/>
      <c r="I163" s="1799"/>
      <c r="J163" s="1798"/>
      <c r="K163" s="721"/>
    </row>
    <row r="164" spans="1:11" ht="18" customHeight="1">
      <c r="A164" s="1785" t="str">
        <f>'jobinfo(2)'!C3</f>
        <v>East Cleveland, OH 44112</v>
      </c>
      <c r="B164" s="1789" t="s">
        <v>2506</v>
      </c>
      <c r="C164" s="1790"/>
      <c r="D164" s="1791"/>
      <c r="E164" s="161"/>
      <c r="F164" s="1797" t="s">
        <v>2735</v>
      </c>
      <c r="G164" s="2080" t="s">
        <v>2736</v>
      </c>
      <c r="H164" s="2080"/>
      <c r="I164" s="2080"/>
      <c r="J164" s="1792"/>
      <c r="K164" s="721"/>
    </row>
    <row r="165" spans="1:11" ht="22.15" customHeight="1">
      <c r="A165" s="1785" t="str">
        <f>'jobinfo(2)'!C26</f>
        <v>AAA Insurance</v>
      </c>
      <c r="B165" s="2080" t="s">
        <v>2736</v>
      </c>
      <c r="C165" s="2080"/>
      <c r="D165" s="2080"/>
      <c r="E165" s="161"/>
      <c r="F165" s="1797" t="s">
        <v>2737</v>
      </c>
      <c r="G165" s="1750"/>
      <c r="H165" s="1800" t="s">
        <v>2738</v>
      </c>
      <c r="I165" s="1800"/>
      <c r="J165" s="1750"/>
      <c r="K165" s="721"/>
    </row>
    <row r="166" spans="1:11" ht="18" customHeight="1">
      <c r="A166" s="1785" t="str">
        <f>'jobinfo(2)'!C27</f>
        <v>#017095711</v>
      </c>
      <c r="B166" s="1976" t="s">
        <v>2739</v>
      </c>
      <c r="C166" s="1793" t="s">
        <v>2738</v>
      </c>
      <c r="D166" s="541"/>
      <c r="E166" s="161"/>
      <c r="F166" s="7"/>
      <c r="G166" s="671" t="s">
        <v>2739</v>
      </c>
      <c r="H166" s="2082" t="s">
        <v>2740</v>
      </c>
      <c r="I166" s="2082"/>
      <c r="J166" s="1801"/>
      <c r="K166" s="721"/>
    </row>
    <row r="167" spans="1:11" ht="24" customHeight="1">
      <c r="A167"/>
      <c r="C167" s="2081" t="s">
        <v>2740</v>
      </c>
      <c r="D167" s="2081"/>
      <c r="E167" s="161"/>
      <c r="F167" s="340"/>
      <c r="G167" s="1802"/>
      <c r="H167" s="1802"/>
      <c r="I167" s="1802"/>
      <c r="J167" s="1802"/>
      <c r="K167" s="721"/>
    </row>
    <row r="168" spans="1:11" ht="1.9" customHeight="1">
      <c r="A168" s="544"/>
      <c r="B168" s="545"/>
      <c r="C168" s="545"/>
      <c r="D168" s="545"/>
      <c r="E168" s="161"/>
      <c r="F168" s="1803"/>
      <c r="G168" s="1804" t="s">
        <v>2741</v>
      </c>
      <c r="H168" s="1805" t="s">
        <v>2412</v>
      </c>
      <c r="I168" s="633"/>
      <c r="J168" s="1750"/>
      <c r="K168" s="721"/>
    </row>
    <row r="169" spans="1:11" ht="22.15" customHeight="1">
      <c r="A169" s="2075" t="s">
        <v>2457</v>
      </c>
      <c r="B169" s="2075"/>
      <c r="C169" s="1816"/>
      <c r="D169" s="1816"/>
      <c r="E169" s="161"/>
      <c r="F169" s="1803"/>
      <c r="G169" s="1804"/>
      <c r="H169" s="1805"/>
      <c r="I169" s="633"/>
      <c r="J169" s="1750"/>
      <c r="K169" s="721"/>
    </row>
    <row r="170" spans="1:11" ht="18" customHeight="1">
      <c r="A170" s="1550" t="s">
        <v>2459</v>
      </c>
      <c r="B170" s="1816"/>
      <c r="C170" s="1816"/>
      <c r="D170" s="1816"/>
      <c r="E170" s="161"/>
      <c r="F170" s="1803"/>
      <c r="G170" s="1804"/>
      <c r="H170" s="1805"/>
      <c r="I170" s="633"/>
      <c r="J170" s="1750"/>
      <c r="K170" s="721"/>
    </row>
    <row r="171" spans="1:11" ht="18" customHeight="1">
      <c r="A171" s="1817" t="s">
        <v>2742</v>
      </c>
      <c r="B171" s="1817"/>
      <c r="C171" s="1816"/>
      <c r="D171" s="1816"/>
      <c r="E171"/>
      <c r="F171" s="1803"/>
      <c r="G171" s="1804"/>
      <c r="H171" s="1805"/>
      <c r="I171" s="633"/>
      <c r="J171" s="1750"/>
      <c r="K171" s="721"/>
    </row>
    <row r="172" spans="1:11" ht="18" customHeight="1">
      <c r="A172" s="1818" t="s">
        <v>2743</v>
      </c>
      <c r="B172" s="22"/>
      <c r="C172" s="1816"/>
      <c r="D172" s="1816"/>
      <c r="E172"/>
      <c r="F172" s="1803"/>
      <c r="G172" s="1804"/>
      <c r="H172" s="1805"/>
      <c r="I172" s="633"/>
      <c r="J172" s="1750"/>
      <c r="K172" s="721"/>
    </row>
    <row r="173" spans="1:11" ht="18" customHeight="1">
      <c r="A173" s="1721" t="s">
        <v>1859</v>
      </c>
      <c r="B173" s="1721"/>
      <c r="C173" s="1816"/>
      <c r="D173" s="1816"/>
      <c r="E173"/>
      <c r="F173" s="1803"/>
      <c r="G173" s="1804"/>
      <c r="H173" s="1805"/>
      <c r="I173" s="633"/>
      <c r="J173" s="1750"/>
      <c r="K173" s="721"/>
    </row>
    <row r="174" spans="1:11" ht="18" customHeight="1">
      <c r="A174" s="1570" t="s">
        <v>1861</v>
      </c>
      <c r="B174" s="1570"/>
      <c r="C174" s="1816"/>
      <c r="D174" s="1816"/>
      <c r="E174"/>
      <c r="F174" s="1803"/>
      <c r="G174" s="1804"/>
      <c r="H174" s="1805"/>
      <c r="I174" s="633"/>
      <c r="J174" s="1750"/>
      <c r="K174" s="721"/>
    </row>
    <row r="175" spans="1:11" ht="18" customHeight="1">
      <c r="A175" s="616" t="s">
        <v>1862</v>
      </c>
      <c r="B175" s="616"/>
      <c r="C175" s="1816"/>
      <c r="D175" s="1816"/>
      <c r="E175"/>
      <c r="F175" s="1803"/>
      <c r="G175" s="1804"/>
      <c r="H175" s="1805"/>
      <c r="I175" s="633"/>
      <c r="J175" s="1750"/>
      <c r="K175" s="721"/>
    </row>
    <row r="176" spans="1:11" ht="1.9" customHeight="1">
      <c r="A176" s="1819"/>
      <c r="B176" s="1819"/>
      <c r="C176" s="545"/>
      <c r="D176" s="545"/>
      <c r="E176"/>
      <c r="F176" s="1803"/>
      <c r="G176" s="1804"/>
      <c r="H176" s="1805"/>
      <c r="I176" s="633"/>
      <c r="J176" s="1750"/>
      <c r="K176" s="721"/>
    </row>
    <row r="177" spans="1:11" ht="18" customHeight="1">
      <c r="A177" s="1794"/>
      <c r="B177" s="1795" t="s">
        <v>2741</v>
      </c>
      <c r="C177" s="1796" t="s">
        <v>2412</v>
      </c>
      <c r="D177" s="542"/>
      <c r="E177" s="161"/>
      <c r="F177" s="1806">
        <v>1</v>
      </c>
      <c r="G177" s="546" t="s">
        <v>2744</v>
      </c>
      <c r="H177" s="546"/>
      <c r="I177" s="546"/>
      <c r="J177" s="1750"/>
      <c r="K177" s="721"/>
    </row>
    <row r="178" spans="1:11" ht="18" customHeight="1">
      <c r="A178" s="1807" t="s">
        <v>2744</v>
      </c>
      <c r="C178" s="546"/>
      <c r="D178" s="546"/>
      <c r="E178" s="161"/>
    </row>
    <row r="179" spans="1:11" ht="18" customHeight="1">
      <c r="A179" s="654" t="s">
        <v>2745</v>
      </c>
      <c r="B179" s="6"/>
      <c r="E179" s="1555"/>
    </row>
    <row r="180" spans="1:11" ht="18" customHeight="1">
      <c r="A180" s="654" t="s">
        <v>2746</v>
      </c>
      <c r="B180" s="6"/>
      <c r="E180" s="1555"/>
    </row>
    <row r="181" spans="1:11" ht="1.9" customHeight="1">
      <c r="A181" s="1820"/>
      <c r="B181" s="338"/>
      <c r="C181" s="338"/>
      <c r="D181" s="338"/>
      <c r="E181" s="1555"/>
    </row>
    <row r="182" spans="1:11" ht="22.15" customHeight="1">
      <c r="A182" s="1719" t="s">
        <v>2747</v>
      </c>
      <c r="B182" s="702"/>
      <c r="C182" s="702"/>
      <c r="D182" s="702"/>
      <c r="E182" s="1555"/>
    </row>
    <row r="183" spans="1:11" ht="22.15" customHeight="1">
      <c r="A183" s="654" t="s">
        <v>2748</v>
      </c>
      <c r="B183" s="6"/>
      <c r="E183" s="1555"/>
    </row>
    <row r="184" spans="1:11" ht="1.9" customHeight="1">
      <c r="A184" s="654"/>
      <c r="B184" s="6"/>
      <c r="E184" s="1555"/>
    </row>
    <row r="185" spans="1:11" ht="18" customHeight="1">
      <c r="A185" s="1821" t="s">
        <v>2670</v>
      </c>
      <c r="B185" s="6"/>
      <c r="E185" s="1555"/>
    </row>
    <row r="186" spans="1:11" ht="18" customHeight="1">
      <c r="A186" s="1822" t="s">
        <v>2671</v>
      </c>
      <c r="B186" s="6"/>
      <c r="C186" s="6" t="s">
        <v>2749</v>
      </c>
      <c r="E186" s="1555"/>
    </row>
    <row r="187" spans="1:11" ht="18" customHeight="1">
      <c r="A187" s="1823" t="s">
        <v>2681</v>
      </c>
      <c r="B187" s="6"/>
      <c r="C187" s="61" t="s">
        <v>1872</v>
      </c>
      <c r="E187" s="1555"/>
    </row>
    <row r="188" spans="1:11" ht="18" customHeight="1">
      <c r="A188" s="1824" t="s">
        <v>2685</v>
      </c>
      <c r="B188" s="6"/>
      <c r="C188" s="1747" t="s">
        <v>2686</v>
      </c>
      <c r="D188" s="1747"/>
      <c r="E188" s="1555"/>
    </row>
    <row r="189" spans="1:11" ht="18" customHeight="1">
      <c r="A189" s="1824" t="s">
        <v>2687</v>
      </c>
      <c r="B189" s="6"/>
      <c r="C189" s="1747" t="s">
        <v>2686</v>
      </c>
      <c r="D189" s="1747"/>
      <c r="E189" s="1555"/>
    </row>
    <row r="190" spans="1:11" ht="18" customHeight="1">
      <c r="A190" s="1824" t="s">
        <v>2688</v>
      </c>
      <c r="B190" s="6"/>
      <c r="C190" s="1747" t="s">
        <v>2686</v>
      </c>
      <c r="D190" s="1747"/>
      <c r="E190" s="1555"/>
    </row>
    <row r="191" spans="1:11" ht="18" customHeight="1" thickBot="1">
      <c r="A191" s="1825" t="s">
        <v>2666</v>
      </c>
      <c r="B191" s="6"/>
      <c r="C191" s="1725" t="s">
        <v>2750</v>
      </c>
      <c r="E191" s="1555"/>
    </row>
    <row r="192" spans="1:11" ht="18" customHeight="1" thickTop="1">
      <c r="A192" s="1826" t="s">
        <v>2751</v>
      </c>
      <c r="B192" s="6"/>
      <c r="C192" s="1724" t="s">
        <v>2752</v>
      </c>
      <c r="E192" s="1555"/>
    </row>
    <row r="193" spans="1:7" ht="18" customHeight="1">
      <c r="A193" s="1826" t="s">
        <v>2753</v>
      </c>
      <c r="B193" s="6"/>
      <c r="E193" s="1555"/>
    </row>
    <row r="194" spans="1:7" ht="23.45">
      <c r="A194" s="1722" t="s">
        <v>2754</v>
      </c>
      <c r="B194" s="702"/>
      <c r="C194" s="702" t="s">
        <v>2755</v>
      </c>
      <c r="D194" s="702"/>
    </row>
    <row r="195" spans="1:7">
      <c r="A195" s="1723" t="s">
        <v>1866</v>
      </c>
      <c r="B195" s="6"/>
    </row>
    <row r="196" spans="1:7">
      <c r="A196" s="654" t="s">
        <v>2756</v>
      </c>
      <c r="B196" s="6"/>
      <c r="C196" s="1" t="s">
        <v>2757</v>
      </c>
    </row>
    <row r="197" spans="1:7">
      <c r="A197" s="1719" t="s">
        <v>1869</v>
      </c>
      <c r="B197" s="702"/>
      <c r="C197" s="702"/>
      <c r="D197" s="702"/>
    </row>
    <row r="198" spans="1:7">
      <c r="A198" s="1720" t="s">
        <v>1879</v>
      </c>
      <c r="B198" s="702"/>
      <c r="C198" s="702"/>
      <c r="D198" s="702"/>
      <c r="F198" s="702"/>
      <c r="G198" s="702"/>
    </row>
    <row r="199" spans="1:7" ht="10.9" customHeight="1">
      <c r="A199" s="654" t="s">
        <v>1882</v>
      </c>
      <c r="B199" s="6"/>
    </row>
    <row r="200" spans="1:7" ht="24" customHeight="1">
      <c r="A200" s="656" t="s">
        <v>2758</v>
      </c>
      <c r="B200" s="6"/>
    </row>
    <row r="201" spans="1:7" ht="16.149999999999999" customHeight="1">
      <c r="A201" s="657" t="s">
        <v>2759</v>
      </c>
      <c r="B201" s="6"/>
    </row>
    <row r="202" spans="1:7" ht="3" customHeight="1">
      <c r="A202" s="338"/>
      <c r="B202" s="1699"/>
      <c r="C202" s="1699"/>
      <c r="D202" s="1699"/>
    </row>
    <row r="203" spans="1:7" ht="22.15" customHeight="1">
      <c r="B203" s="1699"/>
      <c r="C203" s="1699"/>
      <c r="D203" s="1699"/>
      <c r="E203" s="1692" t="s">
        <v>2760</v>
      </c>
    </row>
    <row r="205" spans="1:7" ht="18.600000000000001">
      <c r="A205" s="1296" t="s">
        <v>2761</v>
      </c>
      <c r="B205" s="1984"/>
      <c r="C205" s="1984"/>
    </row>
    <row r="206" spans="1:7">
      <c r="A206" s="1985"/>
      <c r="B206" s="1984"/>
      <c r="C206" s="1984"/>
    </row>
    <row r="207" spans="1:7">
      <c r="A207" s="1878" t="s">
        <v>2762</v>
      </c>
      <c r="B207" s="1984"/>
      <c r="C207" s="1984"/>
    </row>
    <row r="208" spans="1:7">
      <c r="A208" s="1878"/>
      <c r="B208" s="1984"/>
      <c r="C208" s="1984"/>
    </row>
    <row r="209" spans="1:3">
      <c r="A209" s="222" t="s">
        <v>2763</v>
      </c>
      <c r="B209" s="1984"/>
      <c r="C209" s="1984"/>
    </row>
    <row r="210" spans="1:3">
      <c r="A210" s="222"/>
      <c r="B210" s="1984"/>
      <c r="C210" s="1984"/>
    </row>
    <row r="211" spans="1:3">
      <c r="A211" s="222" t="s">
        <v>2764</v>
      </c>
      <c r="B211" s="1984"/>
      <c r="C211" s="1984"/>
    </row>
    <row r="212" spans="1:3">
      <c r="A212" s="222"/>
      <c r="B212" s="1984"/>
      <c r="C212" s="1984"/>
    </row>
    <row r="213" spans="1:3">
      <c r="A213" s="222"/>
      <c r="B213" s="1984"/>
      <c r="C213" s="1984"/>
    </row>
    <row r="214" spans="1:3">
      <c r="A214" s="222" t="s">
        <v>2765</v>
      </c>
      <c r="B214" s="1984"/>
      <c r="C214" s="1984"/>
    </row>
    <row r="215" spans="1:3">
      <c r="A215" s="500"/>
      <c r="B215" s="1984"/>
      <c r="C215" s="1984"/>
    </row>
    <row r="216" spans="1:3">
      <c r="A216" s="1988" t="s">
        <v>2766</v>
      </c>
      <c r="B216" s="1984"/>
      <c r="C216" s="1984"/>
    </row>
    <row r="217" spans="1:3">
      <c r="A217" s="1988" t="s">
        <v>2767</v>
      </c>
      <c r="B217" s="1984"/>
      <c r="C217" s="1984"/>
    </row>
    <row r="218" spans="1:3">
      <c r="A218" s="1989"/>
      <c r="B218" s="1984"/>
      <c r="C218" s="1984"/>
    </row>
    <row r="219" spans="1:3">
      <c r="A219" s="1988" t="s">
        <v>2768</v>
      </c>
      <c r="B219" s="1984"/>
      <c r="C219" s="1984"/>
    </row>
    <row r="220" spans="1:3">
      <c r="A220" s="871" t="s">
        <v>2769</v>
      </c>
      <c r="B220" s="1984"/>
      <c r="C220" s="1984"/>
    </row>
    <row r="221" spans="1:3">
      <c r="A221" s="1988" t="s">
        <v>2770</v>
      </c>
      <c r="B221" s="1984"/>
      <c r="C221" s="1984"/>
    </row>
    <row r="222" spans="1:3">
      <c r="A222" s="1989"/>
      <c r="B222" s="1984"/>
      <c r="C222" s="1984"/>
    </row>
    <row r="223" spans="1:3">
      <c r="A223" s="1988" t="s">
        <v>2771</v>
      </c>
      <c r="B223" s="1984"/>
      <c r="C223" s="1984"/>
    </row>
    <row r="224" spans="1:3">
      <c r="A224" s="1984"/>
      <c r="B224" s="1984"/>
      <c r="C224" s="1984"/>
    </row>
    <row r="225" spans="1:4">
      <c r="A225" s="1986" t="s">
        <v>2772</v>
      </c>
      <c r="B225" s="1984"/>
      <c r="C225" s="1984"/>
    </row>
    <row r="226" spans="1:4">
      <c r="A226" s="1986" t="s">
        <v>2773</v>
      </c>
      <c r="B226" s="1984"/>
      <c r="C226" s="1984"/>
    </row>
    <row r="227" spans="1:4">
      <c r="A227" s="1987" t="s">
        <v>2774</v>
      </c>
      <c r="B227" s="1984"/>
      <c r="C227" s="1984"/>
    </row>
    <row r="228" spans="1:4">
      <c r="A228" s="1986" t="s">
        <v>2775</v>
      </c>
      <c r="B228" s="1984"/>
      <c r="C228" s="1984"/>
    </row>
    <row r="229" spans="1:4">
      <c r="A229" s="1984"/>
      <c r="B229" s="1984"/>
      <c r="C229" s="1984"/>
    </row>
    <row r="230" spans="1:4">
      <c r="A230" s="1984" t="s">
        <v>2776</v>
      </c>
      <c r="B230" s="1984"/>
      <c r="C230" s="1984"/>
    </row>
    <row r="231" spans="1:4" ht="112.15" customHeight="1">
      <c r="A231" s="2062" t="s">
        <v>2777</v>
      </c>
      <c r="B231" s="2062"/>
      <c r="C231" s="2062"/>
      <c r="D231" s="2062"/>
    </row>
    <row r="232" spans="1:4" ht="16.899999999999999" customHeight="1">
      <c r="A232" s="34"/>
      <c r="B232" s="34"/>
      <c r="C232" s="34"/>
    </row>
    <row r="233" spans="1:4">
      <c r="A233" s="1984" t="s">
        <v>2778</v>
      </c>
      <c r="B233" s="1984"/>
      <c r="C233" s="1984"/>
    </row>
    <row r="234" spans="1:4">
      <c r="A234" s="1984"/>
      <c r="B234" s="1984"/>
      <c r="C234" s="1984"/>
    </row>
    <row r="235" spans="1:4">
      <c r="A235" s="1652" t="s">
        <v>2779</v>
      </c>
      <c r="B235" s="1984"/>
      <c r="C235" s="1984"/>
    </row>
    <row r="236" spans="1:4">
      <c r="A236" s="1652"/>
      <c r="B236" s="1984"/>
      <c r="C236" s="1984"/>
    </row>
    <row r="237" spans="1:4" ht="43.9" customHeight="1">
      <c r="A237" s="2063" t="s">
        <v>2780</v>
      </c>
      <c r="B237" s="2063"/>
      <c r="C237" s="2063"/>
      <c r="D237" s="2063"/>
    </row>
    <row r="238" spans="1:4">
      <c r="A238" s="1984"/>
      <c r="B238" s="1984"/>
      <c r="C238" s="1984"/>
    </row>
    <row r="239" spans="1:4">
      <c r="A239" s="1984" t="s">
        <v>2781</v>
      </c>
      <c r="B239" s="1984"/>
      <c r="C239" s="1984"/>
    </row>
    <row r="240" spans="1:4">
      <c r="A240" s="1984"/>
      <c r="B240" s="1984"/>
      <c r="C240" s="1984"/>
    </row>
    <row r="241" spans="1:4">
      <c r="A241" s="1984" t="s">
        <v>2782</v>
      </c>
      <c r="B241" s="1984"/>
      <c r="C241" s="1984"/>
    </row>
    <row r="242" spans="1:4">
      <c r="A242" s="1984" t="s">
        <v>2783</v>
      </c>
      <c r="B242" s="1984"/>
      <c r="C242" s="1984"/>
    </row>
    <row r="243" spans="1:4">
      <c r="A243" s="1984" t="s">
        <v>2784</v>
      </c>
      <c r="B243" s="1984"/>
      <c r="C243" s="1984"/>
    </row>
    <row r="244" spans="1:4">
      <c r="A244" s="1984"/>
      <c r="B244" s="1984"/>
      <c r="C244" s="1984"/>
    </row>
    <row r="245" spans="1:4">
      <c r="A245" s="1984" t="s">
        <v>2785</v>
      </c>
      <c r="B245" s="1984"/>
      <c r="C245" s="1984"/>
    </row>
    <row r="246" spans="1:4">
      <c r="A246" s="1984" t="s">
        <v>2786</v>
      </c>
      <c r="B246" s="1984"/>
      <c r="C246" s="1984"/>
    </row>
    <row r="247" spans="1:4">
      <c r="A247" s="1984" t="s">
        <v>2787</v>
      </c>
      <c r="B247" s="1984"/>
      <c r="C247" s="1984"/>
    </row>
    <row r="248" spans="1:4">
      <c r="A248" s="1877"/>
      <c r="B248" s="1986"/>
      <c r="C248" s="1986"/>
    </row>
    <row r="249" spans="1:4" ht="43.9" customHeight="1">
      <c r="A249" s="2065" t="s">
        <v>2788</v>
      </c>
      <c r="B249" s="2065"/>
      <c r="C249" s="2065"/>
      <c r="D249" s="2065"/>
    </row>
    <row r="250" spans="1:4">
      <c r="A250" s="1653" t="s">
        <v>2789</v>
      </c>
      <c r="B250" s="1986"/>
      <c r="C250" s="1986"/>
    </row>
    <row r="251" spans="1:4">
      <c r="A251" s="1653" t="s">
        <v>2790</v>
      </c>
      <c r="B251" s="1986"/>
      <c r="C251" s="1986"/>
    </row>
    <row r="252" spans="1:4">
      <c r="A252" s="1653" t="s">
        <v>2791</v>
      </c>
      <c r="B252" s="1986"/>
      <c r="C252" s="1986"/>
    </row>
    <row r="253" spans="1:4" ht="43.9" customHeight="1">
      <c r="A253" s="2064" t="s">
        <v>2792</v>
      </c>
      <c r="B253" s="2064"/>
      <c r="C253" s="2064"/>
      <c r="D253" s="2064"/>
    </row>
    <row r="254" spans="1:4">
      <c r="A254" s="1653"/>
      <c r="B254" s="1986"/>
      <c r="C254" s="1986"/>
    </row>
    <row r="255" spans="1:4">
      <c r="A255" s="1653" t="s">
        <v>2793</v>
      </c>
      <c r="B255" s="1986"/>
      <c r="C255" s="1986"/>
    </row>
    <row r="256" spans="1:4">
      <c r="A256" s="222" t="s">
        <v>2794</v>
      </c>
      <c r="B256" s="1986"/>
      <c r="C256" s="1986"/>
    </row>
    <row r="257" spans="1:3">
      <c r="A257" s="1653" t="s">
        <v>2795</v>
      </c>
      <c r="B257" s="1986"/>
      <c r="C257" s="1986"/>
    </row>
    <row r="258" spans="1:3">
      <c r="A258" s="1653" t="s">
        <v>2796</v>
      </c>
      <c r="B258" s="1986"/>
      <c r="C258" s="1986"/>
    </row>
    <row r="259" spans="1:3">
      <c r="A259" s="222"/>
      <c r="B259" s="1986"/>
      <c r="C259" s="1986"/>
    </row>
    <row r="260" spans="1:3">
      <c r="A260" s="222" t="s">
        <v>2797</v>
      </c>
      <c r="B260" s="1986"/>
      <c r="C260" s="1986"/>
    </row>
    <row r="261" spans="1:3">
      <c r="A261" s="1653" t="s">
        <v>2783</v>
      </c>
      <c r="B261" s="1986"/>
      <c r="C261" s="1986"/>
    </row>
    <row r="262" spans="1:3">
      <c r="A262" s="1653" t="s">
        <v>2798</v>
      </c>
      <c r="B262" s="1986"/>
      <c r="C262" s="1986"/>
    </row>
  </sheetData>
  <mergeCells count="32">
    <mergeCell ref="B165:D165"/>
    <mergeCell ref="C167:D167"/>
    <mergeCell ref="G164:I164"/>
    <mergeCell ref="H166:I166"/>
    <mergeCell ref="A20:D20"/>
    <mergeCell ref="A30:D30"/>
    <mergeCell ref="A8:D8"/>
    <mergeCell ref="B10:C10"/>
    <mergeCell ref="B11:C11"/>
    <mergeCell ref="E1:H1"/>
    <mergeCell ref="E8:H8"/>
    <mergeCell ref="A1:D1"/>
    <mergeCell ref="A3:D3"/>
    <mergeCell ref="C5:D5"/>
    <mergeCell ref="B6:C6"/>
    <mergeCell ref="B7:C7"/>
    <mergeCell ref="A231:D231"/>
    <mergeCell ref="A237:D237"/>
    <mergeCell ref="A253:D253"/>
    <mergeCell ref="A249:D249"/>
    <mergeCell ref="E22:H22"/>
    <mergeCell ref="A148:A151"/>
    <mergeCell ref="A81:B81"/>
    <mergeCell ref="A77:B77"/>
    <mergeCell ref="A40:D40"/>
    <mergeCell ref="A47:D47"/>
    <mergeCell ref="A48:D48"/>
    <mergeCell ref="A64:D64"/>
    <mergeCell ref="A68:D68"/>
    <mergeCell ref="A44:D45"/>
    <mergeCell ref="A169:B169"/>
    <mergeCell ref="A153:A155"/>
  </mergeCells>
  <hyperlinks>
    <hyperlink ref="A249" r:id="rId1" display="https://www.sherwin-williams.com/homeowners/how-to/JustforStarters/sw-video-jfs-prep-walls" xr:uid="{7A0D9C6B-75A8-4715-8562-DE51A0951C75}"/>
    <hyperlink ref="B75" r:id="rId2" display="mailto:manage.apc@gmail.com" xr:uid="{F6600E3C-907F-4673-86D9-EC1B475F2566}"/>
  </hyperlinks>
  <pageMargins left="0.32" right="0.1" top="0.32" bottom="0.37" header="0.3" footer="0.13"/>
  <pageSetup orientation="portrait" r:id="rId3"/>
  <headerFooter>
    <oddFooter>&amp;L&amp;P of &amp;N  &amp;A&amp;C&amp;A
&amp;R&amp;F</oddFooter>
  </headerFooter>
  <rowBreaks count="5" manualBreakCount="5">
    <brk id="76" max="3" man="1"/>
    <brk id="109" max="3" man="1"/>
    <brk id="158" max="3" man="1"/>
    <brk id="201" max="3" man="1"/>
    <brk id="263" max="3" man="1"/>
  </rowBreak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A1DF-6D78-4E1B-8FD7-6525279DB749}">
  <sheetPr codeName="Sheet8"/>
  <dimension ref="A1:N186"/>
  <sheetViews>
    <sheetView showGridLines="0" view="pageBreakPreview" topLeftCell="A115" zoomScale="99" zoomScaleNormal="100" zoomScaleSheetLayoutView="99" workbookViewId="0">
      <selection sqref="A1:D80"/>
    </sheetView>
  </sheetViews>
  <sheetFormatPr defaultColWidth="8.85546875" defaultRowHeight="18"/>
  <cols>
    <col min="1" max="1" width="25.7109375" style="79" customWidth="1"/>
    <col min="2" max="2" width="28.7109375" style="6" customWidth="1"/>
    <col min="3" max="3" width="26.140625" style="6" customWidth="1"/>
    <col min="4" max="4" width="30.42578125" style="6" customWidth="1"/>
    <col min="5" max="5" width="21.7109375" style="6" customWidth="1"/>
    <col min="6" max="7" width="22.7109375" style="6" customWidth="1"/>
    <col min="8" max="8" width="30" style="6" customWidth="1"/>
    <col min="9" max="9" width="22.7109375" style="6" customWidth="1"/>
    <col min="10" max="16384" width="8.85546875" style="6"/>
  </cols>
  <sheetData>
    <row r="1" spans="1:8" ht="22.15" customHeight="1">
      <c r="A1" s="2097" t="str">
        <f>F2</f>
        <v xml:space="preserve">Contents Pack Out/Manipulation Services performed and or to be performed .  </v>
      </c>
      <c r="B1" s="2097"/>
      <c r="C1" s="2097"/>
      <c r="D1" s="2097"/>
      <c r="F1" s="387" t="s">
        <v>2799</v>
      </c>
    </row>
    <row r="2" spans="1:8" ht="22.15" customHeight="1">
      <c r="A2" s="2097"/>
      <c r="B2" s="2097"/>
      <c r="C2" s="2097"/>
      <c r="D2" s="2097"/>
      <c r="F2" s="1207" t="s">
        <v>2800</v>
      </c>
    </row>
    <row r="3" spans="1:8" ht="22.15" customHeight="1">
      <c r="A3" s="2097"/>
      <c r="B3" s="2097"/>
      <c r="C3" s="2097"/>
      <c r="D3" s="2097"/>
      <c r="F3" s="22" t="s">
        <v>2801</v>
      </c>
    </row>
    <row r="4" spans="1:8" ht="22.15" customHeight="1">
      <c r="A4" s="2097"/>
      <c r="B4" s="2097"/>
      <c r="C4" s="2097"/>
      <c r="D4" s="2097"/>
      <c r="F4" s="22" t="s">
        <v>2802</v>
      </c>
    </row>
    <row r="5" spans="1:8" ht="22.15" customHeight="1">
      <c r="A5" s="2101" t="s">
        <v>2803</v>
      </c>
      <c r="B5" s="2101"/>
      <c r="C5" s="2101"/>
      <c r="D5" s="2101"/>
      <c r="F5" s="387"/>
    </row>
    <row r="6" spans="1:8" ht="22.15" customHeight="1">
      <c r="A6" s="488" t="s">
        <v>2582</v>
      </c>
      <c r="B6" s="1933"/>
      <c r="C6" s="1933"/>
      <c r="D6" s="1933"/>
      <c r="F6" s="565" t="s">
        <v>2804</v>
      </c>
    </row>
    <row r="7" spans="1:8" ht="1.1499999999999999" customHeight="1">
      <c r="A7" s="637"/>
      <c r="B7" s="638"/>
      <c r="C7" s="638"/>
      <c r="D7" s="639"/>
      <c r="F7" s="503" t="s">
        <v>2800</v>
      </c>
      <c r="G7" s="503"/>
      <c r="H7" s="503"/>
    </row>
    <row r="8" spans="1:8" ht="20.45">
      <c r="A8" s="2032" t="str">
        <f>+'jobinfo(2)'!$C$100</f>
        <v>All Phase Consulting, LLC</v>
      </c>
      <c r="B8" s="2032"/>
      <c r="C8" s="2032"/>
      <c r="D8" s="2032"/>
      <c r="F8" s="488" t="s">
        <v>2582</v>
      </c>
    </row>
    <row r="9" spans="1:8">
      <c r="A9" s="2099" t="str">
        <f>+'jobinfo(2)'!$C$101</f>
        <v>WWW.MYAPCLLC.COM</v>
      </c>
      <c r="B9" s="2099"/>
      <c r="C9" s="2046" t="str">
        <f>+'jobinfo(2)'!$C$102</f>
        <v>Insured  &amp; GA Registered #09073201</v>
      </c>
      <c r="D9" s="2047"/>
    </row>
    <row r="10" spans="1:8">
      <c r="A10" s="300" t="str">
        <f>+'jobinfo(2)'!$C$105</f>
        <v>ECI 531 FIFTH AVE,</v>
      </c>
      <c r="B10" s="2038" t="str">
        <f>+'jobinfo(2)'!$C$103</f>
        <v>375 Rockbridge Road, Suite 172-343</v>
      </c>
      <c r="C10" s="2038"/>
      <c r="D10" s="301" t="str">
        <f>+'jobinfo(2)'!$C$107</f>
        <v>20810 AURORA RD</v>
      </c>
      <c r="F10" s="212" t="s">
        <v>2805</v>
      </c>
    </row>
    <row r="11" spans="1:8" ht="33" customHeight="1">
      <c r="A11" s="300" t="str">
        <f>+'jobinfo(2)'!$C$106</f>
        <v>PELHAM, NY 10803</v>
      </c>
      <c r="B11" s="2038" t="str">
        <f>+'jobinfo(2)'!$C$104</f>
        <v>Lilburn, GA, 30047</v>
      </c>
      <c r="C11" s="2038"/>
      <c r="D11" s="301" t="str">
        <f>+'jobinfo(2)'!$C$108</f>
        <v>BEDFORD,OH 44146</v>
      </c>
      <c r="F11" s="488" t="s">
        <v>2806</v>
      </c>
      <c r="G11" s="487"/>
      <c r="H11" s="487"/>
    </row>
    <row r="12" spans="1:8" ht="20.45">
      <c r="A12" s="2040" t="str">
        <f>+'jobinfo(2)'!$C$109</f>
        <v>Providing Cost Estimating &amp; Project Management Services</v>
      </c>
      <c r="B12" s="2040"/>
      <c r="C12" s="2040"/>
      <c r="D12" s="2040"/>
      <c r="F12" s="526"/>
      <c r="G12" s="526"/>
      <c r="H12" s="526"/>
    </row>
    <row r="13" spans="1:8" ht="28.9">
      <c r="A13" s="2024" t="str">
        <f>+'jobinfo(2)'!$C$110</f>
        <v>Five Generations of Great Work</v>
      </c>
      <c r="B13" s="2024"/>
      <c r="C13" s="2024" t="str">
        <f>+'jobinfo(2)'!$C$111</f>
        <v>Five Generations of Pride &amp; Skills</v>
      </c>
      <c r="D13" s="2025"/>
      <c r="F13" s="387" t="s">
        <v>2807</v>
      </c>
      <c r="G13" s="487"/>
      <c r="H13" s="487"/>
    </row>
    <row r="14" spans="1:8" ht="40.9" customHeight="1">
      <c r="A14" s="302" t="str">
        <f>+'jobinfo(2)'!C$112</f>
        <v>Joe Jones, PM  216.450.7228</v>
      </c>
      <c r="B14"/>
      <c r="C14" s="2046" t="str">
        <f>+'jobinfo(2)'!$C$113</f>
        <v>wsbjoe9@gmail.com</v>
      </c>
      <c r="D14" s="2047"/>
      <c r="F14" s="1611" t="s">
        <v>2808</v>
      </c>
      <c r="G14" s="526"/>
      <c r="H14" s="526"/>
    </row>
    <row r="15" spans="1:8" ht="33" customHeight="1">
      <c r="A15" s="52" t="s">
        <v>2383</v>
      </c>
      <c r="B15" s="303" t="str">
        <f>+'jobinfo(2)'!$C$114</f>
        <v>404-446-9060</v>
      </c>
      <c r="C15" s="2046" t="str">
        <f>+'jobinfo(2)'!$C$115</f>
        <v>info@myapcllc.com</v>
      </c>
      <c r="D15" s="2054"/>
      <c r="F15" s="1207" t="s">
        <v>2809</v>
      </c>
      <c r="G15" s="22"/>
      <c r="H15" s="22"/>
    </row>
    <row r="16" spans="1:8" ht="18" customHeight="1">
      <c r="A16" s="65" t="s">
        <v>2385</v>
      </c>
      <c r="B16" s="200" t="str">
        <f>+'jobinfo(2)'!$C$116</f>
        <v>TIN 83-226 0563</v>
      </c>
      <c r="C16" s="75" t="s">
        <v>2386</v>
      </c>
      <c r="D16" s="200" t="str">
        <f>+'jobinfo(2)'!$C$117</f>
        <v xml:space="preserve">  FEDEX    # 9836-2151-1</v>
      </c>
      <c r="F16" s="212" t="s">
        <v>2810</v>
      </c>
      <c r="G16" s="212"/>
      <c r="H16" s="22"/>
    </row>
    <row r="17" spans="1:9" ht="1.1499999999999999" customHeight="1">
      <c r="A17" s="640"/>
      <c r="B17" s="161"/>
      <c r="C17" s="641"/>
      <c r="D17" s="641"/>
      <c r="F17" s="565" t="s">
        <v>2811</v>
      </c>
      <c r="G17" s="22"/>
      <c r="H17" s="22"/>
    </row>
    <row r="18" spans="1:9" ht="33" customHeight="1">
      <c r="A18" s="275" t="str">
        <f>A1</f>
        <v xml:space="preserve">Contents Pack Out/Manipulation Services performed and or to be performed .  </v>
      </c>
      <c r="B18" s="59"/>
      <c r="D18" s="1943" t="str">
        <f>+'jobinfo(2)'!$C$27</f>
        <v>#017095711</v>
      </c>
      <c r="F18" s="312"/>
      <c r="G18" s="312"/>
      <c r="H18" s="22"/>
    </row>
    <row r="19" spans="1:9" ht="23.45">
      <c r="A19" s="1930" t="str">
        <f>+'jobinfo(2)'!$C$1</f>
        <v>LACEY, EUNICE</v>
      </c>
      <c r="B19" s="1930" t="str">
        <f>+'jobinfo(2)'!$C$5</f>
        <v>(216) 450-4913</v>
      </c>
      <c r="C19"/>
      <c r="D19" s="1930"/>
      <c r="F19" s="631" t="s">
        <v>2812</v>
      </c>
      <c r="G19" s="632" t="s">
        <v>2540</v>
      </c>
      <c r="H19" s="632"/>
      <c r="I19" s="633"/>
    </row>
    <row r="20" spans="1:9" ht="22.15" customHeight="1">
      <c r="A20" s="1930" t="str">
        <f>+'jobinfo(2)'!$C$2</f>
        <v>13601 5th Ave</v>
      </c>
      <c r="B20"/>
      <c r="C20" s="1930" t="str">
        <f>+'jobinfo(2)'!$C$4</f>
        <v>Emdlacey@gmail.com</v>
      </c>
      <c r="D20" s="54"/>
      <c r="F20" s="312"/>
      <c r="G20" s="312"/>
      <c r="H20" s="22"/>
    </row>
    <row r="21" spans="1:9">
      <c r="A21" s="1930" t="str">
        <f>+'jobinfo(2)'!$C$3</f>
        <v>East Cleveland, OH 44112</v>
      </c>
      <c r="B21" s="1930"/>
      <c r="C21" s="54"/>
      <c r="D21" s="54"/>
      <c r="F21" s="22"/>
      <c r="G21" s="22"/>
      <c r="H21" s="22"/>
    </row>
    <row r="22" spans="1:9" ht="33" customHeight="1">
      <c r="A22" s="2100" t="s">
        <v>2390</v>
      </c>
      <c r="B22" s="2100"/>
      <c r="C22" s="2100"/>
      <c r="D22" s="2100"/>
      <c r="F22" s="631" t="s">
        <v>2813</v>
      </c>
      <c r="G22" s="527"/>
      <c r="H22" s="527"/>
    </row>
    <row r="23" spans="1:9" ht="33" customHeight="1">
      <c r="A23" s="60" t="s">
        <v>558</v>
      </c>
      <c r="B23" s="1930" t="str">
        <f>+'jobinfo(2)'!$C$26</f>
        <v>AAA Insurance</v>
      </c>
      <c r="C23" s="652" t="str">
        <f>+'jobinfo(2)'!$B$28</f>
        <v>policy #</v>
      </c>
      <c r="D23" s="1930" t="str">
        <f>+'jobinfo(2)'!$C$28</f>
        <v>OHH000190052</v>
      </c>
      <c r="F23" s="565" t="s">
        <v>2814</v>
      </c>
      <c r="G23" s="527"/>
      <c r="H23" s="527"/>
    </row>
    <row r="24" spans="1:9" ht="33" customHeight="1">
      <c r="A24" s="60" t="s">
        <v>688</v>
      </c>
      <c r="B24" s="1590" t="str">
        <f>+'jobinfo(2)'!$C$29</f>
        <v>STAPLES.OLIVIA @ace.aaa.com</v>
      </c>
      <c r="C24" s="652" t="str">
        <f>+'jobinfo(2)'!B46</f>
        <v xml:space="preserve">Insurance Co. Phone </v>
      </c>
      <c r="D24" s="68" t="str">
        <f>+'jobinfo(2)'!C46</f>
        <v>TBD</v>
      </c>
      <c r="F24" s="527"/>
      <c r="G24" s="527"/>
      <c r="H24" s="527"/>
    </row>
    <row r="25" spans="1:9" ht="33" customHeight="1">
      <c r="A25" s="60" t="s">
        <v>703</v>
      </c>
      <c r="B25" s="1930" t="str">
        <f>+'jobinfo(2)'!$C$30</f>
        <v>STAPLES, OLIVIA 207 776 6150</v>
      </c>
      <c r="C25" s="652" t="str">
        <f>+'jobinfo(2)'!B32</f>
        <v>DA Ph. Ext. #</v>
      </c>
      <c r="D25" s="1591" t="str">
        <f>+'jobinfo(2)'!C32</f>
        <v>207 776 6150</v>
      </c>
      <c r="F25" s="1617" t="s">
        <v>2815</v>
      </c>
    </row>
    <row r="26" spans="1:9" ht="21">
      <c r="A26" s="60" t="s">
        <v>741</v>
      </c>
      <c r="B26" s="1591" t="str">
        <f>+'jobinfo(2)'!$C$31</f>
        <v>207 776 6150</v>
      </c>
      <c r="C26" s="1590" t="str">
        <f>+'jobinfo(2)'!$C$33</f>
        <v>STAPLES.OLIVIA @ace.aaa.com</v>
      </c>
      <c r="D26" s="651" t="str">
        <f>+'jobinfo(2)'!B33</f>
        <v xml:space="preserve">DA Email </v>
      </c>
      <c r="F26" s="1540" t="s">
        <v>2816</v>
      </c>
    </row>
    <row r="27" spans="1:9" ht="36" customHeight="1">
      <c r="A27" s="60" t="s">
        <v>818</v>
      </c>
      <c r="B27" s="1930" t="str">
        <f>+'jobinfo(2)'!$C$34</f>
        <v>VINCENT, KATHERINE</v>
      </c>
      <c r="C27" s="1930" t="str">
        <f>+'jobinfo(2)'!$C$36</f>
        <v>KATHERINE@KGVINCENT.COM</v>
      </c>
      <c r="D27" s="1489"/>
    </row>
    <row r="28" spans="1:9" ht="21">
      <c r="A28" s="60" t="s">
        <v>842</v>
      </c>
      <c r="B28" s="1930">
        <f>+'jobinfo(2)'!$C$35</f>
        <v>3306184299</v>
      </c>
      <c r="C28"/>
      <c r="D28" s="58"/>
      <c r="F28" s="2086" t="s">
        <v>2388</v>
      </c>
      <c r="G28" s="2086"/>
      <c r="H28" s="2086"/>
      <c r="I28" s="2086"/>
    </row>
    <row r="29" spans="1:9" ht="33" customHeight="1">
      <c r="A29" s="60" t="s">
        <v>935</v>
      </c>
      <c r="B29" s="1930" t="str">
        <f>+'jobinfo(2)'!$C$40</f>
        <v>TBD</v>
      </c>
      <c r="C29" s="1930" t="str">
        <f>+'jobinfo(2)'!C37</f>
        <v>SPV Tanya Sayer 207-791-8544</v>
      </c>
      <c r="D29" s="636" t="s">
        <v>871</v>
      </c>
      <c r="F29" s="2087" t="s">
        <v>2446</v>
      </c>
      <c r="G29" s="2087"/>
      <c r="H29" s="2087"/>
      <c r="I29" s="2087"/>
    </row>
    <row r="30" spans="1:9" ht="18" customHeight="1">
      <c r="A30" s="60" t="s">
        <v>950</v>
      </c>
      <c r="B30" s="1930" t="str">
        <f>+'jobinfo(2)'!$C$41</f>
        <v>TBD</v>
      </c>
      <c r="C30" s="1930" t="str">
        <f>+'jobinfo(2)'!C38</f>
        <v>TBD</v>
      </c>
      <c r="D30" s="636" t="s">
        <v>900</v>
      </c>
      <c r="F30" s="2087"/>
      <c r="G30" s="2087"/>
      <c r="H30" s="2087"/>
      <c r="I30" s="2087"/>
    </row>
    <row r="31" spans="1:9" ht="18" customHeight="1">
      <c r="A31" s="60" t="s">
        <v>970</v>
      </c>
      <c r="B31" s="1930" t="str">
        <f>+'jobinfo(2)'!$C$42</f>
        <v>TBD</v>
      </c>
      <c r="C31" s="1930" t="str">
        <f>+'jobinfo(2)'!C39</f>
        <v>TBD</v>
      </c>
      <c r="D31" s="636" t="s">
        <v>917</v>
      </c>
      <c r="F31" s="2087"/>
      <c r="G31" s="2087"/>
      <c r="H31" s="2087"/>
      <c r="I31" s="2087"/>
    </row>
    <row r="32" spans="1:9" ht="33" customHeight="1">
      <c r="A32" s="83" t="str">
        <f>+REBLD!A27</f>
        <v>adj TMP email</v>
      </c>
      <c r="B32" s="6" t="str">
        <f>+REBLD!B27</f>
        <v>TBD</v>
      </c>
      <c r="C32" s="83" t="e">
        <f>+REBLD!#REF!</f>
        <v>#REF!</v>
      </c>
      <c r="D32" s="79" t="str">
        <f>+REBLD!C27</f>
        <v>TBD</v>
      </c>
      <c r="F32" s="875"/>
      <c r="G32" s="875"/>
      <c r="H32" s="875"/>
      <c r="I32" s="875"/>
    </row>
    <row r="33" spans="1:14" ht="33" customHeight="1">
      <c r="A33" s="2098" t="s">
        <v>2599</v>
      </c>
      <c r="B33" s="2098"/>
      <c r="C33" s="2098"/>
      <c r="D33" s="2098"/>
      <c r="E33" s="453"/>
      <c r="F33" s="453"/>
      <c r="G33" s="453"/>
      <c r="H33" s="453"/>
      <c r="I33" s="453"/>
      <c r="J33" s="453"/>
      <c r="K33" s="453"/>
      <c r="L33" s="453"/>
      <c r="M33" s="453"/>
      <c r="N33" s="453"/>
    </row>
    <row r="34" spans="1:14" ht="18" customHeight="1">
      <c r="A34" s="2091" t="s">
        <v>2433</v>
      </c>
      <c r="B34" s="2091"/>
      <c r="C34" s="2091"/>
      <c r="D34" s="2091"/>
      <c r="E34" s="453"/>
      <c r="J34" s="453"/>
      <c r="K34" s="453"/>
      <c r="L34" s="453"/>
      <c r="M34" s="453"/>
      <c r="N34" s="453"/>
    </row>
    <row r="35" spans="1:14" ht="33" customHeight="1">
      <c r="A35" s="2092" t="s">
        <v>2434</v>
      </c>
      <c r="B35" s="2092"/>
      <c r="C35" s="2092"/>
      <c r="D35" s="2092"/>
      <c r="E35" s="453"/>
      <c r="J35" s="453"/>
      <c r="K35" s="453"/>
      <c r="L35" s="453"/>
      <c r="M35" s="453"/>
      <c r="N35" s="453"/>
    </row>
    <row r="36" spans="1:14" ht="36" customHeight="1">
      <c r="A36" s="2059" t="s">
        <v>2436</v>
      </c>
      <c r="B36" s="2059"/>
      <c r="C36" s="2059"/>
      <c r="D36" s="7"/>
      <c r="E36" s="453"/>
      <c r="J36" s="453"/>
      <c r="K36" s="453"/>
      <c r="L36" s="453"/>
      <c r="M36" s="453"/>
      <c r="N36" s="453"/>
    </row>
    <row r="37" spans="1:14" ht="23.45">
      <c r="A37" s="1944"/>
      <c r="B37" s="564" t="str">
        <f>'jobinfo(2)'!$C$100</f>
        <v>All Phase Consulting, LLC</v>
      </c>
      <c r="C37" s="453"/>
      <c r="D37" s="453"/>
      <c r="E37" s="453"/>
      <c r="F37" s="469"/>
      <c r="G37" s="532"/>
      <c r="H37" s="532"/>
      <c r="I37" s="7"/>
      <c r="J37" s="453"/>
      <c r="K37" s="453"/>
      <c r="L37" s="453"/>
      <c r="M37" s="453"/>
      <c r="N37" s="453"/>
    </row>
    <row r="38" spans="1:14" ht="33" customHeight="1">
      <c r="A38" s="470" t="s">
        <v>2438</v>
      </c>
      <c r="E38" s="453"/>
      <c r="G38" s="470"/>
      <c r="H38" s="470"/>
      <c r="I38" s="7"/>
      <c r="J38" s="453"/>
      <c r="K38" s="453"/>
      <c r="L38" s="453"/>
      <c r="M38" s="453"/>
      <c r="N38" s="453"/>
    </row>
    <row r="39" spans="1:14" ht="33" customHeight="1">
      <c r="B39" s="564" t="str">
        <f>'jobinfo(2)'!$C$100</f>
        <v>All Phase Consulting, LLC</v>
      </c>
      <c r="E39" s="453"/>
      <c r="F39" s="57"/>
      <c r="G39" s="532"/>
      <c r="H39" s="532"/>
      <c r="I39" s="7"/>
      <c r="J39" s="453"/>
      <c r="K39" s="453"/>
      <c r="L39" s="453"/>
      <c r="M39" s="453"/>
      <c r="N39" s="453"/>
    </row>
    <row r="40" spans="1:14" ht="48" customHeight="1">
      <c r="A40" s="2089" t="s">
        <v>2442</v>
      </c>
      <c r="B40" s="2089"/>
      <c r="C40" s="2089"/>
      <c r="D40" s="2089"/>
      <c r="E40" s="453"/>
      <c r="F40" s="57"/>
      <c r="G40" s="532"/>
      <c r="H40" s="532"/>
      <c r="I40" s="7"/>
      <c r="J40" s="453"/>
      <c r="K40" s="453"/>
      <c r="L40" s="453"/>
      <c r="M40" s="453"/>
      <c r="N40" s="453"/>
    </row>
    <row r="41" spans="1:14" ht="48" customHeight="1">
      <c r="A41" s="2089"/>
      <c r="B41" s="2089"/>
      <c r="C41" s="2089"/>
      <c r="D41" s="2089"/>
      <c r="E41" s="453"/>
      <c r="F41" s="57"/>
      <c r="G41" s="532"/>
      <c r="H41" s="532"/>
      <c r="I41" s="7"/>
      <c r="J41" s="453"/>
      <c r="K41" s="453"/>
      <c r="L41" s="453"/>
      <c r="M41" s="453"/>
      <c r="N41" s="453"/>
    </row>
    <row r="42" spans="1:14" ht="3" customHeight="1">
      <c r="A42" s="1842"/>
      <c r="B42" s="1842"/>
      <c r="C42" s="1842"/>
      <c r="D42" s="1842"/>
      <c r="E42" s="453"/>
      <c r="F42" s="2048" t="s">
        <v>2440</v>
      </c>
      <c r="G42" s="2048"/>
      <c r="H42" s="2048"/>
      <c r="I42" s="2048"/>
      <c r="J42" s="453"/>
      <c r="K42" s="453"/>
      <c r="L42" s="453"/>
      <c r="M42" s="453"/>
      <c r="N42" s="453"/>
    </row>
    <row r="43" spans="1:14" ht="43.9" customHeight="1">
      <c r="A43" s="2088" t="s">
        <v>2817</v>
      </c>
      <c r="B43" s="2088"/>
      <c r="C43" s="2088"/>
      <c r="D43" s="2088"/>
      <c r="E43" s="453"/>
      <c r="F43" s="1922"/>
      <c r="G43" s="1922"/>
      <c r="H43" s="1922"/>
      <c r="I43" s="1922"/>
      <c r="J43" s="453"/>
      <c r="K43" s="453"/>
      <c r="L43" s="453"/>
      <c r="M43" s="453"/>
      <c r="N43" s="453"/>
    </row>
    <row r="44" spans="1:14" ht="43.9" customHeight="1">
      <c r="A44" s="1843"/>
      <c r="B44" s="1843"/>
      <c r="C44" s="1843"/>
      <c r="D44" s="1843"/>
      <c r="E44" s="453"/>
      <c r="F44" s="1922"/>
      <c r="G44" s="1922"/>
      <c r="H44" s="1922"/>
      <c r="I44" s="1922"/>
      <c r="J44" s="453"/>
      <c r="K44" s="453"/>
      <c r="L44" s="453"/>
      <c r="M44" s="453"/>
      <c r="N44" s="453"/>
    </row>
    <row r="45" spans="1:14" ht="43.9" customHeight="1">
      <c r="A45" s="2093" t="s">
        <v>2818</v>
      </c>
      <c r="B45" s="2093"/>
      <c r="C45" s="2093"/>
      <c r="D45" s="2093"/>
      <c r="E45" s="453"/>
      <c r="F45" s="453"/>
      <c r="G45" s="453"/>
      <c r="H45" s="453"/>
      <c r="I45" s="453"/>
      <c r="J45" s="453"/>
      <c r="K45" s="453"/>
      <c r="L45" s="453"/>
      <c r="M45" s="453"/>
      <c r="N45" s="453"/>
    </row>
    <row r="46" spans="1:14">
      <c r="A46" s="22"/>
      <c r="B46" s="22"/>
      <c r="C46" s="22"/>
      <c r="D46" s="1922"/>
      <c r="E46" s="453"/>
      <c r="F46" s="453"/>
      <c r="G46" s="453"/>
      <c r="H46" s="453"/>
      <c r="I46" s="453"/>
      <c r="J46" s="453"/>
      <c r="K46" s="453"/>
      <c r="L46" s="453"/>
      <c r="M46" s="453"/>
      <c r="N46" s="453"/>
    </row>
    <row r="47" spans="1:14" ht="33" customHeight="1">
      <c r="A47" s="2084" t="s">
        <v>2819</v>
      </c>
      <c r="B47" s="2084"/>
      <c r="C47" s="2084"/>
      <c r="D47" s="2084"/>
      <c r="E47" s="453"/>
      <c r="F47" s="453"/>
      <c r="G47" s="453"/>
      <c r="H47" s="453"/>
      <c r="I47" s="453"/>
      <c r="J47" s="453"/>
      <c r="K47" s="453"/>
      <c r="L47" s="453"/>
      <c r="M47" s="453"/>
      <c r="N47" s="453"/>
    </row>
    <row r="48" spans="1:14" ht="54" customHeight="1">
      <c r="A48" s="2084" t="s">
        <v>2820</v>
      </c>
      <c r="B48" s="2084"/>
      <c r="C48" s="2084"/>
      <c r="D48" s="2084"/>
      <c r="E48" s="453"/>
      <c r="F48" s="453"/>
      <c r="G48" s="453"/>
      <c r="H48" s="453"/>
      <c r="I48" s="453"/>
      <c r="J48" s="453"/>
      <c r="K48" s="453"/>
      <c r="L48" s="453"/>
      <c r="M48" s="453"/>
      <c r="N48" s="453"/>
    </row>
    <row r="49" spans="1:14" ht="22.9" customHeight="1">
      <c r="A49" s="1936"/>
      <c r="B49" s="1936"/>
      <c r="C49" s="1936"/>
      <c r="D49" s="1936"/>
      <c r="E49" s="453"/>
      <c r="F49" s="453"/>
      <c r="G49" s="453"/>
      <c r="H49" s="453"/>
      <c r="I49" s="453"/>
      <c r="J49" s="453"/>
      <c r="K49" s="453"/>
      <c r="L49" s="453"/>
      <c r="M49" s="453"/>
      <c r="N49" s="453"/>
    </row>
    <row r="50" spans="1:14">
      <c r="A50" s="2095" t="s">
        <v>2451</v>
      </c>
      <c r="B50" s="2095"/>
      <c r="C50" s="2095"/>
      <c r="D50" s="2095"/>
      <c r="E50" s="453"/>
      <c r="F50" s="453"/>
      <c r="G50" s="453"/>
      <c r="H50" s="453"/>
      <c r="I50" s="453"/>
      <c r="J50" s="453"/>
      <c r="K50" s="453"/>
      <c r="L50" s="453"/>
      <c r="M50" s="453"/>
      <c r="N50" s="453"/>
    </row>
    <row r="51" spans="1:14" ht="43.9" customHeight="1">
      <c r="A51" s="2096" t="s">
        <v>2440</v>
      </c>
      <c r="B51" s="2096"/>
      <c r="C51" s="2096"/>
      <c r="D51" s="2096"/>
      <c r="E51" s="453"/>
      <c r="F51" s="453"/>
      <c r="G51" s="453"/>
      <c r="H51" s="453"/>
      <c r="I51" s="453"/>
      <c r="J51" s="453"/>
      <c r="K51" s="453"/>
      <c r="L51" s="453"/>
      <c r="M51" s="453"/>
      <c r="N51" s="453"/>
    </row>
    <row r="52" spans="1:14" ht="22.15" customHeight="1">
      <c r="A52" s="51" t="s">
        <v>2621</v>
      </c>
      <c r="B52" s="453"/>
      <c r="C52" s="453"/>
      <c r="D52" s="453"/>
      <c r="E52" s="453"/>
      <c r="F52" s="453"/>
      <c r="G52" s="453"/>
      <c r="H52" s="453"/>
      <c r="I52" s="453"/>
      <c r="J52" s="453"/>
      <c r="K52" s="453"/>
      <c r="L52" s="453"/>
      <c r="M52" s="453"/>
      <c r="N52" s="453"/>
    </row>
    <row r="53" spans="1:14" ht="22.15" customHeight="1">
      <c r="A53" s="1938" t="s">
        <v>2622</v>
      </c>
      <c r="B53" s="1938" t="s">
        <v>2623</v>
      </c>
      <c r="C53" s="456" t="s">
        <v>2633</v>
      </c>
      <c r="D53" s="453"/>
      <c r="E53" s="453"/>
      <c r="F53" s="453"/>
      <c r="G53" s="453"/>
      <c r="H53" s="453"/>
      <c r="I53" s="453"/>
      <c r="J53" s="453"/>
      <c r="K53" s="453"/>
      <c r="L53" s="453"/>
      <c r="M53" s="453"/>
      <c r="N53" s="453"/>
    </row>
    <row r="54" spans="1:14">
      <c r="A54" s="1938" t="s">
        <v>2625</v>
      </c>
      <c r="B54" s="453"/>
      <c r="C54" s="453"/>
      <c r="D54" s="453"/>
      <c r="E54" s="453"/>
      <c r="F54" s="453"/>
      <c r="G54" s="453"/>
      <c r="H54" s="453"/>
      <c r="I54" s="453"/>
      <c r="J54" s="453"/>
      <c r="K54" s="453"/>
      <c r="L54" s="453"/>
      <c r="M54" s="453"/>
      <c r="N54" s="453"/>
    </row>
    <row r="55" spans="1:14">
      <c r="A55" s="456" t="s">
        <v>2629</v>
      </c>
      <c r="B55" s="210"/>
      <c r="C55" s="456" t="s">
        <v>2631</v>
      </c>
      <c r="D55" s="693"/>
      <c r="E55" s="453"/>
      <c r="F55" s="453"/>
      <c r="G55" s="453"/>
      <c r="H55" s="453"/>
      <c r="I55" s="453"/>
      <c r="J55" s="453"/>
      <c r="K55" s="453"/>
      <c r="L55" s="453"/>
      <c r="M55" s="453"/>
      <c r="N55" s="453"/>
    </row>
    <row r="56" spans="1:14" ht="22.15" customHeight="1">
      <c r="B56" s="210"/>
      <c r="C56" s="693"/>
      <c r="D56" s="693"/>
      <c r="E56" s="453"/>
      <c r="F56" s="453"/>
      <c r="G56" s="453"/>
      <c r="H56" s="453"/>
      <c r="I56" s="453"/>
      <c r="J56" s="453"/>
      <c r="K56" s="453"/>
      <c r="L56" s="453"/>
      <c r="M56" s="453"/>
      <c r="N56" s="453"/>
    </row>
    <row r="57" spans="1:14">
      <c r="A57" s="2094" t="s">
        <v>2636</v>
      </c>
      <c r="B57" s="2094"/>
      <c r="C57" s="2094"/>
      <c r="D57" s="2094"/>
      <c r="E57" s="453"/>
      <c r="F57" s="453"/>
      <c r="G57" s="453"/>
      <c r="H57" s="453"/>
      <c r="I57" s="453"/>
      <c r="J57" s="453"/>
      <c r="K57" s="453"/>
      <c r="L57" s="453"/>
      <c r="M57" s="453"/>
      <c r="N57" s="453"/>
    </row>
    <row r="58" spans="1:14">
      <c r="A58" s="471" t="s">
        <v>2638</v>
      </c>
      <c r="B58" s="453"/>
      <c r="C58" s="453"/>
      <c r="D58" s="453"/>
      <c r="E58" s="453"/>
      <c r="F58" s="453"/>
      <c r="G58" s="453"/>
      <c r="H58" s="453"/>
      <c r="I58" s="453"/>
      <c r="J58" s="453"/>
      <c r="K58" s="453"/>
      <c r="L58" s="453"/>
      <c r="M58" s="453"/>
      <c r="N58" s="453"/>
    </row>
    <row r="59" spans="1:14">
      <c r="A59" s="2085" t="s">
        <v>2640</v>
      </c>
      <c r="B59" s="2085"/>
      <c r="C59" s="2085"/>
      <c r="D59" s="2085"/>
      <c r="E59" s="453"/>
      <c r="F59" s="453"/>
      <c r="G59" s="453"/>
      <c r="H59" s="453"/>
      <c r="I59" s="453"/>
      <c r="J59" s="453"/>
      <c r="K59" s="453"/>
      <c r="L59" s="453"/>
      <c r="M59" s="453"/>
      <c r="N59" s="453"/>
    </row>
    <row r="60" spans="1:14">
      <c r="A60" s="2085" t="s">
        <v>2642</v>
      </c>
      <c r="B60" s="2085"/>
      <c r="C60" s="2085"/>
      <c r="D60" s="2085"/>
      <c r="E60" s="453"/>
      <c r="F60" s="453"/>
      <c r="G60" s="453"/>
      <c r="H60" s="453"/>
      <c r="I60" s="453"/>
      <c r="J60" s="453"/>
      <c r="K60" s="453"/>
      <c r="L60" s="453"/>
      <c r="M60" s="453"/>
      <c r="N60" s="453"/>
    </row>
    <row r="61" spans="1:14" ht="27.6" customHeight="1">
      <c r="A61" s="2085" t="s">
        <v>2644</v>
      </c>
      <c r="B61" s="2085"/>
      <c r="C61" s="2085"/>
      <c r="D61" s="2085"/>
      <c r="E61" s="453"/>
      <c r="F61" s="453"/>
      <c r="G61" s="453"/>
      <c r="H61" s="453"/>
      <c r="I61" s="453"/>
      <c r="J61" s="453"/>
      <c r="K61" s="453"/>
      <c r="L61" s="453"/>
      <c r="M61" s="453"/>
      <c r="N61" s="453"/>
    </row>
    <row r="62" spans="1:14" ht="27.6" customHeight="1">
      <c r="A62" s="2085" t="s">
        <v>2645</v>
      </c>
      <c r="B62" s="2085"/>
      <c r="C62" s="2085"/>
      <c r="D62" s="2085"/>
      <c r="E62" s="453"/>
      <c r="F62" s="453"/>
      <c r="G62" s="453"/>
      <c r="H62" s="453"/>
      <c r="I62" s="453"/>
      <c r="J62" s="453"/>
      <c r="K62" s="453"/>
      <c r="L62" s="453"/>
      <c r="M62" s="453"/>
      <c r="N62" s="453"/>
    </row>
    <row r="63" spans="1:14" ht="22.15" customHeight="1">
      <c r="A63" s="2085" t="s">
        <v>2647</v>
      </c>
      <c r="B63" s="2085"/>
      <c r="C63" s="2085"/>
      <c r="D63" s="2085"/>
      <c r="E63" s="453"/>
      <c r="F63" s="453"/>
      <c r="G63" s="453"/>
      <c r="H63" s="453"/>
      <c r="I63" s="453"/>
      <c r="J63" s="453"/>
      <c r="K63" s="453"/>
      <c r="L63" s="453"/>
      <c r="M63" s="453"/>
      <c r="N63" s="453"/>
    </row>
    <row r="64" spans="1:14" ht="18" customHeight="1">
      <c r="B64" s="453"/>
      <c r="C64" s="453"/>
      <c r="D64" s="453"/>
      <c r="E64" s="453"/>
      <c r="F64" s="453"/>
      <c r="G64" s="453"/>
      <c r="H64" s="453"/>
      <c r="I64" s="453"/>
      <c r="J64" s="453"/>
      <c r="K64" s="453"/>
      <c r="L64" s="453"/>
      <c r="M64" s="453"/>
      <c r="N64" s="453"/>
    </row>
    <row r="65" spans="1:14" ht="36" customHeight="1">
      <c r="A65" s="2077" t="s">
        <v>2649</v>
      </c>
      <c r="B65" s="2077"/>
      <c r="C65" s="2077"/>
      <c r="D65" s="2077"/>
      <c r="E65" s="453"/>
      <c r="F65" s="453"/>
      <c r="G65" s="453"/>
      <c r="H65" s="453"/>
      <c r="I65" s="453"/>
      <c r="J65" s="453"/>
      <c r="K65" s="453"/>
      <c r="L65" s="453"/>
      <c r="M65" s="453"/>
      <c r="N65" s="453"/>
    </row>
    <row r="66" spans="1:14" ht="10.9" customHeight="1">
      <c r="A66" s="1931"/>
      <c r="B66" s="1931"/>
      <c r="C66" s="1931"/>
      <c r="D66" s="1931"/>
      <c r="E66" s="453"/>
      <c r="F66" s="453"/>
      <c r="G66" s="453"/>
      <c r="H66" s="453"/>
      <c r="I66" s="453"/>
      <c r="J66" s="453"/>
      <c r="K66" s="453"/>
      <c r="L66" s="453"/>
      <c r="M66" s="453"/>
      <c r="N66" s="453"/>
    </row>
    <row r="67" spans="1:14" ht="36" customHeight="1">
      <c r="A67" s="2077" t="s">
        <v>2821</v>
      </c>
      <c r="B67" s="2077"/>
      <c r="C67" s="2077"/>
      <c r="D67" s="2077"/>
      <c r="E67" s="453"/>
      <c r="F67" s="453"/>
      <c r="G67" s="453"/>
      <c r="H67" s="453"/>
      <c r="I67" s="453"/>
      <c r="J67" s="453"/>
      <c r="K67" s="453"/>
      <c r="L67" s="453"/>
      <c r="M67" s="453"/>
      <c r="N67" s="453"/>
    </row>
    <row r="68" spans="1:14" ht="18" customHeight="1">
      <c r="A68" s="82"/>
      <c r="B68" s="453"/>
      <c r="C68" s="453"/>
      <c r="D68" s="453"/>
      <c r="E68" s="453"/>
      <c r="F68" s="453"/>
      <c r="G68" s="453"/>
      <c r="H68" s="453"/>
      <c r="I68" s="453"/>
      <c r="J68" s="453"/>
      <c r="K68" s="453"/>
      <c r="L68" s="453"/>
      <c r="M68" s="453"/>
      <c r="N68" s="453"/>
    </row>
    <row r="69" spans="1:14" ht="18" customHeight="1">
      <c r="A69" s="2083" t="s">
        <v>2822</v>
      </c>
      <c r="B69" s="2083"/>
      <c r="C69" s="2083"/>
      <c r="D69" s="2083"/>
      <c r="E69" s="453"/>
      <c r="F69" s="453"/>
      <c r="G69" s="453"/>
      <c r="H69" s="453"/>
      <c r="I69" s="453"/>
      <c r="J69" s="453"/>
      <c r="K69" s="453"/>
      <c r="L69" s="453"/>
      <c r="M69" s="453"/>
      <c r="N69" s="453"/>
    </row>
    <row r="70" spans="1:14" ht="33" customHeight="1">
      <c r="A70" s="2083" t="s">
        <v>2651</v>
      </c>
      <c r="B70" s="2083"/>
      <c r="C70" s="2083"/>
      <c r="D70" s="2083"/>
      <c r="E70" s="453"/>
      <c r="F70" s="453"/>
      <c r="G70" s="453"/>
      <c r="H70" s="453"/>
      <c r="I70" s="453"/>
      <c r="J70" s="453"/>
      <c r="K70" s="453"/>
      <c r="L70" s="453"/>
      <c r="M70" s="453"/>
      <c r="N70" s="453"/>
    </row>
    <row r="71" spans="1:14" ht="33" customHeight="1">
      <c r="A71" s="2077" t="s">
        <v>2652</v>
      </c>
      <c r="B71" s="2077"/>
      <c r="C71" s="2077"/>
      <c r="D71" s="2077"/>
      <c r="E71" s="453"/>
      <c r="F71" s="453"/>
      <c r="G71" s="453"/>
      <c r="H71" s="453"/>
      <c r="I71" s="453"/>
      <c r="J71" s="453"/>
      <c r="K71" s="453"/>
      <c r="L71" s="453"/>
      <c r="M71" s="453"/>
      <c r="N71" s="453"/>
    </row>
    <row r="72" spans="1:14" ht="33" customHeight="1">
      <c r="A72" s="2083" t="s">
        <v>2653</v>
      </c>
      <c r="B72" s="2083"/>
      <c r="C72" s="2083"/>
      <c r="D72" s="2083"/>
      <c r="E72" s="453"/>
      <c r="F72" s="453"/>
      <c r="G72" s="453"/>
      <c r="H72" s="453"/>
      <c r="I72" s="453"/>
      <c r="J72" s="453"/>
      <c r="K72" s="453"/>
      <c r="L72" s="453"/>
      <c r="M72" s="453"/>
      <c r="N72" s="453"/>
    </row>
    <row r="73" spans="1:14" customFormat="1" ht="22.15" customHeight="1">
      <c r="A73" s="2090" t="s">
        <v>2451</v>
      </c>
      <c r="B73" s="2090"/>
      <c r="C73" s="2090"/>
      <c r="D73" s="2090"/>
    </row>
    <row r="74" spans="1:14" customFormat="1" ht="1.1499999999999999" customHeight="1">
      <c r="A74" s="634"/>
      <c r="B74" s="634"/>
      <c r="C74" s="635"/>
      <c r="D74" s="635"/>
    </row>
    <row r="75" spans="1:14" s="175" customFormat="1" ht="22.15" customHeight="1">
      <c r="A75" s="529" t="str">
        <f>+'jobinfo(2)'!$B$4</f>
        <v>Customer Email</v>
      </c>
      <c r="B75" s="530" t="str">
        <f>+'jobinfo(2)'!$B$33</f>
        <v xml:space="preserve">DA Email </v>
      </c>
      <c r="C75" s="530" t="str">
        <f>+'jobinfo(2)'!$B$36</f>
        <v>Field adj email</v>
      </c>
      <c r="D75" s="530" t="str">
        <f>+'jobinfo(2)'!$B$42</f>
        <v>adj TMP email</v>
      </c>
    </row>
    <row r="76" spans="1:14" customFormat="1" ht="22.15" customHeight="1">
      <c r="A76" s="1489" t="str">
        <f>+'jobinfo(2)'!$C$4</f>
        <v>Emdlacey@gmail.com</v>
      </c>
      <c r="B76" s="1489" t="str">
        <f>+'jobinfo(2)'!$C$33</f>
        <v>STAPLES.OLIVIA @ace.aaa.com</v>
      </c>
      <c r="C76" s="1489" t="str">
        <f>+'jobinfo(2)'!$C$36</f>
        <v>KATHERINE@KGVINCENT.COM</v>
      </c>
      <c r="D76" s="1489" t="str">
        <f>+'jobinfo(2)'!$C$42</f>
        <v>TBD</v>
      </c>
    </row>
    <row r="77" spans="1:14" customFormat="1" ht="22.15" customHeight="1">
      <c r="A77" s="1489"/>
      <c r="B77" s="1489"/>
      <c r="C77" s="1489"/>
      <c r="D77" s="1489"/>
    </row>
    <row r="78" spans="1:14" customFormat="1" ht="18" customHeight="1">
      <c r="A78" s="531" t="s">
        <v>2454</v>
      </c>
      <c r="B78" s="1489" t="str">
        <f>+'jobinfo(2)'!$C$39</f>
        <v>TBD</v>
      </c>
      <c r="C78" s="1489" t="str">
        <f>+'jobinfo(2)'!$C$29</f>
        <v>STAPLES.OLIVIA @ace.aaa.com</v>
      </c>
    </row>
    <row r="79" spans="1:14">
      <c r="A79" s="528" t="s">
        <v>2455</v>
      </c>
      <c r="B79" s="530" t="str">
        <f>+'jobinfo(2)'!$B$39</f>
        <v>adj CPS email</v>
      </c>
      <c r="C79" s="530" t="str">
        <f>+'jobinfo(2)'!$B$29</f>
        <v>Email INS. co.</v>
      </c>
      <c r="D79"/>
    </row>
    <row r="81" spans="1:4">
      <c r="B81" s="171"/>
      <c r="C81" s="171" t="str">
        <f>A122</f>
        <v xml:space="preserve"> CPS PACKOUT Items EMAIL to Insurer;  CHECKLIST. … </v>
      </c>
      <c r="D81" s="171"/>
    </row>
    <row r="83" spans="1:4">
      <c r="A83" s="1438" t="str">
        <f>D156</f>
        <v>LACEY, EUNICE</v>
      </c>
      <c r="B83" s="1650" t="str">
        <f>D157</f>
        <v>13601 5th Ave</v>
      </c>
      <c r="C83" s="1649" t="str">
        <f>D158</f>
        <v>East Cleveland, OH 44112</v>
      </c>
      <c r="D83" s="1614" t="str">
        <f>D162</f>
        <v>AAA Insurance</v>
      </c>
    </row>
    <row r="84" spans="1:4">
      <c r="A84" s="2103">
        <f>C127</f>
        <v>45765</v>
      </c>
      <c r="B84" s="2103"/>
      <c r="C84" s="1616" t="str">
        <f>D160</f>
        <v>(216) 450-4913</v>
      </c>
      <c r="D84" s="1610" t="str">
        <f>D18</f>
        <v>#017095711</v>
      </c>
    </row>
    <row r="85" spans="1:4" ht="21">
      <c r="A85" s="1540"/>
      <c r="D85" s="2105" t="str">
        <f>D159</f>
        <v>Emdlacey@gmail.com</v>
      </c>
    </row>
    <row r="86" spans="1:4" ht="21">
      <c r="A86" s="213">
        <f>MIT!B142</f>
        <v>0</v>
      </c>
      <c r="B86" s="1541"/>
      <c r="D86" s="2105"/>
    </row>
    <row r="87" spans="1:4" ht="21">
      <c r="A87" s="1541" t="str">
        <f>MIT!C142</f>
        <v>TENSION POSTS &amp; ZIPPERS</v>
      </c>
    </row>
    <row r="88" spans="1:4" ht="21">
      <c r="A88" s="1541"/>
    </row>
    <row r="89" spans="1:4" ht="21">
      <c r="A89" s="213">
        <f>MIT!B144</f>
        <v>0</v>
      </c>
      <c r="C89" s="6" t="s">
        <v>2823</v>
      </c>
    </row>
    <row r="90" spans="1:4">
      <c r="A90" s="548" t="s">
        <v>2824</v>
      </c>
    </row>
    <row r="92" spans="1:4" ht="21">
      <c r="A92" s="213" t="str">
        <f>MIT!B146</f>
        <v>ADDITIONAL CIRCUITS # REQUIRED</v>
      </c>
    </row>
    <row r="93" spans="1:4" ht="21">
      <c r="A93" s="213">
        <f>MIT!B147</f>
        <v>0</v>
      </c>
    </row>
    <row r="94" spans="1:4" ht="21">
      <c r="A94" s="213" t="str">
        <f>MIT!B148</f>
        <v>A. MATERIAL TYPE &amp; include  DRY GOAL</v>
      </c>
      <c r="B94" s="1541">
        <f>MIT!C148</f>
        <v>0</v>
      </c>
    </row>
    <row r="96" spans="1:4" ht="21">
      <c r="A96" s="213" t="str">
        <f>MIT!B151</f>
        <v>C. Moisture Mapping Readings Chart</v>
      </c>
    </row>
    <row r="97" spans="1:1" ht="21">
      <c r="A97" s="1541">
        <f>MIT!B152</f>
        <v>0</v>
      </c>
    </row>
    <row r="98" spans="1:1" ht="21">
      <c r="A98" s="213"/>
    </row>
    <row r="99" spans="1:1" ht="21">
      <c r="A99" s="213" t="str">
        <f>MIT!B154</f>
        <v xml:space="preserve">       B. READINGS Pictures</v>
      </c>
    </row>
    <row r="100" spans="1:1" ht="21">
      <c r="A100" s="1541" t="str">
        <f>MIT!B155</f>
        <v xml:space="preserve">              C. Psychrometric Readings; RH &amp; Temp  &amp; GPP  &amp; EVP &amp; Chart</v>
      </c>
    </row>
    <row r="101" spans="1:1">
      <c r="A101" s="6" t="s">
        <v>2825</v>
      </c>
    </row>
    <row r="103" spans="1:1" ht="21">
      <c r="A103" s="213" t="str">
        <f>A139</f>
        <v>5. CPS 5.A BOX COUNT REPORT ……......(BOX COUNT TOTALS BY ROOM)</v>
      </c>
    </row>
    <row r="104" spans="1:1">
      <c r="A104" s="1561" t="s">
        <v>2826</v>
      </c>
    </row>
    <row r="105" spans="1:1">
      <c r="A105" s="6"/>
    </row>
    <row r="106" spans="1:1" ht="21">
      <c r="A106" s="1647" t="str">
        <f>A142</f>
        <v xml:space="preserve">     CPS 5.B   BOX COUNT PHOTO REPORT;</v>
      </c>
    </row>
    <row r="107" spans="1:1">
      <c r="A107" s="1648" t="s">
        <v>2826</v>
      </c>
    </row>
    <row r="108" spans="1:1">
      <c r="A108" s="1549"/>
    </row>
    <row r="109" spans="1:1" ht="21">
      <c r="A109" s="213" t="str">
        <f>A149</f>
        <v>CPS 500.A  DAY1 “ Overview PICS ….. PER ROOM ”  (Personal Property Initial SITUATION).</v>
      </c>
    </row>
    <row r="110" spans="1:1">
      <c r="A110" s="1559" t="s">
        <v>2827</v>
      </c>
    </row>
    <row r="111" spans="1:1">
      <c r="A111" s="1556"/>
    </row>
    <row r="112" spans="1:1" ht="21">
      <c r="A112" s="213" t="str">
        <f>A150</f>
        <v>CPS 588.B  DAY2 “ Overview PICS WORK In PROGRESS(pack out/boxes being packed).</v>
      </c>
    </row>
    <row r="113" spans="1:5">
      <c r="A113" s="1559" t="s">
        <v>2828</v>
      </c>
      <c r="B113" s="1556"/>
      <c r="C113" s="1556"/>
      <c r="D113" s="1556"/>
    </row>
    <row r="114" spans="1:5">
      <c r="A114" s="1556"/>
      <c r="B114" s="1556"/>
      <c r="C114" s="1556"/>
      <c r="D114" s="1556"/>
    </row>
    <row r="115" spans="1:5" ht="21">
      <c r="A115" s="213" t="str">
        <f>A151</f>
        <v>CPS 588.C  DAY3 “.PICS ( storage /moving truck / stack of boxes). OVERVIEW</v>
      </c>
    </row>
    <row r="116" spans="1:5">
      <c r="A116" s="1559" t="s">
        <v>2829</v>
      </c>
      <c r="B116" s="1556"/>
      <c r="C116" s="1556"/>
      <c r="D116" s="1556"/>
    </row>
    <row r="117" spans="1:5">
      <c r="A117" s="1559"/>
      <c r="B117" s="1556"/>
      <c r="C117" s="1556"/>
      <c r="D117" s="1556"/>
    </row>
    <row r="118" spans="1:5" ht="21">
      <c r="A118" s="213" t="str">
        <f>A152</f>
        <v>CPS 588.D  DAY4 “ Demo / Trash or Pack back / Reset). OVERVIEW PICS</v>
      </c>
    </row>
    <row r="119" spans="1:5">
      <c r="A119" s="1559" t="s">
        <v>2830</v>
      </c>
    </row>
    <row r="122" spans="1:5" ht="24" customHeight="1">
      <c r="A122" s="1543" t="s">
        <v>2831</v>
      </c>
      <c r="D122" s="1603" t="str">
        <f>'jobinfo(2)'!C1</f>
        <v>LACEY, EUNICE</v>
      </c>
      <c r="E122" s="1560" t="s">
        <v>2832</v>
      </c>
    </row>
    <row r="123" spans="1:5" ht="24" customHeight="1">
      <c r="A123" s="66" t="s">
        <v>2833</v>
      </c>
      <c r="D123" s="1606" t="str">
        <f>'jobinfo(2)'!C5</f>
        <v>(216) 450-4913</v>
      </c>
      <c r="E123" s="66" t="s">
        <v>2834</v>
      </c>
    </row>
    <row r="124" spans="1:5" ht="24" customHeight="1">
      <c r="A124" s="455" t="s">
        <v>2505</v>
      </c>
      <c r="D124" s="1603" t="str">
        <f>'jobinfo(2)'!C3</f>
        <v>East Cleveland, OH 44112</v>
      </c>
    </row>
    <row r="125" spans="1:5" ht="24" customHeight="1">
      <c r="A125" s="501" t="s">
        <v>2506</v>
      </c>
      <c r="D125" s="1603" t="str">
        <f>'jobinfo(2)'!C4</f>
        <v>Emdlacey@gmail.com</v>
      </c>
    </row>
    <row r="126" spans="1:5" ht="24" customHeight="1">
      <c r="A126" s="888" t="s">
        <v>2835</v>
      </c>
      <c r="B126" s="1505"/>
      <c r="D126" s="1595"/>
    </row>
    <row r="127" spans="1:5" ht="24" customHeight="1">
      <c r="A127" s="1426" t="s">
        <v>2836</v>
      </c>
      <c r="B127" s="1505"/>
      <c r="C127" s="2102">
        <f>'jobinfo(2)'!C12</f>
        <v>45765</v>
      </c>
      <c r="D127" s="2102"/>
      <c r="E127" s="885" t="s">
        <v>2837</v>
      </c>
    </row>
    <row r="128" spans="1:5" ht="24" customHeight="1">
      <c r="A128" s="138" t="s">
        <v>2838</v>
      </c>
      <c r="C128" s="883"/>
      <c r="D128" s="1613" t="str">
        <f>'jobinfo(2)'!C26</f>
        <v>AAA Insurance</v>
      </c>
      <c r="E128" s="884" t="s">
        <v>2738</v>
      </c>
    </row>
    <row r="129" spans="1:5" ht="24" customHeight="1">
      <c r="A129" s="1607" t="s">
        <v>2839</v>
      </c>
      <c r="C129" s="883"/>
      <c r="D129" s="1613" t="str">
        <f>'jobinfo(2)'!C27</f>
        <v>#017095711</v>
      </c>
    </row>
    <row r="130" spans="1:5" ht="24" customHeight="1">
      <c r="A130" s="455" t="s">
        <v>2840</v>
      </c>
      <c r="C130" s="883"/>
    </row>
    <row r="131" spans="1:5" ht="24" customHeight="1">
      <c r="A131" s="886" t="s">
        <v>2841</v>
      </c>
      <c r="C131" s="883"/>
      <c r="D131" s="1634"/>
    </row>
    <row r="132" spans="1:5" ht="24" customHeight="1">
      <c r="A132" s="506" t="s">
        <v>2842</v>
      </c>
      <c r="C132" s="883"/>
      <c r="D132" s="1634"/>
    </row>
    <row r="133" spans="1:5" ht="24" customHeight="1">
      <c r="A133" s="506" t="s">
        <v>2843</v>
      </c>
      <c r="C133" s="883"/>
      <c r="D133" s="1634"/>
    </row>
    <row r="134" spans="1:5" ht="24" customHeight="1">
      <c r="A134" s="506" t="s">
        <v>2844</v>
      </c>
      <c r="C134" s="883"/>
      <c r="D134" s="1604" t="str">
        <f>'jobinfo(2)'!C29</f>
        <v>STAPLES.OLIVIA @ace.aaa.com</v>
      </c>
    </row>
    <row r="135" spans="1:5" ht="24" customHeight="1">
      <c r="B135" s="1557"/>
      <c r="C135" s="883"/>
      <c r="D135" s="1604" t="str">
        <f>'jobinfo(2)'!C30</f>
        <v>STAPLES, OLIVIA 207 776 6150</v>
      </c>
    </row>
    <row r="136" spans="1:5" ht="24" customHeight="1">
      <c r="A136" s="1427" t="s">
        <v>2528</v>
      </c>
      <c r="C136" s="883"/>
      <c r="D136" s="1604" t="str">
        <f>'jobinfo(2)'!C31</f>
        <v>207 776 6150</v>
      </c>
      <c r="E136" s="1427" t="s">
        <v>2747</v>
      </c>
    </row>
    <row r="137" spans="1:5" ht="24" customHeight="1">
      <c r="A137" s="696" t="s">
        <v>2530</v>
      </c>
      <c r="C137" s="883"/>
      <c r="D137" s="1612" t="str">
        <f>'jobinfo(2)'!C32</f>
        <v>207 776 6150</v>
      </c>
    </row>
    <row r="138" spans="1:5" ht="24" customHeight="1">
      <c r="A138" s="6"/>
      <c r="D138" s="1604" t="str">
        <f>'jobinfo(2)'!C33</f>
        <v>STAPLES.OLIVIA @ace.aaa.com</v>
      </c>
      <c r="E138" s="887" t="s">
        <v>2845</v>
      </c>
    </row>
    <row r="139" spans="1:5" ht="24" customHeight="1">
      <c r="A139" s="455" t="s">
        <v>2846</v>
      </c>
      <c r="C139" s="883"/>
      <c r="D139" s="1605" t="str">
        <f>'jobinfo(2)'!B37</f>
        <v>adj contents</v>
      </c>
    </row>
    <row r="140" spans="1:5" ht="16.899999999999999" customHeight="1">
      <c r="A140" s="507" t="s">
        <v>2847</v>
      </c>
      <c r="C140" s="883"/>
      <c r="D140" s="1604" t="str">
        <f>'jobinfo(2)'!C37</f>
        <v>SPV Tanya Sayer 207-791-8544</v>
      </c>
    </row>
    <row r="141" spans="1:5" ht="13.9" customHeight="1">
      <c r="A141" s="6"/>
      <c r="B141" s="1347"/>
      <c r="C141" s="883"/>
      <c r="D141" s="1604" t="str">
        <f>'jobinfo(2)'!C38</f>
        <v>TBD</v>
      </c>
      <c r="E141" s="507" t="s">
        <v>2848</v>
      </c>
    </row>
    <row r="142" spans="1:5" ht="24" customHeight="1">
      <c r="A142" s="456" t="s">
        <v>2849</v>
      </c>
      <c r="B142" s="482"/>
      <c r="E142" s="456" t="s">
        <v>2850</v>
      </c>
    </row>
    <row r="143" spans="1:5" ht="24" customHeight="1">
      <c r="A143" s="1544" t="s">
        <v>2851</v>
      </c>
      <c r="B143" s="482"/>
    </row>
    <row r="144" spans="1:5" ht="24" customHeight="1">
      <c r="A144" s="1544" t="s">
        <v>2852</v>
      </c>
      <c r="B144" s="482"/>
    </row>
    <row r="145" spans="1:8" ht="24" customHeight="1">
      <c r="A145" s="1608" t="s">
        <v>2853</v>
      </c>
      <c r="B145" s="1558"/>
      <c r="C145" s="1558"/>
      <c r="D145" s="1609"/>
      <c r="E145" s="1608" t="s">
        <v>2853</v>
      </c>
      <c r="F145" s="1558"/>
      <c r="G145" s="1558"/>
      <c r="H145" s="1558"/>
    </row>
    <row r="146" spans="1:8" ht="24" customHeight="1">
      <c r="A146" s="1545" t="s">
        <v>2854</v>
      </c>
      <c r="B146" s="1545"/>
      <c r="E146" s="1545" t="s">
        <v>2855</v>
      </c>
    </row>
    <row r="147" spans="1:8" ht="24" customHeight="1">
      <c r="A147" s="1428" t="s">
        <v>2856</v>
      </c>
      <c r="B147"/>
      <c r="E147" s="1428" t="s">
        <v>2856</v>
      </c>
    </row>
    <row r="148" spans="1:8" ht="16.899999999999999" customHeight="1">
      <c r="A148" s="6"/>
      <c r="B148"/>
      <c r="E148" s="1427" t="s">
        <v>1869</v>
      </c>
    </row>
    <row r="149" spans="1:8" ht="22.15" customHeight="1">
      <c r="A149" s="1546" t="s">
        <v>2857</v>
      </c>
      <c r="B149"/>
    </row>
    <row r="150" spans="1:8" ht="22.15" customHeight="1">
      <c r="A150" s="1547" t="s">
        <v>2858</v>
      </c>
      <c r="B150"/>
    </row>
    <row r="151" spans="1:8" ht="22.15" customHeight="1">
      <c r="A151" s="1547" t="s">
        <v>2859</v>
      </c>
      <c r="B151"/>
    </row>
    <row r="152" spans="1:8" ht="22.15" customHeight="1">
      <c r="A152" s="1547" t="s">
        <v>2860</v>
      </c>
      <c r="B152"/>
    </row>
    <row r="153" spans="1:8" ht="24" customHeight="1">
      <c r="A153" s="506" t="s">
        <v>2861</v>
      </c>
      <c r="B153"/>
    </row>
    <row r="154" spans="1:8" ht="16.899999999999999" customHeight="1">
      <c r="A154" s="1548" t="s">
        <v>2862</v>
      </c>
      <c r="B154"/>
    </row>
    <row r="155" spans="1:8" ht="16.899999999999999" customHeight="1">
      <c r="A155" s="486" t="s">
        <v>2759</v>
      </c>
      <c r="B155"/>
    </row>
    <row r="156" spans="1:8" ht="43.9">
      <c r="A156" s="1156" t="s">
        <v>1971</v>
      </c>
      <c r="B156" s="2106">
        <f>C127</f>
        <v>45765</v>
      </c>
      <c r="C156" s="2106"/>
      <c r="D156" s="1603" t="str">
        <f>'jobinfo(2)'!C1</f>
        <v>LACEY, EUNICE</v>
      </c>
    </row>
    <row r="157" spans="1:8" ht="33" customHeight="1">
      <c r="A157" s="504" t="s">
        <v>2863</v>
      </c>
      <c r="B157" s="171"/>
      <c r="C157" s="171"/>
      <c r="D157" s="1603" t="str">
        <f>'jobinfo(2)'!C2</f>
        <v>13601 5th Ave</v>
      </c>
    </row>
    <row r="158" spans="1:8" ht="33" customHeight="1">
      <c r="A158" s="882" t="s">
        <v>2864</v>
      </c>
      <c r="D158" s="1603" t="str">
        <f>'jobinfo(2)'!C3</f>
        <v>East Cleveland, OH 44112</v>
      </c>
    </row>
    <row r="159" spans="1:8">
      <c r="A159" s="1375" t="s">
        <v>2865</v>
      </c>
      <c r="D159" s="1603" t="str">
        <f>'jobinfo(2)'!C4</f>
        <v>Emdlacey@gmail.com</v>
      </c>
    </row>
    <row r="160" spans="1:8" ht="33" customHeight="1">
      <c r="A160" s="1562" t="s">
        <v>2554</v>
      </c>
      <c r="B160"/>
      <c r="D160" s="1603" t="str">
        <f>'jobinfo(2)'!C5</f>
        <v>(216) 450-4913</v>
      </c>
    </row>
    <row r="161" spans="1:4" ht="33" customHeight="1">
      <c r="A161" s="717" t="s">
        <v>2866</v>
      </c>
      <c r="B161"/>
      <c r="D161" s="1595"/>
    </row>
    <row r="162" spans="1:4" ht="16.899999999999999" customHeight="1">
      <c r="A162" s="1621" t="s">
        <v>2867</v>
      </c>
      <c r="B162"/>
      <c r="C162" s="1573" t="s">
        <v>2868</v>
      </c>
      <c r="D162" s="1596" t="str">
        <f>D128</f>
        <v>AAA Insurance</v>
      </c>
    </row>
    <row r="163" spans="1:4" ht="9" customHeight="1">
      <c r="D163" s="1596"/>
    </row>
    <row r="164" spans="1:4" ht="33" customHeight="1">
      <c r="A164" s="717" t="s">
        <v>2869</v>
      </c>
      <c r="B164"/>
      <c r="D164" s="717"/>
    </row>
    <row r="165" spans="1:4" ht="22.15" customHeight="1">
      <c r="A165" s="1622" t="s">
        <v>2870</v>
      </c>
      <c r="B165"/>
      <c r="D165" s="1595" t="str">
        <f>D134</f>
        <v>STAPLES.OLIVIA @ace.aaa.com</v>
      </c>
    </row>
    <row r="166" spans="1:4" ht="33" customHeight="1">
      <c r="A166" s="1620" t="s">
        <v>2871</v>
      </c>
      <c r="B166"/>
      <c r="D166" s="1595" t="str">
        <f>D135</f>
        <v>STAPLES, OLIVIA 207 776 6150</v>
      </c>
    </row>
    <row r="167" spans="1:4" ht="33" customHeight="1">
      <c r="A167" s="1618" t="s">
        <v>2872</v>
      </c>
      <c r="B167"/>
      <c r="D167" s="1595" t="str">
        <f>D136</f>
        <v>207 776 6150</v>
      </c>
    </row>
    <row r="168" spans="1:4" ht="33" customHeight="1">
      <c r="A168" s="1619" t="s">
        <v>2873</v>
      </c>
      <c r="B168"/>
      <c r="D168" s="1615" t="str">
        <f>D137</f>
        <v>207 776 6150</v>
      </c>
    </row>
    <row r="169" spans="1:4" ht="22.15" customHeight="1">
      <c r="A169" s="1627" t="s">
        <v>2874</v>
      </c>
      <c r="B169"/>
      <c r="D169" s="2104" t="str">
        <f>D138</f>
        <v>STAPLES.OLIVIA @ace.aaa.com</v>
      </c>
    </row>
    <row r="170" spans="1:4" ht="33" customHeight="1">
      <c r="A170" s="1618" t="s">
        <v>2875</v>
      </c>
      <c r="B170"/>
      <c r="D170" s="2104"/>
    </row>
    <row r="171" spans="1:4" ht="33" customHeight="1">
      <c r="A171" s="1618" t="s">
        <v>2876</v>
      </c>
      <c r="B171"/>
      <c r="D171" s="1595" t="str">
        <f>D139</f>
        <v>adj contents</v>
      </c>
    </row>
    <row r="172" spans="1:4" ht="33" customHeight="1">
      <c r="A172" s="1623" t="s">
        <v>2877</v>
      </c>
      <c r="B172"/>
      <c r="D172" s="1595" t="str">
        <f>D140</f>
        <v>SPV Tanya Sayer 207-791-8544</v>
      </c>
    </row>
    <row r="173" spans="1:4" ht="33" customHeight="1">
      <c r="A173" s="1630" t="s">
        <v>2878</v>
      </c>
      <c r="B173" s="1631"/>
      <c r="C173" s="1631"/>
      <c r="D173" s="1595" t="str">
        <f>D141</f>
        <v>TBD</v>
      </c>
    </row>
    <row r="174" spans="1:4" ht="33" customHeight="1">
      <c r="A174" s="717" t="s">
        <v>2879</v>
      </c>
      <c r="B174"/>
    </row>
    <row r="175" spans="1:4" ht="24" customHeight="1">
      <c r="A175" s="717" t="s">
        <v>2880</v>
      </c>
      <c r="B175"/>
      <c r="D175" s="1595" t="e">
        <f>#REF!</f>
        <v>#REF!</v>
      </c>
    </row>
    <row r="176" spans="1:4" ht="24" customHeight="1">
      <c r="A176" s="505" t="s">
        <v>2881</v>
      </c>
      <c r="B176"/>
      <c r="D176" s="1595" t="e">
        <f>#REF!</f>
        <v>#REF!</v>
      </c>
    </row>
    <row r="177" spans="1:11" ht="24" customHeight="1">
      <c r="A177" s="1552" t="s">
        <v>2882</v>
      </c>
      <c r="B177"/>
      <c r="D177" s="1272"/>
    </row>
    <row r="178" spans="1:11" ht="16.149999999999999" customHeight="1">
      <c r="A178" s="497" t="s">
        <v>2883</v>
      </c>
      <c r="B178" s="1626" t="s">
        <v>2884</v>
      </c>
      <c r="C178" s="1625" t="s">
        <v>2885</v>
      </c>
      <c r="D178" s="1272"/>
    </row>
    <row r="179" spans="1:11" ht="16.149999999999999" customHeight="1">
      <c r="A179" s="497" t="s">
        <v>2886</v>
      </c>
      <c r="B179" s="1625" t="s">
        <v>2887</v>
      </c>
      <c r="C179" s="1625" t="s">
        <v>2888</v>
      </c>
      <c r="D179" s="1272"/>
      <c r="J179" s="1624" t="s">
        <v>2889</v>
      </c>
      <c r="K179" s="1624" t="s">
        <v>2890</v>
      </c>
    </row>
    <row r="180" spans="1:11" ht="16.149999999999999" customHeight="1">
      <c r="A180" s="497" t="s">
        <v>2891</v>
      </c>
      <c r="B180" s="1625" t="s">
        <v>2889</v>
      </c>
      <c r="C180" s="1625" t="s">
        <v>2890</v>
      </c>
    </row>
    <row r="181" spans="1:11" ht="16.149999999999999" customHeight="1">
      <c r="A181" s="497" t="s">
        <v>2892</v>
      </c>
      <c r="B181" s="1625" t="s">
        <v>2893</v>
      </c>
      <c r="C181" s="1625" t="s">
        <v>2894</v>
      </c>
    </row>
    <row r="182" spans="1:11">
      <c r="A182" s="497"/>
      <c r="B182"/>
    </row>
    <row r="183" spans="1:11">
      <c r="A183" s="497" t="s">
        <v>2895</v>
      </c>
      <c r="B183"/>
    </row>
    <row r="184" spans="1:11">
      <c r="A184" s="1628" t="s">
        <v>2896</v>
      </c>
      <c r="B184" s="1629" t="s">
        <v>2897</v>
      </c>
      <c r="C184" s="171" t="s">
        <v>2898</v>
      </c>
    </row>
    <row r="186" spans="1:11">
      <c r="A186" s="1632" t="s">
        <v>2899</v>
      </c>
      <c r="B186" s="171"/>
      <c r="C186" s="1633" t="s">
        <v>540</v>
      </c>
    </row>
  </sheetData>
  <mergeCells count="46">
    <mergeCell ref="C127:D127"/>
    <mergeCell ref="A84:B84"/>
    <mergeCell ref="D169:D170"/>
    <mergeCell ref="D85:D86"/>
    <mergeCell ref="B156:C156"/>
    <mergeCell ref="A1:D1"/>
    <mergeCell ref="A33:D33"/>
    <mergeCell ref="A8:D8"/>
    <mergeCell ref="A9:B9"/>
    <mergeCell ref="C9:D9"/>
    <mergeCell ref="B11:C11"/>
    <mergeCell ref="A12:D12"/>
    <mergeCell ref="B10:C10"/>
    <mergeCell ref="A13:B13"/>
    <mergeCell ref="C13:D13"/>
    <mergeCell ref="C14:D14"/>
    <mergeCell ref="C15:D15"/>
    <mergeCell ref="A22:D22"/>
    <mergeCell ref="A5:D5"/>
    <mergeCell ref="A2:D4"/>
    <mergeCell ref="A73:D73"/>
    <mergeCell ref="A63:D63"/>
    <mergeCell ref="A71:D71"/>
    <mergeCell ref="A34:D34"/>
    <mergeCell ref="A35:D35"/>
    <mergeCell ref="A36:C36"/>
    <mergeCell ref="A60:D60"/>
    <mergeCell ref="A48:D48"/>
    <mergeCell ref="A65:D65"/>
    <mergeCell ref="A45:D45"/>
    <mergeCell ref="A67:D67"/>
    <mergeCell ref="A57:D57"/>
    <mergeCell ref="A59:D59"/>
    <mergeCell ref="A50:D50"/>
    <mergeCell ref="A51:D51"/>
    <mergeCell ref="A70:D70"/>
    <mergeCell ref="A72:D72"/>
    <mergeCell ref="A47:D47"/>
    <mergeCell ref="A61:D61"/>
    <mergeCell ref="A62:D62"/>
    <mergeCell ref="F28:I28"/>
    <mergeCell ref="F29:I31"/>
    <mergeCell ref="F42:I42"/>
    <mergeCell ref="A69:D69"/>
    <mergeCell ref="A43:D43"/>
    <mergeCell ref="A40:D41"/>
  </mergeCells>
  <hyperlinks>
    <hyperlink ref="C14" r:id="rId1" display="wsbjoe9@gmail.com" xr:uid="{9E48D1D5-EE32-4BD4-998E-3D4D4C9F0090}"/>
    <hyperlink ref="C15" r:id="rId2" display="ddevonJohnson@gmail.com" xr:uid="{F7FA5338-FDF2-44B2-A8B8-30CE6EA11EC3}"/>
    <hyperlink ref="C9" r:id="rId3" display="info@myapcllc.com" xr:uid="{90950832-D573-4164-9610-5CA06DDFC79A}"/>
    <hyperlink ref="A78" r:id="rId4" xr:uid="{C731B918-C8EA-47B6-A4BA-656D2305A54E}"/>
  </hyperlinks>
  <pageMargins left="0.25" right="0.25" top="0.3" bottom="0.41" header="0.3" footer="0.17"/>
  <pageSetup scale="91" orientation="portrait" r:id="rId5"/>
  <headerFooter>
    <oddFooter>&amp;L&amp;P of &amp;N  &amp;A&amp;C
&amp;D &amp;T      
&amp;R&amp;F</oddFooter>
  </headerFooter>
  <rowBreaks count="4" manualBreakCount="4">
    <brk id="56" max="16383" man="1"/>
    <brk id="80" max="16383" man="1"/>
    <brk id="121" max="16383" man="1"/>
    <brk id="155" max="3" man="1"/>
  </rowBreaks>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72CF-7AC7-4A49-AD81-1CD5402D7B98}">
  <sheetPr codeName="Sheet1"/>
  <dimension ref="A1:N178"/>
  <sheetViews>
    <sheetView showGridLines="0" view="pageBreakPreview" topLeftCell="A115" zoomScale="99" zoomScaleNormal="100" zoomScaleSheetLayoutView="99" workbookViewId="0">
      <selection sqref="A1:D82"/>
    </sheetView>
  </sheetViews>
  <sheetFormatPr defaultColWidth="8.85546875" defaultRowHeight="18"/>
  <cols>
    <col min="1" max="1" width="22.5703125" style="79" customWidth="1"/>
    <col min="2" max="2" width="28.7109375" style="6" customWidth="1"/>
    <col min="3" max="3" width="24.28515625" style="6" customWidth="1"/>
    <col min="4" max="4" width="22.5703125" style="6" customWidth="1"/>
    <col min="5" max="5" width="2.7109375" style="6" customWidth="1"/>
    <col min="6" max="6" width="86.7109375" style="6" bestFit="1" customWidth="1"/>
    <col min="7" max="8" width="22.5703125" style="6" customWidth="1"/>
    <col min="9" max="16384" width="8.85546875" style="6"/>
  </cols>
  <sheetData>
    <row r="1" spans="1:8" ht="28.9">
      <c r="A1" s="2110" t="str">
        <f>F1</f>
        <v>NON SALVAGEABLES  # 1</v>
      </c>
      <c r="B1" s="2110"/>
      <c r="C1" s="2110"/>
      <c r="D1" s="2110"/>
      <c r="E1" s="6" t="s">
        <v>766</v>
      </c>
      <c r="F1" s="499" t="s">
        <v>2900</v>
      </c>
    </row>
    <row r="2" spans="1:8">
      <c r="A2" s="2110" t="str">
        <f t="shared" ref="A2:A5" si="0">F2</f>
        <v>NON SALVAGEABLES ITEMS SERVICES</v>
      </c>
      <c r="B2" s="2110"/>
      <c r="C2" s="2110"/>
      <c r="D2" s="2110"/>
      <c r="E2" s="6" t="s">
        <v>766</v>
      </c>
      <c r="F2" s="22" t="s">
        <v>2901</v>
      </c>
    </row>
    <row r="3" spans="1:8">
      <c r="A3" s="2110" t="str">
        <f t="shared" si="0"/>
        <v>NON SALVAGEABLES ITEMS PACKING &amp; EVALUATION INVOICING</v>
      </c>
      <c r="B3" s="2110"/>
      <c r="C3" s="2110"/>
      <c r="D3" s="2110"/>
      <c r="F3" s="22" t="s">
        <v>2902</v>
      </c>
    </row>
    <row r="4" spans="1:8" ht="20.45">
      <c r="A4" s="2110" t="str">
        <f t="shared" si="0"/>
        <v>(Note: Pictures &amp; further documentation as follows).</v>
      </c>
      <c r="B4" s="2110"/>
      <c r="C4" s="2110"/>
      <c r="D4" s="2110"/>
      <c r="F4" s="488" t="s">
        <v>2903</v>
      </c>
    </row>
    <row r="5" spans="1:8">
      <c r="A5" s="2110" t="str">
        <f t="shared" si="0"/>
        <v>INVOICE FOR LABOR ONLY FOR HANDLING NON SALVAGEABLES ITEMS</v>
      </c>
      <c r="B5" s="2110"/>
      <c r="C5" s="2110"/>
      <c r="D5" s="2110"/>
      <c r="F5" s="565" t="s">
        <v>2904</v>
      </c>
    </row>
    <row r="6" spans="1:8">
      <c r="A6" s="2110"/>
      <c r="B6" s="2110"/>
      <c r="C6" s="2110"/>
      <c r="D6" s="2110"/>
      <c r="F6" s="503" t="s">
        <v>2800</v>
      </c>
    </row>
    <row r="7" spans="1:8" ht="20.45">
      <c r="A7" s="2110"/>
      <c r="B7" s="2110"/>
      <c r="C7" s="2110"/>
      <c r="D7" s="2110"/>
      <c r="F7" s="488" t="s">
        <v>2582</v>
      </c>
    </row>
    <row r="8" spans="1:8" ht="15" customHeight="1">
      <c r="A8" s="2110"/>
      <c r="B8" s="2110"/>
      <c r="C8" s="2110"/>
      <c r="D8" s="2110"/>
      <c r="F8" s="212" t="s">
        <v>2805</v>
      </c>
    </row>
    <row r="9" spans="1:8" ht="15" customHeight="1">
      <c r="A9" s="1942"/>
      <c r="B9" s="1942"/>
      <c r="C9" s="1942"/>
      <c r="D9" s="1942"/>
      <c r="F9" s="212"/>
    </row>
    <row r="10" spans="1:8" ht="22.15" customHeight="1">
      <c r="A10" s="2032" t="str">
        <f>+'jobinfo(2)'!$C$100</f>
        <v>All Phase Consulting, LLC</v>
      </c>
      <c r="B10" s="2032"/>
      <c r="C10" s="2032"/>
      <c r="D10" s="2032"/>
      <c r="E10" s="6" t="s">
        <v>766</v>
      </c>
      <c r="G10" s="22"/>
      <c r="H10" s="22"/>
    </row>
    <row r="11" spans="1:8">
      <c r="A11" s="2099" t="str">
        <f>+'jobinfo(2)'!$C$101</f>
        <v>WWW.MYAPCLLC.COM</v>
      </c>
      <c r="B11" s="2099"/>
      <c r="C11" s="2046" t="str">
        <f>+'jobinfo(2)'!$C$102</f>
        <v>Insured  &amp; GA Registered #09073201</v>
      </c>
      <c r="D11" s="2047"/>
      <c r="E11" s="6" t="s">
        <v>766</v>
      </c>
      <c r="G11" s="22"/>
      <c r="H11" s="22"/>
    </row>
    <row r="12" spans="1:8">
      <c r="A12" s="300" t="str">
        <f>+'jobinfo(2)'!$C$105</f>
        <v>ECI 531 FIFTH AVE,</v>
      </c>
      <c r="B12" s="2038" t="str">
        <f>+'jobinfo(2)'!$C$103</f>
        <v>375 Rockbridge Road, Suite 172-343</v>
      </c>
      <c r="C12" s="2038"/>
      <c r="D12" s="301" t="str">
        <f>+'jobinfo(2)'!$C$107</f>
        <v>20810 AURORA RD</v>
      </c>
      <c r="E12" s="6" t="s">
        <v>766</v>
      </c>
    </row>
    <row r="13" spans="1:8">
      <c r="A13" s="300" t="str">
        <f>+'jobinfo(2)'!$C$106</f>
        <v>PELHAM, NY 10803</v>
      </c>
      <c r="B13" s="2038" t="str">
        <f>+'jobinfo(2)'!$C$104</f>
        <v>Lilburn, GA, 30047</v>
      </c>
      <c r="C13" s="2038"/>
      <c r="D13" s="301" t="str">
        <f>+'jobinfo(2)'!$C$108</f>
        <v>BEDFORD,OH 44146</v>
      </c>
      <c r="E13" s="6" t="s">
        <v>766</v>
      </c>
    </row>
    <row r="14" spans="1:8" ht="33" customHeight="1">
      <c r="A14" s="2040" t="str">
        <f>+'jobinfo(2)'!$C$109</f>
        <v>Providing Cost Estimating &amp; Project Management Services</v>
      </c>
      <c r="B14" s="2040"/>
      <c r="C14" s="2040"/>
      <c r="D14" s="2040"/>
      <c r="E14" s="6" t="s">
        <v>766</v>
      </c>
      <c r="F14" s="499" t="s">
        <v>2905</v>
      </c>
      <c r="G14" s="487"/>
      <c r="H14" s="487"/>
    </row>
    <row r="15" spans="1:8" ht="20.45">
      <c r="A15" s="2024" t="str">
        <f>+'jobinfo(2)'!$C$110</f>
        <v>Five Generations of Great Work</v>
      </c>
      <c r="B15" s="2025"/>
      <c r="C15" s="2024" t="str">
        <f>+'jobinfo(2)'!$C$111</f>
        <v>Five Generations of Pride &amp; Skills</v>
      </c>
      <c r="D15" s="2025"/>
      <c r="E15" s="6" t="s">
        <v>766</v>
      </c>
      <c r="F15" s="22" t="s">
        <v>2906</v>
      </c>
      <c r="G15" s="489"/>
      <c r="H15" s="489"/>
    </row>
    <row r="16" spans="1:8">
      <c r="A16" s="302" t="str">
        <f>+'jobinfo(2)'!C$112</f>
        <v>Joe Jones, PM  216.450.7228</v>
      </c>
      <c r="B16"/>
      <c r="C16" s="2046" t="str">
        <f>+'jobinfo(2)'!$C$113</f>
        <v>wsbjoe9@gmail.com</v>
      </c>
      <c r="D16" s="2047"/>
      <c r="E16" s="6" t="s">
        <v>766</v>
      </c>
      <c r="F16" s="312" t="s">
        <v>2907</v>
      </c>
      <c r="G16" s="487"/>
      <c r="H16" s="487"/>
    </row>
    <row r="17" spans="1:8" ht="40.9" customHeight="1">
      <c r="A17" s="52" t="s">
        <v>2383</v>
      </c>
      <c r="B17" s="303" t="str">
        <f>+'jobinfo(2)'!$C$114</f>
        <v>404-446-9060</v>
      </c>
      <c r="C17" s="2046" t="str">
        <f>+'jobinfo(2)'!$C$115</f>
        <v>info@myapcllc.com</v>
      </c>
      <c r="D17" s="2054"/>
      <c r="E17" s="6" t="s">
        <v>766</v>
      </c>
      <c r="F17" s="312" t="s">
        <v>2425</v>
      </c>
      <c r="G17" s="489"/>
      <c r="H17" s="489"/>
    </row>
    <row r="18" spans="1:8">
      <c r="A18" s="65" t="s">
        <v>2385</v>
      </c>
      <c r="B18" s="200" t="str">
        <f>+'jobinfo(2)'!$C$116</f>
        <v>TIN 83-226 0563</v>
      </c>
      <c r="C18" s="75" t="s">
        <v>2386</v>
      </c>
      <c r="D18" s="200" t="str">
        <f>+'jobinfo(2)'!$C$117</f>
        <v xml:space="preserve">  FEDEX    # 9836-2151-1</v>
      </c>
      <c r="E18" s="6" t="s">
        <v>766</v>
      </c>
      <c r="F18" s="312" t="s">
        <v>2430</v>
      </c>
      <c r="G18" s="22"/>
      <c r="H18" s="22"/>
    </row>
    <row r="19" spans="1:8" ht="18" customHeight="1">
      <c r="A19" s="54"/>
      <c r="B19"/>
      <c r="C19" s="1135"/>
      <c r="D19" s="1135"/>
      <c r="E19" s="6" t="s">
        <v>766</v>
      </c>
      <c r="F19" s="212" t="s">
        <v>2805</v>
      </c>
      <c r="G19" s="212"/>
      <c r="H19" s="22"/>
    </row>
    <row r="20" spans="1:8" ht="33" customHeight="1">
      <c r="A20" s="79" t="str">
        <f>A1</f>
        <v>NON SALVAGEABLES  # 1</v>
      </c>
      <c r="B20" s="1943" t="s">
        <v>2908</v>
      </c>
      <c r="C20" s="2114" t="str">
        <f>+'jobinfo(2)'!$C$27</f>
        <v>#017095711</v>
      </c>
      <c r="D20" s="2114"/>
      <c r="E20" s="6" t="s">
        <v>766</v>
      </c>
      <c r="F20" s="387"/>
      <c r="G20" s="22"/>
      <c r="H20" s="22"/>
    </row>
    <row r="21" spans="1:8" ht="33" customHeight="1">
      <c r="A21" s="1930" t="str">
        <f>+'jobinfo(2)'!$C$1</f>
        <v>LACEY, EUNICE</v>
      </c>
      <c r="B21" s="1930" t="str">
        <f>+'jobinfo(2)'!$C$5</f>
        <v>(216) 450-4913</v>
      </c>
      <c r="C21"/>
      <c r="D21" s="1930"/>
      <c r="E21" s="6" t="s">
        <v>766</v>
      </c>
      <c r="F21" s="526" t="s">
        <v>2808</v>
      </c>
      <c r="G21" s="312"/>
      <c r="H21" s="22"/>
    </row>
    <row r="22" spans="1:8">
      <c r="A22" s="1930" t="str">
        <f>+'jobinfo(2)'!$C$2</f>
        <v>13601 5th Ave</v>
      </c>
      <c r="B22"/>
      <c r="C22" s="1930" t="str">
        <f>+'jobinfo(2)'!$C$4</f>
        <v>Emdlacey@gmail.com</v>
      </c>
      <c r="D22" s="54"/>
      <c r="E22" s="6" t="s">
        <v>766</v>
      </c>
      <c r="F22" s="503" t="s">
        <v>2800</v>
      </c>
      <c r="G22" s="312"/>
      <c r="H22" s="22"/>
    </row>
    <row r="23" spans="1:8" ht="22.15" customHeight="1">
      <c r="A23" s="1930" t="str">
        <f>+'jobinfo(2)'!$C$3</f>
        <v>East Cleveland, OH 44112</v>
      </c>
      <c r="B23" s="1930"/>
      <c r="C23" s="54"/>
      <c r="D23" s="54"/>
      <c r="E23" s="6" t="s">
        <v>766</v>
      </c>
      <c r="F23" s="212" t="s">
        <v>2810</v>
      </c>
      <c r="G23" s="312"/>
      <c r="H23" s="22"/>
    </row>
    <row r="24" spans="1:8" ht="33" customHeight="1">
      <c r="A24" s="2033" t="s">
        <v>2390</v>
      </c>
      <c r="B24" s="2033"/>
      <c r="C24" s="2033"/>
      <c r="D24" s="2033"/>
      <c r="E24" s="6" t="s">
        <v>766</v>
      </c>
      <c r="F24" s="565" t="s">
        <v>2909</v>
      </c>
      <c r="G24" s="22"/>
      <c r="H24" s="22"/>
    </row>
    <row r="25" spans="1:8" ht="33" customHeight="1">
      <c r="A25" s="60" t="s">
        <v>558</v>
      </c>
      <c r="B25" s="1930" t="str">
        <f>+'jobinfo(2)'!$C$26</f>
        <v>AAA Insurance</v>
      </c>
      <c r="C25" s="652" t="str">
        <f>+'jobinfo(2)'!$B$28</f>
        <v>policy #</v>
      </c>
      <c r="D25" s="1930" t="str">
        <f>+'jobinfo(2)'!$C$28</f>
        <v>OHH000190052</v>
      </c>
      <c r="E25" s="6" t="s">
        <v>766</v>
      </c>
      <c r="F25" s="312"/>
      <c r="G25" s="527"/>
      <c r="H25" s="527"/>
    </row>
    <row r="26" spans="1:8" ht="33" customHeight="1">
      <c r="A26" s="60" t="s">
        <v>688</v>
      </c>
      <c r="B26" s="1930" t="str">
        <f>+'jobinfo(2)'!$C$29</f>
        <v>STAPLES.OLIVIA @ace.aaa.com</v>
      </c>
      <c r="C26" s="652" t="str">
        <f>+'jobinfo(2)'!B46</f>
        <v xml:space="preserve">Insurance Co. Phone </v>
      </c>
      <c r="D26" s="68" t="str">
        <f>+'jobinfo(2)'!C46</f>
        <v>TBD</v>
      </c>
      <c r="E26" s="6" t="s">
        <v>766</v>
      </c>
      <c r="F26" s="631" t="s">
        <v>2812</v>
      </c>
      <c r="G26" s="527"/>
      <c r="H26" s="527"/>
    </row>
    <row r="27" spans="1:8" ht="33" customHeight="1">
      <c r="A27" s="60" t="s">
        <v>703</v>
      </c>
      <c r="B27" s="1930" t="str">
        <f>+'jobinfo(2)'!$C$30</f>
        <v>STAPLES, OLIVIA 207 776 6150</v>
      </c>
      <c r="C27" s="652" t="str">
        <f>+'jobinfo(2)'!B32</f>
        <v>DA Ph. Ext. #</v>
      </c>
      <c r="D27" s="1930" t="str">
        <f>+'jobinfo(2)'!C32</f>
        <v>207 776 6150</v>
      </c>
      <c r="E27" s="6" t="s">
        <v>766</v>
      </c>
      <c r="F27" s="632" t="s">
        <v>2540</v>
      </c>
      <c r="G27" s="527"/>
      <c r="H27" s="527"/>
    </row>
    <row r="28" spans="1:8" ht="33" customHeight="1">
      <c r="A28" s="60" t="s">
        <v>741</v>
      </c>
      <c r="B28" s="1930" t="str">
        <f>+'jobinfo(2)'!$C$31</f>
        <v>207 776 6150</v>
      </c>
      <c r="C28" s="1930" t="str">
        <f>+'jobinfo(2)'!$C$33</f>
        <v>STAPLES.OLIVIA @ace.aaa.com</v>
      </c>
      <c r="D28" s="651" t="str">
        <f>+'jobinfo(2)'!B33</f>
        <v xml:space="preserve">DA Email </v>
      </c>
      <c r="E28" s="6" t="s">
        <v>766</v>
      </c>
      <c r="F28" s="453"/>
    </row>
    <row r="29" spans="1:8" ht="28.9">
      <c r="A29" s="60" t="s">
        <v>818</v>
      </c>
      <c r="B29" s="1930" t="str">
        <f>+'jobinfo(2)'!$C$34</f>
        <v>VINCENT, KATHERINE</v>
      </c>
      <c r="C29" s="1930" t="str">
        <f>+'jobinfo(2)'!$C$36</f>
        <v>KATHERINE@KGVINCENT.COM</v>
      </c>
      <c r="D29" s="1489"/>
      <c r="E29" s="6" t="s">
        <v>766</v>
      </c>
      <c r="F29" s="387" t="s">
        <v>1972</v>
      </c>
    </row>
    <row r="30" spans="1:8" ht="36" customHeight="1">
      <c r="A30" s="60" t="s">
        <v>842</v>
      </c>
      <c r="B30" s="1930">
        <f>+'jobinfo(2)'!$C$35</f>
        <v>3306184299</v>
      </c>
      <c r="C30"/>
      <c r="D30" s="58"/>
      <c r="E30" s="6" t="s">
        <v>766</v>
      </c>
      <c r="F30" s="1188" t="s">
        <v>2910</v>
      </c>
    </row>
    <row r="31" spans="1:8">
      <c r="A31" s="60" t="s">
        <v>935</v>
      </c>
      <c r="B31" s="1930" t="str">
        <f>+'jobinfo(2)'!$C$40</f>
        <v>TBD</v>
      </c>
      <c r="C31" s="1930" t="str">
        <f>+'jobinfo(2)'!C37</f>
        <v>SPV Tanya Sayer 207-791-8544</v>
      </c>
      <c r="D31" s="636" t="s">
        <v>871</v>
      </c>
      <c r="E31" s="6" t="s">
        <v>766</v>
      </c>
      <c r="F31" s="22" t="s">
        <v>2911</v>
      </c>
    </row>
    <row r="32" spans="1:8" ht="33" customHeight="1">
      <c r="A32" s="60" t="s">
        <v>950</v>
      </c>
      <c r="B32" s="1930" t="str">
        <f>+'jobinfo(2)'!$C$41</f>
        <v>TBD</v>
      </c>
      <c r="C32" s="1930" t="str">
        <f>+'jobinfo(2)'!C38</f>
        <v>TBD</v>
      </c>
      <c r="D32" s="636" t="s">
        <v>900</v>
      </c>
      <c r="E32" s="6" t="s">
        <v>766</v>
      </c>
      <c r="G32" s="1933"/>
      <c r="H32" s="1933"/>
    </row>
    <row r="33" spans="1:14" ht="18" customHeight="1">
      <c r="A33" s="60" t="s">
        <v>970</v>
      </c>
      <c r="B33" s="1930" t="str">
        <f>+'jobinfo(2)'!$C$42</f>
        <v>TBD</v>
      </c>
      <c r="C33" s="1930" t="str">
        <f>+'jobinfo(2)'!C39</f>
        <v>TBD</v>
      </c>
      <c r="D33" s="636" t="s">
        <v>917</v>
      </c>
      <c r="E33" s="6" t="s">
        <v>766</v>
      </c>
      <c r="F33" s="632" t="s">
        <v>2540</v>
      </c>
      <c r="G33" s="1933"/>
      <c r="H33" s="1933"/>
    </row>
    <row r="34" spans="1:14" ht="18" customHeight="1">
      <c r="A34" s="83" t="str">
        <f>+REBLD!A27</f>
        <v>adj TMP email</v>
      </c>
      <c r="B34" s="79" t="str">
        <f>+REBLD!B27</f>
        <v>TBD</v>
      </c>
      <c r="C34" s="83" t="e">
        <f>+REBLD!#REF!</f>
        <v>#REF!</v>
      </c>
      <c r="D34" s="79" t="str">
        <f>+REBLD!C27</f>
        <v>TBD</v>
      </c>
      <c r="E34" s="6" t="s">
        <v>766</v>
      </c>
      <c r="G34" s="1933"/>
      <c r="H34" s="1933"/>
    </row>
    <row r="35" spans="1:14" ht="33" customHeight="1">
      <c r="A35" s="83" t="str">
        <f>+REBLD!A27</f>
        <v>adj TMP email</v>
      </c>
      <c r="B35" s="79" t="str">
        <f>+REBLD!B27</f>
        <v>TBD</v>
      </c>
      <c r="C35" s="83" t="e">
        <f>+REBLD!#REF!</f>
        <v>#REF!</v>
      </c>
      <c r="D35" s="79" t="str">
        <f>+REBLD!C27</f>
        <v>TBD</v>
      </c>
      <c r="E35" s="6" t="s">
        <v>766</v>
      </c>
      <c r="G35" s="22"/>
      <c r="H35" s="22"/>
    </row>
    <row r="36" spans="1:14" ht="33" customHeight="1">
      <c r="A36" s="2071" t="s">
        <v>2912</v>
      </c>
      <c r="B36" s="2071"/>
      <c r="C36" s="2071"/>
      <c r="D36" s="2071"/>
      <c r="E36" s="6" t="s">
        <v>766</v>
      </c>
      <c r="G36" s="22"/>
      <c r="H36" s="22"/>
      <c r="I36" s="453"/>
      <c r="J36" s="453"/>
      <c r="K36" s="453"/>
      <c r="L36" s="453"/>
      <c r="M36" s="453"/>
      <c r="N36" s="453"/>
    </row>
    <row r="37" spans="1:14">
      <c r="A37" s="80"/>
      <c r="B37" s="453"/>
      <c r="C37" s="453"/>
      <c r="D37" s="453"/>
      <c r="E37" s="6" t="s">
        <v>766</v>
      </c>
      <c r="G37" s="453"/>
      <c r="H37" s="453"/>
      <c r="I37" s="453"/>
      <c r="J37" s="453"/>
      <c r="K37" s="453"/>
      <c r="L37" s="453"/>
      <c r="M37" s="453"/>
      <c r="N37" s="453"/>
    </row>
    <row r="38" spans="1:14">
      <c r="A38" s="81" t="s">
        <v>2599</v>
      </c>
      <c r="B38" s="453"/>
      <c r="C38" s="453"/>
      <c r="D38" s="453"/>
      <c r="E38" s="6" t="s">
        <v>766</v>
      </c>
      <c r="F38" s="453"/>
      <c r="G38" s="453"/>
      <c r="H38" s="453"/>
      <c r="I38" s="453"/>
      <c r="J38" s="453"/>
      <c r="K38" s="453"/>
      <c r="L38" s="453"/>
      <c r="M38" s="453"/>
      <c r="N38" s="453"/>
    </row>
    <row r="39" spans="1:14">
      <c r="A39" s="81"/>
      <c r="B39" s="453"/>
      <c r="C39" s="453"/>
      <c r="D39" s="453"/>
      <c r="E39" s="6" t="s">
        <v>766</v>
      </c>
      <c r="F39" s="453"/>
      <c r="G39" s="453"/>
      <c r="H39" s="453"/>
      <c r="I39" s="453"/>
      <c r="J39" s="453"/>
      <c r="K39" s="453"/>
      <c r="L39" s="453"/>
      <c r="M39" s="453"/>
      <c r="N39" s="453"/>
    </row>
    <row r="40" spans="1:14">
      <c r="A40" s="2111" t="s">
        <v>2433</v>
      </c>
      <c r="B40" s="2111"/>
      <c r="C40" s="2111"/>
      <c r="D40" s="2111"/>
      <c r="E40" s="6" t="s">
        <v>766</v>
      </c>
      <c r="F40" s="453"/>
      <c r="G40" s="453"/>
      <c r="H40" s="453"/>
      <c r="I40" s="453"/>
      <c r="J40" s="453"/>
      <c r="K40" s="453"/>
      <c r="L40" s="453"/>
      <c r="M40" s="453"/>
      <c r="N40" s="453"/>
    </row>
    <row r="41" spans="1:14">
      <c r="A41" s="2112" t="s">
        <v>2913</v>
      </c>
      <c r="B41" s="2112"/>
      <c r="C41" s="2112"/>
      <c r="D41" s="2112"/>
      <c r="E41" s="6" t="s">
        <v>766</v>
      </c>
      <c r="F41" s="453"/>
      <c r="G41" s="453"/>
      <c r="H41" s="453"/>
      <c r="I41" s="453"/>
      <c r="J41" s="453"/>
      <c r="K41" s="453"/>
      <c r="L41" s="453"/>
      <c r="M41" s="453"/>
      <c r="N41" s="453"/>
    </row>
    <row r="42" spans="1:14">
      <c r="A42" s="2112" t="s">
        <v>2914</v>
      </c>
      <c r="B42" s="2112"/>
      <c r="C42" s="2112"/>
      <c r="D42" s="2112"/>
      <c r="E42" s="6" t="s">
        <v>766</v>
      </c>
      <c r="F42" s="453"/>
      <c r="G42" s="453"/>
      <c r="H42" s="453"/>
      <c r="I42" s="453"/>
      <c r="J42" s="453"/>
      <c r="K42" s="453"/>
      <c r="L42" s="453"/>
      <c r="M42" s="453"/>
      <c r="N42" s="453"/>
    </row>
    <row r="43" spans="1:14">
      <c r="A43" s="1944"/>
      <c r="B43" s="453"/>
      <c r="C43" s="453"/>
      <c r="D43" s="453"/>
      <c r="E43" s="6" t="s">
        <v>766</v>
      </c>
      <c r="F43" s="453"/>
      <c r="G43" s="453"/>
      <c r="H43" s="453"/>
      <c r="I43" s="453"/>
      <c r="J43" s="453"/>
      <c r="K43" s="453"/>
      <c r="L43" s="453"/>
      <c r="M43" s="453"/>
      <c r="N43" s="453"/>
    </row>
    <row r="44" spans="1:14" ht="33" customHeight="1">
      <c r="A44" s="2091" t="s">
        <v>2817</v>
      </c>
      <c r="B44" s="2091"/>
      <c r="C44" s="2091"/>
      <c r="D44" s="2091"/>
      <c r="E44" s="6" t="s">
        <v>766</v>
      </c>
      <c r="F44" s="453"/>
      <c r="G44" s="453"/>
      <c r="H44" s="453"/>
      <c r="I44" s="453"/>
      <c r="J44" s="453"/>
      <c r="K44" s="453"/>
      <c r="L44" s="453"/>
      <c r="M44" s="453"/>
      <c r="N44" s="453"/>
    </row>
    <row r="45" spans="1:14" ht="33" customHeight="1">
      <c r="A45" s="2091"/>
      <c r="B45" s="2091"/>
      <c r="C45" s="2091"/>
      <c r="D45" s="2091"/>
      <c r="E45" s="6" t="s">
        <v>766</v>
      </c>
      <c r="F45" s="453"/>
      <c r="G45" s="453"/>
      <c r="H45" s="453"/>
      <c r="I45" s="453"/>
      <c r="J45" s="453"/>
      <c r="K45" s="453"/>
      <c r="L45" s="453"/>
      <c r="M45" s="453"/>
      <c r="N45" s="453"/>
    </row>
    <row r="46" spans="1:14">
      <c r="A46" s="1945"/>
      <c r="B46" s="453"/>
      <c r="C46" s="453"/>
      <c r="D46" s="453"/>
      <c r="E46" s="6" t="s">
        <v>766</v>
      </c>
      <c r="F46" s="453"/>
      <c r="G46" s="453"/>
      <c r="H46" s="453"/>
      <c r="I46" s="453"/>
      <c r="J46" s="453"/>
      <c r="K46" s="453"/>
      <c r="L46" s="453"/>
      <c r="M46" s="453"/>
      <c r="N46" s="453"/>
    </row>
    <row r="47" spans="1:14" ht="43.9" customHeight="1">
      <c r="A47" s="2093" t="s">
        <v>2915</v>
      </c>
      <c r="B47" s="2093"/>
      <c r="C47" s="2093"/>
      <c r="D47" s="2093"/>
      <c r="E47" s="6" t="s">
        <v>766</v>
      </c>
      <c r="F47" s="453"/>
      <c r="G47" s="453"/>
      <c r="H47" s="453"/>
      <c r="I47" s="453"/>
      <c r="J47" s="453"/>
      <c r="K47" s="453"/>
      <c r="L47" s="453"/>
      <c r="M47" s="453"/>
      <c r="N47" s="453"/>
    </row>
    <row r="48" spans="1:14">
      <c r="A48" s="22"/>
      <c r="B48" s="22"/>
      <c r="C48" s="22"/>
      <c r="D48" s="1922"/>
      <c r="E48" s="6" t="s">
        <v>766</v>
      </c>
      <c r="F48" s="453"/>
      <c r="G48" s="453"/>
      <c r="H48" s="453"/>
      <c r="I48" s="453"/>
      <c r="J48" s="453"/>
      <c r="K48" s="453"/>
      <c r="L48" s="453"/>
      <c r="M48" s="453"/>
      <c r="N48" s="453"/>
    </row>
    <row r="49" spans="1:14" ht="33" customHeight="1">
      <c r="A49" s="2084" t="s">
        <v>2916</v>
      </c>
      <c r="B49" s="2084"/>
      <c r="C49" s="2084"/>
      <c r="D49" s="2084"/>
      <c r="E49" s="6" t="s">
        <v>766</v>
      </c>
      <c r="F49" s="453"/>
      <c r="G49" s="453"/>
      <c r="H49" s="453"/>
      <c r="I49" s="453"/>
      <c r="J49" s="453"/>
      <c r="K49" s="453"/>
      <c r="L49" s="453"/>
      <c r="M49" s="453"/>
      <c r="N49" s="453"/>
    </row>
    <row r="50" spans="1:14" ht="54" customHeight="1">
      <c r="A50" s="2084" t="s">
        <v>2917</v>
      </c>
      <c r="B50" s="2084"/>
      <c r="C50" s="2084"/>
      <c r="D50" s="2084"/>
      <c r="E50" s="6" t="s">
        <v>766</v>
      </c>
      <c r="F50" s="453"/>
      <c r="G50" s="453"/>
      <c r="H50" s="453"/>
      <c r="I50" s="453"/>
      <c r="J50" s="453"/>
      <c r="K50" s="453"/>
      <c r="L50" s="453"/>
      <c r="M50" s="453"/>
      <c r="N50" s="453"/>
    </row>
    <row r="51" spans="1:14" ht="22.9" customHeight="1">
      <c r="A51" s="1936"/>
      <c r="B51" s="1936"/>
      <c r="C51" s="1936"/>
      <c r="D51" s="1936"/>
      <c r="E51" s="6" t="s">
        <v>766</v>
      </c>
      <c r="F51" s="453"/>
      <c r="G51" s="453"/>
      <c r="H51" s="453"/>
      <c r="I51" s="453"/>
      <c r="J51" s="453"/>
      <c r="K51" s="453"/>
      <c r="L51" s="453"/>
      <c r="M51" s="453"/>
      <c r="N51" s="453"/>
    </row>
    <row r="52" spans="1:14">
      <c r="A52" s="2095" t="s">
        <v>2451</v>
      </c>
      <c r="B52" s="2095"/>
      <c r="C52" s="2095"/>
      <c r="D52" s="2095"/>
      <c r="E52" s="6" t="s">
        <v>766</v>
      </c>
      <c r="F52" s="453"/>
      <c r="G52" s="453"/>
      <c r="H52" s="453"/>
      <c r="I52" s="453"/>
      <c r="J52" s="453"/>
      <c r="K52" s="453"/>
      <c r="L52" s="453"/>
      <c r="M52" s="453"/>
      <c r="N52" s="453"/>
    </row>
    <row r="53" spans="1:14" ht="43.9" customHeight="1">
      <c r="A53" s="2096" t="s">
        <v>2440</v>
      </c>
      <c r="B53" s="2096"/>
      <c r="C53" s="2096"/>
      <c r="D53" s="2096"/>
      <c r="E53" s="6" t="s">
        <v>766</v>
      </c>
      <c r="F53" s="453"/>
      <c r="G53" s="453"/>
      <c r="H53" s="453"/>
      <c r="I53" s="453"/>
      <c r="J53" s="453"/>
      <c r="K53" s="453"/>
      <c r="L53" s="453"/>
      <c r="M53" s="453"/>
      <c r="N53" s="453"/>
    </row>
    <row r="54" spans="1:14" ht="22.15" customHeight="1">
      <c r="A54" s="2072" t="s">
        <v>2621</v>
      </c>
      <c r="B54" s="2072"/>
      <c r="C54" s="2072"/>
      <c r="D54" s="2072"/>
      <c r="E54" s="6" t="s">
        <v>766</v>
      </c>
      <c r="F54" s="453"/>
      <c r="G54" s="453"/>
      <c r="H54" s="453"/>
      <c r="I54" s="453"/>
      <c r="J54" s="453"/>
      <c r="K54" s="453"/>
      <c r="L54" s="453"/>
      <c r="M54" s="453"/>
      <c r="N54" s="453"/>
    </row>
    <row r="55" spans="1:14" ht="22.15" customHeight="1">
      <c r="A55" s="1938" t="s">
        <v>2622</v>
      </c>
      <c r="C55" s="456" t="s">
        <v>2633</v>
      </c>
      <c r="D55" s="453"/>
      <c r="E55" s="6" t="s">
        <v>766</v>
      </c>
      <c r="F55" s="453"/>
      <c r="G55" s="453"/>
      <c r="H55" s="453"/>
      <c r="I55" s="453"/>
      <c r="J55" s="453"/>
      <c r="K55" s="453"/>
      <c r="L55" s="453"/>
      <c r="M55" s="453"/>
      <c r="N55" s="453"/>
    </row>
    <row r="56" spans="1:14" ht="22.15" customHeight="1">
      <c r="A56" s="1938" t="s">
        <v>2625</v>
      </c>
      <c r="B56" s="1938"/>
      <c r="C56" s="1938" t="s">
        <v>2623</v>
      </c>
      <c r="D56" s="453" t="str">
        <f>'jobinfo(2)'!C116</f>
        <v>TIN 83-226 0563</v>
      </c>
      <c r="E56" s="6" t="s">
        <v>766</v>
      </c>
      <c r="F56" s="453"/>
      <c r="G56" s="453"/>
      <c r="H56" s="453"/>
      <c r="I56" s="453"/>
      <c r="J56" s="453"/>
      <c r="K56" s="453"/>
      <c r="L56" s="453"/>
      <c r="M56" s="453"/>
      <c r="N56" s="453"/>
    </row>
    <row r="57" spans="1:14">
      <c r="B57" s="453"/>
      <c r="C57" s="453"/>
      <c r="D57" s="453"/>
      <c r="E57" s="6" t="s">
        <v>766</v>
      </c>
      <c r="F57" s="453"/>
      <c r="G57" s="453"/>
      <c r="H57" s="453"/>
      <c r="I57" s="453"/>
      <c r="J57" s="453"/>
      <c r="K57" s="453"/>
      <c r="L57" s="453"/>
      <c r="M57" s="453"/>
      <c r="N57" s="453"/>
    </row>
    <row r="58" spans="1:14">
      <c r="A58" s="456" t="s">
        <v>2629</v>
      </c>
      <c r="B58" s="210"/>
      <c r="C58" s="456" t="s">
        <v>2631</v>
      </c>
      <c r="D58" s="693"/>
      <c r="E58" s="6" t="s">
        <v>766</v>
      </c>
      <c r="F58" s="453"/>
      <c r="G58" s="453"/>
      <c r="H58" s="453"/>
      <c r="I58" s="453"/>
      <c r="J58" s="453"/>
      <c r="K58" s="453"/>
      <c r="L58" s="453"/>
      <c r="M58" s="453"/>
      <c r="N58" s="453"/>
    </row>
    <row r="59" spans="1:14" ht="22.15" customHeight="1">
      <c r="B59" s="210"/>
      <c r="C59" s="693"/>
      <c r="D59" s="693"/>
      <c r="E59" s="6" t="s">
        <v>766</v>
      </c>
      <c r="F59" s="453"/>
      <c r="G59" s="453"/>
      <c r="H59" s="453"/>
      <c r="I59" s="453"/>
      <c r="J59" s="453"/>
      <c r="K59" s="453"/>
      <c r="L59" s="453"/>
      <c r="M59" s="453"/>
      <c r="N59" s="453"/>
    </row>
    <row r="60" spans="1:14" ht="22.15" customHeight="1">
      <c r="B60" s="210"/>
      <c r="C60" s="693"/>
      <c r="D60" s="693"/>
      <c r="E60" s="6" t="s">
        <v>766</v>
      </c>
      <c r="F60" s="453"/>
      <c r="G60" s="453"/>
      <c r="H60" s="453"/>
      <c r="I60" s="453"/>
      <c r="J60" s="453"/>
      <c r="K60" s="453"/>
      <c r="L60" s="453"/>
      <c r="M60" s="453"/>
      <c r="N60" s="453"/>
    </row>
    <row r="61" spans="1:14">
      <c r="A61" s="2094" t="s">
        <v>2636</v>
      </c>
      <c r="B61" s="2094"/>
      <c r="C61" s="2094"/>
      <c r="D61" s="2094"/>
      <c r="E61" s="6" t="s">
        <v>766</v>
      </c>
      <c r="F61" s="453"/>
      <c r="G61" s="453"/>
      <c r="H61" s="453"/>
      <c r="I61" s="453"/>
      <c r="J61" s="453"/>
      <c r="K61" s="453"/>
      <c r="L61" s="453"/>
      <c r="M61" s="453"/>
      <c r="N61" s="453"/>
    </row>
    <row r="62" spans="1:14">
      <c r="A62" s="2109" t="s">
        <v>2638</v>
      </c>
      <c r="B62" s="2109"/>
      <c r="C62" s="2109"/>
      <c r="D62" s="2109"/>
      <c r="E62" s="6" t="s">
        <v>766</v>
      </c>
      <c r="F62" s="453"/>
      <c r="G62" s="453"/>
      <c r="H62" s="453"/>
      <c r="I62" s="453"/>
      <c r="J62" s="453"/>
      <c r="K62" s="453"/>
      <c r="L62" s="453"/>
      <c r="M62" s="453"/>
      <c r="N62" s="453"/>
    </row>
    <row r="63" spans="1:14">
      <c r="A63" s="2085" t="s">
        <v>2640</v>
      </c>
      <c r="B63" s="2085"/>
      <c r="C63" s="2085"/>
      <c r="D63" s="2085"/>
      <c r="E63" s="6" t="s">
        <v>766</v>
      </c>
      <c r="F63" s="453"/>
      <c r="G63" s="453"/>
      <c r="H63" s="453"/>
      <c r="I63" s="453"/>
      <c r="J63" s="453"/>
      <c r="K63" s="453"/>
      <c r="L63" s="453"/>
      <c r="M63" s="453"/>
      <c r="N63" s="453"/>
    </row>
    <row r="64" spans="1:14">
      <c r="A64" s="2085" t="s">
        <v>2642</v>
      </c>
      <c r="B64" s="2085"/>
      <c r="C64" s="2085"/>
      <c r="D64" s="2085"/>
      <c r="E64" s="6" t="s">
        <v>766</v>
      </c>
      <c r="F64" s="453"/>
      <c r="G64" s="453"/>
      <c r="H64" s="453"/>
      <c r="I64" s="453"/>
      <c r="J64" s="453"/>
      <c r="K64" s="453"/>
      <c r="L64" s="453"/>
      <c r="M64" s="453"/>
      <c r="N64" s="453"/>
    </row>
    <row r="65" spans="1:14" ht="27.6" customHeight="1">
      <c r="A65" s="2085" t="s">
        <v>2644</v>
      </c>
      <c r="B65" s="2085"/>
      <c r="C65" s="2085"/>
      <c r="D65" s="2085"/>
      <c r="E65" s="6" t="s">
        <v>766</v>
      </c>
      <c r="F65" s="453"/>
      <c r="G65" s="453"/>
      <c r="H65" s="453"/>
      <c r="I65" s="453"/>
      <c r="J65" s="453"/>
      <c r="K65" s="453"/>
      <c r="L65" s="453"/>
      <c r="M65" s="453"/>
      <c r="N65" s="453"/>
    </row>
    <row r="66" spans="1:14" ht="27.6" customHeight="1">
      <c r="A66" s="2085" t="s">
        <v>2645</v>
      </c>
      <c r="B66" s="2085"/>
      <c r="C66" s="2085"/>
      <c r="D66" s="2085"/>
      <c r="E66" s="6" t="s">
        <v>766</v>
      </c>
      <c r="F66" s="453"/>
      <c r="G66" s="453"/>
      <c r="H66" s="453"/>
      <c r="I66" s="453"/>
      <c r="J66" s="453"/>
      <c r="K66" s="453"/>
      <c r="L66" s="453"/>
      <c r="M66" s="453"/>
      <c r="N66" s="453"/>
    </row>
    <row r="67" spans="1:14" ht="22.15" customHeight="1">
      <c r="A67" s="2085" t="s">
        <v>2647</v>
      </c>
      <c r="B67" s="2085"/>
      <c r="C67" s="2085"/>
      <c r="D67" s="2085"/>
      <c r="E67" s="6" t="s">
        <v>766</v>
      </c>
      <c r="F67" s="453"/>
      <c r="G67" s="453"/>
      <c r="H67" s="453"/>
      <c r="I67" s="453"/>
      <c r="J67" s="453"/>
      <c r="K67" s="453"/>
      <c r="L67" s="453"/>
      <c r="M67" s="453"/>
      <c r="N67" s="453"/>
    </row>
    <row r="68" spans="1:14" ht="18" customHeight="1">
      <c r="B68" s="453"/>
      <c r="C68" s="453"/>
      <c r="D68" s="453"/>
      <c r="E68" s="6" t="s">
        <v>766</v>
      </c>
      <c r="F68" s="453"/>
      <c r="G68" s="453"/>
      <c r="H68" s="453"/>
      <c r="I68" s="453"/>
      <c r="J68" s="453"/>
      <c r="K68" s="453"/>
      <c r="L68" s="453"/>
      <c r="M68" s="453"/>
      <c r="N68" s="453"/>
    </row>
    <row r="69" spans="1:14" ht="36" customHeight="1">
      <c r="A69" s="2077" t="s">
        <v>2649</v>
      </c>
      <c r="B69" s="2077"/>
      <c r="C69" s="2077"/>
      <c r="D69" s="2077"/>
      <c r="E69" s="6" t="s">
        <v>766</v>
      </c>
      <c r="F69" s="453"/>
      <c r="G69" s="453"/>
      <c r="H69" s="453"/>
      <c r="I69" s="453"/>
      <c r="J69" s="453"/>
      <c r="K69" s="453"/>
      <c r="L69" s="453"/>
      <c r="M69" s="453"/>
      <c r="N69" s="453"/>
    </row>
    <row r="70" spans="1:14" ht="10.9" customHeight="1">
      <c r="A70" s="1931"/>
      <c r="B70" s="1931"/>
      <c r="C70" s="1931"/>
      <c r="D70" s="1931"/>
      <c r="E70" s="6" t="s">
        <v>766</v>
      </c>
      <c r="F70" s="453"/>
      <c r="G70" s="453"/>
      <c r="H70" s="453"/>
      <c r="I70" s="453"/>
      <c r="J70" s="453"/>
      <c r="K70" s="453"/>
      <c r="L70" s="453"/>
      <c r="M70" s="453"/>
      <c r="N70" s="453"/>
    </row>
    <row r="71" spans="1:14" ht="36" customHeight="1">
      <c r="A71" s="2077" t="s">
        <v>2918</v>
      </c>
      <c r="B71" s="2077"/>
      <c r="C71" s="2077"/>
      <c r="D71" s="2077"/>
      <c r="E71" s="6" t="s">
        <v>766</v>
      </c>
      <c r="F71" s="453"/>
      <c r="G71" s="453"/>
      <c r="H71" s="453"/>
      <c r="I71" s="453"/>
      <c r="J71" s="453"/>
      <c r="K71" s="453"/>
      <c r="L71" s="453"/>
      <c r="M71" s="453"/>
      <c r="N71" s="453"/>
    </row>
    <row r="72" spans="1:14" ht="18" customHeight="1">
      <c r="A72" s="82"/>
      <c r="B72" s="453"/>
      <c r="C72" s="453"/>
      <c r="D72" s="453"/>
      <c r="E72" s="6" t="s">
        <v>766</v>
      </c>
      <c r="F72" s="453"/>
      <c r="G72" s="453"/>
      <c r="H72" s="453"/>
      <c r="I72" s="453"/>
      <c r="J72" s="453"/>
      <c r="K72" s="453"/>
      <c r="L72" s="453"/>
      <c r="M72" s="453"/>
      <c r="N72" s="453"/>
    </row>
    <row r="73" spans="1:14" ht="18" customHeight="1">
      <c r="A73" s="2083" t="s">
        <v>2822</v>
      </c>
      <c r="B73" s="2083"/>
      <c r="C73" s="2083"/>
      <c r="D73" s="2083"/>
      <c r="E73" s="6" t="s">
        <v>766</v>
      </c>
      <c r="F73" s="453"/>
      <c r="G73" s="453"/>
      <c r="H73" s="453"/>
      <c r="I73" s="453"/>
      <c r="J73" s="453"/>
      <c r="K73" s="453"/>
      <c r="L73" s="453"/>
      <c r="M73" s="453"/>
      <c r="N73" s="453"/>
    </row>
    <row r="74" spans="1:14" ht="33" customHeight="1">
      <c r="A74" s="2083" t="s">
        <v>2651</v>
      </c>
      <c r="B74" s="2083"/>
      <c r="C74" s="2083"/>
      <c r="D74" s="2083"/>
      <c r="E74" s="6" t="s">
        <v>766</v>
      </c>
      <c r="F74" s="453"/>
      <c r="G74" s="453"/>
      <c r="H74" s="453"/>
      <c r="I74" s="453"/>
      <c r="J74" s="453"/>
      <c r="K74" s="453"/>
      <c r="L74" s="453"/>
      <c r="M74" s="453"/>
      <c r="N74" s="453"/>
    </row>
    <row r="75" spans="1:14" ht="33" customHeight="1">
      <c r="A75" s="2077" t="s">
        <v>2652</v>
      </c>
      <c r="B75" s="2077"/>
      <c r="C75" s="2077"/>
      <c r="D75" s="2077"/>
      <c r="E75" s="6" t="s">
        <v>766</v>
      </c>
      <c r="F75" s="453"/>
      <c r="G75" s="453"/>
      <c r="H75" s="453"/>
      <c r="I75" s="453"/>
      <c r="J75" s="453"/>
      <c r="K75" s="453"/>
      <c r="L75" s="453"/>
      <c r="M75" s="453"/>
      <c r="N75" s="453"/>
    </row>
    <row r="76" spans="1:14" ht="33" customHeight="1">
      <c r="A76" s="2083" t="s">
        <v>2653</v>
      </c>
      <c r="B76" s="2083"/>
      <c r="C76" s="2083"/>
      <c r="D76" s="2083"/>
      <c r="E76" s="6" t="s">
        <v>766</v>
      </c>
      <c r="F76" s="453"/>
      <c r="G76" s="453"/>
      <c r="H76" s="453"/>
      <c r="I76" s="453"/>
      <c r="J76" s="453"/>
      <c r="K76" s="453"/>
      <c r="L76" s="453"/>
      <c r="M76" s="453"/>
      <c r="N76" s="453"/>
    </row>
    <row r="77" spans="1:14" customFormat="1" ht="4.9000000000000004" customHeight="1">
      <c r="A77" s="56"/>
      <c r="B77" s="56"/>
      <c r="C77" s="55"/>
      <c r="D77" s="55"/>
      <c r="E77" s="6" t="s">
        <v>766</v>
      </c>
    </row>
    <row r="78" spans="1:14" customFormat="1" ht="22.15" customHeight="1">
      <c r="A78" s="1982" t="s">
        <v>2919</v>
      </c>
      <c r="B78" s="62" t="s">
        <v>2455</v>
      </c>
      <c r="C78" s="1920"/>
      <c r="D78" s="1920"/>
      <c r="E78" s="6" t="s">
        <v>766</v>
      </c>
    </row>
    <row r="79" spans="1:14" customFormat="1" ht="18" customHeight="1">
      <c r="A79" s="175" t="str">
        <f>+'jobinfo(2)'!$B$4</f>
        <v>Customer Email</v>
      </c>
      <c r="B79" t="s">
        <v>2920</v>
      </c>
      <c r="C79" t="str">
        <f>+'jobinfo(2)'!$B$29</f>
        <v>Email INS. co.</v>
      </c>
      <c r="D79" t="str">
        <f>+'jobinfo(2)'!$B$33</f>
        <v xml:space="preserve">DA Email </v>
      </c>
      <c r="E79" s="6" t="s">
        <v>766</v>
      </c>
    </row>
    <row r="80" spans="1:14" s="175" customFormat="1" ht="37.9" customHeight="1">
      <c r="A80" s="175" t="str">
        <f>+'jobinfo(2)'!$C$4</f>
        <v>Emdlacey@gmail.com</v>
      </c>
      <c r="B80" s="176" t="s">
        <v>2454</v>
      </c>
      <c r="C80" s="175" t="str">
        <f>+'jobinfo(2)'!$C$29</f>
        <v>STAPLES.OLIVIA @ace.aaa.com</v>
      </c>
      <c r="D80" s="175" t="str">
        <f>+'jobinfo(2)'!$C$33</f>
        <v>STAPLES.OLIVIA @ace.aaa.com</v>
      </c>
      <c r="E80" s="6" t="s">
        <v>766</v>
      </c>
    </row>
    <row r="81" spans="1:5" customFormat="1" ht="33" customHeight="1">
      <c r="A81" s="175" t="str">
        <f>+'jobinfo(2)'!$C$10</f>
        <v>TBD</v>
      </c>
      <c r="B81" t="str">
        <f>+'jobinfo(2)'!$B$36</f>
        <v>Field adj email</v>
      </c>
      <c r="C81" t="str">
        <f>+'jobinfo(2)'!$B$42</f>
        <v>adj TMP email</v>
      </c>
      <c r="D81" t="str">
        <f>+'jobinfo(2)'!$B$39</f>
        <v>adj CPS email</v>
      </c>
      <c r="E81" s="6" t="s">
        <v>766</v>
      </c>
    </row>
    <row r="82" spans="1:5" customFormat="1" ht="18" customHeight="1">
      <c r="B82" t="str">
        <f>+'jobinfo(2)'!$C$36</f>
        <v>KATHERINE@KGVINCENT.COM</v>
      </c>
      <c r="C82" t="str">
        <f>+'jobinfo(2)'!$C$42</f>
        <v>TBD</v>
      </c>
      <c r="D82" t="str">
        <f>+'jobinfo(2)'!$C$39</f>
        <v>TBD</v>
      </c>
      <c r="E82" s="6" t="s">
        <v>766</v>
      </c>
    </row>
    <row r="83" spans="1:5">
      <c r="E83" s="6" t="s">
        <v>766</v>
      </c>
    </row>
    <row r="84" spans="1:5">
      <c r="E84" s="6" t="s">
        <v>766</v>
      </c>
    </row>
    <row r="85" spans="1:5" ht="21">
      <c r="A85" s="1540" t="s">
        <v>2457</v>
      </c>
      <c r="E85" s="171"/>
    </row>
    <row r="86" spans="1:5" ht="21">
      <c r="A86" s="1540"/>
      <c r="B86" s="1887" t="str">
        <f>A122</f>
        <v>NON SALVAGEABLES Documents Stacking List:</v>
      </c>
    </row>
    <row r="87" spans="1:5" ht="21">
      <c r="A87" s="1651" t="str">
        <f>A124</f>
        <v>LACEY, EUNICE</v>
      </c>
      <c r="B87" s="1651"/>
      <c r="C87" s="1651" t="str">
        <f>C124</f>
        <v>AAA Insurance</v>
      </c>
      <c r="D87" s="1651" t="str">
        <f>D124</f>
        <v>#017095711</v>
      </c>
    </row>
    <row r="88" spans="1:5" ht="21">
      <c r="A88" s="1651" t="str">
        <f>'jobinfo(2)'!C4</f>
        <v>Emdlacey@gmail.com</v>
      </c>
      <c r="B88" s="1651"/>
      <c r="C88" s="2107">
        <f>C125</f>
        <v>45765</v>
      </c>
      <c r="D88" s="2107"/>
    </row>
    <row r="89" spans="1:5" ht="21">
      <c r="A89" s="1540"/>
      <c r="B89" s="1540"/>
      <c r="C89" s="1592"/>
      <c r="D89" s="1592"/>
    </row>
    <row r="90" spans="1:5" ht="21">
      <c r="A90" s="213" t="str">
        <f>REBLD!A178</f>
        <v>0.    AOB COVER</v>
      </c>
    </row>
    <row r="91" spans="1:5">
      <c r="A91" s="1542" t="s">
        <v>2921</v>
      </c>
    </row>
    <row r="92" spans="1:5">
      <c r="A92" s="1542"/>
    </row>
    <row r="93" spans="1:5">
      <c r="A93" s="1572" t="str">
        <f>C131</f>
        <v xml:space="preserve">XACTIMATE REPORT/INVOICE  </v>
      </c>
      <c r="C93" s="1573" t="str">
        <f>A131</f>
        <v xml:space="preserve">  XACTIMATE NON SALVAGEABLES  ITEMS</v>
      </c>
    </row>
    <row r="94" spans="1:5">
      <c r="A94" s="1574" t="s">
        <v>2922</v>
      </c>
      <c r="B94" s="732"/>
      <c r="C94" s="732"/>
      <c r="D94" s="732"/>
    </row>
    <row r="95" spans="1:5">
      <c r="A95" s="1574"/>
      <c r="B95" s="732"/>
      <c r="C95" s="732"/>
      <c r="D95" s="732"/>
    </row>
    <row r="96" spans="1:5">
      <c r="A96" s="896" t="str">
        <f>REBLD!A179</f>
        <v>1.     GENERAL AUTHORIZATION PACKAGE</v>
      </c>
    </row>
    <row r="97" spans="1:2">
      <c r="A97" s="896" t="str">
        <f>REBLD!A180</f>
        <v xml:space="preserve">2.     CUSTOMER AGREEMENT/Contract Package (signed). </v>
      </c>
    </row>
    <row r="98" spans="1:2">
      <c r="A98" s="896" t="str">
        <f>REBLD!A181</f>
        <v xml:space="preserve">3.    W9 form. </v>
      </c>
      <c r="B98" s="6">
        <f>MIT!C148</f>
        <v>0</v>
      </c>
    </row>
    <row r="99" spans="1:2">
      <c r="A99" s="896"/>
    </row>
    <row r="100" spans="1:2">
      <c r="A100" s="896" t="str">
        <f>MIT!B151</f>
        <v>C. Moisture Mapping Readings Chart</v>
      </c>
    </row>
    <row r="101" spans="1:2">
      <c r="A101" s="1294">
        <f>MIT!B152</f>
        <v>0</v>
      </c>
    </row>
    <row r="102" spans="1:2">
      <c r="A102" s="896" t="str">
        <f>MIT!B154</f>
        <v xml:space="preserve">       B. READINGS Pictures</v>
      </c>
    </row>
    <row r="103" spans="1:2">
      <c r="A103" s="1569" t="str">
        <f>MIT!B155</f>
        <v xml:space="preserve">              C. Psychrometric Readings; RH &amp; Temp  &amp; GPP  &amp; EVP &amp; Chart</v>
      </c>
    </row>
    <row r="104" spans="1:2">
      <c r="A104" s="1569"/>
    </row>
    <row r="105" spans="1:2">
      <c r="A105" s="1586" t="s">
        <v>2923</v>
      </c>
    </row>
    <row r="106" spans="1:2">
      <c r="A106" s="1432" t="s">
        <v>2924</v>
      </c>
    </row>
    <row r="107" spans="1:2">
      <c r="A107" s="6"/>
    </row>
    <row r="108" spans="1:2">
      <c r="A108" s="896" t="str">
        <f>A139</f>
        <v xml:space="preserve"> NON SALVAGEABLES 5.B.  "Schedule of Loss" </v>
      </c>
    </row>
    <row r="109" spans="1:2">
      <c r="A109" s="1432" t="str">
        <f>A140</f>
        <v>SEND OUT TO CUSTOMER FOR  ….....      SIGNATURE &amp; ….... ITEM AGE INPUT</v>
      </c>
    </row>
    <row r="110" spans="1:2">
      <c r="A110" s="1570" t="s">
        <v>2925</v>
      </c>
    </row>
    <row r="111" spans="1:2">
      <c r="A111" s="1570" t="s">
        <v>2926</v>
      </c>
    </row>
    <row r="112" spans="1:2">
      <c r="A112" s="6"/>
    </row>
    <row r="113" spans="1:9" ht="21">
      <c r="A113" s="213" t="str">
        <f>A142</f>
        <v xml:space="preserve"> NON SALVAGEABLES 5.C   BOX COUNT REPORT  …....    ........</v>
      </c>
    </row>
    <row r="114" spans="1:9">
      <c r="A114" s="1432" t="s">
        <v>2927</v>
      </c>
    </row>
    <row r="115" spans="1:9" ht="21">
      <c r="A115" s="1571" t="s">
        <v>2928</v>
      </c>
    </row>
    <row r="116" spans="1:9">
      <c r="A116" s="1432" t="s">
        <v>2826</v>
      </c>
    </row>
    <row r="117" spans="1:9">
      <c r="A117" s="1432"/>
    </row>
    <row r="118" spans="1:9">
      <c r="A118" s="896" t="str">
        <f>A144</f>
        <v xml:space="preserve">NON SALVAGEABLES 5.D   PHOTO REPORT”.                      (PICTURES, &amp; DESCRIPTIONS) </v>
      </c>
    </row>
    <row r="119" spans="1:9">
      <c r="A119" s="1432" t="s">
        <v>2929</v>
      </c>
    </row>
    <row r="122" spans="1:9" ht="24" customHeight="1">
      <c r="A122" s="454" t="s">
        <v>2930</v>
      </c>
    </row>
    <row r="123" spans="1:9" ht="3" customHeight="1">
      <c r="A123" s="454"/>
    </row>
    <row r="124" spans="1:9" ht="22.15" customHeight="1">
      <c r="A124" s="1132" t="str">
        <f>'jobinfo(2)'!C1</f>
        <v>LACEY, EUNICE</v>
      </c>
      <c r="B124" s="1133" t="str">
        <f>'jobinfo(2)'!C2</f>
        <v>13601 5th Ave</v>
      </c>
      <c r="C124" s="1133" t="str">
        <f>'jobinfo(2)'!C26</f>
        <v>AAA Insurance</v>
      </c>
      <c r="D124" s="1133" t="str">
        <f>'jobinfo(2)'!C27</f>
        <v>#017095711</v>
      </c>
      <c r="F124" s="22" t="s">
        <v>2931</v>
      </c>
      <c r="G124" s="22"/>
      <c r="H124" s="22"/>
      <c r="I124" s="22"/>
    </row>
    <row r="125" spans="1:9" ht="22.15" customHeight="1">
      <c r="A125" s="1132"/>
      <c r="B125" s="1133"/>
      <c r="C125" s="2115">
        <f>'jobinfo(2)'!C12</f>
        <v>45765</v>
      </c>
      <c r="D125" s="2115"/>
      <c r="F125" s="22"/>
      <c r="G125" s="22"/>
      <c r="H125" s="22"/>
      <c r="I125" s="22"/>
    </row>
    <row r="126" spans="1:9" ht="22.15" customHeight="1">
      <c r="A126" s="66" t="s">
        <v>2932</v>
      </c>
      <c r="B126"/>
    </row>
    <row r="127" spans="1:9" ht="16.149999999999999" customHeight="1">
      <c r="B127" s="1149" t="s">
        <v>2505</v>
      </c>
    </row>
    <row r="128" spans="1:9" ht="16.149999999999999" customHeight="1">
      <c r="B128" s="1149"/>
    </row>
    <row r="129" spans="1:14" ht="22.15" customHeight="1">
      <c r="A129" s="484" t="s">
        <v>2506</v>
      </c>
      <c r="B129"/>
    </row>
    <row r="130" spans="1:14" ht="22.15" customHeight="1">
      <c r="A130" s="1888" t="s">
        <v>2507</v>
      </c>
      <c r="B130"/>
      <c r="F130" s="1566" t="s">
        <v>2933</v>
      </c>
    </row>
    <row r="131" spans="1:14" ht="27" customHeight="1">
      <c r="A131" s="1564" t="s">
        <v>2934</v>
      </c>
      <c r="B131" s="1563"/>
      <c r="C131" s="2108" t="s">
        <v>2935</v>
      </c>
      <c r="D131" s="2108"/>
    </row>
    <row r="132" spans="1:14" ht="16.149999999999999" customHeight="1">
      <c r="A132" s="1565" t="str">
        <f>C131</f>
        <v xml:space="preserve">XACTIMATE REPORT/INVOICE  </v>
      </c>
      <c r="B132" s="66"/>
    </row>
    <row r="133" spans="1:14" ht="16.149999999999999" customHeight="1">
      <c r="A133" s="1567" t="s">
        <v>2936</v>
      </c>
      <c r="B133" s="732"/>
      <c r="C133" s="732"/>
      <c r="D133" s="732"/>
    </row>
    <row r="134" spans="1:14" ht="33" customHeight="1">
      <c r="A134" s="1365" t="s">
        <v>2528</v>
      </c>
      <c r="B134" s="1409" t="s">
        <v>2937</v>
      </c>
      <c r="C134" s="1366"/>
      <c r="D134" s="1367"/>
    </row>
    <row r="135" spans="1:14" ht="33" customHeight="1">
      <c r="A135" s="1188" t="s">
        <v>2923</v>
      </c>
      <c r="B135" s="1188"/>
      <c r="C135" s="1370"/>
      <c r="D135" s="1370"/>
      <c r="E135" s="22"/>
      <c r="F135" s="22"/>
      <c r="G135" s="22"/>
      <c r="H135" s="22"/>
      <c r="I135" s="22"/>
      <c r="J135" s="22"/>
      <c r="K135" s="22"/>
      <c r="L135" s="22"/>
      <c r="M135" s="22"/>
      <c r="N135" s="22"/>
    </row>
    <row r="136" spans="1:14" ht="22.15" customHeight="1">
      <c r="A136" s="314" t="s">
        <v>2938</v>
      </c>
      <c r="E136" s="22"/>
      <c r="F136" s="22"/>
      <c r="G136" s="22"/>
      <c r="H136" s="22"/>
      <c r="I136" s="22"/>
      <c r="J136" s="22"/>
      <c r="K136" s="22"/>
      <c r="L136" s="22"/>
      <c r="M136" s="22"/>
      <c r="N136" s="22"/>
    </row>
    <row r="137" spans="1:14" ht="22.15" customHeight="1">
      <c r="A137" s="655" t="s">
        <v>2939</v>
      </c>
      <c r="E137" s="22"/>
      <c r="F137" s="22"/>
      <c r="G137" s="22"/>
      <c r="H137" s="22"/>
      <c r="I137" s="22"/>
      <c r="J137" s="22"/>
      <c r="K137" s="22"/>
      <c r="L137" s="22"/>
      <c r="M137" s="22"/>
      <c r="N137" s="22"/>
    </row>
    <row r="138" spans="1:14" ht="22.15" customHeight="1">
      <c r="A138" s="655"/>
      <c r="B138" s="1295" t="s">
        <v>2940</v>
      </c>
      <c r="D138" s="1295"/>
      <c r="E138" s="22"/>
      <c r="F138" s="22"/>
      <c r="G138" s="22"/>
      <c r="H138" s="22"/>
      <c r="I138" s="22"/>
      <c r="J138" s="22"/>
      <c r="K138" s="22"/>
      <c r="L138" s="22"/>
      <c r="M138" s="22"/>
      <c r="N138" s="22"/>
    </row>
    <row r="139" spans="1:14" ht="33" customHeight="1">
      <c r="A139" s="1433" t="s">
        <v>2941</v>
      </c>
      <c r="B139" s="171"/>
      <c r="C139" s="171"/>
      <c r="D139" s="171" t="s">
        <v>2942</v>
      </c>
      <c r="E139" s="171"/>
    </row>
    <row r="140" spans="1:14" ht="22.15" customHeight="1">
      <c r="A140" s="1432" t="s">
        <v>2943</v>
      </c>
      <c r="C140" s="314"/>
    </row>
    <row r="141" spans="1:14" ht="22.15" customHeight="1">
      <c r="C141" s="314"/>
    </row>
    <row r="142" spans="1:14" ht="22.15" customHeight="1">
      <c r="A142" s="1371" t="s">
        <v>2944</v>
      </c>
      <c r="B142" s="1372"/>
    </row>
    <row r="143" spans="1:14" ht="22.15" customHeight="1">
      <c r="A143" s="1294"/>
      <c r="B143" s="1294"/>
      <c r="F143" s="79"/>
    </row>
    <row r="144" spans="1:14" ht="33" customHeight="1">
      <c r="A144" s="1206" t="s">
        <v>2945</v>
      </c>
      <c r="B144" s="171"/>
    </row>
    <row r="145" spans="1:4" ht="43.9" customHeight="1">
      <c r="A145" s="1373" t="s">
        <v>2946</v>
      </c>
      <c r="D145" s="79" t="s">
        <v>2947</v>
      </c>
    </row>
    <row r="146" spans="1:4" ht="43.9" customHeight="1">
      <c r="A146" s="1131" t="s">
        <v>2948</v>
      </c>
      <c r="D146" s="313" t="s">
        <v>2949</v>
      </c>
    </row>
    <row r="147" spans="1:4" ht="7.15" customHeight="1">
      <c r="A147" s="6"/>
      <c r="C147" s="314"/>
      <c r="D147" s="314"/>
    </row>
    <row r="148" spans="1:4" ht="22.15" customHeight="1">
      <c r="A148" s="108" t="s">
        <v>2546</v>
      </c>
      <c r="D148" s="1147"/>
    </row>
    <row r="149" spans="1:4" ht="22.15" customHeight="1">
      <c r="A149" s="1134" t="s">
        <v>2950</v>
      </c>
      <c r="D149" s="1148"/>
    </row>
    <row r="150" spans="1:4" ht="22.15" customHeight="1">
      <c r="A150" s="511" t="s">
        <v>2951</v>
      </c>
    </row>
    <row r="151" spans="1:4" ht="22.15" customHeight="1">
      <c r="B151" s="1134" t="s">
        <v>2952</v>
      </c>
    </row>
    <row r="152" spans="1:4" ht="33" customHeight="1">
      <c r="A152" s="513" t="s">
        <v>2953</v>
      </c>
      <c r="B152" s="171"/>
      <c r="C152" s="171"/>
      <c r="D152" s="171"/>
    </row>
    <row r="153" spans="1:4" ht="33" customHeight="1">
      <c r="A153" s="1583" t="str">
        <f>A87</f>
        <v>LACEY, EUNICE</v>
      </c>
      <c r="B153" s="1584">
        <f>B87</f>
        <v>0</v>
      </c>
      <c r="C153" s="1584" t="str">
        <f>C87</f>
        <v>AAA Insurance</v>
      </c>
      <c r="D153" s="1585" t="str">
        <f>D87</f>
        <v>#017095711</v>
      </c>
    </row>
    <row r="154" spans="1:4" ht="22.15" customHeight="1">
      <c r="A154" s="1582" t="s">
        <v>2553</v>
      </c>
    </row>
    <row r="155" spans="1:4" ht="22.15" customHeight="1">
      <c r="A155" s="1368" t="s">
        <v>2554</v>
      </c>
    </row>
    <row r="156" spans="1:4" ht="33" customHeight="1">
      <c r="A156" s="1374" t="s">
        <v>2954</v>
      </c>
      <c r="B156" s="171"/>
      <c r="C156" s="171"/>
      <c r="D156" s="171"/>
    </row>
    <row r="157" spans="1:4" ht="9" customHeight="1">
      <c r="A157" s="483"/>
    </row>
    <row r="158" spans="1:4" ht="33" customHeight="1">
      <c r="A158" s="1374" t="s">
        <v>2955</v>
      </c>
      <c r="B158" s="171"/>
      <c r="C158" s="171"/>
    </row>
    <row r="159" spans="1:4" ht="10.9" customHeight="1">
      <c r="A159" s="483"/>
    </row>
    <row r="160" spans="1:4" ht="33" customHeight="1">
      <c r="A160" s="1374" t="s">
        <v>2956</v>
      </c>
      <c r="B160" s="171"/>
      <c r="C160" s="171"/>
    </row>
    <row r="161" spans="1:4" ht="33" customHeight="1">
      <c r="A161" s="1378" t="s">
        <v>2957</v>
      </c>
    </row>
    <row r="162" spans="1:4" ht="33" customHeight="1">
      <c r="A162" s="1374" t="s">
        <v>2958</v>
      </c>
      <c r="B162" s="171"/>
      <c r="C162" s="171"/>
      <c r="D162" s="171"/>
    </row>
    <row r="163" spans="1:4" ht="33" customHeight="1">
      <c r="A163" s="1575" t="s">
        <v>2959</v>
      </c>
    </row>
    <row r="164" spans="1:4" ht="33" customHeight="1">
      <c r="A164" s="512" t="s">
        <v>2960</v>
      </c>
    </row>
    <row r="165" spans="1:4" ht="33" customHeight="1">
      <c r="A165" s="1375" t="str">
        <f>CPS!A126</f>
        <v xml:space="preserve">“REPORT #, State, YEAR, COMPANY# (A/T/P/Q/M), CUSTOMER Name,  @STREET.”  </v>
      </c>
    </row>
    <row r="166" spans="1:4" ht="22.15" customHeight="1">
      <c r="A166" s="1600" t="s">
        <v>2961</v>
      </c>
      <c r="B166" s="1601" t="s">
        <v>2962</v>
      </c>
      <c r="C166" s="1597"/>
      <c r="D166" s="1377"/>
    </row>
    <row r="167" spans="1:4" ht="22.15" customHeight="1">
      <c r="A167" s="2113" t="s">
        <v>2899</v>
      </c>
      <c r="B167" s="1601" t="s">
        <v>2963</v>
      </c>
      <c r="C167" s="1598"/>
      <c r="D167" s="702"/>
    </row>
    <row r="168" spans="1:4" ht="33" customHeight="1">
      <c r="A168" s="2113"/>
      <c r="B168" s="1601" t="s">
        <v>2964</v>
      </c>
      <c r="C168" s="1599"/>
      <c r="D168" s="1376"/>
    </row>
    <row r="169" spans="1:4" ht="22.15" customHeight="1">
      <c r="A169" s="1520"/>
      <c r="B169" s="1576"/>
      <c r="C169" s="460"/>
    </row>
    <row r="170" spans="1:4" ht="33" customHeight="1">
      <c r="A170" s="1577" t="s">
        <v>2965</v>
      </c>
      <c r="B170" s="171"/>
      <c r="C170" s="1578" t="s">
        <v>2966</v>
      </c>
      <c r="D170" s="1579"/>
    </row>
    <row r="171" spans="1:4" ht="22.15" customHeight="1">
      <c r="A171" s="1581" t="s">
        <v>2967</v>
      </c>
      <c r="C171" s="1580"/>
    </row>
    <row r="172" spans="1:4" ht="22.15" customHeight="1"/>
    <row r="173" spans="1:4" ht="33" customHeight="1">
      <c r="A173" s="1568" t="s">
        <v>2968</v>
      </c>
      <c r="B173" s="171"/>
      <c r="C173" s="171"/>
    </row>
    <row r="174" spans="1:4" ht="22.15" customHeight="1">
      <c r="A174" s="210" t="s">
        <v>2969</v>
      </c>
      <c r="C174" s="1356" t="s">
        <v>2970</v>
      </c>
    </row>
    <row r="175" spans="1:4" ht="33" customHeight="1">
      <c r="A175" s="654" t="s">
        <v>2971</v>
      </c>
    </row>
    <row r="176" spans="1:4" ht="22.15" customHeight="1">
      <c r="A176" s="654" t="s">
        <v>2972</v>
      </c>
    </row>
    <row r="177" spans="1:2" ht="22.15" customHeight="1">
      <c r="A177" s="654" t="s">
        <v>2973</v>
      </c>
      <c r="B177" s="1939" t="s">
        <v>2974</v>
      </c>
    </row>
    <row r="178" spans="1:2" ht="22.15" customHeight="1">
      <c r="A178" s="483"/>
    </row>
  </sheetData>
  <mergeCells count="48">
    <mergeCell ref="A167:A168"/>
    <mergeCell ref="A4:D4"/>
    <mergeCell ref="A5:D5"/>
    <mergeCell ref="A6:D6"/>
    <mergeCell ref="A7:D7"/>
    <mergeCell ref="A8:D8"/>
    <mergeCell ref="C20:D20"/>
    <mergeCell ref="A73:D73"/>
    <mergeCell ref="A24:D24"/>
    <mergeCell ref="A50:D50"/>
    <mergeCell ref="C125:D125"/>
    <mergeCell ref="A36:D36"/>
    <mergeCell ref="A44:D45"/>
    <mergeCell ref="A47:D47"/>
    <mergeCell ref="A49:D49"/>
    <mergeCell ref="A42:D42"/>
    <mergeCell ref="A75:D75"/>
    <mergeCell ref="A1:D1"/>
    <mergeCell ref="A2:D2"/>
    <mergeCell ref="A3:D3"/>
    <mergeCell ref="A40:D40"/>
    <mergeCell ref="A41:D41"/>
    <mergeCell ref="C17:D17"/>
    <mergeCell ref="A10:D10"/>
    <mergeCell ref="A11:B11"/>
    <mergeCell ref="C11:D11"/>
    <mergeCell ref="B12:C12"/>
    <mergeCell ref="B13:C13"/>
    <mergeCell ref="A14:D14"/>
    <mergeCell ref="A15:B15"/>
    <mergeCell ref="C15:D15"/>
    <mergeCell ref="C16:D16"/>
    <mergeCell ref="C88:D88"/>
    <mergeCell ref="C131:D131"/>
    <mergeCell ref="A65:D65"/>
    <mergeCell ref="A52:D52"/>
    <mergeCell ref="A53:D53"/>
    <mergeCell ref="A61:D61"/>
    <mergeCell ref="A63:D63"/>
    <mergeCell ref="A64:D64"/>
    <mergeCell ref="A54:D54"/>
    <mergeCell ref="A62:D62"/>
    <mergeCell ref="A74:D74"/>
    <mergeCell ref="A76:D76"/>
    <mergeCell ref="A66:D66"/>
    <mergeCell ref="A67:D67"/>
    <mergeCell ref="A69:D69"/>
    <mergeCell ref="A71:D71"/>
  </mergeCells>
  <hyperlinks>
    <hyperlink ref="B80" r:id="rId1" xr:uid="{0EC4039D-1D9E-4F47-B27D-664CED5A75C6}"/>
    <hyperlink ref="C16" r:id="rId2" display="wsbjoe9@gmail.com" xr:uid="{910FD44C-475B-4DF8-A6B9-205AC6AF3EB8}"/>
    <hyperlink ref="C17" r:id="rId3" display="ddevonJohnson@gmail.com" xr:uid="{69E49351-E6D3-4FBD-8014-6E474DBAE923}"/>
    <hyperlink ref="C11" r:id="rId4" display="info@myapcllc.com" xr:uid="{C10B2CF6-397A-4EED-8E3A-8CEAA0664587}"/>
  </hyperlinks>
  <pageMargins left="0.32" right="0.28000000000000003" top="0.19" bottom="0.36" header="0.48" footer="0.11"/>
  <pageSetup orientation="portrait" r:id="rId5"/>
  <headerFooter>
    <oddFooter>&amp;L&amp;P of &amp;N  &amp;A&amp;C
&amp;D....&amp;T&amp;R&amp;F</oddFooter>
  </headerFooter>
  <rowBreaks count="5" manualBreakCount="5">
    <brk id="35" max="16383" man="1"/>
    <brk id="60" max="16383" man="1"/>
    <brk id="84" max="16383" man="1"/>
    <brk id="121" max="3" man="1"/>
    <brk id="151" max="3" man="1"/>
  </rowBreaks>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4DE5-2455-4916-A6B8-9C4CB8FF09D4}">
  <sheetPr codeName="Sheet10"/>
  <dimension ref="A1:R183"/>
  <sheetViews>
    <sheetView view="pageBreakPreview" zoomScaleNormal="100" zoomScaleSheetLayoutView="100" workbookViewId="0">
      <selection activeCell="H13" sqref="H13"/>
    </sheetView>
  </sheetViews>
  <sheetFormatPr defaultRowHeight="15.6"/>
  <cols>
    <col min="1" max="1" width="22.28515625" style="1" customWidth="1"/>
    <col min="2" max="2" width="5.7109375" style="2" customWidth="1"/>
    <col min="3" max="3" width="23.7109375" style="1" customWidth="1"/>
    <col min="4" max="4" width="12.5703125" style="1" customWidth="1"/>
    <col min="5" max="5" width="13" style="1" customWidth="1"/>
    <col min="6" max="6" width="8.85546875" customWidth="1"/>
    <col min="7" max="7" width="10.5703125" style="1" customWidth="1"/>
    <col min="8" max="8" width="33" customWidth="1"/>
    <col min="9" max="9" width="8" customWidth="1"/>
    <col min="10" max="10" width="11.7109375" customWidth="1"/>
    <col min="11" max="11" width="29.7109375" customWidth="1"/>
    <col min="12" max="12" width="15.42578125" customWidth="1"/>
    <col min="14" max="14" width="79.5703125" bestFit="1" customWidth="1"/>
    <col min="15" max="15" width="4.7109375" bestFit="1" customWidth="1"/>
    <col min="16" max="16" width="11.28515625" bestFit="1" customWidth="1"/>
    <col min="17" max="17" width="10.28515625" bestFit="1" customWidth="1"/>
    <col min="18" max="18" width="11" bestFit="1" customWidth="1"/>
  </cols>
  <sheetData>
    <row r="1" spans="1:8" ht="18">
      <c r="A1" s="38" t="s">
        <v>2975</v>
      </c>
      <c r="B1" s="19"/>
      <c r="C1" s="40" t="s">
        <v>2976</v>
      </c>
      <c r="D1" s="39"/>
      <c r="E1" s="2126" t="str">
        <f>+REBLD!A4</f>
        <v>All Phase Consulting, LLC</v>
      </c>
      <c r="F1" s="2127"/>
      <c r="G1" s="2127"/>
    </row>
    <row r="2" spans="1:8" ht="3" customHeight="1" thickBot="1">
      <c r="B2" s="1963"/>
      <c r="C2" s="1942"/>
      <c r="D2" s="1949"/>
      <c r="E2" s="4"/>
      <c r="F2" s="4"/>
    </row>
    <row r="3" spans="1:8" ht="45.6" thickTop="1">
      <c r="A3" s="14" t="s">
        <v>2977</v>
      </c>
      <c r="B3" s="2132"/>
      <c r="C3" s="6" t="str">
        <f>+'jobinfo(2)'!C1</f>
        <v>LACEY, EUNICE</v>
      </c>
      <c r="E3" s="69"/>
      <c r="F3" s="69"/>
      <c r="G3" s="69"/>
      <c r="H3" s="211" t="s">
        <v>2978</v>
      </c>
    </row>
    <row r="4" spans="1:8" ht="18">
      <c r="A4" s="14" t="s">
        <v>2979</v>
      </c>
      <c r="B4" s="2133"/>
      <c r="C4" s="6" t="str">
        <f>+'jobinfo(2)'!C2</f>
        <v>13601 5th Ave</v>
      </c>
      <c r="E4" s="23" t="s">
        <v>2980</v>
      </c>
      <c r="F4" s="2131" t="str">
        <f>+'jobinfo(2)'!C6</f>
        <v>TBD</v>
      </c>
      <c r="G4" s="2131"/>
    </row>
    <row r="5" spans="1:8" ht="30">
      <c r="A5" s="14" t="s">
        <v>2981</v>
      </c>
      <c r="B5" s="2133"/>
      <c r="C5" s="6" t="str">
        <f>+'jobinfo(2)'!C3</f>
        <v>East Cleveland, OH 44112</v>
      </c>
      <c r="E5" s="23" t="s">
        <v>308</v>
      </c>
      <c r="F5" s="2131" t="str">
        <f>+'jobinfo(2)'!C7</f>
        <v>TBD</v>
      </c>
      <c r="G5" s="2131"/>
      <c r="H5" s="211" t="s">
        <v>2982</v>
      </c>
    </row>
    <row r="6" spans="1:8" ht="18">
      <c r="A6" s="14" t="s">
        <v>2983</v>
      </c>
      <c r="B6" s="2133"/>
      <c r="C6" s="6" t="str">
        <f>+'jobinfo(2)'!C4</f>
        <v>Emdlacey@gmail.com</v>
      </c>
      <c r="E6" s="23" t="s">
        <v>320</v>
      </c>
      <c r="F6" s="2131" t="str">
        <f>+'jobinfo(2)'!C8</f>
        <v>TBD</v>
      </c>
      <c r="G6" s="2131"/>
    </row>
    <row r="7" spans="1:8" ht="18">
      <c r="A7" s="14" t="s">
        <v>2984</v>
      </c>
      <c r="B7" s="2133"/>
      <c r="C7" s="6" t="str">
        <f>+'jobinfo(2)'!C5</f>
        <v>(216) 450-4913</v>
      </c>
      <c r="E7" s="23" t="s">
        <v>333</v>
      </c>
      <c r="F7" s="2131" t="str">
        <f>+'jobinfo(2)'!C9</f>
        <v>TBD</v>
      </c>
      <c r="G7" s="2131"/>
    </row>
    <row r="8" spans="1:8" ht="18.600000000000001" thickBot="1">
      <c r="A8"/>
      <c r="B8" s="2133"/>
      <c r="C8" s="6" t="str">
        <f>+'jobinfo(2)'!C6</f>
        <v>TBD</v>
      </c>
      <c r="D8" s="16"/>
      <c r="E8" s="14" t="s">
        <v>338</v>
      </c>
      <c r="F8" s="2131" t="str">
        <f>+'jobinfo(2)'!C10</f>
        <v>TBD</v>
      </c>
      <c r="G8" s="2131"/>
      <c r="H8" s="1983" t="s">
        <v>2985</v>
      </c>
    </row>
    <row r="9" spans="1:8" ht="15" customHeight="1" thickTop="1" thickBot="1">
      <c r="A9" s="21" t="s">
        <v>2986</v>
      </c>
      <c r="B9" s="41"/>
      <c r="C9" s="42"/>
      <c r="D9" s="42"/>
      <c r="G9" s="7"/>
      <c r="H9" s="1983" t="s">
        <v>2987</v>
      </c>
    </row>
    <row r="10" spans="1:8" ht="18.600000000000001" thickTop="1">
      <c r="A10" s="1978" t="str">
        <f>+'jobinfo(2)'!B11</f>
        <v>Cause of Loss</v>
      </c>
      <c r="C10" s="34" t="str">
        <f>+'jobinfo(2)'!C11</f>
        <v>BATHTUB OVERFLOW</v>
      </c>
      <c r="D10" s="33" t="str">
        <f>+'jobinfo(2)'!B13</f>
        <v>rebuild  type 1</v>
      </c>
      <c r="E10" s="6" t="str">
        <f>+'jobinfo(2)'!C13</f>
        <v>interior repairs LVL2</v>
      </c>
      <c r="H10" s="222"/>
    </row>
    <row r="11" spans="1:8" ht="18">
      <c r="A11" s="45" t="str">
        <f>+'jobinfo(2)'!B12</f>
        <v>date of loss</v>
      </c>
      <c r="C11" s="35">
        <f>+'jobinfo(2)'!C12</f>
        <v>45765</v>
      </c>
      <c r="D11" s="33" t="str">
        <f>+'jobinfo(2)'!B14</f>
        <v>rebuild  type 2</v>
      </c>
      <c r="E11" s="6" t="str">
        <f>+'jobinfo(2)'!C14</f>
        <v>interior repairs LVL1</v>
      </c>
      <c r="H11" s="1983" t="s">
        <v>2988</v>
      </c>
    </row>
    <row r="12" spans="1:8" ht="18">
      <c r="D12" s="33" t="str">
        <f>+'jobinfo(2)'!B15</f>
        <v>rebuild  type 3</v>
      </c>
      <c r="E12" s="6" t="str">
        <f>+'jobinfo(2)'!C15</f>
        <v>BASEMENT</v>
      </c>
    </row>
    <row r="13" spans="1:8" ht="15" customHeight="1">
      <c r="A13" s="2129" t="s">
        <v>2989</v>
      </c>
      <c r="B13" s="2130"/>
      <c r="C13" s="2130"/>
      <c r="D13" s="6"/>
    </row>
    <row r="14" spans="1:8" ht="20.25" customHeight="1">
      <c r="A14" s="33" t="str">
        <f>+'jobinfo(2)'!B26</f>
        <v xml:space="preserve">Insurance Co. Name </v>
      </c>
      <c r="B14" s="34" t="str">
        <f>+'jobinfo(2)'!C26</f>
        <v>AAA Insurance</v>
      </c>
      <c r="C14" s="1489"/>
      <c r="D14" s="37" t="str">
        <f>+'jobinfo(2)'!B43</f>
        <v>ATT: Loss Draft Dept.</v>
      </c>
      <c r="E14" s="25" t="str">
        <f>+'jobinfo(2)'!C43</f>
        <v>TBD</v>
      </c>
      <c r="F14" s="34"/>
    </row>
    <row r="15" spans="1:8" ht="20.25" customHeight="1">
      <c r="A15" s="33" t="str">
        <f>+'jobinfo(2)'!B27</f>
        <v xml:space="preserve">Claim # </v>
      </c>
      <c r="B15" s="34" t="str">
        <f>+'jobinfo(2)'!C27</f>
        <v>#017095711</v>
      </c>
      <c r="C15" s="34"/>
      <c r="D15" s="37" t="str">
        <f>+'jobinfo(2)'!B44</f>
        <v>address ins overnight mail</v>
      </c>
      <c r="E15" s="25" t="str">
        <f>+'jobinfo(2)'!C44</f>
        <v>TBD</v>
      </c>
      <c r="F15" s="34"/>
    </row>
    <row r="16" spans="1:8" ht="20.25" customHeight="1">
      <c r="A16" s="33" t="str">
        <f>+'jobinfo(2)'!B28</f>
        <v>policy #</v>
      </c>
      <c r="B16" s="34" t="str">
        <f>+'jobinfo(2)'!C28</f>
        <v>OHH000190052</v>
      </c>
      <c r="C16" s="34"/>
      <c r="D16" s="37" t="str">
        <f>+'jobinfo(2)'!B45</f>
        <v>city, state-zip ins</v>
      </c>
      <c r="E16" s="25" t="str">
        <f>+'jobinfo(2)'!C45</f>
        <v>TBD</v>
      </c>
      <c r="F16" s="34"/>
    </row>
    <row r="17" spans="1:7" ht="20.25" customHeight="1">
      <c r="A17" s="33" t="str">
        <f>+'jobinfo(2)'!B29</f>
        <v>Email INS. co.</v>
      </c>
      <c r="B17" s="34" t="str">
        <f>+'jobinfo(2)'!C29</f>
        <v>STAPLES.OLIVIA @ace.aaa.com</v>
      </c>
      <c r="C17" s="34"/>
      <c r="D17" s="37" t="str">
        <f>+'jobinfo(2)'!B46</f>
        <v xml:space="preserve">Insurance Co. Phone </v>
      </c>
      <c r="E17" s="25" t="str">
        <f>+'jobinfo(2)'!C46</f>
        <v>TBD</v>
      </c>
      <c r="F17" s="34"/>
    </row>
    <row r="18" spans="1:7" ht="20.25" customHeight="1">
      <c r="A18" s="33" t="str">
        <f>+'jobinfo(2)'!B30</f>
        <v>DESK Adjuster DA</v>
      </c>
      <c r="B18" s="34" t="str">
        <f>+'jobinfo(2)'!C30</f>
        <v>STAPLES, OLIVIA 207 776 6150</v>
      </c>
      <c r="C18" s="34"/>
      <c r="D18" s="37" t="str">
        <f>+'jobinfo(2)'!B37</f>
        <v>adj contents</v>
      </c>
      <c r="E18" s="25" t="str">
        <f>+'jobinfo(2)'!C37</f>
        <v>SPV Tanya Sayer 207-791-8544</v>
      </c>
      <c r="F18" s="34"/>
    </row>
    <row r="19" spans="1:7" ht="20.25" customHeight="1">
      <c r="A19" s="33" t="str">
        <f>+'jobinfo(2)'!B31</f>
        <v>DA Phone</v>
      </c>
      <c r="B19" s="34" t="str">
        <f>+'jobinfo(2)'!C31</f>
        <v>207 776 6150</v>
      </c>
      <c r="C19" s="34"/>
      <c r="D19" s="37" t="str">
        <f>+'jobinfo(2)'!B38</f>
        <v>adj CPS phone #</v>
      </c>
      <c r="E19" s="25" t="str">
        <f>+'jobinfo(2)'!C38</f>
        <v>TBD</v>
      </c>
      <c r="F19" s="34"/>
    </row>
    <row r="20" spans="1:7" ht="20.25" customHeight="1">
      <c r="A20" s="33" t="str">
        <f>+'jobinfo(2)'!B32</f>
        <v>DA Ph. Ext. #</v>
      </c>
      <c r="B20" s="34" t="str">
        <f>+'jobinfo(2)'!C32</f>
        <v>207 776 6150</v>
      </c>
      <c r="C20" s="34"/>
      <c r="D20" s="37" t="str">
        <f>+'jobinfo(2)'!B39</f>
        <v>adj CPS email</v>
      </c>
      <c r="E20" s="25" t="str">
        <f>+'jobinfo(2)'!C39</f>
        <v>TBD</v>
      </c>
      <c r="F20" s="34"/>
    </row>
    <row r="21" spans="1:7" ht="20.25" customHeight="1">
      <c r="A21" s="33" t="str">
        <f>+'jobinfo(2)'!B33</f>
        <v xml:space="preserve">DA Email </v>
      </c>
      <c r="B21" s="34" t="str">
        <f>+'jobinfo(2)'!C33</f>
        <v>STAPLES.OLIVIA @ace.aaa.com</v>
      </c>
      <c r="C21" s="34"/>
      <c r="D21" s="37" t="str">
        <f>+'jobinfo(2)'!B40</f>
        <v>TMP adj</v>
      </c>
      <c r="E21" s="25" t="str">
        <f>+'jobinfo(2)'!C40</f>
        <v>TBD</v>
      </c>
      <c r="F21" s="34"/>
    </row>
    <row r="22" spans="1:7" ht="20.25" customHeight="1">
      <c r="A22" s="33" t="str">
        <f>+'jobinfo(2)'!B34</f>
        <v>Field Adjuster Name</v>
      </c>
      <c r="B22" s="34" t="str">
        <f>+'jobinfo(2)'!C34</f>
        <v>VINCENT, KATHERINE</v>
      </c>
      <c r="C22" s="34"/>
      <c r="D22" s="37" t="str">
        <f>+'jobinfo(2)'!B41</f>
        <v>TMP adj phone #</v>
      </c>
      <c r="E22" s="25" t="str">
        <f>+'jobinfo(2)'!C41</f>
        <v>TBD</v>
      </c>
      <c r="F22" s="34"/>
    </row>
    <row r="23" spans="1:7" ht="20.25" customHeight="1">
      <c r="A23" s="33" t="str">
        <f>+'jobinfo(2)'!B35</f>
        <v>Phone # field adj</v>
      </c>
      <c r="B23" s="34">
        <f>+'jobinfo(2)'!C35</f>
        <v>3306184299</v>
      </c>
      <c r="C23" s="34"/>
      <c r="D23" s="37" t="str">
        <f>+'jobinfo(2)'!B42</f>
        <v>adj TMP email</v>
      </c>
      <c r="E23" s="25" t="str">
        <f>+'jobinfo(2)'!C42</f>
        <v>TBD</v>
      </c>
      <c r="F23" s="34"/>
    </row>
    <row r="24" spans="1:7" ht="20.25" customHeight="1">
      <c r="A24" s="33" t="str">
        <f>+'jobinfo(2)'!B36</f>
        <v>Field adj email</v>
      </c>
      <c r="B24" s="34" t="str">
        <f>+'jobinfo(2)'!C36</f>
        <v>KATHERINE@KGVINCENT.COM</v>
      </c>
      <c r="C24" s="34"/>
      <c r="D24" s="46"/>
      <c r="E24" s="34"/>
      <c r="F24" s="34"/>
    </row>
    <row r="25" spans="1:7" ht="20.25" customHeight="1">
      <c r="A25" s="36" t="str">
        <f>+'jobinfo(2)'!B83</f>
        <v>Ph. Ext. Mtge contact</v>
      </c>
      <c r="C25" s="2" t="str">
        <f>+'jobinfo(2)'!C83</f>
        <v>TBD</v>
      </c>
      <c r="E25" s="23" t="s">
        <v>2990</v>
      </c>
      <c r="F25" s="1" t="str">
        <f>+'jobinfo(2)'!C84</f>
        <v>TBD</v>
      </c>
      <c r="G25" s="1951"/>
    </row>
    <row r="26" spans="1:7" ht="20.25" customHeight="1">
      <c r="B26" s="1966"/>
      <c r="C26" s="1966" t="s">
        <v>2991</v>
      </c>
      <c r="D26" s="1949" t="s">
        <v>2992</v>
      </c>
      <c r="F26" s="1966" t="s">
        <v>2991</v>
      </c>
      <c r="G26" s="1949" t="s">
        <v>2992</v>
      </c>
    </row>
    <row r="27" spans="1:7" ht="20.25" customHeight="1">
      <c r="A27" s="44" t="s">
        <v>2993</v>
      </c>
      <c r="B27" s="49"/>
      <c r="C27" s="1966" t="s">
        <v>2994</v>
      </c>
      <c r="D27" s="1966" t="s">
        <v>2994</v>
      </c>
      <c r="E27" s="15" t="s">
        <v>2995</v>
      </c>
      <c r="F27" s="1966" t="s">
        <v>2994</v>
      </c>
      <c r="G27" s="1966" t="s">
        <v>2994</v>
      </c>
    </row>
    <row r="28" spans="1:7" ht="3" customHeight="1">
      <c r="A28" s="15"/>
      <c r="B28" s="1966"/>
      <c r="C28" s="1966"/>
      <c r="D28" s="1966"/>
    </row>
    <row r="29" spans="1:7" ht="20.25" customHeight="1">
      <c r="A29" s="43" t="s">
        <v>2996</v>
      </c>
      <c r="B29" s="1966"/>
      <c r="C29" s="1966"/>
      <c r="D29" s="1949"/>
      <c r="E29" s="2128" t="s">
        <v>2415</v>
      </c>
      <c r="F29" s="2128"/>
      <c r="G29" s="2" t="s">
        <v>2992</v>
      </c>
    </row>
    <row r="30" spans="1:7" ht="20.25" customHeight="1">
      <c r="A30" s="1942" t="s">
        <v>2997</v>
      </c>
      <c r="B30" s="1966"/>
      <c r="C30" s="1966" t="s">
        <v>2994</v>
      </c>
      <c r="D30" s="1966" t="s">
        <v>2994</v>
      </c>
      <c r="E30" s="1942" t="s">
        <v>453</v>
      </c>
      <c r="F30" s="1966" t="s">
        <v>2994</v>
      </c>
      <c r="G30" s="1966" t="s">
        <v>2994</v>
      </c>
    </row>
    <row r="31" spans="1:7" ht="20.25" customHeight="1">
      <c r="A31" s="1942" t="s">
        <v>2998</v>
      </c>
      <c r="B31" s="1966"/>
      <c r="C31" s="1966" t="s">
        <v>2994</v>
      </c>
      <c r="D31" s="1966" t="s">
        <v>2994</v>
      </c>
      <c r="E31" s="1942" t="s">
        <v>2999</v>
      </c>
      <c r="F31" s="1966" t="s">
        <v>2994</v>
      </c>
      <c r="G31" s="1966" t="s">
        <v>2994</v>
      </c>
    </row>
    <row r="32" spans="1:7" ht="20.25" customHeight="1">
      <c r="A32" s="1942" t="s">
        <v>3000</v>
      </c>
      <c r="B32" s="1966"/>
      <c r="C32" s="1966" t="s">
        <v>2994</v>
      </c>
      <c r="D32" s="1966" t="s">
        <v>2994</v>
      </c>
      <c r="E32" s="1942" t="s">
        <v>3001</v>
      </c>
      <c r="F32" s="1966" t="s">
        <v>2994</v>
      </c>
      <c r="G32" s="1966" t="s">
        <v>2994</v>
      </c>
    </row>
    <row r="33" spans="1:7" ht="20.25" customHeight="1">
      <c r="A33" s="1942" t="s">
        <v>3002</v>
      </c>
      <c r="B33" s="1966"/>
      <c r="C33" s="1966" t="s">
        <v>2994</v>
      </c>
      <c r="D33" s="1966" t="s">
        <v>2994</v>
      </c>
      <c r="E33" s="1942" t="s">
        <v>1825</v>
      </c>
      <c r="F33" s="1966" t="s">
        <v>2994</v>
      </c>
      <c r="G33" s="1966" t="s">
        <v>2994</v>
      </c>
    </row>
    <row r="34" spans="1:7" ht="3" customHeight="1">
      <c r="A34" s="36"/>
      <c r="C34" s="2"/>
      <c r="E34" s="23"/>
      <c r="F34" s="1"/>
      <c r="G34" s="1951"/>
    </row>
    <row r="35" spans="1:7" ht="18">
      <c r="A35" s="12" t="s">
        <v>3003</v>
      </c>
      <c r="B35" s="13"/>
      <c r="C35" s="12" t="s">
        <v>3004</v>
      </c>
      <c r="D35" s="12" t="s">
        <v>3005</v>
      </c>
      <c r="F35" s="11" t="s">
        <v>3006</v>
      </c>
      <c r="G35" s="11" t="s">
        <v>3007</v>
      </c>
    </row>
    <row r="36" spans="1:7" ht="14.45">
      <c r="A36" s="10"/>
      <c r="B36" s="9"/>
      <c r="C36" s="8"/>
      <c r="D36" s="8" t="s">
        <v>3008</v>
      </c>
      <c r="E36" s="3"/>
      <c r="G36" s="3"/>
    </row>
    <row r="37" spans="1:7" ht="21.95" customHeight="1">
      <c r="A37" s="163"/>
      <c r="B37" s="4"/>
      <c r="C37"/>
      <c r="D37"/>
      <c r="E37"/>
      <c r="G37"/>
    </row>
    <row r="38" spans="1:7" ht="21.95" customHeight="1">
      <c r="A38" s="163"/>
      <c r="B38" s="4"/>
      <c r="C38"/>
      <c r="D38"/>
      <c r="E38"/>
      <c r="G38"/>
    </row>
    <row r="39" spans="1:7" ht="21.95" customHeight="1">
      <c r="A39"/>
      <c r="B39" s="4"/>
      <c r="C39"/>
      <c r="D39"/>
      <c r="E39"/>
      <c r="G39"/>
    </row>
    <row r="40" spans="1:7" ht="21.95" customHeight="1">
      <c r="A40"/>
      <c r="B40" s="4"/>
      <c r="C40"/>
      <c r="D40"/>
      <c r="E40"/>
      <c r="G40"/>
    </row>
    <row r="41" spans="1:7" ht="21.95" customHeight="1">
      <c r="A41"/>
      <c r="B41" s="4"/>
      <c r="C41"/>
      <c r="D41"/>
      <c r="E41"/>
      <c r="G41"/>
    </row>
    <row r="42" spans="1:7" ht="21.95" customHeight="1">
      <c r="A42"/>
      <c r="B42" s="4"/>
      <c r="C42"/>
      <c r="D42"/>
      <c r="E42"/>
      <c r="G42"/>
    </row>
    <row r="43" spans="1:7" ht="21.95" customHeight="1">
      <c r="A43" s="20" t="s">
        <v>2975</v>
      </c>
      <c r="B43" s="19"/>
      <c r="C43" s="18" t="str">
        <f>+C1</f>
        <v>INSURANCE COMPANY  TRACKING</v>
      </c>
      <c r="D43" s="5"/>
    </row>
    <row r="44" spans="1:7" ht="21.95" customHeight="1">
      <c r="A44" s="12" t="s">
        <v>3003</v>
      </c>
      <c r="B44" s="13"/>
      <c r="C44" s="12" t="s">
        <v>3004</v>
      </c>
      <c r="D44" s="12" t="s">
        <v>3005</v>
      </c>
      <c r="F44" s="11" t="s">
        <v>3006</v>
      </c>
      <c r="G44" s="11" t="s">
        <v>3007</v>
      </c>
    </row>
    <row r="45" spans="1:7" ht="21.95" customHeight="1">
      <c r="A45" s="10"/>
      <c r="B45" s="9"/>
      <c r="C45" s="8"/>
      <c r="D45" s="8" t="s">
        <v>3008</v>
      </c>
      <c r="E45" s="3"/>
      <c r="G45" s="3"/>
    </row>
    <row r="46" spans="1:7" ht="21.95" customHeight="1">
      <c r="A46"/>
      <c r="B46" s="4"/>
      <c r="C46"/>
      <c r="D46"/>
      <c r="E46"/>
      <c r="G46"/>
    </row>
    <row r="47" spans="1:7" ht="21.95" customHeight="1">
      <c r="A47" s="163"/>
      <c r="B47" s="4"/>
      <c r="C47" s="15"/>
      <c r="D47"/>
      <c r="E47"/>
      <c r="G47"/>
    </row>
    <row r="48" spans="1:7" ht="21.95" customHeight="1">
      <c r="A48"/>
      <c r="B48" s="4"/>
      <c r="C48" s="15"/>
      <c r="D48"/>
      <c r="E48"/>
      <c r="G48"/>
    </row>
    <row r="49" spans="1:7" ht="21.95" customHeight="1">
      <c r="A49"/>
      <c r="B49" s="4"/>
      <c r="C49" s="257"/>
      <c r="D49"/>
      <c r="E49"/>
      <c r="G49"/>
    </row>
    <row r="50" spans="1:7" ht="21.95" customHeight="1">
      <c r="A50"/>
      <c r="B50" s="4"/>
      <c r="C50"/>
      <c r="D50"/>
      <c r="E50"/>
      <c r="G50"/>
    </row>
    <row r="51" spans="1:7" ht="21.95" customHeight="1">
      <c r="A51"/>
      <c r="B51" s="4"/>
      <c r="C51"/>
      <c r="D51"/>
      <c r="E51"/>
      <c r="G51"/>
    </row>
    <row r="52" spans="1:7" ht="21.95" customHeight="1">
      <c r="A52" s="351" t="s">
        <v>3009</v>
      </c>
      <c r="B52" s="342"/>
      <c r="C52" s="342"/>
      <c r="D52" s="353" t="e">
        <f>+#REF!</f>
        <v>#REF!</v>
      </c>
      <c r="E52" s="254"/>
      <c r="G52"/>
    </row>
    <row r="53" spans="1:7" ht="21.95" customHeight="1">
      <c r="A53" s="2134" t="s">
        <v>3010</v>
      </c>
      <c r="B53" s="2134"/>
      <c r="C53" s="2134"/>
      <c r="D53" s="2134"/>
      <c r="E53"/>
      <c r="G53"/>
    </row>
    <row r="54" spans="1:7" ht="21.95" customHeight="1">
      <c r="A54" s="86"/>
      <c r="B54"/>
      <c r="C54" s="306" t="str">
        <f>+C66</f>
        <v xml:space="preserve">Mortgage co       </v>
      </c>
      <c r="D54" s="2135" t="str">
        <f>+D66</f>
        <v>TBD</v>
      </c>
      <c r="E54" s="2135"/>
      <c r="G54"/>
    </row>
    <row r="55" spans="1:7" ht="21.95" customHeight="1">
      <c r="A55" s="2136">
        <f>+'jobinfo(2)'!C151</f>
        <v>45888</v>
      </c>
      <c r="B55" s="2137"/>
      <c r="C55" s="2137"/>
      <c r="D55" s="2137"/>
      <c r="E55" s="342"/>
      <c r="G55"/>
    </row>
    <row r="56" spans="1:7" ht="21.95" customHeight="1">
      <c r="A56" s="2099">
        <f>+'jobinfo(2)'!C152</f>
        <v>2200</v>
      </c>
      <c r="B56" s="2099"/>
      <c r="C56" s="2024">
        <f>+'jobinfo(2)'!C153</f>
        <v>0</v>
      </c>
      <c r="D56" s="2025"/>
      <c r="E56" s="330"/>
      <c r="G56"/>
    </row>
    <row r="57" spans="1:7" ht="21.95" customHeight="1">
      <c r="A57" s="300">
        <f>+'jobinfo(2)'!C158</f>
        <v>2164086035</v>
      </c>
      <c r="B57" s="2038" t="str">
        <f>+'jobinfo(2)'!C154</f>
        <v>LESSOR INFO</v>
      </c>
      <c r="C57" s="2039"/>
      <c r="D57" s="301" t="str">
        <f>+'jobinfo(2)'!C156</f>
        <v>19048 Watercrest Dr.</v>
      </c>
      <c r="E57" s="328"/>
      <c r="G57"/>
    </row>
    <row r="58" spans="1:7" ht="21.95" customHeight="1">
      <c r="A58" s="300" t="str">
        <f>+'jobinfo(2)'!C159</f>
        <v>FLOCROW48@AOL.COM</v>
      </c>
      <c r="B58" s="2038" t="str">
        <f>+'jobinfo(2)'!C155</f>
        <v>Floretta Crowell</v>
      </c>
      <c r="C58" s="2039"/>
      <c r="D58" s="301" t="str">
        <f>+'jobinfo(2)'!C157</f>
        <v>Mapel Heights, OH, 44137</v>
      </c>
      <c r="E58" s="208"/>
      <c r="G58"/>
    </row>
    <row r="59" spans="1:7" ht="21.95" customHeight="1">
      <c r="A59" s="2040" t="str">
        <f>+'jobinfo(2)'!C160</f>
        <v>++++++++++</v>
      </c>
      <c r="B59" s="2040"/>
      <c r="C59" s="2040"/>
      <c r="D59" s="2040"/>
      <c r="E59" s="327"/>
      <c r="G59"/>
    </row>
    <row r="60" spans="1:7" ht="21.95" customHeight="1">
      <c r="A60" s="2024" t="str">
        <f>+'jobinfo(2)'!C161</f>
        <v>2479 Greenvale</v>
      </c>
      <c r="B60" s="2024"/>
      <c r="C60" s="2024" t="str">
        <f>+'jobinfo(2)'!C162</f>
        <v>Cleveland, OH, 44121</v>
      </c>
      <c r="D60" s="2025"/>
      <c r="E60" s="326"/>
      <c r="G60"/>
    </row>
    <row r="61" spans="1:7" ht="21.95" customHeight="1">
      <c r="A61" s="2024" t="str">
        <f>+'jobinfo(2)'!C163</f>
        <v>Floretta Crowell</v>
      </c>
      <c r="B61" s="2024"/>
      <c r="C61" s="2024">
        <f>+'jobinfo(2)'!C164</f>
        <v>2164086035</v>
      </c>
      <c r="D61" s="2025"/>
      <c r="E61" s="329"/>
      <c r="G61"/>
    </row>
    <row r="62" spans="1:7" ht="21.95" customHeight="1">
      <c r="A62" s="332" t="str">
        <f>+'jobinfo(2)'!B164</f>
        <v>city zip</v>
      </c>
      <c r="B62" s="322" t="str">
        <f>+'jobinfo(2)'!C165</f>
        <v>FLOCROW48@AOL.COM</v>
      </c>
      <c r="C62" s="2120">
        <f>+'jobinfo(2)'!C166</f>
        <v>0</v>
      </c>
      <c r="D62" s="2121"/>
      <c r="E62" s="1954"/>
      <c r="G62"/>
    </row>
    <row r="63" spans="1:7" ht="21.95" customHeight="1">
      <c r="A63" s="332" t="str">
        <f>+'jobinfo(2)'!B166</f>
        <v>phone #</v>
      </c>
      <c r="B63" s="322">
        <f>+'jobinfo(2)'!C167</f>
        <v>0</v>
      </c>
      <c r="C63" s="323" t="str">
        <f>+'jobinfo(2)'!B167</f>
        <v>Email</v>
      </c>
      <c r="D63" s="323" t="str">
        <f>+'jobinfo(2)'!C168</f>
        <v>REAL ESTATE COMPANY</v>
      </c>
      <c r="E63"/>
      <c r="G63"/>
    </row>
    <row r="64" spans="1:7" ht="21.95" customHeight="1">
      <c r="A64"/>
      <c r="B64"/>
      <c r="C64"/>
      <c r="D64"/>
      <c r="E64"/>
      <c r="G64"/>
    </row>
    <row r="65" spans="1:12" ht="21.95" customHeight="1">
      <c r="A65" s="331" t="str">
        <f>+'jobinfo(2)'!B52</f>
        <v>ROOM ID</v>
      </c>
      <c r="B65" s="157" t="str">
        <f>+'jobinfo(2)'!C52</f>
        <v>LACEY, EUNICE</v>
      </c>
      <c r="C65" s="386" t="str">
        <f>+'jobinfo(2)'!B77</f>
        <v xml:space="preserve">  Room/Area 25</v>
      </c>
      <c r="D65" s="158" t="str">
        <f>+'jobinfo(2)'!C77</f>
        <v>TBD</v>
      </c>
      <c r="E65"/>
      <c r="G65"/>
    </row>
    <row r="66" spans="1:12" ht="21.95" customHeight="1">
      <c r="A66" s="331" t="str">
        <f>+'jobinfo(2)'!B53</f>
        <v xml:space="preserve">  Room/Area 1  </v>
      </c>
      <c r="B66" s="157" t="str">
        <f>+'jobinfo(2)'!C53</f>
        <v>LIVING ROOM</v>
      </c>
      <c r="C66" s="158" t="str">
        <f>+'jobinfo(2)'!B78</f>
        <v xml:space="preserve">Mortgage co       </v>
      </c>
      <c r="D66" s="158" t="str">
        <f>+'jobinfo(2)'!C78</f>
        <v>TBD</v>
      </c>
      <c r="E66"/>
      <c r="G66"/>
    </row>
    <row r="67" spans="1:12" ht="21.95" customHeight="1">
      <c r="A67" s="331" t="str">
        <f>+'jobinfo(2)'!B54</f>
        <v xml:space="preserve">  Room/Area 2  </v>
      </c>
      <c r="B67" s="157" t="str">
        <f>+'jobinfo(2)'!C54</f>
        <v>DINING ROOM</v>
      </c>
      <c r="C67" s="386" t="str">
        <f>+'jobinfo(2)'!B79</f>
        <v>Account# Mtge Co.</v>
      </c>
      <c r="D67" s="158" t="str">
        <f>+'jobinfo(2)'!C79</f>
        <v>TBD</v>
      </c>
      <c r="E67"/>
      <c r="G67"/>
    </row>
    <row r="68" spans="1:12" ht="21.95" customHeight="1">
      <c r="A68" s="331" t="str">
        <f>+'jobinfo(2)'!B55</f>
        <v xml:space="preserve">  Room/Area 3  </v>
      </c>
      <c r="B68" s="157" t="str">
        <f>+'jobinfo(2)'!C56</f>
        <v>NOOK</v>
      </c>
      <c r="C68" s="158" t="str">
        <f>+'jobinfo(2)'!C80</f>
        <v>TBD</v>
      </c>
      <c r="D68"/>
      <c r="E68"/>
      <c r="G68"/>
    </row>
    <row r="69" spans="1:12" ht="21.95" customHeight="1">
      <c r="A69" s="331" t="str">
        <f>+'jobinfo(2)'!B56</f>
        <v xml:space="preserve">  Room/Area 4  </v>
      </c>
      <c r="B69" s="157" t="str">
        <f>+'jobinfo(2)'!C57</f>
        <v>STAIRS UP</v>
      </c>
      <c r="C69" s="386" t="str">
        <f>+'jobinfo(2)'!B81</f>
        <v>contact person mtge</v>
      </c>
      <c r="D69" s="158" t="str">
        <f>+'jobinfo(2)'!C81</f>
        <v>TBD</v>
      </c>
      <c r="E69" s="222"/>
      <c r="G69"/>
    </row>
    <row r="70" spans="1:12" ht="21.95" customHeight="1">
      <c r="A70" s="307"/>
      <c r="B70" s="308"/>
      <c r="C70" s="158" t="str">
        <f>+'jobinfo(2)'!C84</f>
        <v>TBD</v>
      </c>
      <c r="D70" s="222"/>
      <c r="E70" s="222"/>
      <c r="G70"/>
    </row>
    <row r="71" spans="1:12" ht="21.95" customHeight="1">
      <c r="A71" s="162" t="s">
        <v>2492</v>
      </c>
      <c r="B71" s="309" t="str">
        <f>+'jobinfo(2)'!C81</f>
        <v>TBD</v>
      </c>
      <c r="C71" s="343" t="str">
        <f>+'jobinfo(2)'!C82</f>
        <v>TBD</v>
      </c>
      <c r="D71" s="222"/>
      <c r="E71" s="222"/>
      <c r="G71"/>
    </row>
    <row r="72" spans="1:12" ht="21.95" customHeight="1">
      <c r="A72" s="310" t="s">
        <v>3011</v>
      </c>
      <c r="B72" s="311"/>
      <c r="C72" s="311"/>
      <c r="D72" s="311"/>
      <c r="E72"/>
      <c r="G72"/>
    </row>
    <row r="73" spans="1:12" ht="21.95" customHeight="1">
      <c r="A73" s="6"/>
      <c r="B73" s="6"/>
      <c r="C73" s="6"/>
      <c r="D73" s="6"/>
      <c r="E73"/>
      <c r="G73"/>
    </row>
    <row r="74" spans="1:12" ht="21.95" customHeight="1">
      <c r="A74" s="314" t="str">
        <f>+A52</f>
        <v>STATEMENT</v>
      </c>
      <c r="B74" s="6"/>
      <c r="C74" s="6"/>
      <c r="D74" s="6"/>
      <c r="E74"/>
      <c r="G74"/>
    </row>
    <row r="75" spans="1:12" ht="21.95" customHeight="1">
      <c r="A75" s="314"/>
      <c r="B75" s="6"/>
      <c r="C75" s="6"/>
      <c r="D75" s="6"/>
      <c r="E75"/>
      <c r="G75"/>
    </row>
    <row r="76" spans="1:12" ht="21.95" customHeight="1">
      <c r="A76" s="314"/>
      <c r="B76" s="6"/>
      <c r="C76" s="6"/>
      <c r="D76" s="6"/>
      <c r="E76"/>
      <c r="G76"/>
    </row>
    <row r="77" spans="1:12" ht="21.95" customHeight="1">
      <c r="A77" s="314"/>
      <c r="B77" s="6"/>
      <c r="C77" s="6"/>
      <c r="D77" s="6"/>
      <c r="E77"/>
      <c r="G77"/>
    </row>
    <row r="78" spans="1:12" ht="21.95" customHeight="1">
      <c r="A78" s="314"/>
      <c r="B78" s="6"/>
      <c r="C78" s="6"/>
      <c r="D78" s="6"/>
      <c r="E78"/>
      <c r="G78"/>
    </row>
    <row r="79" spans="1:12" ht="22.15" customHeight="1">
      <c r="A79" s="314"/>
      <c r="B79" s="6"/>
      <c r="C79" s="6"/>
      <c r="D79" s="6"/>
      <c r="E79"/>
      <c r="G79"/>
      <c r="H79" s="664" t="s">
        <v>3012</v>
      </c>
    </row>
    <row r="80" spans="1:12" ht="16.149999999999999" customHeight="1">
      <c r="A80" s="34" t="s">
        <v>2496</v>
      </c>
      <c r="B80" s="34"/>
      <c r="C80" s="34"/>
      <c r="E80" s="352"/>
      <c r="G80"/>
      <c r="H80" s="2125" t="str">
        <f>+'jobinfo(2)'!$C$100</f>
        <v>All Phase Consulting, LLC</v>
      </c>
      <c r="I80" s="2125"/>
      <c r="J80" s="2125"/>
      <c r="K80" s="2125"/>
      <c r="L80" s="2125"/>
    </row>
    <row r="81" spans="1:14" ht="18" customHeight="1">
      <c r="A81" s="2122" t="s">
        <v>3013</v>
      </c>
      <c r="B81" s="2122"/>
      <c r="C81" s="2122"/>
      <c r="D81" s="2122"/>
      <c r="E81"/>
      <c r="G81"/>
      <c r="H81" s="663" t="str">
        <f>+'jobinfo(2)'!$C$101</f>
        <v>WWW.MYAPCLLC.COM</v>
      </c>
      <c r="I81" s="663"/>
      <c r="K81" s="662" t="str">
        <f>+'jobinfo(2)'!$C$102</f>
        <v>Insured  &amp; GA Registered #09073201</v>
      </c>
      <c r="L81" s="662"/>
      <c r="M81" s="662"/>
    </row>
    <row r="82" spans="1:14" ht="18" customHeight="1">
      <c r="A82" s="34" t="s">
        <v>2497</v>
      </c>
      <c r="B82" s="1951"/>
      <c r="C82" s="1951"/>
      <c r="D82" s="2124">
        <f ca="1">NOW()</f>
        <v>46069.563384027781</v>
      </c>
      <c r="E82" s="2124"/>
      <c r="G82"/>
      <c r="H82" s="1948" t="str">
        <f>+'jobinfo(2)'!$C$103</f>
        <v>375 Rockbridge Road, Suite 172-343</v>
      </c>
      <c r="I82" s="1948"/>
      <c r="K82" s="2118" t="str">
        <f>+'jobinfo(2)'!$C$104</f>
        <v>Lilburn, GA, 30047</v>
      </c>
      <c r="L82" s="2118"/>
    </row>
    <row r="83" spans="1:14" ht="3" customHeight="1">
      <c r="A83" s="34"/>
      <c r="B83" s="1951"/>
      <c r="C83" s="1951"/>
      <c r="D83" s="1955"/>
      <c r="E83"/>
      <c r="H83" s="577"/>
      <c r="K83" s="576"/>
    </row>
    <row r="84" spans="1:14" ht="18">
      <c r="A84" s="6" t="s">
        <v>3014</v>
      </c>
      <c r="B84" s="6"/>
      <c r="C84" s="6"/>
      <c r="D84" s="6"/>
      <c r="E84"/>
      <c r="H84" s="2040" t="str">
        <f>+'jobinfo(2)'!$C$109</f>
        <v>Providing Cost Estimating &amp; Project Management Services</v>
      </c>
      <c r="I84" s="2040"/>
      <c r="J84" s="2040"/>
      <c r="K84" s="2040"/>
      <c r="L84" s="2040"/>
    </row>
    <row r="85" spans="1:14" ht="18">
      <c r="A85" s="6"/>
      <c r="B85" s="6"/>
      <c r="C85" s="6"/>
      <c r="D85" s="6"/>
      <c r="E85"/>
      <c r="H85" s="2117" t="str">
        <f>+'jobinfo(2)'!$C$110</f>
        <v>Five Generations of Great Work</v>
      </c>
      <c r="I85" s="2072"/>
      <c r="J85" s="878" t="str">
        <f>+'jobinfo(2)'!$C$111</f>
        <v>Five Generations of Pride &amp; Skills</v>
      </c>
      <c r="K85" s="51"/>
    </row>
    <row r="86" spans="1:14" ht="18">
      <c r="A86" s="6"/>
      <c r="B86" s="6"/>
      <c r="C86" s="6"/>
      <c r="D86" s="6"/>
      <c r="E86"/>
      <c r="H86" s="302">
        <f>+'jobinfo(2)'!J$112</f>
        <v>0</v>
      </c>
      <c r="J86" s="2046" t="str">
        <f>+'jobinfo(2)'!$C$113</f>
        <v>wsbjoe9@gmail.com</v>
      </c>
      <c r="K86" s="2047"/>
    </row>
    <row r="87" spans="1:14" ht="18">
      <c r="A87" s="6"/>
      <c r="B87" s="6"/>
      <c r="C87" s="6"/>
      <c r="D87" s="6"/>
      <c r="E87"/>
      <c r="H87" s="52" t="s">
        <v>2383</v>
      </c>
      <c r="I87" s="2123" t="str">
        <f>+'jobinfo(2)'!$C$114</f>
        <v>404-446-9060</v>
      </c>
      <c r="J87" s="2123"/>
      <c r="K87" s="662" t="str">
        <f>+'jobinfo(2)'!$C$115</f>
        <v>info@myapcllc.com</v>
      </c>
      <c r="L87" s="665"/>
    </row>
    <row r="88" spans="1:14" ht="18">
      <c r="A88" s="6"/>
      <c r="B88" s="6"/>
      <c r="C88" s="6"/>
      <c r="D88" s="6"/>
      <c r="E88"/>
      <c r="H88" s="65" t="s">
        <v>2385</v>
      </c>
      <c r="I88" s="200" t="str">
        <f>+'jobinfo(2)'!$C$116</f>
        <v>TIN 83-226 0563</v>
      </c>
      <c r="J88" s="75"/>
      <c r="K88" s="200" t="str">
        <f>+'jobinfo(2)'!$C$117</f>
        <v xml:space="preserve">  FEDEX    # 9836-2151-1</v>
      </c>
    </row>
    <row r="89" spans="1:14" ht="4.1500000000000004" customHeight="1">
      <c r="A89" s="6"/>
      <c r="B89" s="6"/>
      <c r="C89" s="6"/>
      <c r="D89" s="6"/>
      <c r="E89"/>
      <c r="H89" s="338"/>
      <c r="I89" s="161"/>
      <c r="J89" s="161"/>
      <c r="K89" s="161"/>
      <c r="L89" s="161"/>
    </row>
    <row r="90" spans="1:14" ht="16.149999999999999" customHeight="1">
      <c r="A90" s="6"/>
      <c r="B90" s="6"/>
      <c r="C90" s="6"/>
      <c r="D90" s="6"/>
      <c r="E90"/>
      <c r="H90" s="6" t="str">
        <f>+'jobinfo(2)'!$C$26</f>
        <v>AAA Insurance</v>
      </c>
      <c r="J90" s="579" t="str">
        <f>+'jobinfo(2)'!$B$27</f>
        <v xml:space="preserve">Claim # </v>
      </c>
      <c r="K90" s="2116" t="str">
        <f>+'jobinfo(2)'!$C$27</f>
        <v>#017095711</v>
      </c>
      <c r="L90" s="2116"/>
    </row>
    <row r="91" spans="1:14" ht="18">
      <c r="A91" s="6"/>
      <c r="B91" s="6"/>
      <c r="C91" s="6"/>
      <c r="D91" s="6"/>
      <c r="E91"/>
      <c r="H91" s="1978" t="str">
        <f>+'jobinfo(2)'!$B$30</f>
        <v>DESK Adjuster DA</v>
      </c>
      <c r="I91" s="6" t="str">
        <f>+'jobinfo(2)'!$C$30</f>
        <v>STAPLES, OLIVIA 207 776 6150</v>
      </c>
      <c r="J91" s="6"/>
      <c r="K91" s="661" t="str">
        <f>+'jobinfo(2)'!C32</f>
        <v>207 776 6150</v>
      </c>
      <c r="L91" s="6"/>
      <c r="M91" s="6"/>
      <c r="N91" s="6"/>
    </row>
    <row r="92" spans="1:14" ht="18">
      <c r="A92" s="6"/>
      <c r="B92" s="6"/>
      <c r="C92" s="6"/>
      <c r="D92" s="6"/>
      <c r="E92"/>
      <c r="H92" s="569" t="str">
        <f>+'jobinfo(2)'!$C$33</f>
        <v>STAPLES.OLIVIA @ace.aaa.com</v>
      </c>
      <c r="I92" s="6" t="str">
        <f>+'jobinfo(2)'!$C$31</f>
        <v>207 776 6150</v>
      </c>
      <c r="J92" s="6"/>
      <c r="K92" s="6"/>
      <c r="L92" s="6"/>
    </row>
    <row r="93" spans="1:14" ht="3" customHeight="1">
      <c r="A93" s="6"/>
      <c r="B93" s="6"/>
      <c r="C93" s="6"/>
      <c r="D93" s="6"/>
      <c r="E93"/>
      <c r="H93" s="161"/>
      <c r="I93" s="161"/>
      <c r="J93" s="161"/>
      <c r="K93" s="161"/>
      <c r="L93" s="161"/>
    </row>
    <row r="94" spans="1:14" ht="18">
      <c r="A94" s="6"/>
      <c r="B94" s="6"/>
      <c r="C94" s="6"/>
      <c r="D94" s="6"/>
      <c r="E94"/>
      <c r="H94" s="1" t="str">
        <f>+'jobinfo(2)'!$C$1</f>
        <v>LACEY, EUNICE</v>
      </c>
      <c r="J94" s="33" t="str">
        <f>+'jobinfo(2)'!B4</f>
        <v>Customer Email</v>
      </c>
      <c r="K94" s="1" t="str">
        <f>+'jobinfo(2)'!$C$4</f>
        <v>Emdlacey@gmail.com</v>
      </c>
    </row>
    <row r="95" spans="1:14" ht="18">
      <c r="A95" s="6"/>
      <c r="B95" s="6"/>
      <c r="C95" s="6"/>
      <c r="D95" s="6"/>
      <c r="E95"/>
      <c r="H95" s="1" t="str">
        <f>+'jobinfo(2)'!$C$2</f>
        <v>13601 5th Ave</v>
      </c>
      <c r="I95" s="1" t="str">
        <f>+'jobinfo(2)'!$C$3</f>
        <v>East Cleveland, OH 44112</v>
      </c>
      <c r="J95" s="33" t="str">
        <f>+'jobinfo(2)'!B5</f>
        <v>Cst-owner Phone#</v>
      </c>
      <c r="K95" s="1" t="str">
        <f>+'jobinfo(2)'!$C$5</f>
        <v>(216) 450-4913</v>
      </c>
    </row>
    <row r="96" spans="1:14" ht="3" customHeight="1">
      <c r="A96" s="6"/>
      <c r="B96" s="6"/>
      <c r="C96" s="6"/>
      <c r="D96" s="6"/>
      <c r="E96"/>
    </row>
    <row r="97" spans="1:13" ht="3" customHeight="1">
      <c r="A97" s="6"/>
      <c r="B97" s="6"/>
      <c r="C97" s="6"/>
      <c r="D97" s="6"/>
      <c r="E97"/>
      <c r="H97" s="161"/>
      <c r="I97" s="161"/>
      <c r="J97" s="161"/>
      <c r="K97" s="161"/>
      <c r="L97" s="161"/>
    </row>
    <row r="98" spans="1:13" ht="18">
      <c r="A98" s="6"/>
      <c r="B98" s="6"/>
      <c r="C98" s="6"/>
      <c r="D98" s="6"/>
      <c r="E98"/>
      <c r="I98" s="1946" t="s">
        <v>3012</v>
      </c>
    </row>
    <row r="99" spans="1:13" ht="18">
      <c r="A99"/>
      <c r="B99" s="22"/>
      <c r="C99" s="160"/>
      <c r="D99" s="92"/>
      <c r="E99"/>
      <c r="H99" s="354" t="s">
        <v>1119</v>
      </c>
      <c r="I99" s="356"/>
      <c r="J99" s="1"/>
      <c r="K99" s="357" t="s">
        <v>3015</v>
      </c>
      <c r="L99" s="357"/>
    </row>
    <row r="100" spans="1:13" ht="21.6">
      <c r="A100"/>
      <c r="B100"/>
      <c r="C100"/>
      <c r="D100"/>
      <c r="E100"/>
      <c r="H100" s="360" t="s">
        <v>3016</v>
      </c>
      <c r="I100" s="376"/>
      <c r="J100" s="1480"/>
      <c r="K100" s="568">
        <v>310000</v>
      </c>
      <c r="L100" s="566"/>
    </row>
    <row r="101" spans="1:13" ht="37.9" customHeight="1">
      <c r="H101" s="2119" t="s">
        <v>2388</v>
      </c>
      <c r="I101" s="2119"/>
      <c r="J101" s="1480">
        <v>0</v>
      </c>
      <c r="K101" s="668">
        <v>4474</v>
      </c>
      <c r="L101" s="1"/>
      <c r="M101" s="1"/>
    </row>
    <row r="102" spans="1:13" ht="21.6">
      <c r="H102" s="360" t="s">
        <v>3017</v>
      </c>
      <c r="I102" s="666" t="s">
        <v>3018</v>
      </c>
      <c r="J102" s="572">
        <v>0</v>
      </c>
      <c r="L102" s="570"/>
      <c r="M102" s="1"/>
    </row>
    <row r="103" spans="1:13" ht="21.6">
      <c r="H103" s="360"/>
      <c r="I103" s="376"/>
      <c r="K103" s="572">
        <f>J102+J101+J100</f>
        <v>0</v>
      </c>
      <c r="L103" s="570"/>
      <c r="M103" s="1"/>
    </row>
    <row r="104" spans="1:13" ht="22.9" customHeight="1">
      <c r="H104" s="361" t="s">
        <v>3019</v>
      </c>
      <c r="J104" s="571">
        <v>0</v>
      </c>
      <c r="K104" s="568">
        <v>30000</v>
      </c>
      <c r="L104" s="570"/>
      <c r="M104" s="1"/>
    </row>
    <row r="105" spans="1:13" ht="33" customHeight="1">
      <c r="H105" s="539" t="s">
        <v>3020</v>
      </c>
      <c r="I105" s="377"/>
      <c r="J105" s="587">
        <v>0</v>
      </c>
      <c r="K105" s="572">
        <v>20000</v>
      </c>
      <c r="L105" s="570"/>
      <c r="M105" s="1"/>
    </row>
    <row r="106" spans="1:13" ht="18" customHeight="1">
      <c r="F106" s="586"/>
      <c r="H106" s="360" t="s">
        <v>905</v>
      </c>
      <c r="I106" s="583" t="s">
        <v>3021</v>
      </c>
      <c r="J106" s="570"/>
      <c r="K106" s="568"/>
      <c r="L106" s="572">
        <f>SUM(K100:K106)</f>
        <v>364474</v>
      </c>
      <c r="M106" s="1"/>
    </row>
    <row r="107" spans="1:13" ht="12" customHeight="1">
      <c r="J107" s="458"/>
      <c r="K107" s="458"/>
      <c r="L107" s="458"/>
      <c r="M107" s="1"/>
    </row>
    <row r="108" spans="1:13" ht="18" customHeight="1">
      <c r="H108" s="567" t="s">
        <v>2393</v>
      </c>
      <c r="I108" s="368"/>
      <c r="J108" s="570"/>
      <c r="K108" s="573"/>
      <c r="L108" s="570"/>
      <c r="M108" s="1"/>
    </row>
    <row r="109" spans="1:13" ht="22.15" customHeight="1">
      <c r="H109" s="365" t="s">
        <v>2394</v>
      </c>
      <c r="I109" s="368"/>
      <c r="J109" s="574"/>
      <c r="K109" s="458"/>
      <c r="L109" s="570"/>
      <c r="M109" s="1"/>
    </row>
    <row r="110" spans="1:13" ht="22.15" customHeight="1">
      <c r="H110" s="366" t="s">
        <v>3022</v>
      </c>
      <c r="I110" s="368"/>
      <c r="J110" s="660">
        <v>0</v>
      </c>
      <c r="K110" s="458"/>
      <c r="L110" s="570"/>
      <c r="M110" s="1"/>
    </row>
    <row r="111" spans="1:13" ht="22.15" customHeight="1">
      <c r="H111" s="359"/>
      <c r="I111" s="584" t="s">
        <v>1207</v>
      </c>
      <c r="J111" s="570"/>
      <c r="K111" s="458"/>
      <c r="L111" s="575">
        <f>SUM(J108:J117)</f>
        <v>0</v>
      </c>
      <c r="M111" s="1"/>
    </row>
    <row r="112" spans="1:13" ht="33" customHeight="1">
      <c r="I112" s="582" t="s">
        <v>3023</v>
      </c>
      <c r="K112" s="458"/>
      <c r="L112" s="1947">
        <f>SUM(L99:L111)</f>
        <v>364474</v>
      </c>
      <c r="M112" s="1"/>
    </row>
    <row r="113" spans="8:18" ht="43.9" customHeight="1">
      <c r="H113" s="667" t="s">
        <v>2496</v>
      </c>
      <c r="I113" s="1"/>
      <c r="J113" s="1"/>
      <c r="L113" s="384"/>
      <c r="M113" s="1"/>
    </row>
    <row r="114" spans="8:18" ht="18">
      <c r="H114" s="580" t="s">
        <v>3024</v>
      </c>
      <c r="J114" s="580" t="str">
        <f>H90</f>
        <v>AAA Insurance</v>
      </c>
      <c r="L114" s="669">
        <v>-44482.26</v>
      </c>
      <c r="M114" s="1"/>
    </row>
    <row r="115" spans="8:18" ht="9" customHeight="1">
      <c r="H115" s="580"/>
      <c r="I115" s="580"/>
      <c r="M115" s="1"/>
    </row>
    <row r="116" spans="8:18" ht="18">
      <c r="H116" s="580" t="s">
        <v>3025</v>
      </c>
      <c r="J116" s="580" t="str">
        <f>H94</f>
        <v>LACEY, EUNICE</v>
      </c>
      <c r="L116" s="581">
        <v>-5000</v>
      </c>
      <c r="M116" s="1"/>
    </row>
    <row r="117" spans="8:18" ht="28.15" customHeight="1">
      <c r="I117" s="582" t="s">
        <v>3023</v>
      </c>
      <c r="L117" s="2223">
        <f>SUM(L112:L116)</f>
        <v>314991.74</v>
      </c>
      <c r="M117" s="1"/>
    </row>
    <row r="118" spans="8:18" ht="22.15" customHeight="1">
      <c r="H118" s="585" t="s">
        <v>2496</v>
      </c>
      <c r="I118" s="585"/>
      <c r="L118" s="2223"/>
      <c r="M118" s="1"/>
    </row>
    <row r="119" spans="8:18" ht="12" customHeight="1">
      <c r="H119" s="585"/>
      <c r="I119" s="585"/>
      <c r="N119" s="354" t="s">
        <v>1119</v>
      </c>
      <c r="O119" s="355"/>
      <c r="P119" s="356"/>
      <c r="Q119" t="s">
        <v>3026</v>
      </c>
      <c r="R119" s="357" t="s">
        <v>3027</v>
      </c>
    </row>
    <row r="120" spans="8:18" ht="21.6">
      <c r="N120" s="358" t="s">
        <v>3028</v>
      </c>
      <c r="O120" s="1"/>
      <c r="P120" s="369">
        <v>2400</v>
      </c>
      <c r="Q120" s="369">
        <v>2400</v>
      </c>
      <c r="R120" s="374">
        <f t="shared" ref="R120:R127" si="0">+P120-Q120</f>
        <v>0</v>
      </c>
    </row>
    <row r="121" spans="8:18" ht="21.6">
      <c r="N121" s="358"/>
      <c r="O121" s="1"/>
      <c r="P121" s="369"/>
      <c r="Q121" s="369"/>
      <c r="R121" s="374"/>
    </row>
    <row r="122" spans="8:18" ht="21.6">
      <c r="N122" s="359" t="s">
        <v>2400</v>
      </c>
      <c r="O122" s="1" t="s">
        <v>3029</v>
      </c>
      <c r="P122" s="375">
        <v>15000</v>
      </c>
      <c r="Q122" s="370">
        <v>15000</v>
      </c>
      <c r="R122" s="374">
        <f t="shared" si="0"/>
        <v>0</v>
      </c>
    </row>
    <row r="123" spans="8:18" ht="21.6">
      <c r="N123" s="360" t="s">
        <v>3030</v>
      </c>
      <c r="O123" s="1"/>
      <c r="P123" s="376">
        <v>80000</v>
      </c>
      <c r="Q123" s="371">
        <v>46000</v>
      </c>
      <c r="R123" s="374">
        <f t="shared" si="0"/>
        <v>34000</v>
      </c>
    </row>
    <row r="124" spans="8:18" ht="21.6">
      <c r="N124" s="538" t="s">
        <v>2388</v>
      </c>
      <c r="O124" s="1"/>
      <c r="P124" s="376"/>
      <c r="Q124" s="372"/>
      <c r="R124" s="374">
        <f t="shared" si="0"/>
        <v>0</v>
      </c>
    </row>
    <row r="125" spans="8:18" ht="21.6">
      <c r="N125" s="361" t="s">
        <v>3019</v>
      </c>
      <c r="O125" s="1"/>
      <c r="P125" s="385">
        <v>35645.4</v>
      </c>
      <c r="Q125" s="372">
        <v>0</v>
      </c>
      <c r="R125" s="374">
        <f t="shared" si="0"/>
        <v>35645.4</v>
      </c>
    </row>
    <row r="126" spans="8:18" ht="21.6">
      <c r="N126" s="539" t="s">
        <v>3031</v>
      </c>
      <c r="O126" s="350"/>
      <c r="P126" s="377">
        <v>22000</v>
      </c>
      <c r="Q126" s="372">
        <v>0</v>
      </c>
      <c r="R126" s="374">
        <f t="shared" si="0"/>
        <v>22000</v>
      </c>
    </row>
    <row r="127" spans="8:18" ht="21.6">
      <c r="N127" s="360"/>
      <c r="O127" s="362"/>
      <c r="P127" s="373">
        <f>SUM(P120:P126)</f>
        <v>155045.4</v>
      </c>
      <c r="Q127" s="373">
        <f>SUM(Q120:Q126)</f>
        <v>63400</v>
      </c>
      <c r="R127" s="374">
        <f t="shared" si="0"/>
        <v>91645.4</v>
      </c>
    </row>
    <row r="128" spans="8:18" ht="21.6">
      <c r="N128" s="360"/>
      <c r="O128" s="362"/>
      <c r="P128" s="373"/>
      <c r="Q128" s="373"/>
      <c r="R128" s="374"/>
    </row>
    <row r="129" spans="8:18" ht="21.6">
      <c r="N129" s="360"/>
      <c r="O129" s="362"/>
      <c r="P129" s="373"/>
      <c r="Q129" s="373"/>
      <c r="R129" s="374"/>
    </row>
    <row r="130" spans="8:18" ht="21.6">
      <c r="N130" s="363" t="s">
        <v>2393</v>
      </c>
      <c r="O130" s="362"/>
      <c r="P130" s="368"/>
      <c r="Q130" s="372"/>
      <c r="R130" s="453"/>
    </row>
    <row r="131" spans="8:18" ht="21.6">
      <c r="N131" s="538" t="s">
        <v>2388</v>
      </c>
      <c r="O131" s="362"/>
      <c r="P131" s="368"/>
      <c r="Q131" s="378">
        <v>1</v>
      </c>
      <c r="R131" s="380">
        <v>44137</v>
      </c>
    </row>
    <row r="132" spans="8:18" ht="21.6">
      <c r="N132" s="364" t="s">
        <v>3032</v>
      </c>
      <c r="O132" s="362"/>
      <c r="P132" s="368"/>
      <c r="Q132" s="379">
        <v>13680</v>
      </c>
      <c r="R132" s="380">
        <v>44137</v>
      </c>
    </row>
    <row r="133" spans="8:18" ht="21.6">
      <c r="N133" s="365" t="s">
        <v>2394</v>
      </c>
      <c r="O133" s="349"/>
      <c r="P133" s="368"/>
      <c r="Q133" s="378">
        <v>1</v>
      </c>
      <c r="R133" s="380">
        <v>44137</v>
      </c>
    </row>
    <row r="134" spans="8:18" ht="21.6">
      <c r="N134" s="366" t="s">
        <v>3022</v>
      </c>
      <c r="O134" s="1481"/>
      <c r="P134" s="368"/>
      <c r="Q134" s="378">
        <v>11234</v>
      </c>
      <c r="R134" s="380">
        <v>44144</v>
      </c>
    </row>
    <row r="135" spans="8:18" ht="21.6">
      <c r="N135" s="359" t="s">
        <v>2396</v>
      </c>
      <c r="O135" s="350"/>
      <c r="P135" s="368" t="s">
        <v>540</v>
      </c>
      <c r="Q135" s="381">
        <v>1</v>
      </c>
      <c r="R135" s="380">
        <v>44137</v>
      </c>
    </row>
    <row r="136" spans="8:18" ht="21.6">
      <c r="N136" s="367" t="s">
        <v>3033</v>
      </c>
      <c r="O136" s="350"/>
      <c r="P136" s="382"/>
      <c r="Q136" s="378">
        <v>21000</v>
      </c>
      <c r="R136" s="380">
        <v>44140</v>
      </c>
    </row>
    <row r="137" spans="8:18" ht="21.6">
      <c r="N137" s="539" t="s">
        <v>3031</v>
      </c>
      <c r="O137" s="350"/>
      <c r="P137" s="382"/>
      <c r="Q137" s="378">
        <v>22000</v>
      </c>
      <c r="R137" s="453"/>
    </row>
    <row r="138" spans="8:18" ht="21.6">
      <c r="N138" s="360"/>
      <c r="O138" s="1"/>
      <c r="P138" s="383"/>
      <c r="Q138" s="384">
        <f>SUM(Q131:Q137)</f>
        <v>67917</v>
      </c>
      <c r="R138" s="453"/>
    </row>
    <row r="140" spans="8:18" ht="18">
      <c r="H140" s="147" t="s">
        <v>3034</v>
      </c>
      <c r="I140" s="881" t="s">
        <v>3035</v>
      </c>
      <c r="J140" s="880"/>
      <c r="K140" s="880"/>
      <c r="L140" s="880"/>
    </row>
    <row r="141" spans="8:18" ht="18">
      <c r="H141" s="147"/>
      <c r="I141" s="881"/>
      <c r="J141" s="880"/>
      <c r="K141" s="880"/>
      <c r="L141" s="880"/>
    </row>
    <row r="142" spans="8:18" ht="18">
      <c r="H142" s="2125" t="str">
        <f>+'jobinfo(2)'!$C$100</f>
        <v>All Phase Consulting, LLC</v>
      </c>
      <c r="I142" s="2125"/>
      <c r="J142" s="2125"/>
      <c r="K142" s="2125"/>
      <c r="L142" s="2125"/>
    </row>
    <row r="143" spans="8:18" ht="17.45">
      <c r="H143" s="663" t="str">
        <f>+'jobinfo(2)'!$C$101</f>
        <v>WWW.MYAPCLLC.COM</v>
      </c>
      <c r="I143" s="663"/>
      <c r="K143" s="662" t="str">
        <f>+'jobinfo(2)'!$C$102</f>
        <v>Insured  &amp; GA Registered #09073201</v>
      </c>
      <c r="L143" s="662"/>
    </row>
    <row r="144" spans="8:18" ht="18">
      <c r="H144" s="1948" t="str">
        <f>+'jobinfo(2)'!$C$103</f>
        <v>375 Rockbridge Road, Suite 172-343</v>
      </c>
      <c r="I144" s="1948"/>
      <c r="K144" s="2118" t="str">
        <f>+'jobinfo(2)'!$C$104</f>
        <v>Lilburn, GA, 30047</v>
      </c>
      <c r="L144" s="2118"/>
    </row>
    <row r="145" spans="8:12">
      <c r="H145" s="577"/>
      <c r="K145" s="576"/>
    </row>
    <row r="146" spans="8:12" ht="18">
      <c r="H146" s="2040" t="str">
        <f>+'jobinfo(2)'!$C$109</f>
        <v>Providing Cost Estimating &amp; Project Management Services</v>
      </c>
      <c r="I146" s="2040"/>
      <c r="J146" s="2040"/>
      <c r="K146" s="2040"/>
      <c r="L146" s="2040"/>
    </row>
    <row r="147" spans="8:12" ht="18">
      <c r="H147" s="2117" t="str">
        <f>+'jobinfo(2)'!$C$110</f>
        <v>Five Generations of Great Work</v>
      </c>
      <c r="I147" s="2072"/>
      <c r="J147" s="878" t="str">
        <f>+'jobinfo(2)'!$C$111</f>
        <v>Five Generations of Pride &amp; Skills</v>
      </c>
      <c r="K147" s="51"/>
    </row>
    <row r="148" spans="8:12" ht="18">
      <c r="H148" s="302">
        <f>+'jobinfo(2)'!J$112</f>
        <v>0</v>
      </c>
      <c r="J148" s="2046" t="str">
        <f>+'jobinfo(2)'!$C$113</f>
        <v>wsbjoe9@gmail.com</v>
      </c>
      <c r="K148" s="2047"/>
    </row>
    <row r="149" spans="8:12">
      <c r="H149" s="52" t="s">
        <v>2383</v>
      </c>
      <c r="I149" s="879" t="str">
        <f>+'jobinfo(2)'!$C$114</f>
        <v>404-446-9060</v>
      </c>
      <c r="J149" s="879"/>
      <c r="L149" s="665"/>
    </row>
    <row r="150" spans="8:12">
      <c r="H150" s="662" t="str">
        <f>+'jobinfo(2)'!$C$115</f>
        <v>info@myapcllc.com</v>
      </c>
      <c r="J150" s="65" t="s">
        <v>2385</v>
      </c>
      <c r="K150" s="200" t="str">
        <f>+'jobinfo(2)'!$C$116</f>
        <v>TIN 83-226 0563</v>
      </c>
    </row>
    <row r="151" spans="8:12" ht="18">
      <c r="H151" s="338"/>
      <c r="I151" s="161"/>
      <c r="J151" s="161"/>
      <c r="K151" s="161"/>
      <c r="L151" s="161"/>
    </row>
    <row r="152" spans="8:12" ht="18">
      <c r="H152" s="6" t="str">
        <f>+'jobinfo(2)'!$C$26</f>
        <v>AAA Insurance</v>
      </c>
      <c r="J152" s="579" t="str">
        <f>+'jobinfo(2)'!$B$27</f>
        <v xml:space="preserve">Claim # </v>
      </c>
      <c r="K152" s="2116" t="str">
        <f>+'jobinfo(2)'!$C$27</f>
        <v>#017095711</v>
      </c>
      <c r="L152" s="2116"/>
    </row>
    <row r="153" spans="8:12" ht="18">
      <c r="H153" s="1978" t="str">
        <f>+'jobinfo(2)'!$B$30</f>
        <v>DESK Adjuster DA</v>
      </c>
      <c r="I153" s="6" t="str">
        <f>+'jobinfo(2)'!$C$30</f>
        <v>STAPLES, OLIVIA 207 776 6150</v>
      </c>
      <c r="J153" s="6"/>
      <c r="K153" s="661" t="str">
        <f>+'jobinfo(2)'!C93</f>
        <v>TBD</v>
      </c>
      <c r="L153" s="6"/>
    </row>
    <row r="154" spans="8:12" ht="18">
      <c r="H154" s="569" t="str">
        <f>+'jobinfo(2)'!$C$33</f>
        <v>STAPLES.OLIVIA @ace.aaa.com</v>
      </c>
      <c r="I154" s="6" t="str">
        <f>+'jobinfo(2)'!$C$31</f>
        <v>207 776 6150</v>
      </c>
      <c r="J154" s="6"/>
      <c r="K154" s="6"/>
      <c r="L154" s="6"/>
    </row>
    <row r="155" spans="8:12">
      <c r="H155" s="161"/>
      <c r="I155" s="161"/>
      <c r="J155" s="161"/>
      <c r="K155" s="161"/>
      <c r="L155" s="161"/>
    </row>
    <row r="156" spans="8:12">
      <c r="H156" s="1" t="str">
        <f>+'jobinfo(2)'!$C$1</f>
        <v>LACEY, EUNICE</v>
      </c>
      <c r="J156" s="33" t="str">
        <f>+'jobinfo(2)'!B65</f>
        <v xml:space="preserve">  Room/Area 13  </v>
      </c>
      <c r="K156" s="1" t="str">
        <f>+'jobinfo(2)'!$C$4</f>
        <v>Emdlacey@gmail.com</v>
      </c>
    </row>
    <row r="157" spans="8:12">
      <c r="H157" s="1" t="str">
        <f>+'jobinfo(2)'!$C$2</f>
        <v>13601 5th Ave</v>
      </c>
      <c r="I157" s="1" t="str">
        <f>+'jobinfo(2)'!$C$3</f>
        <v>East Cleveland, OH 44112</v>
      </c>
      <c r="J157" s="33" t="str">
        <f>+'jobinfo(2)'!B66</f>
        <v xml:space="preserve">  Room/Area 14  </v>
      </c>
      <c r="K157" s="1" t="str">
        <f>+'jobinfo(2)'!$C$5</f>
        <v>(216) 450-4913</v>
      </c>
    </row>
    <row r="159" spans="8:12">
      <c r="H159" s="161"/>
      <c r="I159" s="161"/>
      <c r="J159" s="161"/>
      <c r="K159" s="161"/>
      <c r="L159" s="161"/>
    </row>
    <row r="160" spans="8:12" ht="18">
      <c r="I160" s="1946" t="s">
        <v>3012</v>
      </c>
    </row>
    <row r="161" spans="8:12">
      <c r="H161" s="354" t="s">
        <v>1119</v>
      </c>
      <c r="I161" s="356"/>
      <c r="J161" s="1"/>
      <c r="K161" s="357" t="s">
        <v>3015</v>
      </c>
      <c r="L161" s="357"/>
    </row>
    <row r="162" spans="8:12" ht="21.6">
      <c r="H162" s="360" t="s">
        <v>3036</v>
      </c>
      <c r="I162" s="376"/>
      <c r="J162" s="1480"/>
      <c r="K162" s="568">
        <v>649</v>
      </c>
      <c r="L162" s="566"/>
    </row>
    <row r="163" spans="8:12" ht="18">
      <c r="H163" s="2138" t="s">
        <v>3037</v>
      </c>
      <c r="I163" s="2138"/>
      <c r="J163" s="1480"/>
      <c r="K163" s="668"/>
      <c r="L163" s="1"/>
    </row>
    <row r="164" spans="8:12" ht="21.6">
      <c r="H164" s="360" t="s">
        <v>3038</v>
      </c>
      <c r="I164" s="666"/>
      <c r="J164" s="572"/>
      <c r="L164" s="570"/>
    </row>
    <row r="165" spans="8:12" ht="21.6">
      <c r="H165" s="359" t="s">
        <v>3039</v>
      </c>
      <c r="I165" s="666"/>
      <c r="J165" s="572"/>
      <c r="L165" s="570"/>
    </row>
    <row r="166" spans="8:12" ht="21.6">
      <c r="H166" s="360" t="s">
        <v>3040</v>
      </c>
      <c r="I166" s="666"/>
      <c r="J166" s="572"/>
      <c r="L166" s="570"/>
    </row>
    <row r="167" spans="8:12" ht="21.6">
      <c r="H167" s="360" t="s">
        <v>3041</v>
      </c>
      <c r="I167" s="666"/>
      <c r="J167" s="572"/>
      <c r="L167" s="570"/>
    </row>
    <row r="168" spans="8:12" ht="21.6">
      <c r="H168" s="360" t="s">
        <v>3042</v>
      </c>
      <c r="I168" s="666"/>
      <c r="J168" s="572"/>
      <c r="L168" s="570"/>
    </row>
    <row r="169" spans="8:12" ht="21.6">
      <c r="H169" s="360" t="s">
        <v>3043</v>
      </c>
      <c r="I169" s="376"/>
      <c r="K169" s="572">
        <f>J164+J163+J162</f>
        <v>0</v>
      </c>
      <c r="L169" s="570"/>
    </row>
    <row r="170" spans="8:12" ht="19.149999999999999">
      <c r="H170" s="361"/>
      <c r="J170" s="571">
        <v>0</v>
      </c>
      <c r="L170" s="568">
        <f>SUM(K162:K169)</f>
        <v>649</v>
      </c>
    </row>
    <row r="171" spans="8:12" ht="21.6">
      <c r="H171" s="539"/>
      <c r="I171" s="377"/>
      <c r="J171" s="587"/>
      <c r="K171" s="572"/>
      <c r="L171" s="570"/>
    </row>
    <row r="172" spans="8:12" ht="33" customHeight="1">
      <c r="H172" t="s">
        <v>3044</v>
      </c>
      <c r="J172" s="458" t="s">
        <v>3045</v>
      </c>
      <c r="K172" s="458" t="s">
        <v>3046</v>
      </c>
      <c r="L172" s="458"/>
    </row>
    <row r="173" spans="8:12" ht="33" customHeight="1">
      <c r="H173" s="6" t="str">
        <f>+'jobinfo(2)'!$C$26</f>
        <v>AAA Insurance</v>
      </c>
      <c r="I173" s="368" t="s">
        <v>3047</v>
      </c>
      <c r="J173" s="570"/>
      <c r="K173" s="573"/>
      <c r="L173" s="570"/>
    </row>
    <row r="174" spans="8:12" ht="33" customHeight="1">
      <c r="H174" s="365" t="s">
        <v>3048</v>
      </c>
      <c r="I174" s="368"/>
      <c r="J174" s="574"/>
      <c r="K174" s="458"/>
      <c r="L174" s="570"/>
    </row>
    <row r="175" spans="8:12" ht="33" customHeight="1">
      <c r="H175" s="359"/>
      <c r="I175" s="584"/>
      <c r="J175" s="570"/>
      <c r="K175" s="458"/>
      <c r="L175" s="575"/>
    </row>
    <row r="176" spans="8:12" ht="19.899999999999999">
      <c r="I176" s="582" t="s">
        <v>3023</v>
      </c>
      <c r="K176" s="458"/>
      <c r="L176" s="1947">
        <f>SUM(L161:L175)</f>
        <v>649</v>
      </c>
    </row>
    <row r="177" spans="8:12" ht="19.899999999999999">
      <c r="H177" s="667" t="s">
        <v>2496</v>
      </c>
      <c r="I177" s="1"/>
      <c r="J177" s="1"/>
      <c r="L177" s="384"/>
    </row>
    <row r="178" spans="8:12" ht="18">
      <c r="H178" s="580" t="s">
        <v>3024</v>
      </c>
      <c r="J178" s="580" t="str">
        <f>H152</f>
        <v>AAA Insurance</v>
      </c>
      <c r="L178" s="669"/>
    </row>
    <row r="179" spans="8:12">
      <c r="H179" s="580"/>
      <c r="I179" s="580"/>
    </row>
    <row r="180" spans="8:12" ht="18">
      <c r="H180" s="580" t="s">
        <v>3025</v>
      </c>
      <c r="J180" s="580" t="str">
        <f>H156</f>
        <v>LACEY, EUNICE</v>
      </c>
      <c r="L180" s="581">
        <v>-2000</v>
      </c>
    </row>
    <row r="181" spans="8:12" ht="18">
      <c r="I181" s="582" t="s">
        <v>3023</v>
      </c>
      <c r="L181" s="2223">
        <f>SUM(L176:L180)</f>
        <v>-1351</v>
      </c>
    </row>
    <row r="182" spans="8:12" ht="18">
      <c r="H182" s="585" t="s">
        <v>2496</v>
      </c>
      <c r="I182" s="585"/>
      <c r="L182" s="2223"/>
    </row>
    <row r="183" spans="8:12" ht="18">
      <c r="H183" s="585"/>
      <c r="I183" s="585"/>
    </row>
  </sheetData>
  <mergeCells count="41">
    <mergeCell ref="K152:L152"/>
    <mergeCell ref="H163:I163"/>
    <mergeCell ref="L181:L182"/>
    <mergeCell ref="H142:L142"/>
    <mergeCell ref="K144:L144"/>
    <mergeCell ref="H146:L146"/>
    <mergeCell ref="H147:I147"/>
    <mergeCell ref="J148:K148"/>
    <mergeCell ref="L117:L118"/>
    <mergeCell ref="E1:G1"/>
    <mergeCell ref="E29:F29"/>
    <mergeCell ref="A13:C13"/>
    <mergeCell ref="F4:G4"/>
    <mergeCell ref="F5:G5"/>
    <mergeCell ref="F6:G6"/>
    <mergeCell ref="F7:G7"/>
    <mergeCell ref="F8:G8"/>
    <mergeCell ref="B3:B8"/>
    <mergeCell ref="A53:D53"/>
    <mergeCell ref="D54:E54"/>
    <mergeCell ref="A55:D55"/>
    <mergeCell ref="A56:B56"/>
    <mergeCell ref="C56:D56"/>
    <mergeCell ref="B57:C57"/>
    <mergeCell ref="B58:C58"/>
    <mergeCell ref="A59:D59"/>
    <mergeCell ref="A60:B60"/>
    <mergeCell ref="C60:D60"/>
    <mergeCell ref="H80:L80"/>
    <mergeCell ref="H101:I101"/>
    <mergeCell ref="A61:B61"/>
    <mergeCell ref="C61:D61"/>
    <mergeCell ref="C62:D62"/>
    <mergeCell ref="A81:D81"/>
    <mergeCell ref="I87:J87"/>
    <mergeCell ref="D82:E82"/>
    <mergeCell ref="K90:L90"/>
    <mergeCell ref="H84:L84"/>
    <mergeCell ref="H85:I85"/>
    <mergeCell ref="J86:K86"/>
    <mergeCell ref="K82:L82"/>
  </mergeCells>
  <hyperlinks>
    <hyperlink ref="C62" r:id="rId1" display="mailto:tonyjonesteam365@gmail.com" xr:uid="{9CD5FFD4-CC7D-4BFB-AE15-3C676C024A43}"/>
    <hyperlink ref="D63" r:id="rId2" display="mailto:tonyjonesteam365@gmail.com" xr:uid="{D240AC06-A86C-4BF8-9A4A-5E4F1D8B2461}"/>
    <hyperlink ref="C63" r:id="rId3" display="mailto:tonyjonesteam365@gmail.com" xr:uid="{A99E44C6-BCF3-462D-9351-1B9B03D76449}"/>
    <hyperlink ref="J86" r:id="rId4" display="wsbjoe9@gmail.com" xr:uid="{CF4ECF73-38BE-4A0D-92D9-C51AF717BCA4}"/>
    <hyperlink ref="K87" r:id="rId5" display="ddevonJohnson@gmail.com" xr:uid="{CC228404-B930-4985-8711-2F8344A2383D}"/>
    <hyperlink ref="K81" r:id="rId6" display="info@myapcllc.com" xr:uid="{D8DC190C-5120-4C39-8AC2-E37FB3B93617}"/>
    <hyperlink ref="J148" r:id="rId7" display="wsbjoe9@gmail.com" xr:uid="{61DECB6B-539D-4075-85E1-D9DCF4597B92}"/>
    <hyperlink ref="H150" r:id="rId8" display="ddevonJohnson@gmail.com" xr:uid="{4FD20043-DF4B-4B5F-AE1C-3E6B3147C4D6}"/>
    <hyperlink ref="K143" r:id="rId9" display="info@myapcllc.com" xr:uid="{494EF25C-30D0-4486-A883-266DAC170FEF}"/>
  </hyperlinks>
  <pageMargins left="0.4" right="0.25" top="0.22" bottom="0.17" header="0.3" footer="0.17"/>
  <pageSetup scale="99" orientation="portrait" r:id="rId10"/>
  <headerFooter>
    <oddFooter>&amp;L&amp;A&amp;C&amp;D&amp;T&amp;R&amp;F</oddFooter>
  </headerFooter>
  <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A92B-940D-483E-BC82-71D323AD0FEB}">
  <sheetPr codeName="Sheet11"/>
  <dimension ref="A1:H81"/>
  <sheetViews>
    <sheetView view="pageBreakPreview" topLeftCell="A7" zoomScaleNormal="100" zoomScaleSheetLayoutView="100" workbookViewId="0">
      <selection activeCell="O52" sqref="O52"/>
    </sheetView>
  </sheetViews>
  <sheetFormatPr defaultRowHeight="15.6"/>
  <cols>
    <col min="1" max="1" width="21.7109375" style="1" customWidth="1"/>
    <col min="2" max="2" width="0.7109375" style="2" customWidth="1"/>
    <col min="3" max="3" width="29" style="1" customWidth="1"/>
    <col min="4" max="4" width="12.5703125" style="1" customWidth="1"/>
    <col min="5" max="5" width="11.7109375" style="1" customWidth="1"/>
    <col min="6" max="6" width="11.7109375" customWidth="1"/>
    <col min="7" max="7" width="10.5703125" style="1" customWidth="1"/>
  </cols>
  <sheetData>
    <row r="1" spans="1:8" ht="18">
      <c r="A1" s="38" t="s">
        <v>2975</v>
      </c>
      <c r="B1" s="19"/>
      <c r="C1" s="433" t="s">
        <v>3049</v>
      </c>
      <c r="D1" s="39"/>
      <c r="E1" s="46" t="str">
        <f>+REBLD!A4</f>
        <v>All Phase Consulting, LLC</v>
      </c>
      <c r="F1" s="22"/>
    </row>
    <row r="2" spans="1:8" ht="13.9" customHeight="1" thickBot="1">
      <c r="B2" s="1963"/>
      <c r="C2" s="434"/>
      <c r="D2" s="1949"/>
      <c r="E2" s="2"/>
      <c r="G2" s="6"/>
      <c r="H2">
        <v>0</v>
      </c>
    </row>
    <row r="3" spans="1:8" ht="13.9" customHeight="1" thickTop="1">
      <c r="A3" s="23" t="s">
        <v>2977</v>
      </c>
      <c r="B3" s="2132"/>
      <c r="C3" s="1479" t="str">
        <f>+'jobinfo(2)'!C1</f>
        <v>LACEY, EUNICE</v>
      </c>
      <c r="E3" s="2142" t="str">
        <f>+'jobinfo(2)'!B6</f>
        <v>Co-Owner.cst#2</v>
      </c>
      <c r="F3" s="2142"/>
      <c r="G3" s="2142"/>
    </row>
    <row r="4" spans="1:8" ht="13.9" customHeight="1">
      <c r="A4" s="23" t="s">
        <v>2979</v>
      </c>
      <c r="B4" s="2133"/>
      <c r="C4" s="1479" t="str">
        <f>+'jobinfo(2)'!C2</f>
        <v>13601 5th Ave</v>
      </c>
      <c r="E4" s="23"/>
      <c r="F4" s="2131" t="str">
        <f>+'jobinfo(2)'!C6</f>
        <v>TBD</v>
      </c>
      <c r="G4" s="2131"/>
    </row>
    <row r="5" spans="1:8" ht="13.9" customHeight="1">
      <c r="A5" s="23" t="s">
        <v>2981</v>
      </c>
      <c r="B5" s="2133"/>
      <c r="C5" s="1479" t="str">
        <f>+'jobinfo(2)'!C3</f>
        <v>East Cleveland, OH 44112</v>
      </c>
      <c r="E5" s="23"/>
      <c r="F5" s="2131" t="str">
        <f>+'jobinfo(2)'!C7</f>
        <v>TBD</v>
      </c>
      <c r="G5" s="2131"/>
    </row>
    <row r="6" spans="1:8" ht="13.9" customHeight="1">
      <c r="A6" s="23" t="s">
        <v>2983</v>
      </c>
      <c r="B6" s="2133"/>
      <c r="C6" s="1479" t="str">
        <f>+'jobinfo(2)'!C4</f>
        <v>Emdlacey@gmail.com</v>
      </c>
      <c r="E6" s="23"/>
      <c r="F6" s="2131" t="str">
        <f>+'jobinfo(2)'!C8</f>
        <v>TBD</v>
      </c>
      <c r="G6" s="2131"/>
    </row>
    <row r="7" spans="1:8" ht="13.9" customHeight="1">
      <c r="A7" s="23" t="s">
        <v>2984</v>
      </c>
      <c r="B7" s="2133"/>
      <c r="C7" s="1479" t="str">
        <f>+'jobinfo(2)'!C5</f>
        <v>(216) 450-4913</v>
      </c>
      <c r="E7" s="14"/>
      <c r="F7" s="2131" t="str">
        <f>+'jobinfo(2)'!C10</f>
        <v>TBD</v>
      </c>
      <c r="G7" s="2131"/>
    </row>
    <row r="8" spans="1:8" ht="3" customHeight="1" thickBot="1">
      <c r="A8" s="23"/>
      <c r="B8" s="164"/>
      <c r="C8" s="1479"/>
      <c r="E8" s="14"/>
      <c r="F8" s="1951"/>
      <c r="G8" s="1951"/>
    </row>
    <row r="9" spans="1:8" ht="13.9" customHeight="1" thickTop="1" thickBot="1">
      <c r="A9" s="21" t="s">
        <v>2986</v>
      </c>
      <c r="B9" s="41"/>
      <c r="C9" s="438"/>
      <c r="D9" s="33" t="str">
        <f>+'jobinfo(2)'!B13</f>
        <v>rebuild  type 1</v>
      </c>
      <c r="E9" s="6" t="str">
        <f>+'jobinfo(2)'!C13</f>
        <v>interior repairs LVL2</v>
      </c>
    </row>
    <row r="10" spans="1:8" ht="13.9" customHeight="1" thickTop="1">
      <c r="A10" s="1978" t="str">
        <f>+'jobinfo(2)'!B11</f>
        <v>Cause of Loss</v>
      </c>
      <c r="C10" s="1482" t="str">
        <f>+'jobinfo(2)'!C11</f>
        <v>BATHTUB OVERFLOW</v>
      </c>
      <c r="D10" s="33" t="str">
        <f>+'jobinfo(2)'!B14</f>
        <v>rebuild  type 2</v>
      </c>
      <c r="E10" s="6" t="str">
        <f>+'jobinfo(2)'!C14</f>
        <v>interior repairs LVL1</v>
      </c>
    </row>
    <row r="11" spans="1:8" ht="13.9" customHeight="1">
      <c r="A11" s="45" t="str">
        <f>+'jobinfo(2)'!B12</f>
        <v>date of loss</v>
      </c>
      <c r="C11" s="1483">
        <f>+'jobinfo(2)'!C12</f>
        <v>45765</v>
      </c>
      <c r="D11" s="33" t="str">
        <f>+'jobinfo(2)'!B15</f>
        <v>rebuild  type 3</v>
      </c>
      <c r="E11" s="6" t="str">
        <f>+'jobinfo(2)'!C15</f>
        <v>BASEMENT</v>
      </c>
    </row>
    <row r="12" spans="1:8" ht="13.9" customHeight="1">
      <c r="A12" s="435" t="s">
        <v>2989</v>
      </c>
      <c r="B12" s="436"/>
      <c r="C12" s="437"/>
      <c r="D12" s="6"/>
    </row>
    <row r="13" spans="1:8" ht="13.9" customHeight="1">
      <c r="A13" s="33" t="str">
        <f>+'jobinfo(2)'!B26</f>
        <v xml:space="preserve">Insurance Co. Name </v>
      </c>
      <c r="C13" s="1482" t="str">
        <f>+'jobinfo(2)'!C26</f>
        <v>AAA Insurance</v>
      </c>
      <c r="D13" s="37"/>
      <c r="E13" s="694" t="str">
        <f>+'jobinfo(2)'!C43</f>
        <v>TBD</v>
      </c>
      <c r="G13" s="1951"/>
    </row>
    <row r="14" spans="1:8" ht="13.9" customHeight="1">
      <c r="A14" s="33" t="str">
        <f>+'jobinfo(2)'!B27</f>
        <v xml:space="preserve">Claim # </v>
      </c>
      <c r="C14" s="1484" t="str">
        <f>+'jobinfo(2)'!C27</f>
        <v>#017095711</v>
      </c>
      <c r="D14" s="6"/>
      <c r="E14" s="694" t="str">
        <f>+'jobinfo(2)'!C44</f>
        <v>TBD</v>
      </c>
      <c r="G14" s="1951"/>
    </row>
    <row r="15" spans="1:8" ht="13.9" customHeight="1">
      <c r="A15" s="33" t="str">
        <f>+'jobinfo(2)'!B28</f>
        <v>policy #</v>
      </c>
      <c r="C15" s="1482" t="str">
        <f>+'jobinfo(2)'!C28</f>
        <v>OHH000190052</v>
      </c>
      <c r="D15" s="37"/>
      <c r="E15" s="694" t="str">
        <f>+'jobinfo(2)'!C45</f>
        <v>TBD</v>
      </c>
      <c r="G15" s="1951"/>
    </row>
    <row r="16" spans="1:8" ht="13.9" customHeight="1">
      <c r="A16" s="33" t="str">
        <f>+'jobinfo(2)'!B29</f>
        <v>Email INS. co.</v>
      </c>
      <c r="C16" s="1482" t="str">
        <f>+'jobinfo(2)'!C29</f>
        <v>STAPLES.OLIVIA @ace.aaa.com</v>
      </c>
      <c r="D16" s="37"/>
      <c r="E16" s="694" t="str">
        <f>+'jobinfo(2)'!C46</f>
        <v>TBD</v>
      </c>
      <c r="G16" s="1951"/>
    </row>
    <row r="17" spans="1:7" ht="3" customHeight="1">
      <c r="A17" s="165"/>
      <c r="B17" s="166"/>
      <c r="C17" s="1485"/>
      <c r="D17" s="168"/>
      <c r="E17" s="695"/>
      <c r="F17" s="77"/>
      <c r="G17" s="169"/>
    </row>
    <row r="18" spans="1:7" ht="20.25" customHeight="1">
      <c r="A18" s="33" t="str">
        <f>+'jobinfo(2)'!B30</f>
        <v>DESK Adjuster DA</v>
      </c>
      <c r="C18" s="1482" t="str">
        <f>+'jobinfo(2)'!C30</f>
        <v>STAPLES, OLIVIA 207 776 6150</v>
      </c>
      <c r="D18" s="172" t="str">
        <f>+'jobinfo(2)'!B37</f>
        <v>adj contents</v>
      </c>
      <c r="E18" s="696" t="str">
        <f>+'jobinfo(2)'!C37</f>
        <v>SPV Tanya Sayer 207-791-8544</v>
      </c>
      <c r="G18" s="1951"/>
    </row>
    <row r="19" spans="1:7" ht="20.25" customHeight="1">
      <c r="A19" s="33" t="str">
        <f>+'jobinfo(2)'!B31</f>
        <v>DA Phone</v>
      </c>
      <c r="C19" s="1482" t="str">
        <f>+'jobinfo(2)'!C31</f>
        <v>207 776 6150</v>
      </c>
      <c r="D19" s="172" t="str">
        <f>+'jobinfo(2)'!B38</f>
        <v>adj CPS phone #</v>
      </c>
      <c r="E19" s="696" t="str">
        <f>+'jobinfo(2)'!C38</f>
        <v>TBD</v>
      </c>
      <c r="G19" s="1951"/>
    </row>
    <row r="20" spans="1:7" ht="20.25" customHeight="1">
      <c r="A20" s="33" t="str">
        <f>+'jobinfo(2)'!B32</f>
        <v>DA Ph. Ext. #</v>
      </c>
      <c r="C20" s="1479" t="str">
        <f>+'jobinfo(2)'!C32</f>
        <v>207 776 6150</v>
      </c>
      <c r="D20" s="172" t="str">
        <f>+'jobinfo(2)'!B39</f>
        <v>adj CPS email</v>
      </c>
      <c r="E20" s="696" t="str">
        <f>+'jobinfo(2)'!C39</f>
        <v>TBD</v>
      </c>
      <c r="G20" s="1951"/>
    </row>
    <row r="21" spans="1:7" ht="20.25" customHeight="1">
      <c r="A21" s="33" t="str">
        <f>+'jobinfo(2)'!B33</f>
        <v xml:space="preserve">DA Email </v>
      </c>
      <c r="C21" s="1482" t="str">
        <f>+'jobinfo(2)'!C33</f>
        <v>STAPLES.OLIVIA @ace.aaa.com</v>
      </c>
      <c r="D21" s="172" t="str">
        <f>+'jobinfo(2)'!B40</f>
        <v>TMP adj</v>
      </c>
      <c r="E21" s="696" t="str">
        <f>+'jobinfo(2)'!C40</f>
        <v>TBD</v>
      </c>
      <c r="G21" s="1951"/>
    </row>
    <row r="22" spans="1:7" ht="20.25" customHeight="1">
      <c r="A22" s="33" t="str">
        <f>+'jobinfo(2)'!B34</f>
        <v>Field Adjuster Name</v>
      </c>
      <c r="C22" s="1479" t="str">
        <f>+'jobinfo(2)'!C34</f>
        <v>VINCENT, KATHERINE</v>
      </c>
      <c r="D22" s="172" t="str">
        <f>+'jobinfo(2)'!B41</f>
        <v>TMP adj phone #</v>
      </c>
      <c r="E22" s="696" t="str">
        <f>+'jobinfo(2)'!C41</f>
        <v>TBD</v>
      </c>
      <c r="G22" s="6"/>
    </row>
    <row r="23" spans="1:7" ht="20.25" customHeight="1">
      <c r="A23" s="33" t="str">
        <f>+'jobinfo(2)'!B35</f>
        <v>Phone # field adj</v>
      </c>
      <c r="C23" s="1482">
        <f>+'jobinfo(2)'!C35</f>
        <v>3306184299</v>
      </c>
      <c r="D23" s="172" t="str">
        <f>+'jobinfo(2)'!B42</f>
        <v>adj TMP email</v>
      </c>
      <c r="E23" s="696" t="str">
        <f>+'jobinfo(2)'!C42</f>
        <v>TBD</v>
      </c>
      <c r="G23" s="6"/>
    </row>
    <row r="24" spans="1:7" ht="20.25" customHeight="1">
      <c r="A24" s="33" t="str">
        <f>+'jobinfo(2)'!B36</f>
        <v>Field adj email</v>
      </c>
      <c r="C24" s="1482" t="str">
        <f>+'jobinfo(2)'!C36</f>
        <v>KATHERINE@KGVINCENT.COM</v>
      </c>
      <c r="E24" s="6"/>
      <c r="G24" s="6"/>
    </row>
    <row r="25" spans="1:7" ht="3" customHeight="1">
      <c r="A25" s="165"/>
      <c r="B25" s="170"/>
      <c r="C25" s="166"/>
      <c r="D25" s="167"/>
      <c r="E25" s="171"/>
      <c r="F25" s="77"/>
      <c r="G25" s="171"/>
    </row>
    <row r="26" spans="1:7" ht="13.9" customHeight="1">
      <c r="A26" s="2141" t="str">
        <f>+'jobinfo(2)'!B83</f>
        <v>Ph. Ext. Mtge contact</v>
      </c>
      <c r="B26" s="2141"/>
      <c r="C26" s="2" t="str">
        <f>+'jobinfo(2)'!C83</f>
        <v>TBD</v>
      </c>
      <c r="D26" s="23" t="s">
        <v>2990</v>
      </c>
      <c r="E26" s="1" t="str">
        <f>+'jobinfo(2)'!C84</f>
        <v>TBD</v>
      </c>
      <c r="G26" s="1951"/>
    </row>
    <row r="27" spans="1:7" ht="6" customHeight="1">
      <c r="A27" s="1957"/>
      <c r="B27" s="1957"/>
      <c r="C27" s="2"/>
      <c r="D27" s="23"/>
      <c r="G27" s="1951"/>
    </row>
    <row r="28" spans="1:7" ht="13.9" customHeight="1">
      <c r="B28" s="1966"/>
      <c r="C28" s="173" t="s">
        <v>3050</v>
      </c>
      <c r="D28" s="1956"/>
      <c r="E28" s="33"/>
      <c r="F28" s="173" t="s">
        <v>3050</v>
      </c>
      <c r="G28" s="1956"/>
    </row>
    <row r="29" spans="1:7" ht="13.9" customHeight="1">
      <c r="A29" s="44" t="s">
        <v>2993</v>
      </c>
      <c r="B29" s="1966"/>
      <c r="C29" s="1966" t="s">
        <v>3051</v>
      </c>
      <c r="D29" s="1966"/>
      <c r="E29" s="15" t="s">
        <v>2995</v>
      </c>
      <c r="F29" s="1966" t="s">
        <v>2994</v>
      </c>
      <c r="G29" s="1966" t="s">
        <v>2994</v>
      </c>
    </row>
    <row r="30" spans="1:7" ht="3" customHeight="1">
      <c r="A30" s="15"/>
      <c r="B30" s="1966"/>
      <c r="C30" s="1966"/>
      <c r="D30" s="1966"/>
    </row>
    <row r="31" spans="1:7" ht="13.9" customHeight="1">
      <c r="A31" s="43" t="s">
        <v>2996</v>
      </c>
      <c r="B31" s="1966"/>
      <c r="C31" s="440"/>
      <c r="D31" s="1949"/>
      <c r="E31" s="2140" t="s">
        <v>2415</v>
      </c>
      <c r="F31" s="2140"/>
      <c r="G31" s="36" t="s">
        <v>2992</v>
      </c>
    </row>
    <row r="32" spans="1:7" ht="13.9" customHeight="1">
      <c r="A32" s="439" t="s">
        <v>2997</v>
      </c>
      <c r="B32" s="440"/>
      <c r="C32" s="440" t="s">
        <v>3051</v>
      </c>
      <c r="D32" s="440"/>
      <c r="E32" s="439" t="s">
        <v>453</v>
      </c>
      <c r="F32" s="2139" t="s">
        <v>3052</v>
      </c>
      <c r="G32" s="440" t="s">
        <v>2994</v>
      </c>
    </row>
    <row r="33" spans="1:7" ht="13.9" customHeight="1">
      <c r="A33" s="439" t="s">
        <v>2998</v>
      </c>
      <c r="B33" s="440"/>
      <c r="C33" s="440" t="s">
        <v>3051</v>
      </c>
      <c r="D33" s="440"/>
      <c r="E33" s="439" t="s">
        <v>2999</v>
      </c>
      <c r="F33" s="2139"/>
      <c r="G33" s="440" t="s">
        <v>2994</v>
      </c>
    </row>
    <row r="34" spans="1:7" ht="13.9" customHeight="1">
      <c r="A34" s="439" t="s">
        <v>3000</v>
      </c>
      <c r="B34" s="440"/>
      <c r="C34" s="440" t="s">
        <v>3051</v>
      </c>
      <c r="D34" s="440"/>
      <c r="E34" s="439" t="s">
        <v>3001</v>
      </c>
      <c r="F34" s="2139"/>
      <c r="G34" s="440" t="s">
        <v>2994</v>
      </c>
    </row>
    <row r="35" spans="1:7" ht="13.9" customHeight="1">
      <c r="A35" s="439" t="s">
        <v>3002</v>
      </c>
      <c r="B35" s="440"/>
      <c r="C35" s="440" t="s">
        <v>3051</v>
      </c>
      <c r="D35" s="440"/>
      <c r="E35" s="439" t="s">
        <v>1825</v>
      </c>
      <c r="F35" s="2139"/>
      <c r="G35" s="440" t="s">
        <v>2994</v>
      </c>
    </row>
    <row r="36" spans="1:7" ht="3" customHeight="1">
      <c r="A36" s="1484"/>
      <c r="B36" s="1484"/>
      <c r="C36" s="1484"/>
      <c r="D36" s="1479"/>
      <c r="E36" s="441"/>
      <c r="F36" s="1479"/>
      <c r="G36" s="1484"/>
    </row>
    <row r="37" spans="1:7">
      <c r="A37" s="1486" t="s">
        <v>3003</v>
      </c>
      <c r="B37" s="1487"/>
      <c r="C37" s="1486" t="s">
        <v>3004</v>
      </c>
      <c r="D37" s="1486" t="s">
        <v>3005</v>
      </c>
      <c r="E37" s="1479"/>
      <c r="F37" s="442" t="s">
        <v>3006</v>
      </c>
      <c r="G37" s="442" t="s">
        <v>3007</v>
      </c>
    </row>
    <row r="38" spans="1:7" ht="14.45">
      <c r="A38" s="10"/>
      <c r="B38" s="9"/>
      <c r="C38" s="8"/>
      <c r="D38" s="8" t="s">
        <v>3053</v>
      </c>
      <c r="E38" s="3"/>
      <c r="G38" s="3"/>
    </row>
    <row r="39" spans="1:7" ht="21.95" customHeight="1">
      <c r="A39" s="163"/>
      <c r="B39" s="4"/>
      <c r="C39"/>
      <c r="D39"/>
      <c r="E39"/>
      <c r="G39"/>
    </row>
    <row r="40" spans="1:7" ht="21.95" customHeight="1">
      <c r="A40"/>
      <c r="B40" s="4"/>
      <c r="C40"/>
      <c r="D40"/>
      <c r="E40"/>
      <c r="G40"/>
    </row>
    <row r="41" spans="1:7" ht="21.95" customHeight="1">
      <c r="A41"/>
      <c r="B41" s="4"/>
      <c r="C41"/>
      <c r="D41"/>
      <c r="E41"/>
      <c r="G41"/>
    </row>
    <row r="42" spans="1:7" ht="21.95" customHeight="1">
      <c r="A42"/>
      <c r="B42" s="4"/>
      <c r="C42"/>
      <c r="D42"/>
      <c r="E42"/>
      <c r="G42"/>
    </row>
    <row r="43" spans="1:7" ht="21.95" customHeight="1">
      <c r="A43"/>
      <c r="B43" s="4"/>
      <c r="C43"/>
      <c r="D43"/>
      <c r="E43"/>
      <c r="G43"/>
    </row>
    <row r="44" spans="1:7" ht="21.95" customHeight="1">
      <c r="A44"/>
      <c r="B44" s="4"/>
      <c r="C44"/>
      <c r="D44"/>
      <c r="E44"/>
      <c r="G44"/>
    </row>
    <row r="45" spans="1:7" ht="21.95" customHeight="1">
      <c r="A45"/>
      <c r="B45" s="4"/>
      <c r="C45"/>
      <c r="D45"/>
      <c r="E45"/>
      <c r="G45"/>
    </row>
    <row r="46" spans="1:7" ht="21.95" customHeight="1">
      <c r="A46"/>
      <c r="B46" s="4"/>
      <c r="C46"/>
      <c r="D46"/>
      <c r="E46"/>
      <c r="G46"/>
    </row>
    <row r="47" spans="1:7" ht="21.95" customHeight="1">
      <c r="A47"/>
      <c r="B47" s="4"/>
      <c r="C47"/>
      <c r="D47"/>
      <c r="E47"/>
      <c r="G47"/>
    </row>
    <row r="48" spans="1:7" ht="21.95" customHeight="1">
      <c r="A48"/>
      <c r="B48" s="4"/>
      <c r="C48"/>
      <c r="D48"/>
      <c r="E48"/>
      <c r="G48"/>
    </row>
    <row r="49" spans="1:7" ht="21.95" customHeight="1">
      <c r="A49" s="48" t="str">
        <f>+A1</f>
        <v>FOLLOW UP SHEET</v>
      </c>
      <c r="B49" s="19"/>
      <c r="C49" s="18" t="str">
        <f>+C1</f>
        <v>CUSTOMER Contact  TRACKING</v>
      </c>
      <c r="D49" s="5"/>
    </row>
    <row r="50" spans="1:7" ht="21.95" customHeight="1">
      <c r="A50" s="12" t="s">
        <v>3003</v>
      </c>
      <c r="B50" s="13"/>
      <c r="C50" s="12" t="s">
        <v>3004</v>
      </c>
      <c r="D50" s="12" t="s">
        <v>3005</v>
      </c>
      <c r="F50" s="11" t="s">
        <v>3006</v>
      </c>
      <c r="G50" s="11" t="s">
        <v>3007</v>
      </c>
    </row>
    <row r="51" spans="1:7" ht="21.95" customHeight="1">
      <c r="A51" s="10"/>
      <c r="B51" s="9"/>
      <c r="C51" s="8"/>
      <c r="D51" s="8" t="str">
        <f>+D38</f>
        <v>FOLLOW UP ACTION/NOTES:         DATE DUE BY</v>
      </c>
      <c r="E51" s="3"/>
      <c r="G51" s="3"/>
    </row>
    <row r="52" spans="1:7" ht="21.95" customHeight="1">
      <c r="A52" s="30"/>
      <c r="B52" s="259"/>
      <c r="C52" s="30"/>
      <c r="D52" s="30"/>
      <c r="E52" s="30"/>
      <c r="F52" s="30"/>
      <c r="G52" s="30"/>
    </row>
    <row r="53" spans="1:7" ht="21.95" customHeight="1">
      <c r="A53" s="30"/>
      <c r="B53" s="259"/>
      <c r="C53" s="30"/>
      <c r="D53" s="260"/>
      <c r="E53" s="30"/>
      <c r="F53" s="30"/>
      <c r="G53" s="30"/>
    </row>
    <row r="54" spans="1:7" ht="21.95" customHeight="1">
      <c r="A54" s="30"/>
      <c r="B54" s="259"/>
      <c r="C54" s="30"/>
      <c r="D54" s="30"/>
      <c r="E54" s="30"/>
      <c r="F54" s="30"/>
      <c r="G54" s="30"/>
    </row>
    <row r="55" spans="1:7" ht="21.95" customHeight="1">
      <c r="A55" s="30"/>
      <c r="B55" s="259"/>
      <c r="C55" s="30"/>
      <c r="D55" s="260"/>
      <c r="E55" s="30"/>
      <c r="F55" s="30"/>
      <c r="G55" s="30"/>
    </row>
    <row r="56" spans="1:7" ht="21.95" customHeight="1">
      <c r="A56" s="30"/>
      <c r="B56" s="259"/>
      <c r="C56" s="30"/>
      <c r="D56" s="30"/>
      <c r="E56" s="30"/>
      <c r="F56" s="30"/>
      <c r="G56" s="30"/>
    </row>
    <row r="57" spans="1:7" ht="21.95" customHeight="1">
      <c r="A57" s="30"/>
      <c r="B57" s="259"/>
      <c r="C57" s="30"/>
      <c r="D57" s="260"/>
      <c r="E57" s="30"/>
      <c r="F57" s="30"/>
      <c r="G57" s="30"/>
    </row>
    <row r="58" spans="1:7" ht="21.95" customHeight="1">
      <c r="A58" s="30"/>
      <c r="B58" s="259"/>
      <c r="C58" s="30"/>
      <c r="D58" s="30"/>
      <c r="E58" s="30"/>
      <c r="F58" s="30"/>
      <c r="G58" s="30"/>
    </row>
    <row r="59" spans="1:7" ht="21.95" customHeight="1">
      <c r="A59" s="30"/>
      <c r="B59" s="259"/>
      <c r="C59" s="30"/>
      <c r="D59" s="260"/>
      <c r="E59" s="30"/>
      <c r="F59" s="30"/>
      <c r="G59" s="30"/>
    </row>
    <row r="60" spans="1:7" ht="21.95" customHeight="1">
      <c r="A60" s="30"/>
      <c r="B60" s="259"/>
      <c r="C60" s="30"/>
      <c r="D60" s="30"/>
      <c r="E60" s="30"/>
      <c r="F60" s="30"/>
      <c r="G60" s="30"/>
    </row>
    <row r="61" spans="1:7" ht="21.95" customHeight="1">
      <c r="A61" s="30"/>
      <c r="B61" s="259"/>
      <c r="C61" s="30"/>
      <c r="D61" s="30"/>
      <c r="E61" s="30"/>
      <c r="F61" s="30"/>
      <c r="G61" s="30"/>
    </row>
    <row r="62" spans="1:7" ht="21.95" customHeight="1">
      <c r="A62" s="30"/>
      <c r="B62" s="259"/>
      <c r="C62" s="30"/>
      <c r="D62" s="30"/>
      <c r="E62" s="30"/>
      <c r="F62" s="30"/>
      <c r="G62" s="30"/>
    </row>
    <row r="63" spans="1:7" ht="21.95" customHeight="1">
      <c r="A63" s="30"/>
      <c r="B63" s="259"/>
      <c r="C63" s="30"/>
      <c r="D63" s="30"/>
      <c r="E63" s="30"/>
      <c r="F63" s="30"/>
      <c r="G63" s="30"/>
    </row>
    <row r="64" spans="1:7" ht="21.95" customHeight="1">
      <c r="A64"/>
      <c r="B64" s="4"/>
      <c r="C64"/>
      <c r="D64"/>
      <c r="E64"/>
      <c r="G64"/>
    </row>
    <row r="65" spans="2:2" customFormat="1" ht="21.95" customHeight="1">
      <c r="B65" s="4"/>
    </row>
    <row r="66" spans="2:2" customFormat="1" ht="21.95" customHeight="1">
      <c r="B66" s="4"/>
    </row>
    <row r="67" spans="2:2" customFormat="1" ht="21.95" customHeight="1">
      <c r="B67" s="4"/>
    </row>
    <row r="68" spans="2:2" customFormat="1" ht="21.95" customHeight="1">
      <c r="B68" s="4"/>
    </row>
    <row r="69" spans="2:2" customFormat="1" ht="21.95" customHeight="1">
      <c r="B69" s="4"/>
    </row>
    <row r="70" spans="2:2" customFormat="1" ht="21.95" customHeight="1">
      <c r="B70" s="4"/>
    </row>
    <row r="71" spans="2:2" customFormat="1" ht="21.95" customHeight="1">
      <c r="B71" s="4"/>
    </row>
    <row r="72" spans="2:2" customFormat="1" ht="21.95" customHeight="1">
      <c r="B72" s="4"/>
    </row>
    <row r="73" spans="2:2" customFormat="1" ht="21.95" customHeight="1">
      <c r="B73" s="4"/>
    </row>
    <row r="74" spans="2:2" customFormat="1" ht="21.95" customHeight="1">
      <c r="B74" s="4"/>
    </row>
    <row r="75" spans="2:2" customFormat="1" ht="21.95" customHeight="1">
      <c r="B75" s="4"/>
    </row>
    <row r="76" spans="2:2" customFormat="1" ht="21.95" customHeight="1">
      <c r="B76" s="4"/>
    </row>
    <row r="77" spans="2:2" customFormat="1" ht="21.95" customHeight="1">
      <c r="B77" s="4"/>
    </row>
    <row r="78" spans="2:2" customFormat="1" ht="21.95" customHeight="1">
      <c r="B78" s="4"/>
    </row>
    <row r="79" spans="2:2" customFormat="1" ht="21.95" customHeight="1">
      <c r="B79" s="4"/>
    </row>
    <row r="80" spans="2:2" customFormat="1" ht="21.95" customHeight="1">
      <c r="B80" s="4"/>
    </row>
    <row r="81" spans="2:2" customFormat="1" ht="21.95" customHeight="1">
      <c r="B81" s="4"/>
    </row>
  </sheetData>
  <mergeCells count="9">
    <mergeCell ref="F32:F35"/>
    <mergeCell ref="E31:F31"/>
    <mergeCell ref="A26:B26"/>
    <mergeCell ref="B3:B7"/>
    <mergeCell ref="E3:G3"/>
    <mergeCell ref="F4:G4"/>
    <mergeCell ref="F5:G5"/>
    <mergeCell ref="F6:G6"/>
    <mergeCell ref="F7:G7"/>
  </mergeCells>
  <printOptions gridLines="1"/>
  <pageMargins left="0.48" right="0.25" top="0.22" bottom="0.26" header="0.3" footer="0.31"/>
  <pageSetup orientation="portrait" r:id="rId1"/>
  <headerFooter>
    <oddFooter>&amp;L&amp;A&amp;C&amp;F</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750E-328D-4EDE-A3A8-9FE6CA638E55}">
  <sheetPr codeName="Sheet12"/>
  <dimension ref="A1:Q719"/>
  <sheetViews>
    <sheetView view="pageBreakPreview" topLeftCell="A159" zoomScaleNormal="100" zoomScaleSheetLayoutView="100" workbookViewId="0">
      <selection activeCell="A165" sqref="A165:D174"/>
    </sheetView>
  </sheetViews>
  <sheetFormatPr defaultRowHeight="15.6"/>
  <cols>
    <col min="1" max="1" width="25.5703125" style="1" customWidth="1"/>
    <col min="2" max="2" width="5.7109375" style="2" customWidth="1"/>
    <col min="3" max="3" width="23.7109375" style="1" customWidth="1"/>
    <col min="4" max="4" width="12.5703125" style="1" customWidth="1"/>
    <col min="5" max="5" width="11.7109375" style="1" customWidth="1"/>
    <col min="6" max="6" width="8.85546875" customWidth="1"/>
    <col min="7" max="7" width="10.5703125" style="1" customWidth="1"/>
    <col min="8" max="8" width="88.7109375" customWidth="1"/>
  </cols>
  <sheetData>
    <row r="1" spans="1:7" ht="18">
      <c r="A1" s="38" t="s">
        <v>2975</v>
      </c>
      <c r="B1" s="17" t="s">
        <v>3054</v>
      </c>
      <c r="D1" s="2128"/>
      <c r="E1" s="2128"/>
      <c r="F1" s="2128"/>
      <c r="G1" s="22" t="s">
        <v>3055</v>
      </c>
    </row>
    <row r="2" spans="1:7" ht="3" customHeight="1" thickBot="1">
      <c r="B2" s="1963"/>
      <c r="C2" s="1942"/>
      <c r="D2" s="1949"/>
      <c r="E2" s="2"/>
      <c r="G2" s="6"/>
    </row>
    <row r="3" spans="1:7" ht="18.600000000000001" thickTop="1">
      <c r="A3" s="14" t="s">
        <v>2977</v>
      </c>
      <c r="B3" s="2132"/>
      <c r="C3" s="6" t="str">
        <f>+'jobinfo(2)'!C1</f>
        <v>LACEY, EUNICE</v>
      </c>
      <c r="E3" s="2161" t="s">
        <v>2980</v>
      </c>
      <c r="F3" s="2161"/>
      <c r="G3" s="2161"/>
    </row>
    <row r="4" spans="1:7" ht="18">
      <c r="A4" s="14" t="s">
        <v>2979</v>
      </c>
      <c r="B4" s="2133"/>
      <c r="C4" s="6" t="str">
        <f>+'jobinfo(2)'!C2</f>
        <v>13601 5th Ave</v>
      </c>
      <c r="E4" s="23" t="s">
        <v>2980</v>
      </c>
      <c r="F4" s="2131" t="str">
        <f>+'jobinfo(2)'!C6</f>
        <v>TBD</v>
      </c>
      <c r="G4" s="2131"/>
    </row>
    <row r="5" spans="1:7" ht="18">
      <c r="A5" s="14" t="s">
        <v>2981</v>
      </c>
      <c r="B5" s="2133"/>
      <c r="C5" s="6" t="str">
        <f>+'jobinfo(2)'!C3</f>
        <v>East Cleveland, OH 44112</v>
      </c>
      <c r="E5" s="23" t="s">
        <v>308</v>
      </c>
      <c r="F5" s="2131" t="str">
        <f>+'jobinfo(2)'!C7</f>
        <v>TBD</v>
      </c>
      <c r="G5" s="2131"/>
    </row>
    <row r="6" spans="1:7" ht="18">
      <c r="A6" s="14" t="s">
        <v>2983</v>
      </c>
      <c r="B6" s="2133"/>
      <c r="C6" s="6" t="str">
        <f>+'jobinfo(2)'!C4</f>
        <v>Emdlacey@gmail.com</v>
      </c>
      <c r="E6" s="23" t="s">
        <v>320</v>
      </c>
      <c r="F6" s="2131" t="str">
        <f>+'jobinfo(2)'!C8</f>
        <v>TBD</v>
      </c>
      <c r="G6" s="2131"/>
    </row>
    <row r="7" spans="1:7" ht="18">
      <c r="A7" s="14" t="s">
        <v>2984</v>
      </c>
      <c r="B7" s="2133"/>
      <c r="C7" s="6" t="str">
        <f>+'jobinfo(2)'!C5</f>
        <v>(216) 450-4913</v>
      </c>
      <c r="E7" s="23" t="s">
        <v>333</v>
      </c>
      <c r="F7" s="2131" t="str">
        <f>+'jobinfo(2)'!C9</f>
        <v>TBD</v>
      </c>
      <c r="G7" s="2131"/>
    </row>
    <row r="8" spans="1:7" ht="18.600000000000001" thickBot="1">
      <c r="A8"/>
      <c r="B8" s="2133"/>
      <c r="C8" s="6" t="str">
        <f>+'jobinfo(2)'!C6</f>
        <v>TBD</v>
      </c>
      <c r="D8" s="16"/>
      <c r="E8" s="14" t="s">
        <v>338</v>
      </c>
      <c r="F8" s="2131" t="str">
        <f>+'jobinfo(2)'!C10</f>
        <v>TBD</v>
      </c>
      <c r="G8" s="2131"/>
    </row>
    <row r="9" spans="1:7" ht="15" customHeight="1" thickTop="1" thickBot="1">
      <c r="A9" s="21" t="s">
        <v>2986</v>
      </c>
      <c r="B9" s="41"/>
      <c r="C9" s="42"/>
      <c r="D9" s="42"/>
      <c r="G9" s="7"/>
    </row>
    <row r="10" spans="1:7" ht="18.600000000000001" thickTop="1">
      <c r="A10" s="1978" t="str">
        <f>+'jobinfo(2)'!B11</f>
        <v>Cause of Loss</v>
      </c>
      <c r="B10" s="34" t="str">
        <f>+'jobinfo(2)'!C11</f>
        <v>BATHTUB OVERFLOW</v>
      </c>
      <c r="D10" s="33" t="str">
        <f>+'jobinfo(2)'!B13</f>
        <v>rebuild  type 1</v>
      </c>
      <c r="E10" s="6" t="str">
        <f>+'jobinfo(2)'!C13</f>
        <v>interior repairs LVL2</v>
      </c>
    </row>
    <row r="11" spans="1:7" ht="18">
      <c r="A11" s="45" t="str">
        <f>+'jobinfo(2)'!B12</f>
        <v>date of loss</v>
      </c>
      <c r="C11" s="35">
        <f>+'jobinfo(2)'!C12</f>
        <v>45765</v>
      </c>
      <c r="D11" s="33" t="str">
        <f>+'jobinfo(2)'!B14</f>
        <v>rebuild  type 2</v>
      </c>
      <c r="E11" s="6" t="str">
        <f>+'jobinfo(2)'!C14</f>
        <v>interior repairs LVL1</v>
      </c>
    </row>
    <row r="12" spans="1:7" ht="18">
      <c r="D12" s="33" t="str">
        <f>+'jobinfo(2)'!B15</f>
        <v>rebuild  type 3</v>
      </c>
      <c r="E12" s="6" t="str">
        <f>+'jobinfo(2)'!C15</f>
        <v>BASEMENT</v>
      </c>
    </row>
    <row r="13" spans="1:7" ht="20.25" customHeight="1">
      <c r="A13" s="1950" t="s">
        <v>2989</v>
      </c>
      <c r="B13" s="34" t="str">
        <f>+'jobinfo(2)'!C26</f>
        <v>AAA Insurance</v>
      </c>
      <c r="D13" s="33" t="str">
        <f>+'jobinfo(2)'!B27</f>
        <v xml:space="preserve">Claim # </v>
      </c>
      <c r="E13" s="6" t="str">
        <f>+'jobinfo(2)'!C27</f>
        <v>#017095711</v>
      </c>
      <c r="F13" s="1"/>
    </row>
    <row r="14" spans="1:7" ht="20.25" customHeight="1">
      <c r="A14" s="1957" t="str">
        <f>+'jobinfo(2)'!B83</f>
        <v>Ph. Ext. Mtge contact</v>
      </c>
      <c r="B14" s="34" t="str">
        <f>+'jobinfo(2)'!C83</f>
        <v>TBD</v>
      </c>
      <c r="D14" s="23" t="s">
        <v>2990</v>
      </c>
      <c r="E14" s="6" t="str">
        <f>+'jobinfo(2)'!C84</f>
        <v>TBD</v>
      </c>
      <c r="F14" s="1951"/>
    </row>
    <row r="15" spans="1:7" ht="20.25" customHeight="1">
      <c r="B15" s="1966"/>
      <c r="C15" s="1966" t="s">
        <v>2991</v>
      </c>
      <c r="D15" s="1949" t="s">
        <v>2992</v>
      </c>
      <c r="F15" s="1966" t="s">
        <v>2991</v>
      </c>
      <c r="G15" s="1949" t="s">
        <v>2992</v>
      </c>
    </row>
    <row r="16" spans="1:7" ht="20.25" customHeight="1">
      <c r="A16" s="44" t="s">
        <v>2993</v>
      </c>
      <c r="B16" s="1966"/>
      <c r="C16" s="1966" t="s">
        <v>2994</v>
      </c>
      <c r="D16" s="1966" t="s">
        <v>2994</v>
      </c>
      <c r="E16" s="15" t="s">
        <v>2995</v>
      </c>
      <c r="F16" s="1966" t="s">
        <v>2994</v>
      </c>
      <c r="G16" s="1966" t="s">
        <v>2994</v>
      </c>
    </row>
    <row r="17" spans="1:7" ht="3" customHeight="1">
      <c r="A17" s="15"/>
      <c r="B17" s="1966"/>
      <c r="C17" s="1966"/>
      <c r="D17" s="1966"/>
    </row>
    <row r="18" spans="1:7" ht="20.25" customHeight="1">
      <c r="A18" s="43" t="s">
        <v>2996</v>
      </c>
      <c r="B18" s="1966"/>
      <c r="C18" s="1966"/>
      <c r="D18" s="1949"/>
      <c r="E18" s="2128" t="s">
        <v>2415</v>
      </c>
      <c r="F18" s="2128"/>
      <c r="G18" s="2" t="s">
        <v>2992</v>
      </c>
    </row>
    <row r="19" spans="1:7" ht="20.25" customHeight="1">
      <c r="A19" s="1942" t="s">
        <v>2997</v>
      </c>
      <c r="B19" s="1966"/>
      <c r="C19" s="1966" t="s">
        <v>2994</v>
      </c>
      <c r="D19" s="1966" t="s">
        <v>2994</v>
      </c>
      <c r="E19" s="1942" t="s">
        <v>453</v>
      </c>
      <c r="F19" s="1966" t="s">
        <v>2994</v>
      </c>
      <c r="G19" s="1966" t="s">
        <v>2994</v>
      </c>
    </row>
    <row r="20" spans="1:7" ht="20.25" customHeight="1">
      <c r="A20" s="1942" t="s">
        <v>2998</v>
      </c>
      <c r="B20" s="1966"/>
      <c r="C20" s="1966" t="s">
        <v>2994</v>
      </c>
      <c r="D20" s="1966" t="s">
        <v>2994</v>
      </c>
      <c r="E20" s="1942" t="s">
        <v>2999</v>
      </c>
      <c r="F20" s="1966" t="s">
        <v>2994</v>
      </c>
      <c r="G20" s="1966" t="s">
        <v>2994</v>
      </c>
    </row>
    <row r="21" spans="1:7" ht="20.25" customHeight="1">
      <c r="A21" s="1942" t="s">
        <v>3000</v>
      </c>
      <c r="B21" s="1966"/>
      <c r="C21" s="1966" t="s">
        <v>2994</v>
      </c>
      <c r="D21" s="1966" t="s">
        <v>2994</v>
      </c>
      <c r="E21" s="1942" t="s">
        <v>3001</v>
      </c>
      <c r="F21" s="1966" t="s">
        <v>2994</v>
      </c>
      <c r="G21" s="1966" t="s">
        <v>2994</v>
      </c>
    </row>
    <row r="22" spans="1:7" ht="20.25" customHeight="1">
      <c r="A22" s="1942" t="s">
        <v>3002</v>
      </c>
      <c r="B22" s="1966"/>
      <c r="C22" s="1966" t="s">
        <v>2994</v>
      </c>
      <c r="D22" s="1966" t="s">
        <v>2994</v>
      </c>
      <c r="E22" s="1942" t="s">
        <v>1825</v>
      </c>
      <c r="F22" s="1966" t="s">
        <v>2994</v>
      </c>
      <c r="G22" s="1966" t="s">
        <v>2994</v>
      </c>
    </row>
    <row r="23" spans="1:7" ht="3" customHeight="1">
      <c r="A23" s="36"/>
      <c r="C23" s="2"/>
      <c r="E23" s="23"/>
      <c r="F23" s="1"/>
      <c r="G23" s="1951"/>
    </row>
    <row r="24" spans="1:7" s="4" customFormat="1" ht="15" customHeight="1">
      <c r="A24" s="13" t="s">
        <v>3003</v>
      </c>
      <c r="B24" s="13"/>
      <c r="C24" s="13" t="s">
        <v>3004</v>
      </c>
      <c r="D24" s="13" t="s">
        <v>3005</v>
      </c>
      <c r="E24" s="2"/>
      <c r="F24" s="11" t="s">
        <v>3006</v>
      </c>
      <c r="G24" s="11" t="s">
        <v>3007</v>
      </c>
    </row>
    <row r="25" spans="1:7" ht="14.45">
      <c r="A25" s="10"/>
      <c r="B25" s="9"/>
      <c r="C25" s="8"/>
      <c r="D25" s="8" t="s">
        <v>3008</v>
      </c>
      <c r="E25" s="3"/>
      <c r="G25" s="3"/>
    </row>
    <row r="26" spans="1:7" ht="21.95" customHeight="1">
      <c r="A26"/>
      <c r="B26" s="4"/>
      <c r="C26"/>
      <c r="D26">
        <v>450</v>
      </c>
      <c r="E26">
        <f>D26*B27</f>
        <v>30600</v>
      </c>
      <c r="G26"/>
    </row>
    <row r="27" spans="1:7" ht="21.95" customHeight="1">
      <c r="A27" t="s">
        <v>1120</v>
      </c>
      <c r="B27" s="4">
        <v>68</v>
      </c>
      <c r="C27"/>
      <c r="D27" s="457">
        <v>350</v>
      </c>
      <c r="E27" s="458">
        <f>D27*B27</f>
        <v>23800</v>
      </c>
      <c r="G27"/>
    </row>
    <row r="28" spans="1:7" ht="21.95" customHeight="1">
      <c r="A28"/>
      <c r="C28"/>
      <c r="D28"/>
      <c r="E28" s="459">
        <v>6555</v>
      </c>
      <c r="G28"/>
    </row>
    <row r="29" spans="1:7" ht="21.95" customHeight="1">
      <c r="A29"/>
      <c r="B29" s="4"/>
      <c r="C29"/>
      <c r="D29"/>
      <c r="E29" s="458">
        <f>E27-E28</f>
        <v>17245</v>
      </c>
      <c r="G29"/>
    </row>
    <row r="30" spans="1:7" ht="21.95" customHeight="1">
      <c r="A30"/>
      <c r="B30" s="4"/>
      <c r="C30"/>
      <c r="D30"/>
      <c r="E30"/>
      <c r="G30"/>
    </row>
    <row r="31" spans="1:7" ht="21.95" customHeight="1">
      <c r="A31"/>
      <c r="B31" s="4"/>
      <c r="C31"/>
      <c r="D31"/>
      <c r="E31"/>
      <c r="G31"/>
    </row>
    <row r="32" spans="1:7" ht="21.95" customHeight="1">
      <c r="A32"/>
      <c r="B32" s="4"/>
      <c r="C32"/>
      <c r="D32"/>
      <c r="E32"/>
      <c r="G32"/>
    </row>
    <row r="33" spans="1:7" ht="21.95" customHeight="1">
      <c r="A33"/>
      <c r="B33" s="4"/>
      <c r="C33"/>
      <c r="D33"/>
      <c r="E33"/>
      <c r="G33"/>
    </row>
    <row r="34" spans="1:7" ht="21.95" customHeight="1">
      <c r="A34"/>
      <c r="B34" s="4"/>
      <c r="C34"/>
      <c r="D34"/>
      <c r="E34"/>
      <c r="G34"/>
    </row>
    <row r="35" spans="1:7" ht="21.95" customHeight="1">
      <c r="A35"/>
      <c r="B35" s="4"/>
      <c r="C35"/>
      <c r="D35"/>
      <c r="E35"/>
      <c r="G35"/>
    </row>
    <row r="36" spans="1:7" ht="21.95" customHeight="1">
      <c r="A36"/>
      <c r="B36" s="4"/>
      <c r="C36"/>
      <c r="D36"/>
      <c r="E36"/>
      <c r="G36"/>
    </row>
    <row r="37" spans="1:7" ht="21.95" customHeight="1">
      <c r="A37"/>
      <c r="B37" s="4"/>
      <c r="C37"/>
      <c r="D37"/>
      <c r="E37"/>
      <c r="G37"/>
    </row>
    <row r="38" spans="1:7" ht="21.95" customHeight="1">
      <c r="A38"/>
      <c r="B38" s="4"/>
      <c r="C38"/>
      <c r="D38"/>
      <c r="E38"/>
      <c r="G38"/>
    </row>
    <row r="39" spans="1:7" ht="21.95" customHeight="1">
      <c r="A39"/>
      <c r="B39" s="4"/>
      <c r="C39"/>
      <c r="D39"/>
      <c r="E39"/>
      <c r="G39"/>
    </row>
    <row r="40" spans="1:7" ht="21.95" customHeight="1">
      <c r="A40"/>
      <c r="B40" s="4"/>
      <c r="C40"/>
      <c r="D40"/>
      <c r="E40"/>
      <c r="G40"/>
    </row>
    <row r="41" spans="1:7" ht="21.95" customHeight="1">
      <c r="A41" s="20" t="s">
        <v>2975</v>
      </c>
      <c r="B41" s="18" t="str">
        <f>+B1</f>
        <v>Vendor/SUBS =</v>
      </c>
      <c r="D41" s="2128">
        <f>+D1</f>
        <v>0</v>
      </c>
      <c r="E41" s="2128"/>
      <c r="F41" s="2128"/>
      <c r="G41" s="2" t="str">
        <f>+G1</f>
        <v>APC JJ</v>
      </c>
    </row>
    <row r="42" spans="1:7" s="4" customFormat="1" ht="15" customHeight="1">
      <c r="A42" s="13" t="s">
        <v>3003</v>
      </c>
      <c r="B42" s="13"/>
      <c r="C42" s="13" t="s">
        <v>3004</v>
      </c>
      <c r="D42" s="13" t="s">
        <v>3005</v>
      </c>
      <c r="E42" s="2"/>
      <c r="F42" s="11" t="s">
        <v>3006</v>
      </c>
      <c r="G42" s="11" t="s">
        <v>3007</v>
      </c>
    </row>
    <row r="43" spans="1:7" ht="21.95" customHeight="1">
      <c r="A43" s="10"/>
      <c r="B43" s="9"/>
      <c r="C43" s="8"/>
      <c r="D43" s="8" t="s">
        <v>3008</v>
      </c>
      <c r="E43" s="3"/>
      <c r="G43" s="3"/>
    </row>
    <row r="44" spans="1:7" ht="21.95" customHeight="1">
      <c r="A44"/>
      <c r="B44" s="4"/>
      <c r="C44"/>
      <c r="D44"/>
      <c r="E44"/>
      <c r="G44"/>
    </row>
    <row r="45" spans="1:7" ht="21.95" customHeight="1">
      <c r="A45"/>
      <c r="B45" s="4"/>
      <c r="C45"/>
      <c r="D45"/>
      <c r="E45"/>
      <c r="G45"/>
    </row>
    <row r="46" spans="1:7" ht="21.95" customHeight="1">
      <c r="A46"/>
      <c r="B46" s="4"/>
      <c r="C46"/>
      <c r="D46"/>
      <c r="E46"/>
      <c r="G46"/>
    </row>
    <row r="47" spans="1:7" ht="21.95" customHeight="1">
      <c r="A47"/>
      <c r="B47" s="4"/>
      <c r="C47"/>
      <c r="D47"/>
      <c r="E47"/>
      <c r="G47"/>
    </row>
    <row r="48" spans="1:7" ht="21.95" customHeight="1">
      <c r="A48"/>
      <c r="B48" s="4"/>
      <c r="C48"/>
      <c r="D48"/>
      <c r="E48"/>
      <c r="G48"/>
    </row>
    <row r="49" spans="2:2" customFormat="1" ht="21.95" customHeight="1">
      <c r="B49" s="4"/>
    </row>
    <row r="50" spans="2:2" customFormat="1" ht="21.95" customHeight="1">
      <c r="B50" s="4"/>
    </row>
    <row r="51" spans="2:2" customFormat="1" ht="21.95" customHeight="1">
      <c r="B51" s="4"/>
    </row>
    <row r="52" spans="2:2" customFormat="1" ht="21.95" customHeight="1">
      <c r="B52" s="4"/>
    </row>
    <row r="53" spans="2:2" customFormat="1" ht="21.95" customHeight="1">
      <c r="B53" s="4"/>
    </row>
    <row r="54" spans="2:2" customFormat="1" ht="21.95" customHeight="1">
      <c r="B54" s="4"/>
    </row>
    <row r="55" spans="2:2" customFormat="1" ht="21.95" customHeight="1">
      <c r="B55" s="4"/>
    </row>
    <row r="56" spans="2:2" customFormat="1" ht="21.95" customHeight="1">
      <c r="B56" s="4"/>
    </row>
    <row r="57" spans="2:2" customFormat="1" ht="21.95" customHeight="1">
      <c r="B57" s="4"/>
    </row>
    <row r="58" spans="2:2" customFormat="1" ht="21.95" customHeight="1">
      <c r="B58" s="4"/>
    </row>
    <row r="59" spans="2:2" customFormat="1" ht="21.95" customHeight="1">
      <c r="B59" s="4"/>
    </row>
    <row r="60" spans="2:2" customFormat="1" ht="21.95" customHeight="1">
      <c r="B60" s="4"/>
    </row>
    <row r="61" spans="2:2" customFormat="1" ht="21.95" customHeight="1">
      <c r="B61" s="4"/>
    </row>
    <row r="62" spans="2:2" customFormat="1" ht="21.95" customHeight="1">
      <c r="B62" s="4"/>
    </row>
    <row r="63" spans="2:2" customFormat="1" ht="21.95" customHeight="1">
      <c r="B63" s="4"/>
    </row>
    <row r="64" spans="2:2" customFormat="1" ht="21.95" customHeight="1">
      <c r="B64" s="4"/>
    </row>
    <row r="65" spans="2:2" customFormat="1" ht="21.95" customHeight="1">
      <c r="B65" s="4"/>
    </row>
    <row r="66" spans="2:2" customFormat="1" ht="21.95" customHeight="1">
      <c r="B66" s="4"/>
    </row>
    <row r="67" spans="2:2" customFormat="1" ht="21.95" customHeight="1">
      <c r="B67" s="4"/>
    </row>
    <row r="68" spans="2:2" customFormat="1" ht="21.95" customHeight="1">
      <c r="B68" s="4"/>
    </row>
    <row r="69" spans="2:2" customFormat="1" ht="21.95" customHeight="1">
      <c r="B69" s="4"/>
    </row>
    <row r="70" spans="2:2" customFormat="1" ht="21.95" customHeight="1">
      <c r="B70" s="4"/>
    </row>
    <row r="71" spans="2:2" customFormat="1" ht="21.95" customHeight="1">
      <c r="B71" s="4"/>
    </row>
    <row r="72" spans="2:2" customFormat="1" ht="21.95" customHeight="1">
      <c r="B72" s="4"/>
    </row>
    <row r="73" spans="2:2" customFormat="1" ht="21.95" customHeight="1">
      <c r="B73" s="4"/>
    </row>
    <row r="105" spans="1:7" ht="25.15">
      <c r="A105" s="670" t="s">
        <v>3056</v>
      </c>
      <c r="B105" s="77"/>
      <c r="C105" s="77"/>
      <c r="D105" s="77"/>
      <c r="E105" t="str">
        <f>A105</f>
        <v>wsb tj oh</v>
      </c>
      <c r="F105">
        <v>1</v>
      </c>
      <c r="G105">
        <v>1</v>
      </c>
    </row>
    <row r="106" spans="1:7" ht="23.45">
      <c r="A106" s="2156" t="s">
        <v>3057</v>
      </c>
      <c r="B106" s="2156"/>
      <c r="C106" s="2156"/>
      <c r="D106" s="2156"/>
      <c r="E106" t="str">
        <f>A115</f>
        <v>wsb jj oh</v>
      </c>
      <c r="F106">
        <v>11</v>
      </c>
      <c r="G106"/>
    </row>
    <row r="107" spans="1:7" ht="18">
      <c r="A107" s="70" t="s">
        <v>3058</v>
      </c>
      <c r="B107" s="1932"/>
      <c r="C107" s="1930" t="s">
        <v>3059</v>
      </c>
      <c r="D107" s="1926"/>
      <c r="E107" t="str">
        <f>A125</f>
        <v>wsb jj GA</v>
      </c>
      <c r="F107">
        <v>21</v>
      </c>
      <c r="G107"/>
    </row>
    <row r="108" spans="1:7" ht="18">
      <c r="A108" s="63" t="s">
        <v>3060</v>
      </c>
      <c r="B108" s="2039" t="s">
        <v>3061</v>
      </c>
      <c r="C108" s="2039"/>
      <c r="D108" s="71" t="s">
        <v>1651</v>
      </c>
      <c r="E108" t="str">
        <f>A135</f>
        <v>APC</v>
      </c>
      <c r="F108">
        <v>31</v>
      </c>
      <c r="G108"/>
    </row>
    <row r="109" spans="1:7" ht="18">
      <c r="A109" s="64" t="s">
        <v>3062</v>
      </c>
      <c r="B109" s="2039" t="s">
        <v>3063</v>
      </c>
      <c r="C109" s="2039"/>
      <c r="D109" s="71" t="s">
        <v>1653</v>
      </c>
      <c r="E109" t="str">
        <f>A145</f>
        <v>jthomascontracting@gmail.com</v>
      </c>
      <c r="F109">
        <f t="shared" ref="F109:F119" si="0">F108+F106-F105</f>
        <v>41</v>
      </c>
      <c r="G109">
        <v>2</v>
      </c>
    </row>
    <row r="110" spans="1:7" ht="18">
      <c r="A110" s="2040" t="s">
        <v>1666</v>
      </c>
      <c r="B110" s="2040"/>
      <c r="C110" s="2040"/>
      <c r="D110" s="2040"/>
      <c r="E110" t="str">
        <f>A155</f>
        <v>PROVISOINVESTMENTS.COM</v>
      </c>
      <c r="F110">
        <f t="shared" si="0"/>
        <v>51</v>
      </c>
      <c r="G110">
        <v>3</v>
      </c>
    </row>
    <row r="111" spans="1:7" ht="18">
      <c r="A111" s="2025" t="s">
        <v>1669</v>
      </c>
      <c r="B111" s="2025"/>
      <c r="C111" s="2025" t="s">
        <v>1676</v>
      </c>
      <c r="D111" s="2025"/>
      <c r="E111" t="str">
        <f>A165</f>
        <v>Platinum One Properties, LLC </v>
      </c>
      <c r="F111">
        <f t="shared" si="0"/>
        <v>61</v>
      </c>
      <c r="G111">
        <v>4</v>
      </c>
    </row>
    <row r="112" spans="1:7" ht="18">
      <c r="A112" s="52" t="s">
        <v>3064</v>
      </c>
      <c r="B112" s="50" t="s">
        <v>3065</v>
      </c>
      <c r="C112" s="1938" t="s">
        <v>1705</v>
      </c>
      <c r="D112" s="1921"/>
      <c r="E112" t="str">
        <f>A175</f>
        <v>CAL Construction &amp; Landscaping, LLC</v>
      </c>
      <c r="F112">
        <f t="shared" si="0"/>
        <v>71</v>
      </c>
      <c r="G112">
        <v>5</v>
      </c>
    </row>
    <row r="113" spans="1:7" ht="18">
      <c r="A113" s="52" t="s">
        <v>2383</v>
      </c>
      <c r="B113" s="31" t="s">
        <v>3066</v>
      </c>
      <c r="C113" s="72" t="s">
        <v>1691</v>
      </c>
      <c r="D113" s="73"/>
      <c r="E113" t="str">
        <f>A185</f>
        <v>WEJ FOWLKES</v>
      </c>
      <c r="F113">
        <f t="shared" si="0"/>
        <v>81</v>
      </c>
      <c r="G113">
        <v>6</v>
      </c>
    </row>
    <row r="114" spans="1:7">
      <c r="A114" s="65" t="s">
        <v>2385</v>
      </c>
      <c r="B114" s="74" t="s">
        <v>3067</v>
      </c>
      <c r="C114" s="75" t="s">
        <v>3068</v>
      </c>
      <c r="D114" s="76" t="s">
        <v>1718</v>
      </c>
      <c r="E114" t="str">
        <f>A195</f>
        <v>ADENS PERFECTION</v>
      </c>
      <c r="F114">
        <f t="shared" si="0"/>
        <v>91</v>
      </c>
      <c r="G114">
        <v>7</v>
      </c>
    </row>
    <row r="115" spans="1:7" ht="25.15">
      <c r="A115" s="670" t="s">
        <v>3069</v>
      </c>
      <c r="B115" s="77"/>
      <c r="C115" s="77"/>
      <c r="D115" s="77"/>
      <c r="E115" t="str">
        <f>A205</f>
        <v>c9</v>
      </c>
      <c r="F115">
        <f t="shared" si="0"/>
        <v>101</v>
      </c>
      <c r="G115">
        <v>8</v>
      </c>
    </row>
    <row r="116" spans="1:7" ht="23.45">
      <c r="A116" s="2153" t="s">
        <v>3057</v>
      </c>
      <c r="B116" s="2153"/>
      <c r="C116" s="2153"/>
      <c r="D116" s="2153"/>
      <c r="E116" t="e">
        <f>#REF!</f>
        <v>#REF!</v>
      </c>
      <c r="F116">
        <f t="shared" si="0"/>
        <v>111</v>
      </c>
      <c r="G116">
        <v>9</v>
      </c>
    </row>
    <row r="117" spans="1:7" ht="18">
      <c r="A117" s="70" t="s">
        <v>3070</v>
      </c>
      <c r="B117" s="70"/>
      <c r="C117" s="1930" t="s">
        <v>3059</v>
      </c>
      <c r="D117" s="1930"/>
      <c r="E117" t="e">
        <f>#REF!</f>
        <v>#REF!</v>
      </c>
      <c r="F117">
        <f t="shared" si="0"/>
        <v>121</v>
      </c>
      <c r="G117">
        <v>10</v>
      </c>
    </row>
    <row r="118" spans="1:7" ht="18">
      <c r="A118" s="63" t="s">
        <v>3060</v>
      </c>
      <c r="B118" s="2039" t="s">
        <v>3061</v>
      </c>
      <c r="C118" s="2039"/>
      <c r="D118" s="71" t="s">
        <v>1651</v>
      </c>
      <c r="E118" t="str">
        <f>A304</f>
        <v>NEW YORK</v>
      </c>
      <c r="F118">
        <f t="shared" si="0"/>
        <v>131</v>
      </c>
      <c r="G118">
        <v>11</v>
      </c>
    </row>
    <row r="119" spans="1:7" ht="18">
      <c r="A119" s="64" t="s">
        <v>3062</v>
      </c>
      <c r="B119" s="2039" t="s">
        <v>3063</v>
      </c>
      <c r="C119" s="2039"/>
      <c r="D119" s="71" t="s">
        <v>1653</v>
      </c>
      <c r="E119">
        <f>C314</f>
        <v>0</v>
      </c>
      <c r="F119">
        <f t="shared" si="0"/>
        <v>141</v>
      </c>
      <c r="G119">
        <v>12</v>
      </c>
    </row>
    <row r="120" spans="1:7" ht="18">
      <c r="A120" s="2040" t="s">
        <v>3071</v>
      </c>
      <c r="B120" s="2040"/>
      <c r="C120" s="2040"/>
      <c r="D120" s="2040"/>
      <c r="E120"/>
      <c r="G120"/>
    </row>
    <row r="121" spans="1:7" ht="18">
      <c r="A121" s="2025" t="s">
        <v>1669</v>
      </c>
      <c r="B121" s="2025"/>
      <c r="C121" s="2025" t="s">
        <v>1676</v>
      </c>
      <c r="D121" s="2025"/>
      <c r="E121"/>
      <c r="G121"/>
    </row>
    <row r="122" spans="1:7" ht="18">
      <c r="A122" s="52" t="s">
        <v>3064</v>
      </c>
      <c r="B122" s="255" t="s">
        <v>1609</v>
      </c>
      <c r="C122" s="452" t="s">
        <v>1705</v>
      </c>
      <c r="D122" s="1938"/>
      <c r="E122"/>
      <c r="G122"/>
    </row>
    <row r="123" spans="1:7" ht="14.45">
      <c r="A123" s="52" t="s">
        <v>2383</v>
      </c>
      <c r="B123" s="256" t="s">
        <v>3065</v>
      </c>
      <c r="C123"/>
      <c r="D123" s="451" t="s">
        <v>1689</v>
      </c>
      <c r="E123" s="451"/>
      <c r="F123" s="7"/>
      <c r="G123"/>
    </row>
    <row r="124" spans="1:7">
      <c r="A124" s="65" t="s">
        <v>2385</v>
      </c>
      <c r="B124" s="74" t="s">
        <v>3067</v>
      </c>
      <c r="C124" s="75" t="s">
        <v>3068</v>
      </c>
      <c r="D124" s="76" t="s">
        <v>1718</v>
      </c>
      <c r="E124"/>
      <c r="G124"/>
    </row>
    <row r="125" spans="1:7" ht="25.15">
      <c r="A125" s="670" t="s">
        <v>3072</v>
      </c>
      <c r="B125" s="77"/>
      <c r="C125" s="77"/>
      <c r="D125" s="77"/>
      <c r="E125"/>
      <c r="G125"/>
    </row>
    <row r="126" spans="1:7" ht="23.45">
      <c r="A126" s="2153" t="s">
        <v>3073</v>
      </c>
      <c r="B126" s="2153"/>
      <c r="C126" s="2153"/>
      <c r="D126" s="2153"/>
      <c r="E126"/>
      <c r="G126"/>
    </row>
    <row r="127" spans="1:7" ht="17.45">
      <c r="A127" s="2099" t="s">
        <v>3074</v>
      </c>
      <c r="B127" s="2099"/>
      <c r="C127" s="2155" t="s">
        <v>3075</v>
      </c>
      <c r="D127" s="2155"/>
      <c r="E127"/>
      <c r="G127"/>
    </row>
    <row r="128" spans="1:7" ht="18">
      <c r="A128" s="63" t="s">
        <v>3060</v>
      </c>
      <c r="B128" s="2039" t="s">
        <v>1637</v>
      </c>
      <c r="C128" s="2039"/>
      <c r="D128" s="64" t="s">
        <v>1651</v>
      </c>
      <c r="E128"/>
      <c r="G128"/>
    </row>
    <row r="129" spans="1:7" ht="18">
      <c r="A129" s="64" t="s">
        <v>3062</v>
      </c>
      <c r="B129" s="2039" t="s">
        <v>1646</v>
      </c>
      <c r="C129" s="2039"/>
      <c r="D129" s="64" t="s">
        <v>1653</v>
      </c>
      <c r="E129"/>
      <c r="G129"/>
    </row>
    <row r="130" spans="1:7" ht="18">
      <c r="A130" s="2040" t="s">
        <v>1663</v>
      </c>
      <c r="B130" s="2040"/>
      <c r="C130" s="2040"/>
      <c r="D130" s="2040"/>
      <c r="E130"/>
      <c r="G130"/>
    </row>
    <row r="131" spans="1:7" ht="18">
      <c r="A131" s="2025" t="s">
        <v>1669</v>
      </c>
      <c r="B131" s="2025"/>
      <c r="C131" s="2025" t="s">
        <v>1676</v>
      </c>
      <c r="D131" s="2025"/>
      <c r="E131"/>
      <c r="G131"/>
    </row>
    <row r="132" spans="1:7" ht="14.45">
      <c r="A132" s="52" t="s">
        <v>3064</v>
      </c>
      <c r="B132" s="255" t="s">
        <v>3066</v>
      </c>
      <c r="C132" s="2121" t="s">
        <v>1689</v>
      </c>
      <c r="D132" s="2121"/>
      <c r="E132"/>
      <c r="G132"/>
    </row>
    <row r="133" spans="1:7" ht="14.45">
      <c r="A133" s="52" t="s">
        <v>2383</v>
      </c>
      <c r="B133" s="256" t="s">
        <v>3065</v>
      </c>
      <c r="C133" s="2121" t="s">
        <v>1705</v>
      </c>
      <c r="D133" s="2121"/>
      <c r="E133"/>
      <c r="G133"/>
    </row>
    <row r="134" spans="1:7" ht="18">
      <c r="A134" s="65" t="s">
        <v>2385</v>
      </c>
      <c r="B134" s="66" t="s">
        <v>3067</v>
      </c>
      <c r="C134" s="67" t="s">
        <v>3068</v>
      </c>
      <c r="D134" s="67" t="s">
        <v>1718</v>
      </c>
      <c r="E134"/>
      <c r="G134"/>
    </row>
    <row r="135" spans="1:7" ht="25.15">
      <c r="A135" s="670" t="s">
        <v>3076</v>
      </c>
      <c r="B135" s="77"/>
      <c r="C135" s="77"/>
      <c r="D135" s="77"/>
      <c r="E135"/>
      <c r="G135"/>
    </row>
    <row r="136" spans="1:7" ht="23.45">
      <c r="A136" s="2153" t="s">
        <v>1614</v>
      </c>
      <c r="B136" s="2153"/>
      <c r="C136" s="2153"/>
      <c r="D136" s="2153"/>
      <c r="E136"/>
      <c r="G136"/>
    </row>
    <row r="137" spans="1:7" ht="18">
      <c r="A137" s="2099" t="s">
        <v>3077</v>
      </c>
      <c r="B137" s="2099"/>
      <c r="C137" s="2025" t="s">
        <v>3075</v>
      </c>
      <c r="D137" s="2025"/>
      <c r="E137"/>
      <c r="G137"/>
    </row>
    <row r="138" spans="1:7" ht="18">
      <c r="A138" s="63" t="s">
        <v>3078</v>
      </c>
      <c r="B138" s="2039" t="s">
        <v>1637</v>
      </c>
      <c r="C138" s="2039"/>
      <c r="D138" s="64" t="s">
        <v>1651</v>
      </c>
      <c r="E138"/>
      <c r="G138"/>
    </row>
    <row r="139" spans="1:7" ht="18">
      <c r="A139" s="64" t="s">
        <v>142</v>
      </c>
      <c r="B139" s="2039" t="s">
        <v>1646</v>
      </c>
      <c r="C139" s="2039"/>
      <c r="D139" s="64" t="s">
        <v>1653</v>
      </c>
      <c r="E139"/>
      <c r="G139"/>
    </row>
    <row r="140" spans="1:7" ht="18">
      <c r="A140" s="2040" t="s">
        <v>1666</v>
      </c>
      <c r="B140" s="2040"/>
      <c r="C140" s="2040"/>
      <c r="D140" s="2040"/>
      <c r="E140"/>
      <c r="G140"/>
    </row>
    <row r="141" spans="1:7" ht="18">
      <c r="A141" s="2025" t="s">
        <v>1669</v>
      </c>
      <c r="B141" s="2025"/>
      <c r="C141" s="2025" t="s">
        <v>1676</v>
      </c>
      <c r="D141" s="2025"/>
      <c r="E141"/>
      <c r="G141"/>
    </row>
    <row r="142" spans="1:7" ht="14.45">
      <c r="A142" s="52" t="s">
        <v>3064</v>
      </c>
      <c r="B142" s="255" t="s">
        <v>1609</v>
      </c>
      <c r="C142" s="2121" t="s">
        <v>1689</v>
      </c>
      <c r="D142" s="2121"/>
      <c r="E142"/>
      <c r="G142"/>
    </row>
    <row r="143" spans="1:7" ht="14.45">
      <c r="A143" s="52" t="s">
        <v>2383</v>
      </c>
      <c r="B143" s="256" t="s">
        <v>3065</v>
      </c>
      <c r="C143" s="2121" t="s">
        <v>1630</v>
      </c>
      <c r="D143" s="2121"/>
      <c r="E143"/>
      <c r="G143"/>
    </row>
    <row r="144" spans="1:7">
      <c r="A144" s="65" t="s">
        <v>2385</v>
      </c>
      <c r="B144" s="74" t="s">
        <v>1711</v>
      </c>
      <c r="C144" s="75" t="s">
        <v>2386</v>
      </c>
      <c r="D144" s="76" t="s">
        <v>1719</v>
      </c>
      <c r="E144"/>
      <c r="G144"/>
    </row>
    <row r="145" spans="1:7" ht="25.15">
      <c r="A145" s="673" t="s">
        <v>2348</v>
      </c>
      <c r="B145" s="77"/>
      <c r="C145" s="77"/>
      <c r="D145" s="77"/>
      <c r="E145"/>
      <c r="G145"/>
    </row>
    <row r="146" spans="1:7" ht="18">
      <c r="A146" s="2154" t="s">
        <v>2342</v>
      </c>
      <c r="B146" s="2154"/>
      <c r="C146" s="2154"/>
      <c r="D146" s="2154"/>
      <c r="E146"/>
      <c r="G146"/>
    </row>
    <row r="147" spans="1:7" ht="18">
      <c r="A147" s="7" t="s">
        <v>2348</v>
      </c>
      <c r="B147" s="7"/>
      <c r="C147" s="1963" t="s">
        <v>2346</v>
      </c>
      <c r="D147" s="1963"/>
      <c r="E147"/>
      <c r="G147"/>
    </row>
    <row r="148" spans="1:7" ht="14.45">
      <c r="A148" s="7"/>
      <c r="B148" s="2128" t="s">
        <v>2353</v>
      </c>
      <c r="C148" s="2128"/>
      <c r="D148" s="7"/>
      <c r="E148"/>
      <c r="G148"/>
    </row>
    <row r="149" spans="1:7" ht="18">
      <c r="A149" s="7"/>
      <c r="B149" s="2128" t="s">
        <v>2359</v>
      </c>
      <c r="C149" s="2128"/>
      <c r="D149" s="22"/>
      <c r="E149"/>
      <c r="G149"/>
    </row>
    <row r="150" spans="1:7" ht="23.45">
      <c r="A150" s="2145" t="s">
        <v>3079</v>
      </c>
      <c r="B150" s="2145"/>
      <c r="C150" s="2145"/>
      <c r="D150" s="2145"/>
      <c r="E150"/>
      <c r="G150"/>
    </row>
    <row r="151" spans="1:7" ht="14.45">
      <c r="A151" s="7"/>
      <c r="B151" s="7"/>
      <c r="C151" s="7"/>
      <c r="D151" s="7"/>
      <c r="E151"/>
      <c r="G151"/>
    </row>
    <row r="152" spans="1:7" ht="14.45">
      <c r="A152" s="52" t="s">
        <v>3064</v>
      </c>
      <c r="B152" s="685" t="s">
        <v>3080</v>
      </c>
      <c r="C152" s="2121" t="s">
        <v>2348</v>
      </c>
      <c r="D152" s="2121"/>
      <c r="E152"/>
      <c r="G152"/>
    </row>
    <row r="153" spans="1:7" ht="18">
      <c r="A153" s="52" t="s">
        <v>2383</v>
      </c>
      <c r="B153" s="261"/>
      <c r="C153" s="671"/>
      <c r="D153" s="671"/>
      <c r="E153"/>
      <c r="G153"/>
    </row>
    <row r="154" spans="1:7">
      <c r="A154" s="65" t="s">
        <v>2385</v>
      </c>
      <c r="B154" s="15" t="s">
        <v>2373</v>
      </c>
      <c r="C154" s="7"/>
      <c r="D154" s="7"/>
      <c r="E154"/>
      <c r="G154"/>
    </row>
    <row r="155" spans="1:7" ht="21">
      <c r="A155" s="674" t="s">
        <v>1623</v>
      </c>
      <c r="B155" s="672"/>
      <c r="C155" s="7"/>
      <c r="D155" s="7"/>
      <c r="E155"/>
      <c r="G155"/>
    </row>
    <row r="156" spans="1:7" ht="23.45">
      <c r="A156" s="2145" t="s">
        <v>3081</v>
      </c>
      <c r="B156" s="2145"/>
      <c r="C156" s="2145"/>
      <c r="D156" s="2145"/>
      <c r="E156" s="15"/>
      <c r="F156" s="562"/>
      <c r="G156" s="46"/>
    </row>
    <row r="157" spans="1:7" ht="18">
      <c r="A157" s="15" t="s">
        <v>1623</v>
      </c>
      <c r="B157" s="1932"/>
      <c r="C157" s="2069" t="s">
        <v>3059</v>
      </c>
      <c r="D157" s="2069"/>
      <c r="E157"/>
      <c r="F157" s="396"/>
      <c r="G157" s="7"/>
    </row>
    <row r="158" spans="1:7" ht="18">
      <c r="A158" s="63"/>
      <c r="B158" s="2152" t="s">
        <v>1639</v>
      </c>
      <c r="C158" s="2152"/>
      <c r="D158"/>
      <c r="E158"/>
      <c r="F158" s="396"/>
      <c r="G158" s="7"/>
    </row>
    <row r="159" spans="1:7" ht="18">
      <c r="A159" s="64"/>
      <c r="B159" s="2039" t="s">
        <v>1647</v>
      </c>
      <c r="C159" s="2039"/>
      <c r="D159"/>
      <c r="E159"/>
      <c r="F159" s="396"/>
      <c r="G159" s="7"/>
    </row>
    <row r="160" spans="1:7" ht="18">
      <c r="A160" s="2040" t="s">
        <v>2367</v>
      </c>
      <c r="B160" s="2040"/>
      <c r="C160" s="2040"/>
      <c r="D160" s="2040"/>
      <c r="E160"/>
      <c r="F160" s="562"/>
      <c r="G160" s="7"/>
    </row>
    <row r="161" spans="1:7" ht="18">
      <c r="A161" s="2025"/>
      <c r="B161" s="2025"/>
      <c r="C161" s="1926"/>
      <c r="D161"/>
      <c r="E161" s="15"/>
      <c r="F161" s="562"/>
      <c r="G161" s="7"/>
    </row>
    <row r="162" spans="1:7">
      <c r="A162" s="52" t="s">
        <v>3064</v>
      </c>
      <c r="B162" s="15" t="s">
        <v>1683</v>
      </c>
      <c r="C162" s="2148" t="s">
        <v>1634</v>
      </c>
      <c r="D162" s="2148"/>
      <c r="E162" s="15"/>
      <c r="F162" s="562"/>
      <c r="G162" s="7"/>
    </row>
    <row r="163" spans="1:7">
      <c r="A163" s="52" t="s">
        <v>2383</v>
      </c>
      <c r="B163" s="15" t="s">
        <v>3082</v>
      </c>
      <c r="C163" s="1954"/>
      <c r="D163"/>
      <c r="E163" s="15"/>
      <c r="F163" s="562"/>
      <c r="G163" s="7"/>
    </row>
    <row r="164" spans="1:7">
      <c r="A164" s="65" t="s">
        <v>2385</v>
      </c>
      <c r="B164" s="15" t="s">
        <v>1712</v>
      </c>
      <c r="C164" s="75"/>
      <c r="D164"/>
      <c r="E164" s="15"/>
      <c r="F164" s="562"/>
      <c r="G164" s="7"/>
    </row>
    <row r="165" spans="1:7" ht="20.45">
      <c r="A165" s="675" t="s">
        <v>1617</v>
      </c>
      <c r="B165" s="672"/>
      <c r="C165" s="7"/>
      <c r="D165"/>
      <c r="E165" s="15"/>
      <c r="F165" s="562"/>
      <c r="G165" s="7"/>
    </row>
    <row r="166" spans="1:7" ht="18">
      <c r="A166" s="2149" t="s">
        <v>1617</v>
      </c>
      <c r="B166" s="2149"/>
      <c r="C166" s="2149"/>
      <c r="D166" s="2149"/>
      <c r="E166"/>
      <c r="F166" s="396"/>
      <c r="G166" s="7"/>
    </row>
    <row r="167" spans="1:7" ht="18">
      <c r="A167" s="396" t="s">
        <v>1695</v>
      </c>
      <c r="B167" s="7"/>
      <c r="C167" s="2069" t="s">
        <v>3059</v>
      </c>
      <c r="D167" s="2069"/>
      <c r="E167" s="15"/>
      <c r="F167" s="396"/>
      <c r="G167" s="7"/>
    </row>
    <row r="168" spans="1:7" ht="18">
      <c r="A168" s="7"/>
      <c r="B168" s="2150" t="s">
        <v>1642</v>
      </c>
      <c r="C168" s="2150"/>
      <c r="D168"/>
      <c r="E168" s="15"/>
      <c r="F168" s="396"/>
      <c r="G168" s="7"/>
    </row>
    <row r="169" spans="1:7" ht="18">
      <c r="A169" s="7"/>
      <c r="B169" s="2150" t="s">
        <v>1648</v>
      </c>
      <c r="C169" s="2150"/>
      <c r="D169"/>
      <c r="E169"/>
      <c r="F169" s="396"/>
      <c r="G169" s="7"/>
    </row>
    <row r="170" spans="1:7">
      <c r="A170" s="396" t="s">
        <v>3083</v>
      </c>
      <c r="B170" s="2147" t="s">
        <v>3084</v>
      </c>
      <c r="C170" s="2147"/>
      <c r="D170" s="396" t="s">
        <v>1678</v>
      </c>
      <c r="E170"/>
      <c r="F170" s="396"/>
      <c r="G170" s="7"/>
    </row>
    <row r="171" spans="1:7">
      <c r="A171" s="52" t="s">
        <v>3064</v>
      </c>
      <c r="B171" s="396" t="s">
        <v>3085</v>
      </c>
      <c r="C171" s="2148"/>
      <c r="D171" s="2148"/>
      <c r="E171" s="15"/>
      <c r="F171" s="396"/>
      <c r="G171" s="7"/>
    </row>
    <row r="172" spans="1:7">
      <c r="A172" s="52" t="s">
        <v>2383</v>
      </c>
      <c r="B172" s="396"/>
      <c r="C172" s="1954"/>
      <c r="D172"/>
      <c r="E172" s="15"/>
      <c r="F172" s="396"/>
      <c r="G172" s="7"/>
    </row>
    <row r="173" spans="1:7">
      <c r="A173"/>
      <c r="B173"/>
      <c r="C173" s="75"/>
      <c r="D173"/>
      <c r="E173"/>
      <c r="F173" s="396"/>
      <c r="G173" s="7"/>
    </row>
    <row r="174" spans="1:7">
      <c r="A174" s="65" t="s">
        <v>2385</v>
      </c>
      <c r="B174" s="396" t="s">
        <v>1715</v>
      </c>
      <c r="C174" s="7"/>
      <c r="D174"/>
      <c r="E174" s="15"/>
      <c r="F174" s="396"/>
      <c r="G174" s="7"/>
    </row>
    <row r="175" spans="1:7" ht="18">
      <c r="A175" s="683" t="s">
        <v>3086</v>
      </c>
      <c r="B175" s="683"/>
      <c r="C175" s="681"/>
      <c r="D175" s="681"/>
      <c r="E175" s="15"/>
      <c r="F175" s="396"/>
      <c r="G175" s="7"/>
    </row>
    <row r="176" spans="1:7" ht="18">
      <c r="A176" s="2149" t="s">
        <v>3086</v>
      </c>
      <c r="B176" s="2149"/>
      <c r="C176" s="2149"/>
      <c r="D176" s="2149"/>
      <c r="E176" s="15"/>
      <c r="F176" s="396"/>
      <c r="G176" s="7"/>
    </row>
    <row r="177" spans="1:7" ht="18">
      <c r="A177" s="680" t="s">
        <v>3087</v>
      </c>
      <c r="B177" s="7"/>
      <c r="C177" s="2151" t="s">
        <v>3088</v>
      </c>
      <c r="D177" s="2151"/>
      <c r="E177" s="15"/>
      <c r="F177" s="396"/>
      <c r="G177" s="7"/>
    </row>
    <row r="178" spans="1:7" ht="18">
      <c r="A178" s="7"/>
      <c r="B178" s="2150" t="s">
        <v>3089</v>
      </c>
      <c r="C178" s="2150"/>
      <c r="D178"/>
      <c r="E178" s="15"/>
      <c r="F178" s="396"/>
      <c r="G178" s="7"/>
    </row>
    <row r="179" spans="1:7" ht="18">
      <c r="A179" s="7"/>
      <c r="B179" s="2150" t="s">
        <v>3090</v>
      </c>
      <c r="C179" s="2150"/>
      <c r="D179"/>
      <c r="E179" s="15"/>
      <c r="F179" s="396"/>
      <c r="G179" s="7"/>
    </row>
    <row r="180" spans="1:7" ht="18">
      <c r="A180" s="678" t="s">
        <v>3091</v>
      </c>
      <c r="B180" s="7"/>
      <c r="C180" s="679" t="s">
        <v>3092</v>
      </c>
      <c r="D180" s="396"/>
      <c r="E180" s="15"/>
      <c r="F180" s="396"/>
      <c r="G180" s="7"/>
    </row>
    <row r="181" spans="1:7">
      <c r="A181" s="52" t="s">
        <v>3064</v>
      </c>
      <c r="B181" s="492" t="s">
        <v>3093</v>
      </c>
      <c r="C181" s="15"/>
      <c r="D181" s="676" t="s">
        <v>3088</v>
      </c>
      <c r="E181" s="15"/>
      <c r="F181" s="396"/>
      <c r="G181" s="7"/>
    </row>
    <row r="182" spans="1:7">
      <c r="A182" s="52" t="s">
        <v>2383</v>
      </c>
      <c r="B182" s="492"/>
      <c r="C182" s="1954"/>
      <c r="D182"/>
      <c r="E182"/>
      <c r="G182"/>
    </row>
    <row r="183" spans="1:7">
      <c r="A183"/>
      <c r="B183"/>
      <c r="C183" s="75"/>
      <c r="D183"/>
      <c r="E183"/>
      <c r="G183"/>
    </row>
    <row r="184" spans="1:7" ht="15">
      <c r="A184" s="65" t="s">
        <v>2385</v>
      </c>
      <c r="B184" s="658" t="s">
        <v>3094</v>
      </c>
      <c r="C184" s="7"/>
      <c r="D184"/>
      <c r="E184"/>
      <c r="G184"/>
    </row>
    <row r="185" spans="1:7" ht="18">
      <c r="A185" s="684" t="s">
        <v>3095</v>
      </c>
      <c r="B185" s="672"/>
      <c r="C185" s="7"/>
      <c r="D185" s="7" t="s">
        <v>3096</v>
      </c>
      <c r="E185"/>
      <c r="G185"/>
    </row>
    <row r="186" spans="1:7" ht="18">
      <c r="A186" s="7"/>
      <c r="B186" s="2146" t="s">
        <v>3097</v>
      </c>
      <c r="C186" s="2146"/>
      <c r="D186" s="7" t="s">
        <v>3098</v>
      </c>
      <c r="E186"/>
      <c r="G186"/>
    </row>
    <row r="187" spans="1:7">
      <c r="A187" s="15" t="s">
        <v>3099</v>
      </c>
      <c r="B187" s="7"/>
      <c r="C187" s="7"/>
      <c r="D187" s="7" t="s">
        <v>3100</v>
      </c>
      <c r="E187" s="492"/>
      <c r="G187"/>
    </row>
    <row r="188" spans="1:7" ht="15">
      <c r="A188" s="7"/>
      <c r="B188" s="2128" t="s">
        <v>3098</v>
      </c>
      <c r="C188" s="2128"/>
      <c r="D188" s="7" t="s">
        <v>3101</v>
      </c>
      <c r="E188" s="658"/>
      <c r="G188"/>
    </row>
    <row r="189" spans="1:7" ht="14.45">
      <c r="A189" s="7"/>
      <c r="B189" s="2128" t="s">
        <v>3100</v>
      </c>
      <c r="C189" s="2128"/>
      <c r="D189" s="7"/>
      <c r="E189"/>
      <c r="G189"/>
    </row>
    <row r="190" spans="1:7" ht="14.45">
      <c r="A190" s="7"/>
      <c r="B190" s="7"/>
      <c r="C190" s="7"/>
      <c r="D190" s="7"/>
      <c r="E190"/>
      <c r="G190"/>
    </row>
    <row r="191" spans="1:7">
      <c r="A191" s="52" t="s">
        <v>3064</v>
      </c>
      <c r="B191" s="15" t="s">
        <v>3102</v>
      </c>
      <c r="C191" s="7"/>
      <c r="D191" s="7"/>
      <c r="E191" s="7"/>
      <c r="G191"/>
    </row>
    <row r="192" spans="1:7" ht="15">
      <c r="A192" s="52" t="s">
        <v>2383</v>
      </c>
      <c r="B192" s="7"/>
      <c r="C192" s="7"/>
      <c r="D192" s="7"/>
      <c r="E192" s="658"/>
      <c r="G192"/>
    </row>
    <row r="193" spans="1:17" ht="14.45">
      <c r="A193"/>
      <c r="B193" s="7"/>
      <c r="C193" s="7"/>
      <c r="D193" s="7"/>
      <c r="E193" s="7"/>
      <c r="G193"/>
    </row>
    <row r="194" spans="1:17" ht="14.45">
      <c r="A194" s="65" t="s">
        <v>2385</v>
      </c>
      <c r="B194" s="7" t="s">
        <v>3103</v>
      </c>
      <c r="C194" s="7"/>
      <c r="D194" s="7"/>
      <c r="E194" s="7"/>
      <c r="G194"/>
    </row>
    <row r="195" spans="1:17" ht="14.45">
      <c r="A195" s="672" t="s">
        <v>3104</v>
      </c>
      <c r="B195" s="672"/>
      <c r="C195" s="7"/>
      <c r="D195" s="7"/>
      <c r="E195" s="7"/>
      <c r="G195"/>
    </row>
    <row r="196" spans="1:17" ht="18.600000000000001" thickBot="1">
      <c r="A196" s="2143" t="s">
        <v>3104</v>
      </c>
      <c r="B196" s="2143"/>
      <c r="C196" s="2143"/>
      <c r="D196" s="2143"/>
      <c r="E196" s="7"/>
      <c r="G196"/>
    </row>
    <row r="197" spans="1:17" ht="15" thickBot="1">
      <c r="A197" s="257" t="s">
        <v>3105</v>
      </c>
      <c r="B197" s="7"/>
      <c r="C197" s="7" t="s">
        <v>3106</v>
      </c>
      <c r="D197" s="7" t="s">
        <v>3107</v>
      </c>
      <c r="E197" s="2162" t="e" vm="4">
        <v>#VALUE!</v>
      </c>
      <c r="F197" s="1636" t="e" vm="4">
        <v>#VALUE!</v>
      </c>
      <c r="G197" s="1637" t="s">
        <v>3108</v>
      </c>
      <c r="H197" s="1638" t="e" vm="4">
        <v>#VALUE!</v>
      </c>
      <c r="I197" s="1958" t="e" vm="4">
        <v>#VALUE!</v>
      </c>
      <c r="J197" s="1636" t="e" vm="4">
        <v>#VALUE!</v>
      </c>
      <c r="K197" s="1637" t="s">
        <v>3109</v>
      </c>
      <c r="L197" s="1638" t="e" vm="4">
        <v>#VALUE!</v>
      </c>
      <c r="M197" s="1958" t="e" vm="4">
        <v>#VALUE!</v>
      </c>
      <c r="N197" s="1639" t="e" vm="4">
        <v>#VALUE!</v>
      </c>
      <c r="O197" s="1640" t="s">
        <v>3110</v>
      </c>
      <c r="P197" s="1641" t="e" vm="4">
        <v>#VALUE!</v>
      </c>
      <c r="Q197" s="1958" t="e" vm="4">
        <v>#VALUE!</v>
      </c>
    </row>
    <row r="198" spans="1:17" ht="18">
      <c r="A198" s="7"/>
      <c r="B198" s="2144" t="s">
        <v>3111</v>
      </c>
      <c r="C198" s="2144"/>
      <c r="D198" s="7"/>
      <c r="E198" s="2162"/>
      <c r="F198" s="2163" t="e" vm="4">
        <v>#VALUE!</v>
      </c>
      <c r="G198" s="2163"/>
      <c r="H198" s="2163"/>
      <c r="I198" s="2163"/>
      <c r="J198" s="2163"/>
      <c r="K198" s="2163"/>
      <c r="L198" s="2163"/>
      <c r="M198" s="2163"/>
      <c r="N198" s="2163"/>
      <c r="O198" s="2163"/>
      <c r="P198" s="2163"/>
      <c r="Q198" s="2163"/>
    </row>
    <row r="199" spans="1:17" ht="18">
      <c r="A199" s="7"/>
      <c r="B199" s="2144" t="s">
        <v>3112</v>
      </c>
      <c r="C199" s="2144"/>
      <c r="D199" s="7"/>
      <c r="E199" s="2162"/>
      <c r="F199" s="2162" t="s">
        <v>3113</v>
      </c>
      <c r="G199" s="2162"/>
      <c r="H199" s="2162"/>
      <c r="I199" s="2162"/>
      <c r="J199" s="2162"/>
      <c r="K199" s="2162"/>
      <c r="L199" s="2162"/>
      <c r="M199" s="2162"/>
      <c r="N199" s="2162"/>
      <c r="O199" s="2162"/>
      <c r="P199" s="2162"/>
      <c r="Q199" s="2162"/>
    </row>
    <row r="200" spans="1:17" ht="14.45">
      <c r="A200" s="7"/>
      <c r="B200" s="7"/>
      <c r="C200" s="7"/>
      <c r="D200" s="7"/>
      <c r="E200" s="2162"/>
      <c r="F200" s="2162"/>
      <c r="G200" s="2162"/>
      <c r="H200" s="2162"/>
      <c r="I200" s="2162"/>
      <c r="J200" s="2162"/>
      <c r="K200" s="2162"/>
      <c r="L200" s="2162"/>
      <c r="M200" s="2162"/>
      <c r="N200" s="2162"/>
      <c r="O200" s="2162"/>
      <c r="P200" s="2162"/>
      <c r="Q200" s="2162"/>
    </row>
    <row r="201" spans="1:17" ht="14.45" customHeight="1">
      <c r="A201" s="52" t="s">
        <v>3064</v>
      </c>
      <c r="B201" s="7" t="s">
        <v>3114</v>
      </c>
      <c r="C201" s="7"/>
      <c r="D201" s="7"/>
      <c r="E201" s="2162"/>
      <c r="F201" s="2162" t="s">
        <v>3115</v>
      </c>
      <c r="G201" s="2162"/>
      <c r="H201" s="2162"/>
      <c r="I201" s="2162"/>
      <c r="J201" s="2162"/>
      <c r="K201" s="2162"/>
      <c r="L201" s="2162"/>
      <c r="M201" s="2162"/>
      <c r="N201" s="2162"/>
      <c r="O201" s="2162"/>
      <c r="P201" s="2162"/>
      <c r="Q201" s="2162"/>
    </row>
    <row r="202" spans="1:17" ht="14.45">
      <c r="A202" s="52" t="s">
        <v>2383</v>
      </c>
      <c r="B202" s="7"/>
      <c r="C202" s="7"/>
      <c r="D202" s="7"/>
      <c r="E202" s="2162"/>
      <c r="F202" s="2162"/>
      <c r="G202" s="2162"/>
      <c r="H202" s="2162"/>
      <c r="I202" s="2162"/>
      <c r="J202" s="2162"/>
      <c r="K202" s="2162"/>
      <c r="L202" s="2162"/>
      <c r="M202" s="2162"/>
      <c r="N202" s="2162"/>
      <c r="O202" s="2162"/>
      <c r="P202" s="2162"/>
      <c r="Q202" s="2162"/>
    </row>
    <row r="203" spans="1:17" ht="14.45" customHeight="1">
      <c r="A203"/>
      <c r="B203" s="7"/>
      <c r="C203" s="7"/>
      <c r="D203" s="7"/>
      <c r="E203" s="2162"/>
      <c r="F203" s="2162" t="s">
        <v>3116</v>
      </c>
      <c r="G203" s="2162"/>
      <c r="H203" s="2162"/>
      <c r="I203" s="2162"/>
      <c r="J203" s="2162"/>
      <c r="K203" s="2162"/>
      <c r="L203" s="2162"/>
      <c r="M203" s="2162"/>
      <c r="N203" s="2162"/>
      <c r="O203" s="2162"/>
      <c r="P203" s="2162"/>
      <c r="Q203" s="2162"/>
    </row>
    <row r="204" spans="1:17" ht="14.45">
      <c r="A204" s="65" t="s">
        <v>2385</v>
      </c>
      <c r="B204" s="7" t="s">
        <v>3117</v>
      </c>
      <c r="C204" s="7"/>
      <c r="D204" s="7"/>
      <c r="E204" s="7"/>
      <c r="G204"/>
    </row>
    <row r="205" spans="1:17" ht="14.45">
      <c r="A205" s="682" t="s">
        <v>3118</v>
      </c>
      <c r="B205" s="672"/>
      <c r="C205" s="7"/>
      <c r="D205" s="7"/>
      <c r="E205" s="7"/>
      <c r="G205"/>
    </row>
    <row r="206" spans="1:17">
      <c r="A206" s="396" t="s">
        <v>1611</v>
      </c>
      <c r="B206" t="s">
        <v>2337</v>
      </c>
      <c r="C206" s="7"/>
      <c r="D206" s="7"/>
      <c r="E206" s="7"/>
      <c r="G206"/>
    </row>
    <row r="207" spans="1:17">
      <c r="A207" s="396" t="s">
        <v>1611</v>
      </c>
      <c r="B207"/>
      <c r="C207" s="7"/>
      <c r="D207" s="7"/>
      <c r="E207" s="7"/>
      <c r="G207"/>
    </row>
    <row r="208" spans="1:17">
      <c r="A208" s="891" t="s">
        <v>3119</v>
      </c>
      <c r="B208"/>
      <c r="C208" s="7"/>
      <c r="D208" s="7"/>
      <c r="E208" s="7"/>
      <c r="G208"/>
    </row>
    <row r="209" spans="1:7">
      <c r="A209" s="396" t="s">
        <v>1629</v>
      </c>
      <c r="B209" t="s">
        <v>2349</v>
      </c>
      <c r="C209" s="7"/>
      <c r="D209" s="7"/>
      <c r="E209" s="7"/>
      <c r="G209"/>
    </row>
    <row r="210" spans="1:7">
      <c r="A210" s="396" t="s">
        <v>1635</v>
      </c>
      <c r="B210" t="s">
        <v>2354</v>
      </c>
      <c r="C210" s="7"/>
      <c r="D210" s="7"/>
      <c r="E210" s="7"/>
      <c r="G210"/>
    </row>
    <row r="211" spans="1:7">
      <c r="A211" s="396" t="s">
        <v>1644</v>
      </c>
      <c r="B211"/>
      <c r="C211" s="7"/>
      <c r="D211" s="7"/>
      <c r="E211" s="7"/>
      <c r="G211"/>
    </row>
    <row r="212" spans="1:7">
      <c r="A212" s="396" t="s">
        <v>1650</v>
      </c>
      <c r="B212" s="257" t="s">
        <v>2362</v>
      </c>
      <c r="C212" s="7"/>
      <c r="D212" s="7"/>
      <c r="E212" s="7"/>
      <c r="G212"/>
    </row>
    <row r="213" spans="1:7">
      <c r="A213" s="396" t="s">
        <v>1652</v>
      </c>
      <c r="B213" s="7"/>
      <c r="C213" s="7"/>
      <c r="D213" s="7"/>
      <c r="E213" s="7"/>
      <c r="G213"/>
    </row>
    <row r="214" spans="1:7">
      <c r="A214" s="396" t="s">
        <v>1654</v>
      </c>
      <c r="B214" s="7"/>
      <c r="C214" s="7"/>
      <c r="D214" s="7"/>
      <c r="E214" s="7"/>
      <c r="G214"/>
    </row>
    <row r="215" spans="1:7">
      <c r="A215" s="396" t="s">
        <v>1656</v>
      </c>
      <c r="B215" s="7"/>
      <c r="C215" s="7"/>
      <c r="D215" s="7"/>
      <c r="E215" s="7"/>
      <c r="G215"/>
    </row>
    <row r="216" spans="1:7">
      <c r="A216" s="891" t="s">
        <v>3120</v>
      </c>
      <c r="B216" s="7"/>
      <c r="C216" s="7"/>
      <c r="D216" s="7"/>
      <c r="E216" s="7"/>
      <c r="G216"/>
    </row>
    <row r="217" spans="1:7">
      <c r="A217" s="891" t="s">
        <v>3121</v>
      </c>
      <c r="B217" s="7"/>
      <c r="C217" s="7"/>
      <c r="D217" s="7"/>
      <c r="E217" s="7"/>
      <c r="G217"/>
    </row>
    <row r="218" spans="1:7">
      <c r="A218" s="396" t="s">
        <v>1675</v>
      </c>
      <c r="B218" s="7"/>
      <c r="C218" s="7"/>
      <c r="D218" s="7"/>
      <c r="E218" s="7"/>
      <c r="G218"/>
    </row>
    <row r="219" spans="1:7">
      <c r="A219" s="396" t="s">
        <v>1680</v>
      </c>
      <c r="B219" s="7"/>
      <c r="C219" s="7"/>
      <c r="D219" s="7"/>
      <c r="E219" s="7"/>
      <c r="G219"/>
    </row>
    <row r="220" spans="1:7">
      <c r="A220" s="396" t="s">
        <v>1688</v>
      </c>
      <c r="B220" s="7"/>
      <c r="C220" s="7"/>
      <c r="D220" s="7"/>
      <c r="E220" s="7"/>
      <c r="G220"/>
    </row>
    <row r="221" spans="1:7">
      <c r="A221" s="396" t="s">
        <v>1697</v>
      </c>
      <c r="B221" s="7"/>
      <c r="C221" s="7"/>
      <c r="D221" s="7"/>
      <c r="E221" s="7"/>
      <c r="G221"/>
    </row>
    <row r="222" spans="1:7">
      <c r="A222" s="396" t="s">
        <v>1702</v>
      </c>
      <c r="B222" s="7"/>
      <c r="C222" s="7"/>
      <c r="D222" s="7"/>
      <c r="E222" s="7"/>
      <c r="G222"/>
    </row>
    <row r="223" spans="1:7">
      <c r="A223" s="396" t="s">
        <v>1708</v>
      </c>
      <c r="B223" s="7"/>
      <c r="C223" s="7"/>
      <c r="D223" s="7"/>
      <c r="E223" s="7"/>
      <c r="G223"/>
    </row>
    <row r="224" spans="1:7">
      <c r="A224" s="396" t="s">
        <v>1717</v>
      </c>
      <c r="B224" s="7"/>
      <c r="C224" s="7"/>
      <c r="D224" s="7"/>
      <c r="E224" s="7"/>
      <c r="G224"/>
    </row>
    <row r="225" spans="1:7">
      <c r="A225" s="892"/>
      <c r="B225" s="672"/>
      <c r="C225" s="7"/>
      <c r="D225" s="7"/>
      <c r="E225" s="7"/>
      <c r="G225"/>
    </row>
    <row r="226" spans="1:7">
      <c r="A226" s="396" t="s">
        <v>1611</v>
      </c>
      <c r="B226" s="7"/>
      <c r="C226" s="7"/>
      <c r="D226" s="7"/>
      <c r="E226" s="7"/>
      <c r="G226"/>
    </row>
    <row r="227" spans="1:7">
      <c r="A227" s="396" t="s">
        <v>1611</v>
      </c>
      <c r="B227" s="7"/>
      <c r="C227" s="7"/>
      <c r="D227" s="7"/>
      <c r="E227" s="7"/>
      <c r="G227"/>
    </row>
    <row r="228" spans="1:7">
      <c r="A228" s="891" t="s">
        <v>3119</v>
      </c>
      <c r="B228" s="7"/>
      <c r="C228" s="7"/>
      <c r="D228" s="7"/>
      <c r="E228" s="7"/>
      <c r="G228"/>
    </row>
    <row r="229" spans="1:7">
      <c r="A229" s="396" t="s">
        <v>1629</v>
      </c>
      <c r="B229" s="7"/>
      <c r="C229" s="7"/>
      <c r="D229" s="7"/>
      <c r="E229" s="7"/>
      <c r="G229"/>
    </row>
    <row r="230" spans="1:7">
      <c r="A230" s="396" t="s">
        <v>1635</v>
      </c>
      <c r="B230" s="7"/>
      <c r="C230" s="7"/>
      <c r="D230" s="7"/>
      <c r="E230" s="7"/>
      <c r="G230"/>
    </row>
    <row r="231" spans="1:7">
      <c r="A231" s="396" t="s">
        <v>1644</v>
      </c>
      <c r="B231" s="7"/>
      <c r="C231" s="7"/>
      <c r="D231" s="7"/>
      <c r="E231" s="7"/>
      <c r="G231"/>
    </row>
    <row r="232" spans="1:7">
      <c r="A232" s="396" t="s">
        <v>1650</v>
      </c>
      <c r="B232" s="7"/>
      <c r="C232" s="7"/>
      <c r="D232" s="7"/>
      <c r="E232" s="7"/>
      <c r="G232"/>
    </row>
    <row r="233" spans="1:7">
      <c r="A233" s="396" t="s">
        <v>1652</v>
      </c>
      <c r="B233" s="7"/>
      <c r="C233" s="7"/>
      <c r="D233" s="7"/>
      <c r="E233" s="7"/>
      <c r="G233"/>
    </row>
    <row r="234" spans="1:7">
      <c r="A234" s="396" t="s">
        <v>1654</v>
      </c>
      <c r="B234" s="7"/>
      <c r="C234" s="7"/>
      <c r="D234" s="7"/>
      <c r="E234" s="7"/>
      <c r="G234"/>
    </row>
    <row r="235" spans="1:7">
      <c r="A235" s="396" t="s">
        <v>1656</v>
      </c>
      <c r="B235" s="7"/>
      <c r="C235" s="7"/>
      <c r="D235" s="7"/>
      <c r="E235" s="7"/>
      <c r="G235"/>
    </row>
    <row r="236" spans="1:7">
      <c r="A236" s="891" t="s">
        <v>3120</v>
      </c>
      <c r="B236" s="7"/>
      <c r="C236" s="7"/>
      <c r="D236" s="7"/>
      <c r="E236" s="7"/>
      <c r="G236"/>
    </row>
    <row r="237" spans="1:7">
      <c r="A237" s="891" t="s">
        <v>3121</v>
      </c>
      <c r="B237" s="7"/>
      <c r="C237" s="7"/>
      <c r="D237" s="7"/>
      <c r="E237" s="7"/>
      <c r="G237"/>
    </row>
    <row r="238" spans="1:7">
      <c r="A238" s="396" t="s">
        <v>1675</v>
      </c>
      <c r="B238" s="7"/>
      <c r="C238" s="7"/>
      <c r="D238" s="7"/>
      <c r="E238" s="7"/>
      <c r="G238"/>
    </row>
    <row r="239" spans="1:7">
      <c r="A239" s="396" t="s">
        <v>1680</v>
      </c>
      <c r="B239" s="7"/>
      <c r="C239" s="7"/>
      <c r="D239" s="7"/>
      <c r="E239" s="7"/>
      <c r="G239"/>
    </row>
    <row r="240" spans="1:7">
      <c r="A240" s="396" t="s">
        <v>1688</v>
      </c>
      <c r="B240" s="7"/>
      <c r="C240" s="7"/>
      <c r="D240" s="7"/>
      <c r="E240" s="7"/>
      <c r="G240"/>
    </row>
    <row r="241" spans="1:7">
      <c r="A241" s="396" t="s">
        <v>1697</v>
      </c>
      <c r="B241" s="7"/>
      <c r="C241" s="7"/>
      <c r="D241" s="7"/>
      <c r="E241" s="7"/>
      <c r="G241"/>
    </row>
    <row r="242" spans="1:7">
      <c r="A242" s="396" t="s">
        <v>1702</v>
      </c>
      <c r="B242" s="7"/>
      <c r="C242" s="7"/>
      <c r="D242" s="7"/>
      <c r="E242" s="7"/>
      <c r="G242"/>
    </row>
    <row r="243" spans="1:7">
      <c r="A243" s="396" t="s">
        <v>1708</v>
      </c>
      <c r="B243" s="7"/>
      <c r="C243" s="7"/>
      <c r="D243" s="7"/>
      <c r="E243" s="7"/>
      <c r="G243"/>
    </row>
    <row r="244" spans="1:7">
      <c r="A244" s="396" t="s">
        <v>1717</v>
      </c>
      <c r="B244" s="7"/>
      <c r="C244" s="7"/>
      <c r="D244" s="7"/>
      <c r="E244" s="7"/>
      <c r="G244"/>
    </row>
    <row r="245" spans="1:7">
      <c r="A245" s="396"/>
      <c r="B245" s="7"/>
      <c r="C245" s="7"/>
      <c r="D245" s="7"/>
      <c r="E245" s="7"/>
      <c r="G245"/>
    </row>
    <row r="246" spans="1:7">
      <c r="A246" s="396" t="s">
        <v>1611</v>
      </c>
      <c r="B246" s="7"/>
      <c r="C246" s="7"/>
      <c r="D246" s="7"/>
      <c r="E246" s="7"/>
      <c r="G246"/>
    </row>
    <row r="247" spans="1:7">
      <c r="A247" s="396" t="s">
        <v>1611</v>
      </c>
      <c r="B247" s="7"/>
      <c r="C247" s="7"/>
      <c r="D247" s="7"/>
      <c r="E247" s="7"/>
      <c r="G247"/>
    </row>
    <row r="248" spans="1:7">
      <c r="A248" s="891" t="s">
        <v>3119</v>
      </c>
      <c r="B248" s="7"/>
      <c r="C248" s="7"/>
      <c r="D248" s="7"/>
      <c r="E248" s="7"/>
      <c r="G248"/>
    </row>
    <row r="249" spans="1:7">
      <c r="A249" s="396" t="s">
        <v>1629</v>
      </c>
      <c r="B249" s="7"/>
      <c r="C249" s="7"/>
      <c r="D249" s="7"/>
      <c r="E249" s="7"/>
      <c r="G249"/>
    </row>
    <row r="250" spans="1:7">
      <c r="A250" s="396" t="s">
        <v>1635</v>
      </c>
      <c r="B250" s="7"/>
      <c r="C250" s="7"/>
      <c r="D250" s="7"/>
      <c r="E250" s="7"/>
      <c r="G250"/>
    </row>
    <row r="251" spans="1:7">
      <c r="A251" s="396" t="s">
        <v>1644</v>
      </c>
      <c r="B251" s="7"/>
      <c r="C251" s="7"/>
      <c r="D251" s="7"/>
      <c r="E251" s="7"/>
      <c r="G251"/>
    </row>
    <row r="252" spans="1:7">
      <c r="A252" s="396" t="s">
        <v>1650</v>
      </c>
      <c r="B252" s="7"/>
      <c r="C252" s="7"/>
      <c r="D252" s="7"/>
      <c r="E252" s="7"/>
      <c r="G252"/>
    </row>
    <row r="253" spans="1:7">
      <c r="A253" s="396" t="s">
        <v>1652</v>
      </c>
      <c r="B253" s="7"/>
      <c r="C253" s="7"/>
      <c r="D253" s="7"/>
      <c r="E253" s="7"/>
      <c r="G253"/>
    </row>
    <row r="254" spans="1:7">
      <c r="A254" s="396" t="s">
        <v>1654</v>
      </c>
      <c r="B254" s="7"/>
      <c r="C254" s="7"/>
      <c r="D254" s="7"/>
      <c r="E254" s="7"/>
      <c r="G254"/>
    </row>
    <row r="255" spans="1:7">
      <c r="A255" s="396" t="s">
        <v>1656</v>
      </c>
      <c r="B255" s="7"/>
      <c r="C255" s="7"/>
      <c r="D255" s="7"/>
      <c r="E255" s="7"/>
      <c r="G255"/>
    </row>
    <row r="256" spans="1:7">
      <c r="A256" s="891" t="s">
        <v>3120</v>
      </c>
      <c r="B256" s="7"/>
      <c r="C256" s="7"/>
      <c r="D256" s="7"/>
      <c r="E256" s="7"/>
      <c r="G256"/>
    </row>
    <row r="257" spans="1:7">
      <c r="A257" s="891" t="s">
        <v>3121</v>
      </c>
      <c r="B257" s="7"/>
      <c r="C257" s="7"/>
      <c r="D257" s="7"/>
      <c r="E257" s="7"/>
      <c r="G257"/>
    </row>
    <row r="258" spans="1:7">
      <c r="A258" s="396" t="s">
        <v>1675</v>
      </c>
      <c r="B258" s="7"/>
      <c r="C258" s="7"/>
      <c r="D258" s="7"/>
      <c r="E258" s="7"/>
      <c r="G258"/>
    </row>
    <row r="259" spans="1:7">
      <c r="A259" s="396" t="s">
        <v>1680</v>
      </c>
      <c r="B259" s="7"/>
      <c r="C259" s="7"/>
      <c r="D259" s="7"/>
      <c r="E259" s="7"/>
      <c r="G259"/>
    </row>
    <row r="260" spans="1:7">
      <c r="A260" s="396" t="s">
        <v>1688</v>
      </c>
      <c r="B260" s="7"/>
      <c r="C260" s="7"/>
      <c r="D260" s="7"/>
      <c r="E260" s="7"/>
      <c r="G260"/>
    </row>
    <row r="261" spans="1:7">
      <c r="A261" s="396" t="s">
        <v>1697</v>
      </c>
      <c r="B261" s="7"/>
      <c r="C261" s="7"/>
      <c r="D261" s="7"/>
      <c r="E261" s="7"/>
      <c r="G261"/>
    </row>
    <row r="262" spans="1:7">
      <c r="A262" s="396" t="s">
        <v>1702</v>
      </c>
      <c r="B262" s="7"/>
      <c r="C262" s="7"/>
      <c r="D262" s="7"/>
      <c r="E262" s="7"/>
      <c r="G262"/>
    </row>
    <row r="263" spans="1:7">
      <c r="A263" s="396" t="s">
        <v>1708</v>
      </c>
      <c r="B263" s="7"/>
      <c r="C263" s="7"/>
      <c r="D263" s="7"/>
      <c r="E263" s="7"/>
      <c r="G263"/>
    </row>
    <row r="264" spans="1:7">
      <c r="A264" s="396" t="s">
        <v>1717</v>
      </c>
      <c r="B264" s="7"/>
      <c r="C264" s="7"/>
      <c r="D264" s="7"/>
      <c r="E264" s="7"/>
      <c r="G264"/>
    </row>
    <row r="265" spans="1:7">
      <c r="A265" s="396"/>
      <c r="B265" s="7"/>
      <c r="C265" s="7"/>
      <c r="D265" s="7"/>
      <c r="E265" s="7"/>
      <c r="G265"/>
    </row>
    <row r="266" spans="1:7">
      <c r="A266" s="396" t="s">
        <v>1611</v>
      </c>
      <c r="B266" s="7"/>
      <c r="C266" s="7"/>
      <c r="D266" s="7"/>
      <c r="E266" s="7"/>
      <c r="G266"/>
    </row>
    <row r="267" spans="1:7">
      <c r="A267" s="396" t="s">
        <v>1611</v>
      </c>
      <c r="B267" s="7"/>
      <c r="C267" s="7"/>
      <c r="D267" s="7"/>
      <c r="E267" s="7"/>
      <c r="G267"/>
    </row>
    <row r="268" spans="1:7">
      <c r="A268" s="891" t="s">
        <v>3119</v>
      </c>
      <c r="B268" s="7"/>
      <c r="C268" s="7"/>
      <c r="D268" s="7"/>
      <c r="E268" s="7"/>
      <c r="G268"/>
    </row>
    <row r="269" spans="1:7">
      <c r="A269" s="396" t="s">
        <v>1629</v>
      </c>
      <c r="B269" s="7"/>
      <c r="C269" s="7"/>
      <c r="D269" s="7"/>
      <c r="E269" s="7"/>
      <c r="G269"/>
    </row>
    <row r="270" spans="1:7">
      <c r="A270" s="396" t="s">
        <v>1635</v>
      </c>
      <c r="B270" s="7"/>
      <c r="C270" s="7"/>
      <c r="D270" s="7"/>
      <c r="E270" s="7"/>
      <c r="G270"/>
    </row>
    <row r="271" spans="1:7">
      <c r="A271" s="396" t="s">
        <v>1644</v>
      </c>
      <c r="B271" s="7"/>
      <c r="C271" s="7"/>
      <c r="D271" s="7"/>
      <c r="E271" s="7"/>
      <c r="G271"/>
    </row>
    <row r="272" spans="1:7">
      <c r="A272" s="396" t="s">
        <v>1650</v>
      </c>
      <c r="B272" s="7"/>
      <c r="C272" s="7"/>
      <c r="D272" s="7"/>
      <c r="E272" s="7"/>
      <c r="G272"/>
    </row>
    <row r="273" spans="1:7">
      <c r="A273" s="396" t="s">
        <v>1652</v>
      </c>
      <c r="B273" s="7"/>
      <c r="C273" s="7"/>
      <c r="D273" s="7"/>
      <c r="E273" s="7"/>
      <c r="G273"/>
    </row>
    <row r="274" spans="1:7">
      <c r="A274" s="396" t="s">
        <v>1654</v>
      </c>
      <c r="B274" s="7"/>
      <c r="C274" s="7"/>
      <c r="D274" s="7"/>
      <c r="E274" s="7"/>
      <c r="G274"/>
    </row>
    <row r="275" spans="1:7">
      <c r="A275" s="396" t="s">
        <v>1656</v>
      </c>
      <c r="B275" s="7"/>
      <c r="C275" s="7"/>
      <c r="D275" s="7"/>
      <c r="E275" s="7"/>
      <c r="G275"/>
    </row>
    <row r="276" spans="1:7">
      <c r="A276" s="891" t="s">
        <v>3120</v>
      </c>
      <c r="B276" s="7"/>
      <c r="C276" s="7"/>
      <c r="D276" s="7"/>
      <c r="E276" s="7"/>
      <c r="G276"/>
    </row>
    <row r="277" spans="1:7">
      <c r="A277" s="891" t="s">
        <v>3121</v>
      </c>
      <c r="B277" s="7"/>
      <c r="C277" s="7"/>
      <c r="D277" s="7"/>
      <c r="E277" s="7"/>
      <c r="G277"/>
    </row>
    <row r="278" spans="1:7">
      <c r="A278" s="396" t="s">
        <v>1675</v>
      </c>
      <c r="B278" s="7"/>
      <c r="C278" s="7"/>
      <c r="D278" s="7"/>
      <c r="E278" s="7"/>
      <c r="G278"/>
    </row>
    <row r="279" spans="1:7">
      <c r="A279" s="396" t="s">
        <v>1680</v>
      </c>
      <c r="B279" s="7"/>
      <c r="C279" s="7"/>
      <c r="D279" s="7"/>
      <c r="E279" s="7"/>
      <c r="G279"/>
    </row>
    <row r="280" spans="1:7">
      <c r="A280" s="396" t="s">
        <v>1688</v>
      </c>
      <c r="B280" s="7"/>
      <c r="C280" s="7"/>
      <c r="D280" s="7"/>
      <c r="E280" s="7"/>
      <c r="G280"/>
    </row>
    <row r="281" spans="1:7">
      <c r="A281" s="396" t="s">
        <v>1697</v>
      </c>
      <c r="B281" s="7"/>
      <c r="C281" s="7"/>
      <c r="D281" s="7"/>
      <c r="E281" s="7"/>
      <c r="G281"/>
    </row>
    <row r="282" spans="1:7">
      <c r="A282" s="396" t="s">
        <v>1702</v>
      </c>
      <c r="B282" s="7"/>
      <c r="C282" s="7"/>
      <c r="D282" s="7"/>
      <c r="E282" s="7"/>
      <c r="G282"/>
    </row>
    <row r="283" spans="1:7">
      <c r="A283" s="396" t="s">
        <v>1708</v>
      </c>
      <c r="B283" s="7"/>
      <c r="C283" s="7"/>
      <c r="D283" s="7"/>
      <c r="E283" s="7"/>
      <c r="G283"/>
    </row>
    <row r="284" spans="1:7">
      <c r="A284" s="396" t="s">
        <v>1717</v>
      </c>
      <c r="B284" s="7"/>
      <c r="C284" s="7"/>
      <c r="D284" s="7"/>
      <c r="E284" s="7"/>
      <c r="G284"/>
    </row>
    <row r="285" spans="1:7">
      <c r="A285" s="396"/>
      <c r="B285" s="7"/>
      <c r="C285" s="7"/>
      <c r="D285" s="7"/>
      <c r="E285" s="7"/>
      <c r="G285"/>
    </row>
    <row r="286" spans="1:7">
      <c r="A286" s="396"/>
      <c r="B286" s="7"/>
      <c r="C286" s="7"/>
      <c r="D286" s="7"/>
      <c r="E286" s="7"/>
      <c r="G286"/>
    </row>
    <row r="287" spans="1:7">
      <c r="A287" s="396"/>
      <c r="B287" s="7"/>
      <c r="C287" s="7"/>
      <c r="D287" s="7"/>
      <c r="E287" s="7"/>
      <c r="G287"/>
    </row>
    <row r="288" spans="1:7">
      <c r="A288" s="396"/>
      <c r="B288" s="7"/>
      <c r="C288" s="7"/>
      <c r="D288" s="7"/>
      <c r="E288" s="7"/>
      <c r="G288"/>
    </row>
    <row r="289" spans="1:7">
      <c r="A289" s="396"/>
      <c r="B289" s="7"/>
      <c r="C289" s="7"/>
      <c r="D289" s="7"/>
      <c r="E289" s="7"/>
      <c r="G289"/>
    </row>
    <row r="290" spans="1:7">
      <c r="A290" s="396"/>
      <c r="B290" s="7"/>
      <c r="C290" s="7"/>
      <c r="D290" s="7"/>
      <c r="E290" s="7"/>
      <c r="G290"/>
    </row>
    <row r="291" spans="1:7">
      <c r="A291" s="396"/>
      <c r="B291" s="7"/>
      <c r="C291" s="7"/>
      <c r="D291" s="7"/>
      <c r="E291" s="7"/>
      <c r="G291"/>
    </row>
    <row r="292" spans="1:7">
      <c r="A292" s="396"/>
      <c r="B292" s="7"/>
      <c r="C292" s="7"/>
      <c r="D292" s="7"/>
      <c r="E292" s="7"/>
      <c r="G292"/>
    </row>
    <row r="293" spans="1:7">
      <c r="A293" s="396"/>
      <c r="B293" s="7"/>
      <c r="C293" s="7"/>
      <c r="D293" s="7"/>
      <c r="E293" s="7"/>
      <c r="G293"/>
    </row>
    <row r="294" spans="1:7">
      <c r="A294" s="396"/>
      <c r="B294" s="7"/>
      <c r="C294" s="7"/>
      <c r="D294" s="7"/>
      <c r="E294" s="7"/>
      <c r="G294"/>
    </row>
    <row r="295" spans="1:7">
      <c r="A295" s="396"/>
      <c r="B295" s="7"/>
      <c r="C295" s="7"/>
      <c r="D295" s="7"/>
      <c r="E295" s="7"/>
      <c r="G295"/>
    </row>
    <row r="296" spans="1:7">
      <c r="A296" s="396"/>
      <c r="B296" s="7"/>
      <c r="C296" s="7"/>
      <c r="D296" s="7"/>
      <c r="E296" s="7"/>
      <c r="G296"/>
    </row>
    <row r="297" spans="1:7">
      <c r="A297" s="396"/>
      <c r="B297" s="7"/>
      <c r="C297" s="7"/>
      <c r="D297" s="7"/>
      <c r="E297" s="7"/>
      <c r="G297"/>
    </row>
    <row r="298" spans="1:7">
      <c r="A298" s="396"/>
      <c r="B298" s="7"/>
      <c r="C298" s="7"/>
      <c r="D298" s="7"/>
      <c r="E298" s="7"/>
      <c r="G298"/>
    </row>
    <row r="299" spans="1:7">
      <c r="A299" s="396"/>
      <c r="B299" s="7"/>
      <c r="C299" s="7"/>
      <c r="D299" s="7"/>
      <c r="E299" s="7"/>
      <c r="G299"/>
    </row>
    <row r="300" spans="1:7">
      <c r="A300" s="396"/>
      <c r="B300" s="7"/>
      <c r="C300" s="7"/>
      <c r="D300" s="7"/>
      <c r="E300" s="7"/>
      <c r="G300"/>
    </row>
    <row r="301" spans="1:7">
      <c r="A301" s="396"/>
      <c r="B301" s="7"/>
      <c r="C301" s="7"/>
      <c r="D301" s="7"/>
      <c r="E301" s="7"/>
      <c r="G301"/>
    </row>
    <row r="302" spans="1:7" ht="14.45">
      <c r="A302" s="65"/>
      <c r="B302" s="7"/>
      <c r="C302" s="7"/>
      <c r="D302" s="7"/>
      <c r="E302" s="7"/>
      <c r="G302"/>
    </row>
    <row r="303" spans="1:7" ht="14.45">
      <c r="A303" s="65"/>
      <c r="B303" s="7"/>
      <c r="C303" s="7"/>
      <c r="D303" s="7"/>
      <c r="E303" s="7"/>
      <c r="G303"/>
    </row>
    <row r="304" spans="1:7" ht="23.45">
      <c r="A304" s="890" t="s">
        <v>3122</v>
      </c>
      <c r="B304" s="672"/>
      <c r="C304" s="7"/>
      <c r="D304" s="7"/>
      <c r="E304" s="7"/>
      <c r="G304"/>
    </row>
    <row r="305" spans="1:7" ht="18">
      <c r="A305" s="293" t="s">
        <v>1644</v>
      </c>
      <c r="B305" s="299" t="s">
        <v>3123</v>
      </c>
      <c r="C305" s="275"/>
      <c r="D305"/>
      <c r="E305" s="7"/>
      <c r="G305"/>
    </row>
    <row r="306" spans="1:7" ht="18">
      <c r="A306" s="292" t="s">
        <v>1650</v>
      </c>
      <c r="B306" s="299"/>
      <c r="C306" s="1926"/>
      <c r="D306"/>
      <c r="E306" s="678" t="s">
        <v>3091</v>
      </c>
      <c r="G306"/>
    </row>
    <row r="307" spans="1:7" ht="18">
      <c r="A307" s="293" t="s">
        <v>1652</v>
      </c>
      <c r="B307" s="299"/>
      <c r="C307" s="73"/>
      <c r="D307" s="396"/>
      <c r="E307" s="22" t="s">
        <v>3092</v>
      </c>
      <c r="G307"/>
    </row>
    <row r="308" spans="1:7" ht="18">
      <c r="A308" s="293" t="s">
        <v>3124</v>
      </c>
      <c r="B308" s="299"/>
      <c r="C308" s="73"/>
      <c r="D308" s="396"/>
      <c r="E308" s="492"/>
      <c r="G308"/>
    </row>
    <row r="309" spans="1:7" ht="18">
      <c r="A309" s="293" t="s">
        <v>1656</v>
      </c>
      <c r="B309" s="299"/>
      <c r="C309" s="75"/>
      <c r="D309"/>
      <c r="E309" s="492" t="s">
        <v>3093</v>
      </c>
      <c r="G309"/>
    </row>
    <row r="310" spans="1:7" ht="20.45">
      <c r="A310" s="294" t="s">
        <v>1658</v>
      </c>
      <c r="B310" s="299" t="s">
        <v>3125</v>
      </c>
      <c r="C310" s="218"/>
      <c r="D310"/>
      <c r="E310" s="677" t="s">
        <v>3088</v>
      </c>
      <c r="G310"/>
    </row>
    <row r="311" spans="1:7" ht="20.45">
      <c r="A311" s="294" t="s">
        <v>1668</v>
      </c>
      <c r="B311" s="299" t="s">
        <v>3126</v>
      </c>
      <c r="C311" s="218"/>
      <c r="D311" s="562"/>
      <c r="E311" s="7"/>
      <c r="G311"/>
    </row>
    <row r="312" spans="1:7" ht="20.45">
      <c r="A312" s="295" t="s">
        <v>1675</v>
      </c>
      <c r="B312" s="299"/>
      <c r="C312" s="218"/>
      <c r="D312" s="562"/>
      <c r="E312" s="7"/>
      <c r="G312"/>
    </row>
    <row r="313" spans="1:7" ht="20.45">
      <c r="A313" s="296" t="s">
        <v>1680</v>
      </c>
      <c r="B313" s="299" t="s">
        <v>3127</v>
      </c>
      <c r="C313" s="218"/>
      <c r="D313" s="562"/>
      <c r="E313" s="658" t="s">
        <v>3094</v>
      </c>
      <c r="G313"/>
    </row>
    <row r="314" spans="1:7" ht="20.45">
      <c r="A314" s="292" t="s">
        <v>1688</v>
      </c>
      <c r="B314" s="305" t="s">
        <v>3128</v>
      </c>
      <c r="C314" s="218"/>
      <c r="D314" s="562"/>
      <c r="E314"/>
      <c r="G314"/>
    </row>
    <row r="315" spans="1:7" ht="20.45">
      <c r="A315" s="292" t="s">
        <v>1697</v>
      </c>
      <c r="B315" s="299" t="s">
        <v>3129</v>
      </c>
      <c r="C315" s="218"/>
      <c r="D315"/>
      <c r="E315"/>
      <c r="G315"/>
    </row>
    <row r="316" spans="1:7" ht="20.45">
      <c r="A316" s="293" t="s">
        <v>1702</v>
      </c>
      <c r="B316" s="305" t="s">
        <v>3130</v>
      </c>
      <c r="C316" s="218"/>
      <c r="D316"/>
      <c r="E316"/>
      <c r="G316"/>
    </row>
    <row r="317" spans="1:7" ht="20.45">
      <c r="A317" s="297" t="s">
        <v>1708</v>
      </c>
      <c r="B317" s="299" t="s">
        <v>3131</v>
      </c>
      <c r="C317" s="218"/>
      <c r="D317"/>
      <c r="E317"/>
      <c r="G317"/>
    </row>
    <row r="318" spans="1:7" ht="20.45">
      <c r="A318" s="298" t="s">
        <v>1717</v>
      </c>
      <c r="B318" s="299"/>
      <c r="C318" s="218"/>
      <c r="D318" s="396"/>
      <c r="E318"/>
      <c r="G318"/>
    </row>
    <row r="319" spans="1:7" ht="20.45">
      <c r="A319" s="65"/>
      <c r="B319" s="299"/>
      <c r="C319" s="218"/>
      <c r="D319" s="396"/>
      <c r="E319"/>
      <c r="G319"/>
    </row>
    <row r="320" spans="1:7" ht="20.45">
      <c r="A320" s="65"/>
      <c r="B320" s="299"/>
      <c r="C320" s="218"/>
      <c r="D320" s="396"/>
      <c r="E320"/>
      <c r="G320"/>
    </row>
    <row r="321" spans="1:7" ht="20.45">
      <c r="A321" s="65"/>
      <c r="B321" s="299"/>
      <c r="C321" s="218"/>
      <c r="D321" s="396"/>
      <c r="E321"/>
      <c r="G321"/>
    </row>
    <row r="322" spans="1:7" ht="20.45">
      <c r="A322" s="178"/>
      <c r="B322" s="299"/>
      <c r="C322" s="218"/>
      <c r="D322" s="396"/>
      <c r="E322"/>
      <c r="G322"/>
    </row>
    <row r="323" spans="1:7" ht="20.45">
      <c r="A323" s="291" t="s">
        <v>1611</v>
      </c>
      <c r="B323" s="299" t="s">
        <v>3132</v>
      </c>
      <c r="C323" s="218"/>
      <c r="D323" s="396"/>
      <c r="E323"/>
      <c r="G323"/>
    </row>
    <row r="324" spans="1:7" ht="20.45">
      <c r="A324" s="292" t="s">
        <v>1619</v>
      </c>
      <c r="B324" s="299" t="s">
        <v>2343</v>
      </c>
      <c r="C324" s="218"/>
      <c r="D324"/>
      <c r="E324"/>
      <c r="G324"/>
    </row>
    <row r="325" spans="1:7" ht="20.45">
      <c r="A325" s="293" t="s">
        <v>1629</v>
      </c>
      <c r="B325" s="299" t="s">
        <v>742</v>
      </c>
      <c r="C325" s="218"/>
      <c r="D325" s="396"/>
      <c r="E325"/>
      <c r="G325"/>
    </row>
    <row r="326" spans="1:7" ht="20.45">
      <c r="A326" s="293" t="s">
        <v>3133</v>
      </c>
      <c r="B326" s="299" t="s">
        <v>3134</v>
      </c>
      <c r="C326" s="218"/>
      <c r="E326"/>
      <c r="G326"/>
    </row>
    <row r="327" spans="1:7" ht="20.45">
      <c r="A327" s="293" t="s">
        <v>1644</v>
      </c>
      <c r="B327" s="299" t="s">
        <v>3135</v>
      </c>
      <c r="C327" s="218"/>
      <c r="E327"/>
      <c r="G327"/>
    </row>
    <row r="328" spans="1:7" ht="20.45">
      <c r="A328" s="292" t="s">
        <v>1650</v>
      </c>
      <c r="B328" s="299"/>
      <c r="C328" s="218"/>
      <c r="E328"/>
      <c r="G328"/>
    </row>
    <row r="329" spans="1:7" ht="20.45">
      <c r="A329" s="293" t="s">
        <v>1652</v>
      </c>
      <c r="B329" s="299"/>
      <c r="C329" s="218"/>
      <c r="E329"/>
      <c r="G329"/>
    </row>
    <row r="330" spans="1:7" ht="20.45">
      <c r="A330" s="293" t="s">
        <v>3124</v>
      </c>
      <c r="B330" s="299"/>
      <c r="C330" s="218"/>
      <c r="E330"/>
      <c r="G330"/>
    </row>
    <row r="331" spans="1:7" ht="20.45">
      <c r="A331" s="293" t="s">
        <v>1656</v>
      </c>
      <c r="B331" s="299"/>
      <c r="C331" s="218"/>
      <c r="E331"/>
      <c r="G331"/>
    </row>
    <row r="332" spans="1:7" ht="20.45">
      <c r="A332" s="294" t="s">
        <v>1658</v>
      </c>
      <c r="B332" s="299"/>
      <c r="C332" s="218"/>
      <c r="E332"/>
      <c r="G332"/>
    </row>
    <row r="333" spans="1:7" ht="18">
      <c r="A333" s="294" t="s">
        <v>1668</v>
      </c>
      <c r="B333" s="299"/>
      <c r="D333"/>
      <c r="E333"/>
      <c r="G333"/>
    </row>
    <row r="334" spans="1:7" ht="18">
      <c r="A334" s="295" t="s">
        <v>1675</v>
      </c>
      <c r="B334"/>
      <c r="C334"/>
      <c r="D334"/>
      <c r="E334"/>
      <c r="G334"/>
    </row>
    <row r="335" spans="1:7">
      <c r="A335" s="296" t="s">
        <v>1680</v>
      </c>
      <c r="B335" s="299" t="s">
        <v>3136</v>
      </c>
      <c r="C335"/>
      <c r="D335"/>
      <c r="E335"/>
      <c r="G335"/>
    </row>
    <row r="336" spans="1:7" ht="18">
      <c r="A336" s="292" t="s">
        <v>1688</v>
      </c>
      <c r="B336" s="257" t="s">
        <v>3137</v>
      </c>
      <c r="C336"/>
      <c r="D336"/>
      <c r="E336"/>
      <c r="G336"/>
    </row>
    <row r="337" spans="1:7" ht="18">
      <c r="A337" s="292" t="s">
        <v>1697</v>
      </c>
      <c r="B337"/>
      <c r="C337"/>
      <c r="D337"/>
      <c r="E337"/>
      <c r="G337"/>
    </row>
    <row r="338" spans="1:7" ht="18">
      <c r="A338" s="293" t="s">
        <v>1702</v>
      </c>
      <c r="B338"/>
      <c r="C338"/>
      <c r="D338"/>
      <c r="E338"/>
      <c r="G338"/>
    </row>
    <row r="339" spans="1:7" ht="18">
      <c r="A339" s="297" t="s">
        <v>1708</v>
      </c>
      <c r="B339" s="78"/>
      <c r="C339"/>
      <c r="D339"/>
      <c r="E339"/>
      <c r="G339"/>
    </row>
    <row r="340" spans="1:7" ht="18">
      <c r="A340" s="298" t="s">
        <v>1717</v>
      </c>
      <c r="B340" s="78"/>
      <c r="C340"/>
      <c r="D340"/>
      <c r="E340"/>
      <c r="G340"/>
    </row>
    <row r="341" spans="1:7" ht="18">
      <c r="A341" s="78"/>
      <c r="B341" s="78"/>
      <c r="C341"/>
      <c r="D341"/>
      <c r="E341"/>
      <c r="G341"/>
    </row>
    <row r="342" spans="1:7" ht="18">
      <c r="A342" s="78"/>
      <c r="B342" s="78"/>
      <c r="C342"/>
      <c r="D342"/>
      <c r="E342"/>
      <c r="G342"/>
    </row>
    <row r="343" spans="1:7" ht="23.45">
      <c r="A343" s="291" t="s">
        <v>1611</v>
      </c>
      <c r="B343" s="299" t="s">
        <v>3138</v>
      </c>
      <c r="C343" s="274"/>
      <c r="D343" s="299" t="s">
        <v>3138</v>
      </c>
      <c r="E343"/>
      <c r="G343"/>
    </row>
    <row r="344" spans="1:7" ht="18">
      <c r="A344" s="292" t="s">
        <v>1619</v>
      </c>
      <c r="B344" s="299"/>
      <c r="C344" s="315"/>
      <c r="D344" s="299" t="s">
        <v>3139</v>
      </c>
      <c r="E344"/>
      <c r="G344"/>
    </row>
    <row r="345" spans="1:7" ht="18">
      <c r="A345" s="293" t="s">
        <v>1629</v>
      </c>
      <c r="B345" s="257" t="s">
        <v>3137</v>
      </c>
      <c r="C345" s="304"/>
      <c r="D345" s="299" t="s">
        <v>3140</v>
      </c>
      <c r="E345"/>
      <c r="G345"/>
    </row>
    <row r="346" spans="1:7" ht="18">
      <c r="A346" s="293" t="s">
        <v>3133</v>
      </c>
      <c r="B346" s="299" t="s">
        <v>3141</v>
      </c>
      <c r="C346"/>
      <c r="D346" s="299" t="s">
        <v>3141</v>
      </c>
      <c r="E346"/>
      <c r="G346"/>
    </row>
    <row r="347" spans="1:7" ht="18">
      <c r="A347" s="293" t="s">
        <v>1644</v>
      </c>
      <c r="B347"/>
      <c r="C347"/>
      <c r="D347" s="299" t="s">
        <v>3142</v>
      </c>
      <c r="E347"/>
      <c r="G347"/>
    </row>
    <row r="348" spans="1:7" ht="18">
      <c r="A348" s="292" t="s">
        <v>1650</v>
      </c>
      <c r="B348" s="299" t="s">
        <v>3142</v>
      </c>
      <c r="C348"/>
      <c r="D348" s="299"/>
      <c r="E348"/>
      <c r="G348"/>
    </row>
    <row r="349" spans="1:7" ht="18">
      <c r="A349" s="293" t="s">
        <v>1652</v>
      </c>
      <c r="B349"/>
      <c r="C349" s="315"/>
      <c r="D349" s="299"/>
      <c r="E349"/>
      <c r="G349"/>
    </row>
    <row r="350" spans="1:7" ht="18">
      <c r="A350" s="293" t="s">
        <v>3124</v>
      </c>
      <c r="B350" s="299"/>
      <c r="C350" s="315"/>
      <c r="D350" s="299"/>
      <c r="E350"/>
      <c r="G350"/>
    </row>
    <row r="351" spans="1:7" ht="18">
      <c r="A351" s="293" t="s">
        <v>1656</v>
      </c>
      <c r="B351" s="299"/>
      <c r="C351" s="75"/>
      <c r="D351" s="299"/>
      <c r="E351"/>
      <c r="G351"/>
    </row>
    <row r="352" spans="1:7" ht="20.45">
      <c r="A352" s="294" t="s">
        <v>1658</v>
      </c>
      <c r="B352" s="299"/>
      <c r="C352" s="218"/>
      <c r="D352" s="299"/>
      <c r="E352"/>
      <c r="G352"/>
    </row>
    <row r="353" spans="1:7" ht="20.45">
      <c r="A353" s="294" t="s">
        <v>1668</v>
      </c>
      <c r="B353" s="299"/>
      <c r="C353" s="218"/>
      <c r="D353" s="299"/>
      <c r="E353"/>
      <c r="G353"/>
    </row>
    <row r="354" spans="1:7" ht="20.45">
      <c r="A354" s="295" t="s">
        <v>1675</v>
      </c>
      <c r="B354" s="7"/>
      <c r="C354" s="218"/>
      <c r="D354" s="7"/>
      <c r="E354"/>
      <c r="G354"/>
    </row>
    <row r="355" spans="1:7" ht="20.45">
      <c r="A355" s="296" t="s">
        <v>1680</v>
      </c>
      <c r="B355" s="299" t="s">
        <v>3143</v>
      </c>
      <c r="C355" s="218"/>
      <c r="D355"/>
      <c r="E355"/>
      <c r="G355"/>
    </row>
    <row r="356" spans="1:7" ht="20.45">
      <c r="A356" s="292" t="s">
        <v>1688</v>
      </c>
      <c r="B356" s="257" t="s">
        <v>3137</v>
      </c>
      <c r="C356" s="218"/>
      <c r="D356" s="257" t="s">
        <v>3137</v>
      </c>
      <c r="E356"/>
      <c r="G356"/>
    </row>
    <row r="357" spans="1:7" ht="20.45">
      <c r="A357" s="292" t="s">
        <v>1697</v>
      </c>
      <c r="B357" s="7"/>
      <c r="C357" s="218"/>
      <c r="D357" s="7"/>
      <c r="E357"/>
      <c r="G357"/>
    </row>
    <row r="358" spans="1:7" ht="20.45">
      <c r="A358" s="293" t="s">
        <v>1702</v>
      </c>
      <c r="B358" s="7"/>
      <c r="C358" s="218"/>
      <c r="D358" s="7"/>
      <c r="E358"/>
      <c r="G358"/>
    </row>
    <row r="359" spans="1:7" ht="20.45">
      <c r="A359" s="297" t="s">
        <v>1708</v>
      </c>
      <c r="B359" s="78" t="s">
        <v>3144</v>
      </c>
      <c r="C359" s="218"/>
      <c r="D359" s="78"/>
      <c r="E359"/>
      <c r="G359"/>
    </row>
    <row r="360" spans="1:7" ht="20.45">
      <c r="A360" s="298" t="s">
        <v>1717</v>
      </c>
      <c r="B360" s="78"/>
      <c r="C360" s="218"/>
      <c r="D360" s="78"/>
      <c r="E360"/>
      <c r="G360"/>
    </row>
    <row r="361" spans="1:7" ht="20.45">
      <c r="A361" s="65"/>
      <c r="B361" s="78"/>
      <c r="C361" s="218"/>
      <c r="E361"/>
      <c r="G361"/>
    </row>
    <row r="362" spans="1:7" ht="20.45">
      <c r="A362" s="178"/>
      <c r="B362" s="78"/>
      <c r="C362" s="218"/>
      <c r="E362"/>
      <c r="G362"/>
    </row>
    <row r="363" spans="1:7" ht="20.45">
      <c r="A363" s="291" t="s">
        <v>1611</v>
      </c>
      <c r="B363" s="299" t="s">
        <v>3145</v>
      </c>
      <c r="C363" s="218"/>
      <c r="E363"/>
      <c r="G363"/>
    </row>
    <row r="364" spans="1:7" ht="20.45">
      <c r="A364" s="292" t="s">
        <v>1619</v>
      </c>
      <c r="B364" s="305" t="s">
        <v>3146</v>
      </c>
      <c r="C364" s="218"/>
      <c r="E364"/>
      <c r="G364"/>
    </row>
    <row r="365" spans="1:7" ht="20.45">
      <c r="A365" s="293" t="s">
        <v>1629</v>
      </c>
      <c r="B365" s="305" t="s">
        <v>3128</v>
      </c>
      <c r="C365" s="218"/>
      <c r="E365"/>
      <c r="G365"/>
    </row>
    <row r="366" spans="1:7" ht="20.45">
      <c r="A366" s="293" t="s">
        <v>3133</v>
      </c>
      <c r="B366" s="316" t="s">
        <v>3147</v>
      </c>
      <c r="C366" s="218"/>
      <c r="E366"/>
      <c r="G366"/>
    </row>
    <row r="367" spans="1:7" ht="20.45">
      <c r="A367" s="293" t="s">
        <v>1644</v>
      </c>
      <c r="B367" s="299" t="s">
        <v>3123</v>
      </c>
      <c r="C367" s="218"/>
      <c r="E367"/>
      <c r="G367"/>
    </row>
    <row r="368" spans="1:7" ht="20.45">
      <c r="A368" s="292" t="s">
        <v>1650</v>
      </c>
      <c r="B368" s="299"/>
      <c r="C368" s="218"/>
      <c r="E368"/>
      <c r="G368"/>
    </row>
    <row r="369" spans="1:7" ht="20.45">
      <c r="A369" s="293" t="s">
        <v>1652</v>
      </c>
      <c r="B369" s="299"/>
      <c r="C369" s="218"/>
      <c r="E369"/>
      <c r="G369"/>
    </row>
    <row r="370" spans="1:7" ht="20.45">
      <c r="A370" s="293" t="s">
        <v>3124</v>
      </c>
      <c r="B370" s="299"/>
      <c r="C370" s="218"/>
      <c r="E370"/>
      <c r="G370"/>
    </row>
    <row r="371" spans="1:7" ht="20.45">
      <c r="A371" s="293" t="s">
        <v>1656</v>
      </c>
      <c r="B371" s="299"/>
      <c r="C371" s="218"/>
      <c r="E371"/>
      <c r="G371"/>
    </row>
    <row r="372" spans="1:7" ht="20.45">
      <c r="A372" s="294" t="s">
        <v>1658</v>
      </c>
      <c r="B372" s="299" t="s">
        <v>3125</v>
      </c>
      <c r="C372" s="218"/>
      <c r="E372"/>
      <c r="G372"/>
    </row>
    <row r="373" spans="1:7" ht="18">
      <c r="A373" s="294" t="s">
        <v>1668</v>
      </c>
      <c r="B373" s="299" t="s">
        <v>3126</v>
      </c>
      <c r="D373"/>
      <c r="E373"/>
      <c r="G373"/>
    </row>
    <row r="374" spans="1:7" ht="18">
      <c r="A374" s="295" t="s">
        <v>1675</v>
      </c>
      <c r="B374" s="299"/>
      <c r="C374"/>
      <c r="D374"/>
      <c r="E374"/>
      <c r="G374"/>
    </row>
    <row r="375" spans="1:7">
      <c r="A375" s="296" t="s">
        <v>1680</v>
      </c>
      <c r="B375" s="299" t="s">
        <v>3127</v>
      </c>
      <c r="C375"/>
      <c r="D375"/>
      <c r="E375"/>
      <c r="G375"/>
    </row>
    <row r="376" spans="1:7" ht="18">
      <c r="A376" s="292" t="s">
        <v>1688</v>
      </c>
      <c r="B376" s="305" t="s">
        <v>3128</v>
      </c>
      <c r="C376"/>
      <c r="D376"/>
      <c r="E376"/>
      <c r="G376"/>
    </row>
    <row r="377" spans="1:7" ht="18">
      <c r="A377" s="292" t="s">
        <v>1697</v>
      </c>
      <c r="B377" s="299" t="s">
        <v>3129</v>
      </c>
      <c r="C377"/>
      <c r="D377"/>
      <c r="E377"/>
      <c r="G377"/>
    </row>
    <row r="378" spans="1:7" ht="18">
      <c r="A378" s="293" t="s">
        <v>1702</v>
      </c>
      <c r="B378" s="305" t="s">
        <v>3130</v>
      </c>
      <c r="C378"/>
      <c r="D378"/>
      <c r="E378"/>
      <c r="G378"/>
    </row>
    <row r="379" spans="1:7" ht="18">
      <c r="A379" s="297" t="s">
        <v>1708</v>
      </c>
      <c r="B379" s="299" t="s">
        <v>3131</v>
      </c>
      <c r="C379"/>
      <c r="D379"/>
      <c r="E379"/>
      <c r="G379"/>
    </row>
    <row r="380" spans="1:7" ht="18">
      <c r="A380" s="298" t="s">
        <v>1717</v>
      </c>
      <c r="B380" s="299"/>
      <c r="C380"/>
      <c r="D380"/>
      <c r="E380"/>
      <c r="G380"/>
    </row>
    <row r="381" spans="1:7" ht="14.45">
      <c r="A381"/>
      <c r="B381"/>
      <c r="C381"/>
      <c r="D381"/>
      <c r="E381"/>
      <c r="G381"/>
    </row>
    <row r="382" spans="1:7" ht="14.45">
      <c r="A382"/>
      <c r="B382"/>
      <c r="C382"/>
      <c r="D382"/>
      <c r="E382"/>
      <c r="G382"/>
    </row>
    <row r="383" spans="1:7" ht="14.45">
      <c r="A383"/>
      <c r="B383"/>
      <c r="C383"/>
      <c r="D383"/>
      <c r="E383"/>
      <c r="G383"/>
    </row>
    <row r="384" spans="1:7" ht="14.45">
      <c r="A384"/>
      <c r="B384"/>
      <c r="C384"/>
      <c r="D384"/>
      <c r="E384"/>
      <c r="G384"/>
    </row>
    <row r="385" spans="1:7" ht="14.45">
      <c r="A385"/>
      <c r="B385"/>
      <c r="C385"/>
      <c r="D385"/>
      <c r="E385"/>
      <c r="G385"/>
    </row>
    <row r="386" spans="1:7" ht="23.45">
      <c r="A386" s="291" t="s">
        <v>1611</v>
      </c>
      <c r="B386" s="317" t="s">
        <v>3148</v>
      </c>
      <c r="C386"/>
      <c r="D386"/>
      <c r="E386"/>
      <c r="G386"/>
    </row>
    <row r="387" spans="1:7" ht="23.45">
      <c r="A387" s="292" t="s">
        <v>1619</v>
      </c>
      <c r="B387" s="317" t="str">
        <f>+B375</f>
        <v>GLADSTONE SOARES 914.325.0196</v>
      </c>
      <c r="C387"/>
      <c r="D387"/>
      <c r="E387"/>
      <c r="G387"/>
    </row>
    <row r="388" spans="1:7" ht="23.45">
      <c r="A388" s="293" t="s">
        <v>1629</v>
      </c>
      <c r="B388" s="317" t="s">
        <v>3149</v>
      </c>
      <c r="C388"/>
      <c r="D388"/>
      <c r="E388"/>
      <c r="G388"/>
    </row>
    <row r="389" spans="1:7" ht="23.45">
      <c r="A389" s="293" t="s">
        <v>3133</v>
      </c>
      <c r="B389" s="317">
        <v>576133190</v>
      </c>
      <c r="C389"/>
      <c r="D389"/>
      <c r="E389"/>
      <c r="G389"/>
    </row>
    <row r="390" spans="1:7" ht="23.45">
      <c r="A390" s="293" t="s">
        <v>1644</v>
      </c>
      <c r="B390" s="318">
        <f>+D391</f>
        <v>0</v>
      </c>
      <c r="C390"/>
      <c r="D390"/>
      <c r="E390"/>
      <c r="G390"/>
    </row>
    <row r="391" spans="1:7" ht="23.45">
      <c r="A391" s="292" t="s">
        <v>1650</v>
      </c>
      <c r="B391" s="317" t="s">
        <v>3150</v>
      </c>
      <c r="C391"/>
      <c r="D391"/>
      <c r="E391"/>
      <c r="G391"/>
    </row>
    <row r="392" spans="1:7" ht="23.45">
      <c r="A392" s="293" t="s">
        <v>1652</v>
      </c>
      <c r="B392" s="317" t="s">
        <v>3151</v>
      </c>
      <c r="C392"/>
      <c r="D392"/>
      <c r="E392"/>
      <c r="G392"/>
    </row>
    <row r="393" spans="1:7" ht="18">
      <c r="A393" s="293" t="s">
        <v>3124</v>
      </c>
      <c r="B393"/>
      <c r="C393"/>
      <c r="D393"/>
      <c r="E393"/>
      <c r="G393"/>
    </row>
    <row r="394" spans="1:7" ht="18">
      <c r="A394" s="293" t="s">
        <v>1656</v>
      </c>
      <c r="B394"/>
      <c r="C394"/>
      <c r="D394"/>
      <c r="E394"/>
      <c r="G394"/>
    </row>
    <row r="395" spans="1:7" ht="18">
      <c r="A395" s="294" t="s">
        <v>1658</v>
      </c>
      <c r="B395"/>
      <c r="C395"/>
      <c r="D395"/>
      <c r="E395"/>
      <c r="G395"/>
    </row>
    <row r="396" spans="1:7" ht="18">
      <c r="A396" s="294" t="s">
        <v>1668</v>
      </c>
      <c r="B396"/>
      <c r="C396"/>
      <c r="D396"/>
      <c r="E396"/>
      <c r="G396"/>
    </row>
    <row r="397" spans="1:7" ht="18">
      <c r="A397" s="295" t="s">
        <v>1675</v>
      </c>
      <c r="B397"/>
      <c r="C397"/>
      <c r="D397"/>
      <c r="E397"/>
      <c r="G397"/>
    </row>
    <row r="398" spans="1:7">
      <c r="A398" s="296" t="s">
        <v>1680</v>
      </c>
      <c r="B398"/>
      <c r="C398"/>
      <c r="D398"/>
      <c r="E398"/>
      <c r="G398"/>
    </row>
    <row r="399" spans="1:7" ht="18">
      <c r="A399" s="292" t="s">
        <v>1688</v>
      </c>
      <c r="B399"/>
      <c r="C399"/>
      <c r="D399"/>
      <c r="E399"/>
      <c r="G399"/>
    </row>
    <row r="400" spans="1:7" ht="18">
      <c r="A400" s="292" t="s">
        <v>1697</v>
      </c>
      <c r="B400"/>
      <c r="C400"/>
      <c r="D400"/>
      <c r="E400"/>
      <c r="G400"/>
    </row>
    <row r="401" spans="1:7" ht="18">
      <c r="A401" s="293" t="s">
        <v>1702</v>
      </c>
      <c r="B401"/>
      <c r="C401"/>
      <c r="D401"/>
      <c r="E401"/>
      <c r="G401"/>
    </row>
    <row r="402" spans="1:7" ht="18">
      <c r="A402" s="297" t="s">
        <v>1708</v>
      </c>
      <c r="B402"/>
      <c r="C402"/>
      <c r="D402"/>
      <c r="E402"/>
      <c r="G402"/>
    </row>
    <row r="403" spans="1:7" ht="18">
      <c r="A403" s="298" t="s">
        <v>1717</v>
      </c>
      <c r="B403"/>
      <c r="C403"/>
      <c r="D403"/>
      <c r="E403"/>
      <c r="G403"/>
    </row>
    <row r="404" spans="1:7" ht="14.45">
      <c r="A404"/>
      <c r="B404"/>
      <c r="C404"/>
      <c r="D404"/>
      <c r="E404"/>
      <c r="G404"/>
    </row>
    <row r="405" spans="1:7" ht="18">
      <c r="A405" s="291" t="s">
        <v>1611</v>
      </c>
      <c r="B405" s="319" t="s">
        <v>3152</v>
      </c>
      <c r="C405"/>
      <c r="D405"/>
      <c r="E405"/>
      <c r="G405"/>
    </row>
    <row r="406" spans="1:7" ht="18">
      <c r="A406" s="292" t="s">
        <v>1619</v>
      </c>
      <c r="B406"/>
      <c r="C406"/>
      <c r="D406"/>
      <c r="E406"/>
      <c r="G406"/>
    </row>
    <row r="407" spans="1:7" ht="18">
      <c r="A407" s="293" t="s">
        <v>1629</v>
      </c>
      <c r="B407"/>
      <c r="C407"/>
      <c r="D407"/>
      <c r="E407"/>
      <c r="G407"/>
    </row>
    <row r="408" spans="1:7" ht="97.15">
      <c r="A408" s="293" t="s">
        <v>3133</v>
      </c>
      <c r="B408" s="320" t="s">
        <v>3153</v>
      </c>
      <c r="C408"/>
      <c r="D408"/>
      <c r="E408"/>
      <c r="G408"/>
    </row>
    <row r="409" spans="1:7" ht="18">
      <c r="A409" s="293" t="s">
        <v>1644</v>
      </c>
      <c r="B409" s="6" t="s">
        <v>3154</v>
      </c>
      <c r="C409"/>
      <c r="D409"/>
      <c r="E409"/>
      <c r="G409"/>
    </row>
    <row r="410" spans="1:7" ht="18">
      <c r="A410" s="292" t="s">
        <v>1650</v>
      </c>
      <c r="B410"/>
      <c r="C410"/>
      <c r="D410"/>
      <c r="E410"/>
      <c r="G410"/>
    </row>
    <row r="411" spans="1:7" ht="18">
      <c r="A411" s="293" t="s">
        <v>1652</v>
      </c>
      <c r="B411"/>
      <c r="C411"/>
      <c r="D411"/>
      <c r="E411"/>
      <c r="G411"/>
    </row>
    <row r="412" spans="1:7" ht="18">
      <c r="A412" s="293" t="s">
        <v>3124</v>
      </c>
      <c r="B412"/>
      <c r="C412"/>
      <c r="D412"/>
      <c r="E412"/>
      <c r="G412"/>
    </row>
    <row r="413" spans="1:7" ht="18">
      <c r="A413" s="293" t="s">
        <v>1656</v>
      </c>
      <c r="B413"/>
      <c r="C413"/>
      <c r="D413"/>
      <c r="E413"/>
      <c r="G413"/>
    </row>
    <row r="414" spans="1:7" ht="18">
      <c r="A414" s="294" t="s">
        <v>1658</v>
      </c>
      <c r="B414"/>
      <c r="C414"/>
      <c r="D414"/>
      <c r="E414"/>
      <c r="G414"/>
    </row>
    <row r="415" spans="1:7" ht="18">
      <c r="A415" s="294" t="s">
        <v>1668</v>
      </c>
      <c r="B415"/>
      <c r="C415"/>
      <c r="D415"/>
      <c r="E415"/>
      <c r="G415"/>
    </row>
    <row r="416" spans="1:7" ht="18">
      <c r="A416" s="295" t="s">
        <v>1675</v>
      </c>
      <c r="B416"/>
      <c r="C416"/>
      <c r="D416"/>
      <c r="E416"/>
      <c r="G416"/>
    </row>
    <row r="417" spans="1:7" ht="17.45">
      <c r="A417" s="296" t="s">
        <v>1680</v>
      </c>
      <c r="B417" s="321" t="s">
        <v>3155</v>
      </c>
      <c r="C417"/>
      <c r="D417"/>
      <c r="E417"/>
      <c r="G417"/>
    </row>
    <row r="418" spans="1:7" ht="18">
      <c r="A418" s="292" t="s">
        <v>1688</v>
      </c>
      <c r="B418" s="319" t="s">
        <v>3156</v>
      </c>
      <c r="C418"/>
      <c r="D418"/>
      <c r="E418"/>
      <c r="G418"/>
    </row>
    <row r="419" spans="1:7" ht="18">
      <c r="A419" s="292" t="s">
        <v>1697</v>
      </c>
      <c r="B419"/>
      <c r="C419"/>
      <c r="D419"/>
      <c r="E419"/>
      <c r="G419"/>
    </row>
    <row r="420" spans="1:7" ht="18">
      <c r="A420" s="293" t="s">
        <v>1702</v>
      </c>
      <c r="B420"/>
      <c r="C420"/>
      <c r="D420"/>
      <c r="E420"/>
      <c r="G420"/>
    </row>
    <row r="421" spans="1:7" ht="18">
      <c r="A421" s="297" t="s">
        <v>1708</v>
      </c>
      <c r="B421"/>
      <c r="C421"/>
      <c r="D421"/>
      <c r="E421"/>
      <c r="G421"/>
    </row>
    <row r="422" spans="1:7" ht="18">
      <c r="A422" s="298" t="s">
        <v>1717</v>
      </c>
      <c r="B422"/>
      <c r="C422"/>
      <c r="D422"/>
      <c r="E422"/>
      <c r="G422"/>
    </row>
    <row r="423" spans="1:7" ht="14.45">
      <c r="A423"/>
      <c r="B423"/>
      <c r="C423"/>
      <c r="D423"/>
      <c r="E423"/>
      <c r="G423"/>
    </row>
    <row r="424" spans="1:7" ht="14.45">
      <c r="A424"/>
      <c r="B424"/>
      <c r="C424"/>
      <c r="D424"/>
      <c r="E424"/>
      <c r="G424"/>
    </row>
    <row r="425" spans="1:7" ht="14.45">
      <c r="A425"/>
      <c r="B425"/>
      <c r="C425"/>
      <c r="D425"/>
      <c r="E425"/>
      <c r="G425"/>
    </row>
    <row r="426" spans="1:7" ht="14.45">
      <c r="A426"/>
      <c r="B426"/>
      <c r="C426"/>
      <c r="D426"/>
      <c r="E426"/>
      <c r="G426"/>
    </row>
    <row r="427" spans="1:7" ht="14.45">
      <c r="A427"/>
      <c r="B427"/>
      <c r="C427"/>
      <c r="D427"/>
      <c r="E427"/>
      <c r="G427"/>
    </row>
    <row r="428" spans="1:7" ht="14.45">
      <c r="A428"/>
      <c r="B428"/>
      <c r="C428"/>
      <c r="D428"/>
      <c r="E428"/>
      <c r="G428"/>
    </row>
    <row r="429" spans="1:7" ht="14.45">
      <c r="A429"/>
      <c r="B429"/>
      <c r="C429"/>
      <c r="D429"/>
      <c r="E429"/>
      <c r="G429"/>
    </row>
    <row r="430" spans="1:7" ht="14.45">
      <c r="A430"/>
      <c r="B430"/>
      <c r="C430"/>
      <c r="D430"/>
      <c r="E430"/>
      <c r="G430"/>
    </row>
    <row r="431" spans="1:7" ht="14.45">
      <c r="A431"/>
      <c r="B431"/>
      <c r="C431"/>
      <c r="D431"/>
      <c r="E431"/>
      <c r="G431"/>
    </row>
    <row r="432" spans="1:7" ht="14.45">
      <c r="A432"/>
      <c r="B432"/>
      <c r="C432"/>
      <c r="D432"/>
      <c r="E432"/>
      <c r="G432"/>
    </row>
    <row r="433" spans="1:7" ht="14.45">
      <c r="A433"/>
      <c r="B433"/>
      <c r="C433"/>
      <c r="D433"/>
      <c r="E433"/>
      <c r="G433"/>
    </row>
    <row r="434" spans="1:7" ht="14.45">
      <c r="A434"/>
      <c r="B434"/>
      <c r="C434"/>
      <c r="D434"/>
      <c r="E434"/>
      <c r="G434"/>
    </row>
    <row r="435" spans="1:7" ht="14.45">
      <c r="A435"/>
      <c r="B435"/>
      <c r="C435"/>
      <c r="D435"/>
      <c r="E435"/>
      <c r="G435"/>
    </row>
    <row r="436" spans="1:7" ht="14.45">
      <c r="A436"/>
      <c r="B436"/>
      <c r="C436"/>
      <c r="D436"/>
      <c r="E436"/>
      <c r="G436"/>
    </row>
    <row r="437" spans="1:7" ht="14.45">
      <c r="A437"/>
      <c r="B437"/>
      <c r="C437"/>
      <c r="D437"/>
      <c r="E437"/>
      <c r="G437"/>
    </row>
    <row r="438" spans="1:7" ht="14.45">
      <c r="A438"/>
      <c r="B438"/>
      <c r="C438"/>
      <c r="D438"/>
      <c r="E438"/>
      <c r="G438"/>
    </row>
    <row r="439" spans="1:7" ht="14.45">
      <c r="A439"/>
      <c r="B439"/>
      <c r="C439"/>
      <c r="D439"/>
      <c r="E439"/>
      <c r="G439"/>
    </row>
    <row r="440" spans="1:7" ht="14.45">
      <c r="A440"/>
      <c r="B440"/>
      <c r="C440"/>
      <c r="D440"/>
      <c r="E440"/>
      <c r="G440"/>
    </row>
    <row r="441" spans="1:7" ht="14.45">
      <c r="A441"/>
      <c r="B441"/>
      <c r="C441"/>
      <c r="D441"/>
      <c r="E441"/>
      <c r="G441"/>
    </row>
    <row r="442" spans="1:7" ht="14.45">
      <c r="A442"/>
      <c r="B442"/>
      <c r="C442"/>
      <c r="D442"/>
      <c r="E442"/>
      <c r="G442"/>
    </row>
    <row r="443" spans="1:7" ht="19.899999999999999">
      <c r="A443" s="744" t="s">
        <v>3157</v>
      </c>
      <c r="B443" s="745"/>
      <c r="C443" s="746"/>
      <c r="D443" s="747" t="str">
        <f>+'[4]jobinfo(2)'!$C$2</f>
        <v>4737 East 90th Str.</v>
      </c>
      <c r="E443" s="748"/>
      <c r="F443" s="748"/>
      <c r="G443"/>
    </row>
    <row r="444" spans="1:7" ht="21.6">
      <c r="A444" s="749" t="s">
        <v>3158</v>
      </c>
      <c r="B444" s="750"/>
      <c r="C444" s="751">
        <f>+'[4]jobinfo(2)'!C270</f>
        <v>0</v>
      </c>
      <c r="D444" s="747">
        <f>+'[4]jobinfo(2)'!C272</f>
        <v>0</v>
      </c>
      <c r="E444" s="748"/>
      <c r="F444" s="748"/>
      <c r="G444"/>
    </row>
    <row r="445" spans="1:7" ht="24.6">
      <c r="A445" s="1960">
        <v>1</v>
      </c>
      <c r="B445" s="752" t="s">
        <v>3159</v>
      </c>
      <c r="C445" s="753" t="s">
        <v>3160</v>
      </c>
      <c r="D445" s="2157"/>
      <c r="E445" s="2157"/>
      <c r="F445" s="2157"/>
      <c r="G445"/>
    </row>
    <row r="446" spans="1:7" ht="21">
      <c r="A446" s="754"/>
      <c r="B446" s="755"/>
      <c r="C446" s="756" t="s">
        <v>3161</v>
      </c>
      <c r="D446" s="2157">
        <f>'[4]jobinfo(2)'!C295</f>
        <v>0</v>
      </c>
      <c r="E446" s="2157"/>
      <c r="F446" s="2157"/>
      <c r="G446"/>
    </row>
    <row r="447" spans="1:7" ht="18">
      <c r="A447" s="2158" t="s">
        <v>3162</v>
      </c>
      <c r="B447" s="746"/>
      <c r="C447" s="757" t="s">
        <v>3163</v>
      </c>
      <c r="D447" s="758"/>
      <c r="E447" s="759"/>
      <c r="F447" s="760"/>
      <c r="G447"/>
    </row>
    <row r="448" spans="1:7" ht="18">
      <c r="A448" s="2158"/>
      <c r="B448" s="746"/>
      <c r="C448" s="757" t="s">
        <v>3164</v>
      </c>
      <c r="D448" s="761"/>
      <c r="E448" s="762"/>
      <c r="F448" s="763"/>
      <c r="G448"/>
    </row>
    <row r="449" spans="1:7" ht="24.6">
      <c r="A449" s="1960">
        <v>2</v>
      </c>
      <c r="B449" s="764" t="s">
        <v>3165</v>
      </c>
      <c r="C449" s="765" t="s">
        <v>3166</v>
      </c>
      <c r="D449" s="766"/>
      <c r="E449" s="766"/>
      <c r="F449" s="766"/>
      <c r="G449"/>
    </row>
    <row r="450" spans="1:7" ht="18">
      <c r="A450" s="767" t="s">
        <v>3167</v>
      </c>
      <c r="B450" s="767"/>
      <c r="C450" s="767"/>
      <c r="D450" s="768"/>
      <c r="E450" s="759"/>
      <c r="F450" s="760"/>
      <c r="G450"/>
    </row>
    <row r="451" spans="1:7" ht="24.6">
      <c r="A451" s="769"/>
      <c r="B451" s="770"/>
      <c r="C451" s="771" t="s">
        <v>3168</v>
      </c>
      <c r="D451" s="758"/>
      <c r="E451" s="772"/>
      <c r="F451" s="773"/>
      <c r="G451"/>
    </row>
    <row r="452" spans="1:7" ht="24.6">
      <c r="A452" s="774" t="s">
        <v>3169</v>
      </c>
      <c r="B452" s="770"/>
      <c r="C452" s="775" t="s">
        <v>3170</v>
      </c>
      <c r="D452" s="776"/>
      <c r="E452" s="772"/>
      <c r="F452" s="773"/>
      <c r="G452"/>
    </row>
    <row r="453" spans="1:7" ht="21">
      <c r="A453" s="1960">
        <v>3</v>
      </c>
      <c r="B453" s="746"/>
      <c r="C453" s="777" t="s">
        <v>3171</v>
      </c>
      <c r="D453" s="778"/>
      <c r="E453" s="778"/>
      <c r="F453" s="778"/>
      <c r="G453"/>
    </row>
    <row r="454" spans="1:7" ht="21">
      <c r="A454" s="779" t="s">
        <v>3172</v>
      </c>
      <c r="B454" s="778"/>
      <c r="C454" s="780" t="s">
        <v>3173</v>
      </c>
      <c r="D454" s="761"/>
      <c r="E454" s="759"/>
      <c r="F454" s="760"/>
      <c r="G454"/>
    </row>
    <row r="455" spans="1:7" ht="21.6" thickBot="1">
      <c r="A455" s="779" t="s">
        <v>3174</v>
      </c>
      <c r="B455" s="778"/>
      <c r="C455" s="781" t="s">
        <v>3175</v>
      </c>
      <c r="D455" s="761"/>
      <c r="E455" s="759"/>
      <c r="F455" s="760"/>
      <c r="G455"/>
    </row>
    <row r="456" spans="1:7" ht="20.45" thickTop="1">
      <c r="A456" s="782" t="s">
        <v>3176</v>
      </c>
      <c r="B456" s="783"/>
      <c r="C456" s="784" t="s">
        <v>3177</v>
      </c>
      <c r="D456" s="785"/>
      <c r="E456" s="762"/>
      <c r="F456" s="760"/>
      <c r="G456"/>
    </row>
    <row r="457" spans="1:7" ht="19.899999999999999">
      <c r="A457" s="786"/>
      <c r="B457" s="783"/>
      <c r="C457" s="746" t="s">
        <v>3178</v>
      </c>
      <c r="D457" s="785"/>
      <c r="E457" s="762"/>
      <c r="F457" s="760"/>
      <c r="G457"/>
    </row>
    <row r="458" spans="1:7" ht="18">
      <c r="A458" s="2159" t="s">
        <v>3179</v>
      </c>
      <c r="B458" s="783"/>
      <c r="C458" s="787" t="s">
        <v>3180</v>
      </c>
      <c r="D458" s="785"/>
      <c r="E458" s="762"/>
      <c r="F458" s="760"/>
      <c r="G458"/>
    </row>
    <row r="459" spans="1:7" ht="18">
      <c r="A459" s="2159"/>
      <c r="B459" s="783"/>
      <c r="C459" s="746" t="s">
        <v>3181</v>
      </c>
      <c r="D459" s="785"/>
      <c r="E459" s="762"/>
      <c r="F459" s="760"/>
      <c r="G459"/>
    </row>
    <row r="460" spans="1:7" ht="18">
      <c r="A460" s="746" t="s">
        <v>3182</v>
      </c>
      <c r="B460" s="783"/>
      <c r="C460" s="746"/>
      <c r="D460" s="785"/>
      <c r="E460" s="762"/>
      <c r="F460" s="760"/>
      <c r="G460"/>
    </row>
    <row r="461" spans="1:7" ht="195" thickBot="1">
      <c r="A461" s="788" t="s">
        <v>3183</v>
      </c>
      <c r="B461" s="789" t="s">
        <v>3184</v>
      </c>
      <c r="C461" s="790" t="s">
        <v>3185</v>
      </c>
      <c r="D461" s="791"/>
      <c r="E461" s="791"/>
      <c r="F461" s="791"/>
      <c r="G461"/>
    </row>
    <row r="462" spans="1:7" ht="21" thickTop="1" thickBot="1">
      <c r="A462" s="792">
        <v>4</v>
      </c>
      <c r="B462" s="746"/>
      <c r="C462" s="793" t="s">
        <v>3186</v>
      </c>
      <c r="D462" s="794"/>
      <c r="E462" s="794"/>
      <c r="F462" s="794"/>
      <c r="G462"/>
    </row>
    <row r="463" spans="1:7" ht="21" thickTop="1" thickBot="1">
      <c r="A463" s="792"/>
      <c r="B463" s="746"/>
      <c r="C463" s="793" t="s">
        <v>3187</v>
      </c>
      <c r="D463" s="863"/>
      <c r="E463" s="863"/>
      <c r="F463" s="863"/>
      <c r="G463"/>
    </row>
    <row r="464" spans="1:7" ht="21" thickTop="1" thickBot="1">
      <c r="A464" s="792">
        <v>5</v>
      </c>
      <c r="B464" s="746"/>
      <c r="C464" s="795" t="s">
        <v>3188</v>
      </c>
      <c r="D464" s="796"/>
      <c r="E464" s="797"/>
      <c r="F464" s="773"/>
      <c r="G464"/>
    </row>
    <row r="465" spans="1:7" ht="21" thickTop="1" thickBot="1">
      <c r="A465" s="792">
        <v>6</v>
      </c>
      <c r="B465" s="746"/>
      <c r="C465" s="798" t="s">
        <v>3189</v>
      </c>
      <c r="D465" s="799"/>
      <c r="E465" s="800"/>
      <c r="F465" s="801"/>
      <c r="G465"/>
    </row>
    <row r="466" spans="1:7" ht="21" thickTop="1" thickBot="1">
      <c r="A466" s="802"/>
      <c r="B466" s="746"/>
      <c r="C466" s="803" t="s">
        <v>3190</v>
      </c>
      <c r="D466" s="804"/>
      <c r="E466" s="805"/>
      <c r="F466" s="806"/>
      <c r="G466"/>
    </row>
    <row r="467" spans="1:7" ht="22.15" thickTop="1">
      <c r="A467" s="788" t="s">
        <v>3191</v>
      </c>
      <c r="B467" s="807" t="s">
        <v>3192</v>
      </c>
      <c r="C467" s="787" t="s">
        <v>3193</v>
      </c>
      <c r="D467" s="808"/>
      <c r="E467" s="808"/>
      <c r="F467" s="808"/>
      <c r="G467"/>
    </row>
    <row r="468" spans="1:7" ht="21.6">
      <c r="A468" s="1960"/>
      <c r="B468" s="807"/>
      <c r="C468" s="809" t="s">
        <v>3194</v>
      </c>
      <c r="D468" s="808"/>
      <c r="E468" s="808"/>
      <c r="F468" s="808"/>
      <c r="G468"/>
    </row>
    <row r="469" spans="1:7" ht="21.6">
      <c r="A469" s="746" t="s">
        <v>3195</v>
      </c>
      <c r="B469" s="807"/>
      <c r="C469" s="746"/>
      <c r="D469" s="808"/>
      <c r="E469" s="808"/>
      <c r="F469" s="808"/>
      <c r="G469"/>
    </row>
    <row r="470" spans="1:7" ht="22.15" thickBot="1">
      <c r="A470" s="1960"/>
      <c r="B470" s="807"/>
      <c r="C470" s="810" t="s">
        <v>3196</v>
      </c>
      <c r="D470" s="808"/>
      <c r="E470" s="808"/>
      <c r="F470" s="808"/>
      <c r="G470"/>
    </row>
    <row r="471" spans="1:7" ht="25.9" thickTop="1" thickBot="1">
      <c r="A471" s="2160">
        <v>7</v>
      </c>
      <c r="B471" s="770"/>
      <c r="C471" s="811" t="s">
        <v>3197</v>
      </c>
      <c r="D471" s="796"/>
      <c r="E471" s="797"/>
      <c r="F471" s="773"/>
      <c r="G471"/>
    </row>
    <row r="472" spans="1:7" ht="25.9" thickTop="1" thickBot="1">
      <c r="A472" s="2160"/>
      <c r="B472" s="770"/>
      <c r="C472" s="812" t="s">
        <v>3198</v>
      </c>
      <c r="D472" s="799"/>
      <c r="E472" s="800"/>
      <c r="F472" s="805"/>
      <c r="G472"/>
    </row>
    <row r="473" spans="1:7" ht="25.15" thickTop="1">
      <c r="A473" s="2160"/>
      <c r="B473" s="770"/>
      <c r="C473" s="813" t="s">
        <v>1825</v>
      </c>
      <c r="D473" s="804"/>
      <c r="E473" s="805"/>
      <c r="F473" s="814"/>
      <c r="G473"/>
    </row>
    <row r="474" spans="1:7" ht="21.6">
      <c r="A474" s="1960">
        <v>8</v>
      </c>
      <c r="B474" s="808" t="s">
        <v>3199</v>
      </c>
      <c r="C474" s="815" t="s">
        <v>3200</v>
      </c>
      <c r="D474" s="808"/>
      <c r="E474" s="808"/>
      <c r="F474" s="808"/>
      <c r="G474"/>
    </row>
    <row r="475" spans="1:7" ht="24.6">
      <c r="A475" s="788" t="s">
        <v>3201</v>
      </c>
      <c r="B475" s="770"/>
      <c r="C475" s="816" t="s">
        <v>3202</v>
      </c>
      <c r="D475" s="804"/>
      <c r="E475" s="805"/>
      <c r="F475" s="814"/>
      <c r="G475"/>
    </row>
    <row r="476" spans="1:7" ht="24.6">
      <c r="A476" s="1960"/>
      <c r="B476" s="770"/>
      <c r="C476" s="817" t="s">
        <v>3203</v>
      </c>
      <c r="D476" s="804"/>
      <c r="E476" s="805"/>
      <c r="F476" s="814"/>
      <c r="G476"/>
    </row>
    <row r="477" spans="1:7" ht="24.6">
      <c r="A477" s="1960"/>
      <c r="B477" s="770"/>
      <c r="C477" s="817" t="s">
        <v>3204</v>
      </c>
      <c r="D477" s="804"/>
      <c r="E477" s="805"/>
      <c r="F477" s="814"/>
      <c r="G477"/>
    </row>
    <row r="478" spans="1:7" ht="24.6">
      <c r="A478" s="1960"/>
      <c r="B478" s="770"/>
      <c r="C478" s="818" t="s">
        <v>3205</v>
      </c>
      <c r="D478" s="804"/>
      <c r="E478" s="805"/>
      <c r="F478" s="814"/>
      <c r="G478"/>
    </row>
    <row r="479" spans="1:7" ht="21.6">
      <c r="A479" s="792">
        <v>9</v>
      </c>
      <c r="B479" s="790" t="s">
        <v>3206</v>
      </c>
      <c r="C479" s="819" t="s">
        <v>3207</v>
      </c>
      <c r="D479" s="804"/>
      <c r="E479" s="805"/>
      <c r="F479" s="814"/>
      <c r="G479"/>
    </row>
    <row r="480" spans="1:7" ht="21.6">
      <c r="A480" s="792"/>
      <c r="B480" s="790"/>
      <c r="C480" s="820" t="s">
        <v>3208</v>
      </c>
      <c r="D480" s="804"/>
      <c r="E480" s="805"/>
      <c r="F480" s="814"/>
      <c r="G480"/>
    </row>
    <row r="481" spans="1:7" ht="21.6">
      <c r="A481" s="788" t="s">
        <v>3209</v>
      </c>
      <c r="B481" s="808"/>
      <c r="C481" s="821" t="s">
        <v>1825</v>
      </c>
      <c r="D481" s="799"/>
      <c r="E481" s="800"/>
      <c r="F481" s="805"/>
      <c r="G481"/>
    </row>
    <row r="482" spans="1:7" ht="18.600000000000001">
      <c r="A482" s="2165">
        <v>10</v>
      </c>
      <c r="B482" s="746" t="s">
        <v>3184</v>
      </c>
      <c r="C482" s="822" t="s">
        <v>3210</v>
      </c>
      <c r="D482" s="804"/>
      <c r="E482" s="805"/>
      <c r="F482" s="814"/>
      <c r="G482"/>
    </row>
    <row r="483" spans="1:7" ht="22.15" thickBot="1">
      <c r="A483" s="2165"/>
      <c r="B483" s="823" t="s">
        <v>3211</v>
      </c>
      <c r="C483" s="746" t="s">
        <v>3212</v>
      </c>
      <c r="D483" s="799"/>
      <c r="E483" s="800"/>
      <c r="F483" s="805"/>
      <c r="G483"/>
    </row>
    <row r="484" spans="1:7" ht="16.899999999999999" thickTop="1" thickBot="1">
      <c r="A484" s="2165"/>
      <c r="B484" s="746"/>
      <c r="C484" s="812" t="s">
        <v>3198</v>
      </c>
      <c r="D484" s="799"/>
      <c r="E484" s="800"/>
      <c r="F484" s="805"/>
      <c r="G484"/>
    </row>
    <row r="485" spans="1:7" ht="20.45" thickTop="1">
      <c r="A485" s="824" t="s">
        <v>3213</v>
      </c>
      <c r="B485" s="825"/>
      <c r="C485" s="826"/>
      <c r="D485" s="827"/>
      <c r="E485" s="828"/>
      <c r="F485" s="829"/>
      <c r="G485"/>
    </row>
    <row r="486" spans="1:7" ht="18">
      <c r="A486" s="830" t="s">
        <v>3214</v>
      </c>
      <c r="B486" s="746"/>
      <c r="C486" s="746"/>
      <c r="D486" s="831">
        <f>'[4]jobinfo(2)'!C320</f>
        <v>0</v>
      </c>
      <c r="E486" s="746"/>
      <c r="F486" s="746"/>
      <c r="G486"/>
    </row>
    <row r="487" spans="1:7" ht="18.600000000000001" thickBot="1">
      <c r="A487" s="767" t="s">
        <v>3215</v>
      </c>
      <c r="B487" s="746"/>
      <c r="C487" s="746"/>
      <c r="D487" s="832">
        <f>'[4]jobinfo(2)'!C270</f>
        <v>0</v>
      </c>
      <c r="E487" s="746"/>
      <c r="F487" s="746"/>
      <c r="G487"/>
    </row>
    <row r="488" spans="1:7" ht="19.149999999999999" thickTop="1" thickBot="1">
      <c r="A488" s="2166" t="s">
        <v>3216</v>
      </c>
      <c r="B488" s="833"/>
      <c r="C488" s="795" t="s">
        <v>3217</v>
      </c>
      <c r="D488" s="834">
        <f>'[4]jobinfo(2)'!C271</f>
        <v>0</v>
      </c>
      <c r="E488" s="746"/>
      <c r="F488" s="746"/>
      <c r="G488"/>
    </row>
    <row r="489" spans="1:7" ht="19.149999999999999" thickTop="1" thickBot="1">
      <c r="A489" s="2166"/>
      <c r="B489" s="746"/>
      <c r="C489" s="798" t="s">
        <v>3218</v>
      </c>
      <c r="D489" s="835"/>
      <c r="E489" s="836"/>
      <c r="F489" s="746"/>
      <c r="G489"/>
    </row>
    <row r="490" spans="1:7" ht="16.149999999999999" thickTop="1">
      <c r="A490" s="2166"/>
      <c r="B490" s="746"/>
      <c r="C490" s="746" t="s">
        <v>3219</v>
      </c>
      <c r="D490" s="834">
        <f>'[4]jobinfo(2)'!C273</f>
        <v>0</v>
      </c>
      <c r="E490" s="746"/>
      <c r="F490" s="746"/>
      <c r="G490"/>
    </row>
    <row r="491" spans="1:7">
      <c r="A491" s="2166"/>
      <c r="B491" s="746"/>
      <c r="C491" s="746"/>
      <c r="D491" s="834">
        <f>'[4]jobinfo(2)'!C274</f>
        <v>0</v>
      </c>
      <c r="E491" s="746"/>
      <c r="F491" s="746"/>
      <c r="G491"/>
    </row>
    <row r="492" spans="1:7" ht="19.899999999999999">
      <c r="A492" s="837"/>
      <c r="B492" s="838"/>
      <c r="C492" s="838"/>
      <c r="D492" s="839"/>
      <c r="E492" s="746"/>
      <c r="F492" s="746"/>
      <c r="G492"/>
    </row>
    <row r="493" spans="1:7" ht="19.899999999999999">
      <c r="A493" s="840"/>
      <c r="B493" s="746"/>
      <c r="C493" s="784" t="s">
        <v>3220</v>
      </c>
      <c r="D493" s="839"/>
      <c r="E493" s="746"/>
      <c r="F493" s="746"/>
      <c r="G493"/>
    </row>
    <row r="494" spans="1:7" ht="18">
      <c r="A494" s="2167" t="s">
        <v>3221</v>
      </c>
      <c r="B494" s="746"/>
      <c r="C494" s="841" t="s">
        <v>3222</v>
      </c>
      <c r="D494" s="842">
        <f>'[4]jobinfo(2)'!C296</f>
        <v>0</v>
      </c>
      <c r="E494" s="746"/>
      <c r="F494" s="746"/>
      <c r="G494"/>
    </row>
    <row r="495" spans="1:7">
      <c r="A495" s="2167"/>
      <c r="B495" s="746"/>
      <c r="C495" s="841" t="s">
        <v>3223</v>
      </c>
      <c r="D495" s="834">
        <f>'[4]jobinfo(2)'!C280</f>
        <v>0</v>
      </c>
      <c r="E495" s="746"/>
      <c r="F495" s="746"/>
      <c r="G495"/>
    </row>
    <row r="496" spans="1:7">
      <c r="A496" s="2167"/>
      <c r="B496" s="746"/>
      <c r="C496" s="841" t="s">
        <v>3224</v>
      </c>
      <c r="D496" s="834">
        <f>'[4]jobinfo(2)'!C281</f>
        <v>0</v>
      </c>
      <c r="E496" s="746"/>
      <c r="F496" s="746"/>
      <c r="G496"/>
    </row>
    <row r="497" spans="1:7" ht="18">
      <c r="A497" s="2167"/>
      <c r="B497" s="746"/>
      <c r="C497" s="809" t="s">
        <v>3225</v>
      </c>
      <c r="D497" s="834">
        <f>'[4]jobinfo(2)'!C282</f>
        <v>0</v>
      </c>
      <c r="E497" s="746"/>
      <c r="F497" s="746"/>
      <c r="G497"/>
    </row>
    <row r="498" spans="1:7">
      <c r="A498" s="2167"/>
      <c r="B498" s="746"/>
      <c r="C498" s="841" t="s">
        <v>3226</v>
      </c>
      <c r="D498" s="834">
        <f>'[4]jobinfo(2)'!C283</f>
        <v>0</v>
      </c>
      <c r="E498" s="746"/>
      <c r="F498" s="746"/>
      <c r="G498"/>
    </row>
    <row r="499" spans="1:7" ht="18">
      <c r="A499" s="2167"/>
      <c r="B499" s="746"/>
      <c r="C499" s="843" t="s">
        <v>3227</v>
      </c>
      <c r="D499" s="834">
        <f>'[4]jobinfo(2)'!C284</f>
        <v>0</v>
      </c>
      <c r="E499" s="746"/>
      <c r="F499" s="746"/>
      <c r="G499"/>
    </row>
    <row r="500" spans="1:7" ht="19.899999999999999">
      <c r="A500" s="837"/>
      <c r="B500" s="838"/>
      <c r="C500" s="838"/>
      <c r="D500" s="746"/>
      <c r="E500" s="746"/>
      <c r="F500" s="746"/>
      <c r="G500"/>
    </row>
    <row r="501" spans="1:7" ht="19.899999999999999">
      <c r="A501" s="802"/>
      <c r="B501" s="746"/>
      <c r="C501" s="746" t="s">
        <v>3228</v>
      </c>
      <c r="D501" s="844"/>
      <c r="E501" s="746"/>
      <c r="F501" s="746"/>
      <c r="G501"/>
    </row>
    <row r="502" spans="1:7" ht="19.899999999999999">
      <c r="A502" s="802"/>
      <c r="B502" s="746"/>
      <c r="C502" s="746" t="s">
        <v>3229</v>
      </c>
      <c r="D502" s="844"/>
      <c r="E502" s="746"/>
      <c r="F502" s="746"/>
      <c r="G502"/>
    </row>
    <row r="503" spans="1:7" ht="20.45" thickBot="1">
      <c r="A503" s="802"/>
      <c r="B503" s="746"/>
      <c r="C503" s="746"/>
      <c r="D503" s="844"/>
      <c r="E503" s="746"/>
      <c r="F503" s="746"/>
      <c r="G503"/>
    </row>
    <row r="504" spans="1:7" ht="21" thickTop="1" thickBot="1">
      <c r="A504" s="802"/>
      <c r="B504" s="746"/>
      <c r="C504" s="845" t="s">
        <v>3230</v>
      </c>
      <c r="D504" s="746"/>
      <c r="E504" s="746"/>
      <c r="F504" s="746"/>
      <c r="G504"/>
    </row>
    <row r="505" spans="1:7" ht="20.45" thickTop="1">
      <c r="A505" s="802"/>
      <c r="B505" s="746"/>
      <c r="C505" s="746"/>
      <c r="D505" s="746"/>
      <c r="E505" s="746"/>
      <c r="F505" s="746"/>
      <c r="G505"/>
    </row>
    <row r="506" spans="1:7" ht="20.45" thickBot="1">
      <c r="A506" s="802"/>
      <c r="B506" s="746"/>
      <c r="C506" s="798" t="s">
        <v>3231</v>
      </c>
      <c r="D506" s="746"/>
      <c r="E506" s="746"/>
      <c r="F506" s="746"/>
      <c r="G506"/>
    </row>
    <row r="507" spans="1:7" ht="21" thickTop="1" thickBot="1">
      <c r="A507" s="802"/>
      <c r="B507" s="746"/>
      <c r="C507" s="846" t="s">
        <v>3232</v>
      </c>
      <c r="D507" s="746"/>
      <c r="E507" s="746"/>
      <c r="F507" s="746"/>
      <c r="G507"/>
    </row>
    <row r="508" spans="1:7" ht="21" thickTop="1" thickBot="1">
      <c r="A508" s="802"/>
      <c r="B508" s="746"/>
      <c r="C508" s="847" t="s">
        <v>3188</v>
      </c>
      <c r="D508" s="746"/>
      <c r="E508" s="746"/>
      <c r="F508" s="746"/>
      <c r="G508"/>
    </row>
    <row r="509" spans="1:7" ht="20.45" thickTop="1">
      <c r="A509" s="848"/>
      <c r="B509" s="849"/>
      <c r="C509" s="849"/>
      <c r="D509" s="746"/>
      <c r="E509" s="746"/>
      <c r="F509" s="746"/>
      <c r="G509"/>
    </row>
    <row r="510" spans="1:7" ht="19.899999999999999">
      <c r="A510" s="802"/>
      <c r="B510" s="746"/>
      <c r="C510" s="787" t="s">
        <v>3180</v>
      </c>
      <c r="D510" s="746"/>
      <c r="E510" s="746"/>
      <c r="F510" s="746"/>
      <c r="G510"/>
    </row>
    <row r="511" spans="1:7" ht="19.899999999999999">
      <c r="A511" s="802"/>
      <c r="B511" s="746"/>
      <c r="C511" s="850" t="s">
        <v>3233</v>
      </c>
      <c r="D511" s="746"/>
      <c r="E511" s="746"/>
      <c r="F511" s="746"/>
      <c r="G511"/>
    </row>
    <row r="512" spans="1:7" ht="19.899999999999999">
      <c r="A512" s="802"/>
      <c r="B512" s="746"/>
      <c r="C512" s="746" t="s">
        <v>3234</v>
      </c>
      <c r="D512" s="746"/>
      <c r="E512" s="746"/>
      <c r="F512" s="746"/>
      <c r="G512"/>
    </row>
    <row r="513" spans="1:7" ht="19.899999999999999">
      <c r="A513" s="802"/>
      <c r="B513" s="746"/>
      <c r="C513" s="746" t="s">
        <v>3235</v>
      </c>
      <c r="D513" s="746"/>
      <c r="E513" s="746"/>
      <c r="F513" s="746"/>
      <c r="G513"/>
    </row>
    <row r="514" spans="1:7" ht="19.899999999999999">
      <c r="A514" s="802"/>
      <c r="B514" s="746"/>
      <c r="C514" s="746" t="s">
        <v>3236</v>
      </c>
      <c r="D514" s="746"/>
      <c r="E514" s="746"/>
      <c r="F514" s="746"/>
      <c r="G514"/>
    </row>
    <row r="515" spans="1:7" ht="19.899999999999999">
      <c r="A515" s="848"/>
      <c r="B515" s="849"/>
      <c r="C515" s="849"/>
      <c r="D515" s="746"/>
      <c r="E515" s="746"/>
      <c r="F515" s="746"/>
      <c r="G515"/>
    </row>
    <row r="516" spans="1:7" ht="19.899999999999999">
      <c r="A516" s="802"/>
      <c r="B516" s="746"/>
      <c r="C516" s="851" t="s">
        <v>3203</v>
      </c>
      <c r="D516" s="746"/>
      <c r="E516" s="746"/>
      <c r="F516" s="746"/>
      <c r="G516"/>
    </row>
    <row r="517" spans="1:7" ht="18">
      <c r="A517" s="2168" t="s">
        <v>3237</v>
      </c>
      <c r="B517" s="2168"/>
      <c r="C517" s="2168"/>
      <c r="D517" s="2168"/>
      <c r="E517" s="746"/>
      <c r="F517" s="746"/>
      <c r="G517"/>
    </row>
    <row r="518" spans="1:7" ht="18">
      <c r="A518" s="852" t="s">
        <v>3238</v>
      </c>
      <c r="B518" s="1959"/>
      <c r="C518" s="853"/>
      <c r="D518" s="1959"/>
      <c r="E518" s="746"/>
      <c r="F518" s="746"/>
      <c r="G518"/>
    </row>
    <row r="519" spans="1:7" ht="21.6">
      <c r="A519" s="2169" t="s">
        <v>3239</v>
      </c>
      <c r="B519" s="2169"/>
      <c r="C519" s="2169"/>
      <c r="D519" s="2169"/>
      <c r="E519" s="746"/>
      <c r="F519" s="746"/>
      <c r="G519"/>
    </row>
    <row r="520" spans="1:7" ht="21.6">
      <c r="A520" s="854"/>
      <c r="B520" s="825"/>
      <c r="C520" s="818" t="s">
        <v>3205</v>
      </c>
      <c r="D520" s="746"/>
      <c r="E520" s="746"/>
      <c r="F520" s="746"/>
      <c r="G520"/>
    </row>
    <row r="521" spans="1:7" ht="19.899999999999999">
      <c r="A521" s="802"/>
      <c r="B521" s="746"/>
      <c r="C521" s="855"/>
      <c r="D521" s="746"/>
      <c r="E521" s="746"/>
      <c r="F521" s="746"/>
      <c r="G521"/>
    </row>
    <row r="522" spans="1:7" ht="21.6">
      <c r="A522" s="856"/>
      <c r="B522" s="746"/>
      <c r="C522" s="857" t="s">
        <v>3240</v>
      </c>
      <c r="D522" s="746"/>
      <c r="E522" s="746"/>
      <c r="F522" s="746"/>
      <c r="G522"/>
    </row>
    <row r="523" spans="1:7" ht="19.899999999999999">
      <c r="A523" s="802"/>
      <c r="B523" s="746"/>
      <c r="C523" s="855"/>
      <c r="D523" s="746"/>
      <c r="E523" s="746"/>
      <c r="F523" s="746"/>
      <c r="G523"/>
    </row>
    <row r="524" spans="1:7" ht="21.6">
      <c r="A524" s="802"/>
      <c r="B524" s="746"/>
      <c r="C524" s="858" t="s">
        <v>3208</v>
      </c>
      <c r="D524" s="746"/>
      <c r="E524" s="746"/>
      <c r="F524" s="746"/>
      <c r="G524"/>
    </row>
    <row r="525" spans="1:7" ht="19.899999999999999">
      <c r="A525" s="802"/>
      <c r="B525" s="746"/>
      <c r="C525" s="855"/>
      <c r="D525" s="746"/>
      <c r="E525" s="746"/>
      <c r="F525" s="746"/>
      <c r="G525"/>
    </row>
    <row r="526" spans="1:7" ht="21.6">
      <c r="A526" s="802"/>
      <c r="B526" s="746"/>
      <c r="C526" s="859" t="s">
        <v>3241</v>
      </c>
      <c r="D526" s="746"/>
      <c r="E526" s="746"/>
      <c r="F526" s="746"/>
      <c r="G526"/>
    </row>
    <row r="527" spans="1:7" ht="19.899999999999999">
      <c r="A527" s="802"/>
      <c r="B527" s="746"/>
      <c r="C527" s="746"/>
      <c r="D527" s="746"/>
      <c r="E527" s="746"/>
      <c r="F527" s="746"/>
      <c r="G527"/>
    </row>
    <row r="528" spans="1:7">
      <c r="A528" s="860" t="s">
        <v>3242</v>
      </c>
      <c r="B528" s="746"/>
      <c r="C528"/>
      <c r="D528" s="746"/>
      <c r="E528" s="746"/>
      <c r="F528" s="746"/>
      <c r="G528"/>
    </row>
    <row r="529" spans="1:7">
      <c r="A529" s="866" t="s">
        <v>3243</v>
      </c>
      <c r="B529" s="746"/>
      <c r="C529"/>
      <c r="D529" s="746"/>
      <c r="E529" s="746"/>
      <c r="F529" s="746"/>
      <c r="G529"/>
    </row>
    <row r="530" spans="1:7">
      <c r="A530" s="861" t="s">
        <v>3244</v>
      </c>
      <c r="B530" s="746"/>
      <c r="C530"/>
      <c r="D530" s="746"/>
      <c r="E530" s="746"/>
      <c r="F530" s="746"/>
      <c r="G530"/>
    </row>
    <row r="531" spans="1:7" ht="55.15" customHeight="1">
      <c r="A531" s="2164" t="s">
        <v>3245</v>
      </c>
      <c r="B531" s="2164"/>
      <c r="C531" s="2164"/>
      <c r="D531" s="2164"/>
      <c r="E531" s="746"/>
      <c r="F531" s="746"/>
      <c r="G531"/>
    </row>
    <row r="532" spans="1:7" ht="14.45">
      <c r="A532" s="2164" t="s">
        <v>3246</v>
      </c>
      <c r="B532" s="2164"/>
      <c r="C532" s="2164"/>
      <c r="D532" s="2164"/>
      <c r="E532" s="862"/>
      <c r="F532" s="862"/>
      <c r="G532"/>
    </row>
    <row r="533" spans="1:7" ht="14.45">
      <c r="A533" s="2164" t="s">
        <v>3247</v>
      </c>
      <c r="B533" s="2164"/>
      <c r="C533" s="2164"/>
      <c r="D533" s="2164"/>
      <c r="E533" s="862"/>
      <c r="F533" s="862"/>
      <c r="G533"/>
    </row>
    <row r="534" spans="1:7">
      <c r="A534" s="861" t="s">
        <v>3242</v>
      </c>
      <c r="B534" s="746"/>
      <c r="C534"/>
      <c r="D534" s="746"/>
      <c r="E534" s="746"/>
      <c r="F534" s="746"/>
      <c r="G534"/>
    </row>
    <row r="535" spans="1:7" ht="33" customHeight="1">
      <c r="A535" s="2164" t="s">
        <v>3248</v>
      </c>
      <c r="B535" s="2164"/>
      <c r="C535" s="2164"/>
      <c r="D535" s="2164"/>
      <c r="E535" s="2164"/>
      <c r="F535" s="2164"/>
      <c r="G535" s="2164"/>
    </row>
    <row r="536" spans="1:7">
      <c r="A536" s="746"/>
      <c r="B536" s="746"/>
      <c r="C536"/>
      <c r="D536" s="746"/>
      <c r="E536" s="746"/>
      <c r="F536" s="746"/>
      <c r="G536"/>
    </row>
    <row r="537" spans="1:7">
      <c r="A537" s="222" t="s">
        <v>3249</v>
      </c>
      <c r="B537" s="746"/>
      <c r="C537"/>
      <c r="D537" s="746"/>
      <c r="E537" s="746"/>
      <c r="F537" s="746"/>
      <c r="G537"/>
    </row>
    <row r="538" spans="1:7">
      <c r="A538" s="222"/>
      <c r="B538" s="746"/>
      <c r="C538"/>
      <c r="D538" s="746"/>
      <c r="E538" s="746"/>
      <c r="F538" s="746"/>
      <c r="G538"/>
    </row>
    <row r="539" spans="1:7">
      <c r="A539" s="222" t="s">
        <v>3250</v>
      </c>
      <c r="B539" s="746"/>
      <c r="C539"/>
      <c r="D539" s="746"/>
      <c r="E539" s="746"/>
      <c r="F539" s="746"/>
      <c r="G539"/>
    </row>
    <row r="540" spans="1:7">
      <c r="A540" s="500" t="s">
        <v>3251</v>
      </c>
      <c r="B540" s="746"/>
      <c r="C540"/>
      <c r="D540" s="746"/>
      <c r="E540" s="746"/>
      <c r="F540" s="746"/>
      <c r="G540"/>
    </row>
    <row r="541" spans="1:7">
      <c r="A541" s="500" t="s">
        <v>3252</v>
      </c>
      <c r="B541" s="746"/>
      <c r="C541"/>
      <c r="D541" s="746"/>
      <c r="E541" s="746"/>
      <c r="F541" s="746"/>
      <c r="G541"/>
    </row>
    <row r="542" spans="1:7">
      <c r="A542" s="500"/>
      <c r="B542" s="746"/>
      <c r="C542"/>
      <c r="D542" s="746"/>
      <c r="E542" s="746"/>
      <c r="F542" s="746"/>
      <c r="G542"/>
    </row>
    <row r="543" spans="1:7">
      <c r="A543" s="222" t="s">
        <v>3253</v>
      </c>
      <c r="B543" s="746"/>
      <c r="C543"/>
      <c r="D543" s="746"/>
      <c r="E543" s="746"/>
      <c r="F543" s="746"/>
      <c r="G543"/>
    </row>
    <row r="544" spans="1:7">
      <c r="A544" s="500" t="s">
        <v>3254</v>
      </c>
      <c r="B544" s="746"/>
      <c r="C544"/>
      <c r="D544" s="746"/>
      <c r="E544" s="746"/>
      <c r="F544" s="746"/>
      <c r="G544"/>
    </row>
    <row r="545" spans="1:7">
      <c r="A545" s="500" t="s">
        <v>3255</v>
      </c>
      <c r="B545" s="746"/>
      <c r="C545"/>
      <c r="D545" s="746"/>
      <c r="E545" s="746"/>
      <c r="F545" s="746"/>
      <c r="G545"/>
    </row>
    <row r="546" spans="1:7">
      <c r="A546" s="500" t="s">
        <v>3256</v>
      </c>
      <c r="B546" s="746"/>
      <c r="C546"/>
      <c r="D546" s="746"/>
      <c r="E546" s="746"/>
      <c r="F546" s="746"/>
      <c r="G546"/>
    </row>
    <row r="547" spans="1:7">
      <c r="A547" s="500"/>
      <c r="B547" s="746"/>
      <c r="C547"/>
      <c r="D547" s="746"/>
      <c r="E547" s="746"/>
      <c r="F547" s="746"/>
      <c r="G547"/>
    </row>
    <row r="548" spans="1:7">
      <c r="A548" s="222" t="s">
        <v>3257</v>
      </c>
      <c r="B548" s="746"/>
      <c r="C548"/>
      <c r="D548" s="746"/>
      <c r="E548" s="746"/>
      <c r="F548" s="746"/>
      <c r="G548"/>
    </row>
    <row r="549" spans="1:7">
      <c r="A549" s="222" t="s">
        <v>3258</v>
      </c>
      <c r="B549" s="746"/>
      <c r="C549"/>
      <c r="D549" s="746"/>
      <c r="E549" s="746"/>
      <c r="F549" s="746"/>
      <c r="G549"/>
    </row>
    <row r="550" spans="1:7">
      <c r="A550" s="500" t="s">
        <v>3259</v>
      </c>
      <c r="B550" s="746"/>
      <c r="C550"/>
      <c r="D550" s="746"/>
      <c r="E550" s="746"/>
      <c r="F550" s="746"/>
      <c r="G550"/>
    </row>
    <row r="551" spans="1:7">
      <c r="A551" s="500" t="s">
        <v>3260</v>
      </c>
      <c r="B551" s="746"/>
      <c r="C551"/>
      <c r="D551" s="746"/>
      <c r="E551" s="746"/>
      <c r="F551" s="746"/>
      <c r="G551"/>
    </row>
    <row r="552" spans="1:7">
      <c r="A552" s="222" t="s">
        <v>3261</v>
      </c>
      <c r="B552" s="746"/>
      <c r="C552"/>
      <c r="D552" s="746"/>
      <c r="E552" s="746"/>
      <c r="F552" s="746"/>
      <c r="G552"/>
    </row>
    <row r="553" spans="1:7">
      <c r="A553" s="222" t="s">
        <v>3262</v>
      </c>
      <c r="B553" s="746"/>
      <c r="C553"/>
      <c r="D553" s="746"/>
      <c r="E553" s="746"/>
      <c r="F553" s="746"/>
      <c r="G553"/>
    </row>
    <row r="554" spans="1:7">
      <c r="A554" s="222"/>
      <c r="B554" s="746"/>
      <c r="C554"/>
      <c r="D554" s="746"/>
      <c r="E554" s="746"/>
      <c r="F554" s="746"/>
      <c r="G554"/>
    </row>
    <row r="555" spans="1:7">
      <c r="A555" s="222" t="s">
        <v>3263</v>
      </c>
      <c r="B555" s="746"/>
      <c r="C555"/>
      <c r="D555" s="746"/>
      <c r="E555" s="746"/>
      <c r="F555" s="746"/>
      <c r="G555"/>
    </row>
    <row r="556" spans="1:7">
      <c r="A556" s="222"/>
      <c r="B556" s="746"/>
      <c r="C556"/>
      <c r="D556" s="746"/>
      <c r="E556" s="746"/>
      <c r="F556" s="746"/>
      <c r="G556"/>
    </row>
    <row r="557" spans="1:7">
      <c r="A557" s="222" t="s">
        <v>3264</v>
      </c>
      <c r="B557" s="746"/>
      <c r="C557"/>
      <c r="D557" s="746"/>
      <c r="E557" s="746"/>
      <c r="F557" s="746"/>
      <c r="G557"/>
    </row>
    <row r="558" spans="1:7">
      <c r="A558" s="222"/>
      <c r="B558" s="746"/>
      <c r="C558"/>
      <c r="D558" s="746"/>
      <c r="E558" s="746"/>
      <c r="F558" s="746"/>
      <c r="G558"/>
    </row>
    <row r="559" spans="1:7">
      <c r="A559" s="222" t="s">
        <v>3265</v>
      </c>
      <c r="B559" s="746"/>
      <c r="C559"/>
      <c r="D559" s="746"/>
      <c r="E559" s="746"/>
      <c r="F559" s="746"/>
      <c r="G559"/>
    </row>
    <row r="560" spans="1:7">
      <c r="A560" s="500" t="s">
        <v>3266</v>
      </c>
      <c r="B560" s="746"/>
      <c r="C560"/>
      <c r="D560" s="746"/>
      <c r="E560" s="746"/>
      <c r="F560" s="746"/>
      <c r="G560"/>
    </row>
    <row r="561" spans="1:7">
      <c r="A561" s="222"/>
      <c r="B561" s="746"/>
      <c r="C561"/>
      <c r="D561" s="746"/>
      <c r="E561" s="746"/>
      <c r="F561" s="746"/>
      <c r="G561"/>
    </row>
    <row r="562" spans="1:7">
      <c r="A562" s="222" t="s">
        <v>3267</v>
      </c>
      <c r="B562" s="746"/>
      <c r="C562"/>
      <c r="D562" s="746"/>
      <c r="E562" s="746"/>
      <c r="F562" s="746"/>
      <c r="G562"/>
    </row>
    <row r="563" spans="1:7">
      <c r="A563" s="500" t="s">
        <v>3268</v>
      </c>
      <c r="B563" s="746"/>
      <c r="C563"/>
      <c r="D563" s="746"/>
      <c r="E563" s="746"/>
      <c r="F563" s="746"/>
      <c r="G563"/>
    </row>
    <row r="564" spans="1:7">
      <c r="A564" s="500" t="s">
        <v>3269</v>
      </c>
      <c r="B564" s="746"/>
      <c r="C564"/>
      <c r="D564" s="746"/>
      <c r="E564" s="746"/>
      <c r="F564" s="746"/>
      <c r="G564"/>
    </row>
    <row r="565" spans="1:7">
      <c r="A565" s="500" t="s">
        <v>3270</v>
      </c>
      <c r="B565" s="746"/>
      <c r="C565"/>
      <c r="D565" s="746"/>
      <c r="E565" s="746"/>
      <c r="F565" s="746"/>
      <c r="G565"/>
    </row>
    <row r="566" spans="1:7">
      <c r="A566" s="500" t="s">
        <v>3271</v>
      </c>
      <c r="B566" s="746"/>
      <c r="C566"/>
      <c r="D566" s="746"/>
      <c r="E566" s="746"/>
      <c r="F566" s="746"/>
      <c r="G566"/>
    </row>
    <row r="567" spans="1:7">
      <c r="A567" s="222"/>
      <c r="B567" s="746"/>
      <c r="C567"/>
      <c r="D567" s="746"/>
      <c r="E567" s="746"/>
      <c r="F567" s="746"/>
      <c r="G567"/>
    </row>
    <row r="568" spans="1:7">
      <c r="A568" s="222" t="s">
        <v>3272</v>
      </c>
      <c r="B568" s="746"/>
      <c r="C568"/>
      <c r="D568" s="746"/>
      <c r="E568" s="746"/>
      <c r="F568" s="746"/>
      <c r="G568"/>
    </row>
    <row r="569" spans="1:7">
      <c r="A569" s="222"/>
      <c r="B569" s="746"/>
      <c r="C569"/>
      <c r="D569" s="746"/>
      <c r="E569" s="746"/>
      <c r="F569" s="746"/>
      <c r="G569"/>
    </row>
    <row r="570" spans="1:7">
      <c r="A570" s="222" t="s">
        <v>3273</v>
      </c>
      <c r="B570" s="746"/>
      <c r="C570"/>
      <c r="D570" s="746"/>
      <c r="E570" s="746"/>
      <c r="F570" s="746"/>
      <c r="G570"/>
    </row>
    <row r="571" spans="1:7">
      <c r="A571" s="222"/>
      <c r="B571" s="746"/>
      <c r="C571"/>
      <c r="D571" s="746"/>
      <c r="E571" s="746"/>
      <c r="F571" s="746"/>
      <c r="G571"/>
    </row>
    <row r="572" spans="1:7">
      <c r="A572" s="222" t="s">
        <v>3274</v>
      </c>
      <c r="B572" s="746"/>
      <c r="C572"/>
      <c r="D572" s="746"/>
      <c r="E572" s="746"/>
      <c r="F572" s="746"/>
      <c r="G572"/>
    </row>
    <row r="573" spans="1:7">
      <c r="A573" s="222"/>
      <c r="B573" s="746"/>
      <c r="C573"/>
      <c r="D573" s="746"/>
      <c r="E573" s="746"/>
      <c r="F573" s="746"/>
      <c r="G573"/>
    </row>
    <row r="574" spans="1:7">
      <c r="A574" s="222" t="s">
        <v>3275</v>
      </c>
      <c r="B574" s="746"/>
      <c r="C574"/>
      <c r="D574" s="746"/>
      <c r="E574" s="746"/>
      <c r="F574" s="746"/>
      <c r="G574"/>
    </row>
    <row r="575" spans="1:7">
      <c r="A575" s="222" t="s">
        <v>3276</v>
      </c>
      <c r="B575" s="746"/>
      <c r="C575"/>
      <c r="D575" s="746"/>
      <c r="E575" s="746"/>
      <c r="F575" s="746"/>
      <c r="G575"/>
    </row>
    <row r="576" spans="1:7">
      <c r="A576" s="222" t="s">
        <v>3277</v>
      </c>
      <c r="B576" s="746"/>
      <c r="C576"/>
      <c r="D576" s="746"/>
      <c r="E576" s="746"/>
      <c r="F576" s="746"/>
      <c r="G576"/>
    </row>
    <row r="577" spans="1:7">
      <c r="A577" s="222"/>
      <c r="B577" s="746"/>
      <c r="C577"/>
      <c r="D577" s="746"/>
      <c r="E577" s="746"/>
      <c r="F577" s="746"/>
      <c r="G577"/>
    </row>
    <row r="578" spans="1:7">
      <c r="A578" s="222" t="s">
        <v>3278</v>
      </c>
      <c r="B578" s="746"/>
      <c r="C578"/>
      <c r="D578" s="746"/>
      <c r="E578" s="746"/>
      <c r="F578" s="746"/>
      <c r="G578"/>
    </row>
    <row r="579" spans="1:7">
      <c r="A579" s="222"/>
      <c r="B579" s="746"/>
      <c r="C579"/>
      <c r="D579" s="746"/>
      <c r="E579" s="746"/>
      <c r="F579" s="746"/>
      <c r="G579"/>
    </row>
    <row r="580" spans="1:7">
      <c r="A580" s="222" t="s">
        <v>3279</v>
      </c>
      <c r="B580" s="746"/>
      <c r="C580"/>
      <c r="D580" s="746"/>
      <c r="E580" s="746"/>
      <c r="F580" s="746"/>
      <c r="G580"/>
    </row>
    <row r="581" spans="1:7" ht="14.45">
      <c r="A581"/>
      <c r="B581"/>
      <c r="C581"/>
      <c r="D581"/>
      <c r="E581"/>
      <c r="G581"/>
    </row>
    <row r="582" spans="1:7" ht="14.45">
      <c r="A582"/>
      <c r="B582"/>
      <c r="C582"/>
      <c r="D582"/>
      <c r="E582"/>
      <c r="G582"/>
    </row>
    <row r="583" spans="1:7" ht="14.45">
      <c r="A583"/>
      <c r="B583"/>
      <c r="C583"/>
      <c r="D583"/>
      <c r="E583"/>
      <c r="G583"/>
    </row>
    <row r="584" spans="1:7" ht="14.45">
      <c r="A584"/>
      <c r="B584"/>
      <c r="C584"/>
      <c r="D584"/>
      <c r="E584"/>
      <c r="G584"/>
    </row>
    <row r="585" spans="1:7" ht="14.45">
      <c r="A585"/>
      <c r="B585"/>
      <c r="C585"/>
      <c r="D585"/>
      <c r="E585"/>
      <c r="G585"/>
    </row>
    <row r="586" spans="1:7" ht="14.45">
      <c r="A586"/>
      <c r="B586"/>
      <c r="C586"/>
      <c r="D586"/>
      <c r="E586"/>
      <c r="G586"/>
    </row>
    <row r="587" spans="1:7" ht="14.45">
      <c r="A587"/>
      <c r="B587"/>
      <c r="C587"/>
      <c r="D587"/>
      <c r="E587"/>
      <c r="G587"/>
    </row>
    <row r="588" spans="1:7" ht="14.45">
      <c r="A588"/>
      <c r="B588"/>
      <c r="C588"/>
      <c r="D588"/>
      <c r="E588"/>
      <c r="G588"/>
    </row>
    <row r="589" spans="1:7" ht="43.9" thickBot="1">
      <c r="A589" s="789" t="s">
        <v>3184</v>
      </c>
      <c r="B589" s="790" t="s">
        <v>3185</v>
      </c>
      <c r="C589"/>
      <c r="D589"/>
      <c r="E589"/>
      <c r="G589"/>
    </row>
    <row r="590" spans="1:7" ht="16.899999999999999" thickTop="1" thickBot="1">
      <c r="A590" s="793" t="s">
        <v>3186</v>
      </c>
      <c r="B590"/>
      <c r="D590"/>
      <c r="E590" s="1489">
        <v>3300</v>
      </c>
      <c r="G590"/>
    </row>
    <row r="591" spans="1:7" ht="16.899999999999999" thickTop="1" thickBot="1">
      <c r="A591" s="793"/>
      <c r="B591"/>
      <c r="D591"/>
      <c r="E591" s="1489"/>
      <c r="G591"/>
    </row>
    <row r="592" spans="1:7" ht="16.899999999999999" thickTop="1" thickBot="1">
      <c r="A592" s="793" t="s">
        <v>3187</v>
      </c>
      <c r="B592"/>
      <c r="D592"/>
      <c r="E592" s="1489">
        <v>8000</v>
      </c>
      <c r="G592"/>
    </row>
    <row r="593" spans="1:7" ht="16.899999999999999" thickTop="1" thickBot="1">
      <c r="A593" s="793"/>
      <c r="B593"/>
      <c r="D593"/>
      <c r="E593" s="1489"/>
      <c r="G593"/>
    </row>
    <row r="594" spans="1:7" ht="19.149999999999999" thickTop="1" thickBot="1">
      <c r="A594" s="795" t="s">
        <v>3188</v>
      </c>
      <c r="B594"/>
      <c r="D594"/>
      <c r="E594" s="1489">
        <v>22000</v>
      </c>
      <c r="G594"/>
    </row>
    <row r="595" spans="1:7" ht="19.149999999999999" thickTop="1" thickBot="1">
      <c r="A595" s="864"/>
      <c r="B595"/>
      <c r="D595"/>
      <c r="E595" s="1489"/>
      <c r="G595"/>
    </row>
    <row r="596" spans="1:7" ht="19.149999999999999" thickTop="1" thickBot="1">
      <c r="A596" s="798" t="s">
        <v>3189</v>
      </c>
      <c r="B596"/>
      <c r="D596"/>
      <c r="E596" s="1489">
        <v>18000</v>
      </c>
      <c r="G596"/>
    </row>
    <row r="597" spans="1:7" ht="16.899999999999999" thickTop="1" thickBot="1">
      <c r="A597" s="803" t="s">
        <v>3190</v>
      </c>
      <c r="B597"/>
      <c r="C597"/>
      <c r="D597"/>
      <c r="E597"/>
      <c r="G597"/>
    </row>
    <row r="598" spans="1:7" ht="16.149999999999999" thickTop="1">
      <c r="A598" s="865"/>
      <c r="B598"/>
      <c r="C598"/>
      <c r="D598"/>
      <c r="E598"/>
      <c r="G598"/>
    </row>
    <row r="599" spans="1:7">
      <c r="A599" s="787" t="s">
        <v>3193</v>
      </c>
      <c r="B599"/>
      <c r="C599"/>
      <c r="D599"/>
      <c r="E599"/>
      <c r="G599"/>
    </row>
    <row r="600" spans="1:7" ht="18">
      <c r="A600" s="809" t="s">
        <v>3194</v>
      </c>
      <c r="B600"/>
      <c r="C600"/>
      <c r="D600"/>
      <c r="E600"/>
      <c r="G600"/>
    </row>
    <row r="601" spans="1:7">
      <c r="A601" s="746"/>
      <c r="B601"/>
      <c r="C601"/>
      <c r="D601"/>
      <c r="E601"/>
      <c r="G601"/>
    </row>
    <row r="602" spans="1:7" ht="16.149999999999999" thickBot="1">
      <c r="A602" s="810" t="s">
        <v>3196</v>
      </c>
      <c r="B602"/>
      <c r="C602"/>
      <c r="D602"/>
      <c r="E602"/>
      <c r="G602"/>
    </row>
    <row r="603" spans="1:7" ht="16.899999999999999" thickTop="1" thickBot="1">
      <c r="A603" s="811" t="s">
        <v>3197</v>
      </c>
      <c r="B603"/>
      <c r="C603"/>
      <c r="D603"/>
      <c r="E603"/>
      <c r="G603"/>
    </row>
    <row r="604" spans="1:7" ht="16.899999999999999" thickTop="1" thickBot="1">
      <c r="A604" s="812" t="s">
        <v>3198</v>
      </c>
      <c r="B604"/>
      <c r="C604">
        <v>35000</v>
      </c>
      <c r="D604"/>
      <c r="E604"/>
      <c r="G604"/>
    </row>
    <row r="605" spans="1:7" ht="18" thickTop="1">
      <c r="A605" s="813" t="s">
        <v>1825</v>
      </c>
      <c r="B605"/>
      <c r="C605"/>
      <c r="D605"/>
      <c r="E605"/>
      <c r="G605"/>
    </row>
    <row r="606" spans="1:7" ht="14.45">
      <c r="A606"/>
      <c r="B606"/>
      <c r="C606"/>
      <c r="D606"/>
      <c r="E606"/>
      <c r="G606"/>
    </row>
    <row r="607" spans="1:7" ht="14.45">
      <c r="A607"/>
      <c r="B607"/>
      <c r="C607">
        <f>SUM(C590:C606)</f>
        <v>35000</v>
      </c>
      <c r="D607"/>
      <c r="E607"/>
      <c r="G607"/>
    </row>
    <row r="608" spans="1:7" ht="14.45">
      <c r="A608"/>
      <c r="B608"/>
      <c r="C608"/>
      <c r="D608"/>
      <c r="E608"/>
      <c r="G608"/>
    </row>
    <row r="609" spans="1:7" ht="14.45">
      <c r="A609"/>
      <c r="B609"/>
      <c r="C609"/>
      <c r="D609"/>
      <c r="E609"/>
      <c r="G609"/>
    </row>
    <row r="610" spans="1:7" ht="14.45">
      <c r="A610"/>
      <c r="B610"/>
      <c r="C610"/>
      <c r="D610"/>
      <c r="E610"/>
      <c r="G610"/>
    </row>
    <row r="611" spans="1:7" ht="14.45">
      <c r="A611"/>
      <c r="B611"/>
      <c r="C611"/>
      <c r="D611"/>
      <c r="E611"/>
      <c r="G611"/>
    </row>
    <row r="612" spans="1:7">
      <c r="A612" s="1136" t="s">
        <v>3280</v>
      </c>
    </row>
    <row r="613" spans="1:7">
      <c r="A613" s="1136" t="s">
        <v>3281</v>
      </c>
    </row>
    <row r="614" spans="1:7">
      <c r="A614" s="1136" t="s">
        <v>3282</v>
      </c>
    </row>
    <row r="615" spans="1:7">
      <c r="A615" s="1136" t="s">
        <v>3283</v>
      </c>
    </row>
    <row r="616" spans="1:7">
      <c r="A616" s="1136" t="s">
        <v>3284</v>
      </c>
    </row>
    <row r="617" spans="1:7">
      <c r="A617" s="1136" t="s">
        <v>3285</v>
      </c>
    </row>
    <row r="618" spans="1:7">
      <c r="A618" s="1136" t="s">
        <v>3286</v>
      </c>
    </row>
    <row r="619" spans="1:7">
      <c r="A619" s="1136" t="s">
        <v>3287</v>
      </c>
    </row>
    <row r="620" spans="1:7">
      <c r="A620" s="1136" t="s">
        <v>3288</v>
      </c>
    </row>
    <row r="621" spans="1:7">
      <c r="A621" s="1136" t="s">
        <v>3289</v>
      </c>
    </row>
    <row r="622" spans="1:7">
      <c r="A622" s="1136" t="s">
        <v>3290</v>
      </c>
    </row>
    <row r="623" spans="1:7">
      <c r="A623" s="1136" t="s">
        <v>3291</v>
      </c>
    </row>
    <row r="624" spans="1:7">
      <c r="A624" s="1136" t="s">
        <v>3292</v>
      </c>
    </row>
    <row r="625" spans="1:8">
      <c r="A625" s="1136" t="s">
        <v>3293</v>
      </c>
    </row>
    <row r="628" spans="1:8">
      <c r="A628" s="1136" t="s">
        <v>3294</v>
      </c>
    </row>
    <row r="629" spans="1:8">
      <c r="A629" s="1136" t="s">
        <v>3295</v>
      </c>
    </row>
    <row r="630" spans="1:8" ht="19.149999999999999">
      <c r="A630" s="1137" t="s">
        <v>3296</v>
      </c>
    </row>
    <row r="631" spans="1:8" ht="19.149999999999999">
      <c r="A631" s="1137"/>
    </row>
    <row r="633" spans="1:8" ht="19.149999999999999">
      <c r="A633" s="1137"/>
    </row>
    <row r="634" spans="1:8">
      <c r="H634" s="1"/>
    </row>
    <row r="635" spans="1:8" ht="19.149999999999999">
      <c r="H635" s="1137" t="s">
        <v>3297</v>
      </c>
    </row>
    <row r="636" spans="1:8" ht="19.149999999999999">
      <c r="H636" s="1137" t="s">
        <v>3298</v>
      </c>
    </row>
    <row r="637" spans="1:8" ht="19.149999999999999">
      <c r="H637" s="1137" t="s">
        <v>3299</v>
      </c>
    </row>
    <row r="638" spans="1:8">
      <c r="H638" s="1"/>
    </row>
    <row r="639" spans="1:8" ht="19.149999999999999">
      <c r="H639" s="1137" t="s">
        <v>3298</v>
      </c>
    </row>
    <row r="640" spans="1:8">
      <c r="H640" s="1"/>
    </row>
    <row r="641" spans="8:8" ht="19.149999999999999">
      <c r="H641" s="1138" t="s">
        <v>3300</v>
      </c>
    </row>
    <row r="642" spans="8:8">
      <c r="H642" s="1"/>
    </row>
    <row r="643" spans="8:8">
      <c r="H643" s="1136" t="s">
        <v>3301</v>
      </c>
    </row>
    <row r="644" spans="8:8">
      <c r="H644" s="1136" t="s">
        <v>3302</v>
      </c>
    </row>
    <row r="645" spans="8:8">
      <c r="H645" s="1136" t="s">
        <v>3303</v>
      </c>
    </row>
    <row r="646" spans="8:8">
      <c r="H646" s="1136" t="s">
        <v>3304</v>
      </c>
    </row>
    <row r="647" spans="8:8">
      <c r="H647" s="1136" t="s">
        <v>3305</v>
      </c>
    </row>
    <row r="648" spans="8:8">
      <c r="H648" s="1"/>
    </row>
    <row r="649" spans="8:8">
      <c r="H649" s="1139" t="s">
        <v>3306</v>
      </c>
    </row>
    <row r="650" spans="8:8">
      <c r="H650" s="1136" t="s">
        <v>3307</v>
      </c>
    </row>
    <row r="651" spans="8:8">
      <c r="H651" s="680" t="s">
        <v>3308</v>
      </c>
    </row>
    <row r="652" spans="8:8">
      <c r="H652" s="1"/>
    </row>
    <row r="653" spans="8:8">
      <c r="H653" s="1136" t="s">
        <v>3309</v>
      </c>
    </row>
    <row r="654" spans="8:8">
      <c r="H654" s="1136" t="s">
        <v>3310</v>
      </c>
    </row>
    <row r="655" spans="8:8">
      <c r="H655" s="1"/>
    </row>
    <row r="656" spans="8:8">
      <c r="H656" s="680" t="s">
        <v>3311</v>
      </c>
    </row>
    <row r="657" spans="8:8">
      <c r="H657" s="1136" t="s">
        <v>3312</v>
      </c>
    </row>
    <row r="658" spans="8:8">
      <c r="H658" s="1136" t="s">
        <v>3313</v>
      </c>
    </row>
    <row r="659" spans="8:8">
      <c r="H659" s="1136" t="s">
        <v>3314</v>
      </c>
    </row>
    <row r="660" spans="8:8">
      <c r="H660" s="1136" t="s">
        <v>3315</v>
      </c>
    </row>
    <row r="661" spans="8:8">
      <c r="H661" s="1136" t="s">
        <v>3316</v>
      </c>
    </row>
    <row r="662" spans="8:8">
      <c r="H662" s="1136" t="s">
        <v>3317</v>
      </c>
    </row>
    <row r="663" spans="8:8">
      <c r="H663" s="1136" t="s">
        <v>3318</v>
      </c>
    </row>
    <row r="664" spans="8:8">
      <c r="H664" s="1136" t="s">
        <v>3319</v>
      </c>
    </row>
    <row r="665" spans="8:8">
      <c r="H665" s="1136" t="s">
        <v>3320</v>
      </c>
    </row>
    <row r="666" spans="8:8">
      <c r="H666" s="1136" t="s">
        <v>3321</v>
      </c>
    </row>
    <row r="667" spans="8:8">
      <c r="H667" s="1136" t="s">
        <v>3322</v>
      </c>
    </row>
    <row r="668" spans="8:8">
      <c r="H668" s="1"/>
    </row>
    <row r="669" spans="8:8">
      <c r="H669" s="1136" t="s">
        <v>3323</v>
      </c>
    </row>
    <row r="670" spans="8:8">
      <c r="H670" s="1136" t="s">
        <v>3324</v>
      </c>
    </row>
    <row r="671" spans="8:8">
      <c r="H671" s="1136" t="s">
        <v>3325</v>
      </c>
    </row>
    <row r="672" spans="8:8">
      <c r="H672" s="1136" t="s">
        <v>3326</v>
      </c>
    </row>
    <row r="673" spans="8:8">
      <c r="H673" s="1"/>
    </row>
    <row r="674" spans="8:8">
      <c r="H674" s="1140" t="s">
        <v>3327</v>
      </c>
    </row>
    <row r="675" spans="8:8">
      <c r="H675" s="1140" t="s">
        <v>3328</v>
      </c>
    </row>
    <row r="676" spans="8:8">
      <c r="H676" s="1140" t="s">
        <v>3329</v>
      </c>
    </row>
    <row r="677" spans="8:8">
      <c r="H677" s="1140" t="s">
        <v>3330</v>
      </c>
    </row>
    <row r="678" spans="8:8">
      <c r="H678" s="1140" t="s">
        <v>3331</v>
      </c>
    </row>
    <row r="679" spans="8:8">
      <c r="H679" s="1140" t="s">
        <v>3332</v>
      </c>
    </row>
    <row r="680" spans="8:8">
      <c r="H680" s="1140" t="s">
        <v>3333</v>
      </c>
    </row>
    <row r="681" spans="8:8">
      <c r="H681" s="1140" t="s">
        <v>3334</v>
      </c>
    </row>
    <row r="682" spans="8:8">
      <c r="H682" s="1140" t="s">
        <v>3335</v>
      </c>
    </row>
    <row r="683" spans="8:8">
      <c r="H683" s="1140" t="s">
        <v>3336</v>
      </c>
    </row>
    <row r="684" spans="8:8">
      <c r="H684" s="1141" t="s">
        <v>3337</v>
      </c>
    </row>
    <row r="685" spans="8:8">
      <c r="H685" s="1142" t="s">
        <v>3338</v>
      </c>
    </row>
    <row r="686" spans="8:8">
      <c r="H686" s="1142" t="s">
        <v>3339</v>
      </c>
    </row>
    <row r="687" spans="8:8">
      <c r="H687" s="1140" t="s">
        <v>3340</v>
      </c>
    </row>
    <row r="688" spans="8:8">
      <c r="H688" s="1140">
        <v>5</v>
      </c>
    </row>
    <row r="689" spans="8:8">
      <c r="H689" s="1140"/>
    </row>
    <row r="690" spans="8:8">
      <c r="H690" s="1141" t="s">
        <v>3341</v>
      </c>
    </row>
    <row r="691" spans="8:8">
      <c r="H691" s="1140" t="s">
        <v>3342</v>
      </c>
    </row>
    <row r="692" spans="8:8">
      <c r="H692" s="680" t="s">
        <v>3343</v>
      </c>
    </row>
    <row r="693" spans="8:8">
      <c r="H693" s="1140" t="s">
        <v>3344</v>
      </c>
    </row>
    <row r="694" spans="8:8">
      <c r="H694" s="1141" t="s">
        <v>3337</v>
      </c>
    </row>
    <row r="695" spans="8:8">
      <c r="H695" s="1142" t="s">
        <v>3338</v>
      </c>
    </row>
    <row r="696" spans="8:8">
      <c r="H696" s="1142" t="s">
        <v>3339</v>
      </c>
    </row>
    <row r="697" spans="8:8">
      <c r="H697" s="1141" t="s">
        <v>3345</v>
      </c>
    </row>
    <row r="698" spans="8:8">
      <c r="H698" s="1140" t="s">
        <v>3307</v>
      </c>
    </row>
    <row r="699" spans="8:8">
      <c r="H699" s="680" t="s">
        <v>3346</v>
      </c>
    </row>
    <row r="700" spans="8:8">
      <c r="H700" s="1140" t="s">
        <v>3347</v>
      </c>
    </row>
    <row r="701" spans="8:8">
      <c r="H701" s="1140" t="s">
        <v>3348</v>
      </c>
    </row>
    <row r="702" spans="8:8">
      <c r="H702" s="1140" t="s">
        <v>3349</v>
      </c>
    </row>
    <row r="703" spans="8:8">
      <c r="H703" s="1140" t="s">
        <v>3350</v>
      </c>
    </row>
    <row r="704" spans="8:8">
      <c r="H704" s="1140" t="s">
        <v>3351</v>
      </c>
    </row>
    <row r="705" spans="8:8">
      <c r="H705" s="1140" t="s">
        <v>3352</v>
      </c>
    </row>
    <row r="706" spans="8:8">
      <c r="H706" s="1140" t="s">
        <v>3353</v>
      </c>
    </row>
    <row r="707" spans="8:8">
      <c r="H707" s="1140" t="s">
        <v>3354</v>
      </c>
    </row>
    <row r="708" spans="8:8">
      <c r="H708" s="1140" t="s">
        <v>3355</v>
      </c>
    </row>
    <row r="709" spans="8:8">
      <c r="H709" s="1140" t="s">
        <v>3356</v>
      </c>
    </row>
    <row r="710" spans="8:8">
      <c r="H710" s="1140" t="s">
        <v>3357</v>
      </c>
    </row>
    <row r="711" spans="8:8">
      <c r="H711" s="1140" t="s">
        <v>3358</v>
      </c>
    </row>
    <row r="712" spans="8:8">
      <c r="H712" s="1140" t="s">
        <v>3359</v>
      </c>
    </row>
    <row r="713" spans="8:8">
      <c r="H713" s="1140" t="s">
        <v>3360</v>
      </c>
    </row>
    <row r="714" spans="8:8">
      <c r="H714" s="1140" t="s">
        <v>3361</v>
      </c>
    </row>
    <row r="715" spans="8:8">
      <c r="H715" s="1141" t="s">
        <v>3337</v>
      </c>
    </row>
    <row r="716" spans="8:8">
      <c r="H716" s="1143" t="s">
        <v>3338</v>
      </c>
    </row>
    <row r="717" spans="8:8">
      <c r="H717" s="1"/>
    </row>
    <row r="718" spans="8:8">
      <c r="H718" s="1"/>
    </row>
    <row r="719" spans="8:8">
      <c r="H719" s="1144" t="s">
        <v>3362</v>
      </c>
    </row>
  </sheetData>
  <mergeCells count="91">
    <mergeCell ref="E197:E203"/>
    <mergeCell ref="F198:Q198"/>
    <mergeCell ref="A535:G535"/>
    <mergeCell ref="F199:Q199"/>
    <mergeCell ref="F200:Q200"/>
    <mergeCell ref="F201:Q201"/>
    <mergeCell ref="F202:Q202"/>
    <mergeCell ref="F203:Q203"/>
    <mergeCell ref="A531:D531"/>
    <mergeCell ref="A532:D532"/>
    <mergeCell ref="A533:D533"/>
    <mergeCell ref="A482:A484"/>
    <mergeCell ref="A488:A491"/>
    <mergeCell ref="A494:A499"/>
    <mergeCell ref="A517:D517"/>
    <mergeCell ref="A519:D519"/>
    <mergeCell ref="E18:F18"/>
    <mergeCell ref="D41:F41"/>
    <mergeCell ref="D1:F1"/>
    <mergeCell ref="B3:B8"/>
    <mergeCell ref="E3:G3"/>
    <mergeCell ref="F4:G4"/>
    <mergeCell ref="F5:G5"/>
    <mergeCell ref="F6:G6"/>
    <mergeCell ref="F7:G7"/>
    <mergeCell ref="F8:G8"/>
    <mergeCell ref="D445:F445"/>
    <mergeCell ref="D446:F446"/>
    <mergeCell ref="A447:A448"/>
    <mergeCell ref="A458:A459"/>
    <mergeCell ref="A471:A473"/>
    <mergeCell ref="A140:D140"/>
    <mergeCell ref="A141:B141"/>
    <mergeCell ref="C141:D141"/>
    <mergeCell ref="C143:D143"/>
    <mergeCell ref="C142:D142"/>
    <mergeCell ref="B129:C129"/>
    <mergeCell ref="C133:D133"/>
    <mergeCell ref="A136:D136"/>
    <mergeCell ref="B139:C139"/>
    <mergeCell ref="B138:C138"/>
    <mergeCell ref="A137:B137"/>
    <mergeCell ref="C137:D137"/>
    <mergeCell ref="A106:D106"/>
    <mergeCell ref="B108:C108"/>
    <mergeCell ref="B109:C109"/>
    <mergeCell ref="A110:D110"/>
    <mergeCell ref="A111:B111"/>
    <mergeCell ref="C111:D111"/>
    <mergeCell ref="A116:D116"/>
    <mergeCell ref="B118:C118"/>
    <mergeCell ref="B119:C119"/>
    <mergeCell ref="A146:D146"/>
    <mergeCell ref="B148:C148"/>
    <mergeCell ref="A120:D120"/>
    <mergeCell ref="A121:B121"/>
    <mergeCell ref="C121:D121"/>
    <mergeCell ref="C131:D131"/>
    <mergeCell ref="C132:D132"/>
    <mergeCell ref="A130:D130"/>
    <mergeCell ref="A131:B131"/>
    <mergeCell ref="A126:D126"/>
    <mergeCell ref="A127:B127"/>
    <mergeCell ref="C127:D127"/>
    <mergeCell ref="B128:C128"/>
    <mergeCell ref="B149:C149"/>
    <mergeCell ref="C152:D152"/>
    <mergeCell ref="A150:D150"/>
    <mergeCell ref="B158:C158"/>
    <mergeCell ref="B159:C159"/>
    <mergeCell ref="A161:B161"/>
    <mergeCell ref="A156:D156"/>
    <mergeCell ref="C157:D157"/>
    <mergeCell ref="A160:D160"/>
    <mergeCell ref="B186:C186"/>
    <mergeCell ref="B170:C170"/>
    <mergeCell ref="C162:D162"/>
    <mergeCell ref="A166:D166"/>
    <mergeCell ref="C167:D167"/>
    <mergeCell ref="B168:C168"/>
    <mergeCell ref="B169:C169"/>
    <mergeCell ref="C171:D171"/>
    <mergeCell ref="A176:D176"/>
    <mergeCell ref="C177:D177"/>
    <mergeCell ref="B178:C178"/>
    <mergeCell ref="B179:C179"/>
    <mergeCell ref="A196:D196"/>
    <mergeCell ref="B198:C198"/>
    <mergeCell ref="B199:C199"/>
    <mergeCell ref="B188:C188"/>
    <mergeCell ref="B189:C189"/>
  </mergeCells>
  <hyperlinks>
    <hyperlink ref="C133" r:id="rId1" display="mailto:tonyjonesteam365@gmail.com" xr:uid="{FB5948F0-7D4F-4679-B018-D386950A2E52}"/>
    <hyperlink ref="C143" r:id="rId2" display="mailto:info@myapcllc.com" xr:uid="{65215DC2-6B54-434C-944E-A3D2DC15F315}"/>
    <hyperlink ref="B314" r:id="rId3" xr:uid="{A6D5E164-1CB4-47A8-AAA5-DFF0D47758A4}"/>
    <hyperlink ref="B316" r:id="rId4" xr:uid="{ADF7E5B0-3F68-4CD9-BD00-F9A199299F9C}"/>
    <hyperlink ref="B336" r:id="rId5" xr:uid="{6F848E1F-8702-449B-BC61-E3001AEDF59D}"/>
    <hyperlink ref="C142" r:id="rId6" display="mailto:wsbjoe9@gmail.com" xr:uid="{BF7A4985-612F-4835-B77F-6ADF89FC60EA}"/>
    <hyperlink ref="C132" r:id="rId7" display="mailto:wsbjoe9@gmail.com" xr:uid="{AFB30A78-EAC8-40DC-9C4B-9F482674C897}"/>
    <hyperlink ref="D123" r:id="rId8" display="mailto:wsbjoe9@gmail.com" xr:uid="{1DD332E0-65F2-4827-9C6E-1D6A0AB6CCA4}"/>
    <hyperlink ref="D356" r:id="rId9" display="mailto:FREDYNEWYORK@HOTMAIL.COM" xr:uid="{10B3A2F1-B6B3-4CE9-9132-29633F62B5D7}"/>
    <hyperlink ref="B364" r:id="rId10" xr:uid="{AE7751E9-BBA5-4B6D-BF90-6335C8627D9F}"/>
    <hyperlink ref="B365" r:id="rId11" xr:uid="{9D6E5B73-BB90-41DF-B090-D18B4AC0A05E}"/>
    <hyperlink ref="B376" r:id="rId12" xr:uid="{A329E336-6B5E-4947-AF3A-91EDA1F32C59}"/>
    <hyperlink ref="B378" r:id="rId13" xr:uid="{C5D059D5-B3E9-42DC-83BF-6E0600931C57}"/>
    <hyperlink ref="B345" r:id="rId14" display="mailto:FREDYNEWYORK@HOTMAIL.COM" xr:uid="{FF1B75F3-B56C-42CE-9B8F-04C57B357527}"/>
    <hyperlink ref="C152" r:id="rId15" display="mailto:laniacci@gmail.com" xr:uid="{3EB9B064-16D5-46FB-A038-6F6BE43794D6}"/>
    <hyperlink ref="A145" r:id="rId16" xr:uid="{16702626-B4F0-4A04-9AB1-E62F06850249}"/>
    <hyperlink ref="A177" r:id="rId17" xr:uid="{CC1A2DB7-90AB-4AD1-B137-CF1F2D54AA5F}"/>
    <hyperlink ref="A197" r:id="rId18" xr:uid="{D63913E8-217F-415B-A2B2-07CDB76E9DEE}"/>
    <hyperlink ref="B356" r:id="rId19" display="mailto:FREDYNEWYORK@HOTMAIL.COM" xr:uid="{825B0026-759A-4EF7-B53C-FA4A4D822C02}"/>
  </hyperlinks>
  <printOptions gridLines="1"/>
  <pageMargins left="0.48" right="0.25" top="0.22" bottom="0.26" header="0.3" footer="0.31"/>
  <pageSetup orientation="portrait" r:id="rId20"/>
  <headerFooter>
    <oddFooter>&amp;L&amp;A&amp;C&amp;D&amp;T&amp;R&amp;F</oddFooter>
  </headerFooter>
  <drawing r:id="rId21"/>
  <legacyDrawing r:id="rId2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7A0F-8936-4BDD-9563-26569537C07E}">
  <sheetPr codeName="Sheet4"/>
  <dimension ref="A1:G961"/>
  <sheetViews>
    <sheetView topLeftCell="A149" workbookViewId="0">
      <selection activeCell="B159" sqref="B159"/>
    </sheetView>
  </sheetViews>
  <sheetFormatPr defaultColWidth="8.85546875" defaultRowHeight="15.6"/>
  <cols>
    <col min="1" max="1" width="19.5703125" style="265" customWidth="1"/>
    <col min="2" max="2" width="98.5703125" style="265" customWidth="1"/>
    <col min="3" max="3" width="8.85546875" style="265"/>
    <col min="4" max="4" width="47.5703125" style="265" customWidth="1"/>
    <col min="5" max="5" width="44.42578125" style="265" customWidth="1"/>
    <col min="6" max="16384" width="8.85546875" style="265"/>
  </cols>
  <sheetData>
    <row r="1" spans="2:3">
      <c r="B1" s="1126" t="s">
        <v>3363</v>
      </c>
    </row>
    <row r="3" spans="2:3">
      <c r="B3" s="269" t="s">
        <v>3364</v>
      </c>
    </row>
    <row r="5" spans="2:3" ht="18">
      <c r="B5" s="1968" t="s">
        <v>3365</v>
      </c>
    </row>
    <row r="7" spans="2:3" ht="17.45">
      <c r="B7" s="472" t="s">
        <v>3366</v>
      </c>
    </row>
    <row r="9" spans="2:3" ht="18">
      <c r="B9" s="1970"/>
      <c r="C9" s="426">
        <v>215</v>
      </c>
    </row>
    <row r="10" spans="2:3" ht="18">
      <c r="B10" s="1125"/>
    </row>
    <row r="11" spans="2:3" ht="18" customHeight="1">
      <c r="B11" s="2170" t="s">
        <v>3367</v>
      </c>
      <c r="C11" s="2170"/>
    </row>
    <row r="12" spans="2:3" ht="18">
      <c r="B12" s="1125"/>
    </row>
    <row r="13" spans="2:3" ht="18">
      <c r="B13" s="1151" t="s">
        <v>3368</v>
      </c>
      <c r="C13" s="22">
        <v>215</v>
      </c>
    </row>
    <row r="14" spans="2:3" ht="18">
      <c r="B14" s="1125"/>
    </row>
    <row r="15" spans="2:3" ht="18">
      <c r="B15" s="1150" t="s">
        <v>3369</v>
      </c>
      <c r="C15" s="265">
        <v>848</v>
      </c>
    </row>
    <row r="16" spans="2:3" ht="18">
      <c r="B16" s="1150"/>
    </row>
    <row r="17" spans="2:4" ht="22.15" thickBot="1">
      <c r="B17" s="1224" t="s">
        <v>3370</v>
      </c>
      <c r="C17" s="1225"/>
    </row>
    <row r="18" spans="2:4">
      <c r="B18" s="1" t="s">
        <v>3371</v>
      </c>
    </row>
    <row r="19" spans="2:4">
      <c r="B19" t="s">
        <v>3372</v>
      </c>
      <c r="C19"/>
    </row>
    <row r="20" spans="2:4">
      <c r="B20"/>
      <c r="C20"/>
    </row>
    <row r="21" spans="2:4">
      <c r="B21" s="432"/>
    </row>
    <row r="23" spans="2:4">
      <c r="B23" s="265" t="str">
        <f>B90</f>
        <v>We have provided SEVERAL estimates PER REQUESTS.</v>
      </c>
    </row>
    <row r="24" spans="2:4" ht="62.45">
      <c r="B24" s="266" t="str">
        <f>B128</f>
        <v>In Georgia, insurance companies have 15 days to acknowledge receipt of a claim, as well as provide proof claim forms.  Once all forms are received, the insurance adjuster has 15 days to deny or accept the claim.                                                                       Once a settlement has been reached, and or there is an undisputed amount determined, they have 10 days to pay.</v>
      </c>
    </row>
    <row r="26" spans="2:4">
      <c r="B26" s="432"/>
    </row>
    <row r="27" spans="2:4">
      <c r="B27" s="264" t="s">
        <v>3373</v>
      </c>
    </row>
    <row r="28" spans="2:4">
      <c r="B28" s="266"/>
    </row>
    <row r="29" spans="2:4" ht="36">
      <c r="B29" s="267" t="s">
        <v>3364</v>
      </c>
      <c r="D29" s="478"/>
    </row>
    <row r="30" spans="2:4" ht="54">
      <c r="B30" s="479" t="s">
        <v>3374</v>
      </c>
      <c r="D30" s="479"/>
    </row>
    <row r="31" spans="2:4" ht="88.15" customHeight="1">
      <c r="B31" s="266" t="s">
        <v>3375</v>
      </c>
      <c r="D31" s="22"/>
    </row>
    <row r="32" spans="2:4" ht="54">
      <c r="B32" s="479" t="s">
        <v>3376</v>
      </c>
      <c r="D32" s="22"/>
    </row>
    <row r="33" spans="2:4" ht="36">
      <c r="B33" s="268" t="s">
        <v>3377</v>
      </c>
    </row>
    <row r="34" spans="2:4" ht="18">
      <c r="B34" s="266"/>
      <c r="D34" s="22"/>
    </row>
    <row r="35" spans="2:4" ht="18">
      <c r="B35" s="266" t="s">
        <v>3378</v>
      </c>
      <c r="D35" s="22"/>
    </row>
    <row r="36" spans="2:4" ht="54">
      <c r="B36" s="479" t="s">
        <v>3379</v>
      </c>
    </row>
    <row r="37" spans="2:4" ht="46.9">
      <c r="B37" s="269" t="s">
        <v>3380</v>
      </c>
      <c r="D37" s="22"/>
    </row>
    <row r="38" spans="2:4" ht="18">
      <c r="B38" s="266"/>
      <c r="D38" s="22"/>
    </row>
    <row r="39" spans="2:4" ht="78">
      <c r="B39" s="266" t="s">
        <v>3381</v>
      </c>
    </row>
    <row r="40" spans="2:4" ht="18">
      <c r="B40" s="479" t="s">
        <v>3382</v>
      </c>
    </row>
    <row r="41" spans="2:4" ht="36">
      <c r="B41" s="479" t="s">
        <v>3383</v>
      </c>
    </row>
    <row r="42" spans="2:4" ht="18">
      <c r="B42" s="268" t="s">
        <v>3384</v>
      </c>
    </row>
    <row r="43" spans="2:4" ht="23.45">
      <c r="B43" s="270" t="s">
        <v>3385</v>
      </c>
    </row>
    <row r="44" spans="2:4">
      <c r="B44" s="266"/>
    </row>
    <row r="45" spans="2:4" ht="31.15">
      <c r="B45" s="266" t="s">
        <v>3386</v>
      </c>
    </row>
    <row r="46" spans="2:4">
      <c r="B46" s="266"/>
    </row>
    <row r="47" spans="2:4" ht="70.150000000000006">
      <c r="B47" s="270" t="s">
        <v>3387</v>
      </c>
    </row>
    <row r="48" spans="2:4">
      <c r="B48" s="266"/>
    </row>
    <row r="49" spans="2:2">
      <c r="B49" s="266" t="s">
        <v>3382</v>
      </c>
    </row>
    <row r="50" spans="2:2" ht="31.15">
      <c r="B50" s="266" t="s">
        <v>3383</v>
      </c>
    </row>
    <row r="51" spans="2:2">
      <c r="B51" s="266"/>
    </row>
    <row r="52" spans="2:2">
      <c r="B52" s="269" t="s">
        <v>3388</v>
      </c>
    </row>
    <row r="53" spans="2:2">
      <c r="B53" s="266"/>
    </row>
    <row r="54" spans="2:2">
      <c r="B54" s="266" t="s">
        <v>3389</v>
      </c>
    </row>
    <row r="55" spans="2:2">
      <c r="B55" s="266"/>
    </row>
    <row r="56" spans="2:2">
      <c r="B56" s="266" t="s">
        <v>3390</v>
      </c>
    </row>
    <row r="57" spans="2:2">
      <c r="B57" s="266"/>
    </row>
    <row r="58" spans="2:2">
      <c r="B58" s="266" t="s">
        <v>3391</v>
      </c>
    </row>
    <row r="59" spans="2:2">
      <c r="B59" s="266"/>
    </row>
    <row r="60" spans="2:2" ht="62.45">
      <c r="B60" s="264" t="s">
        <v>3392</v>
      </c>
    </row>
    <row r="61" spans="2:2">
      <c r="B61" s="266"/>
    </row>
    <row r="62" spans="2:2">
      <c r="B62" s="266" t="s">
        <v>3393</v>
      </c>
    </row>
    <row r="63" spans="2:2">
      <c r="B63" s="432"/>
    </row>
    <row r="65" spans="2:4" ht="36">
      <c r="B65" s="268" t="s">
        <v>3394</v>
      </c>
    </row>
    <row r="67" spans="2:4" ht="62.45">
      <c r="B67" s="266" t="s">
        <v>3395</v>
      </c>
    </row>
    <row r="68" spans="2:4">
      <c r="B68" s="266"/>
      <c r="D68" s="265" t="s">
        <v>3378</v>
      </c>
    </row>
    <row r="69" spans="2:4">
      <c r="B69" s="266"/>
    </row>
    <row r="70" spans="2:4" ht="31.15">
      <c r="B70" s="266" t="s">
        <v>3396</v>
      </c>
    </row>
    <row r="71" spans="2:4">
      <c r="B71" s="266"/>
    </row>
    <row r="72" spans="2:4" ht="18">
      <c r="B72" s="271" t="s">
        <v>3385</v>
      </c>
    </row>
    <row r="73" spans="2:4" ht="31.15">
      <c r="B73" s="266" t="s">
        <v>3397</v>
      </c>
    </row>
    <row r="74" spans="2:4">
      <c r="B74" s="266"/>
    </row>
    <row r="75" spans="2:4" ht="36">
      <c r="B75" s="271" t="s">
        <v>3398</v>
      </c>
    </row>
    <row r="76" spans="2:4">
      <c r="B76" s="266"/>
    </row>
    <row r="77" spans="2:4">
      <c r="B77" s="266" t="s">
        <v>3399</v>
      </c>
    </row>
    <row r="78" spans="2:4" ht="31.15">
      <c r="B78" s="266" t="s">
        <v>3383</v>
      </c>
    </row>
    <row r="79" spans="2:4">
      <c r="B79" s="266"/>
    </row>
    <row r="80" spans="2:4">
      <c r="B80" s="269" t="s">
        <v>3388</v>
      </c>
    </row>
    <row r="81" spans="2:3" ht="28.15" customHeight="1">
      <c r="B81" s="266" t="s">
        <v>3389</v>
      </c>
    </row>
    <row r="82" spans="2:3">
      <c r="B82" s="266"/>
    </row>
    <row r="83" spans="2:3" ht="62.45">
      <c r="B83" s="272" t="s">
        <v>3400</v>
      </c>
    </row>
    <row r="84" spans="2:3">
      <c r="B84" s="272"/>
    </row>
    <row r="85" spans="2:3" ht="17.45">
      <c r="B85" s="425" t="s">
        <v>3401</v>
      </c>
    </row>
    <row r="86" spans="2:3" ht="25.15" customHeight="1">
      <c r="B86" s="266" t="s">
        <v>3393</v>
      </c>
    </row>
    <row r="87" spans="2:3">
      <c r="B87" s="432"/>
    </row>
    <row r="88" spans="2:3" ht="18">
      <c r="B88" s="425" t="s">
        <v>3402</v>
      </c>
      <c r="C88" s="426"/>
    </row>
    <row r="89" spans="2:3" ht="18">
      <c r="B89" s="425" t="s">
        <v>3403</v>
      </c>
      <c r="C89" s="426"/>
    </row>
    <row r="90" spans="2:3" ht="18">
      <c r="B90" s="425" t="s">
        <v>3404</v>
      </c>
      <c r="C90" s="426"/>
    </row>
    <row r="91" spans="2:3" ht="18">
      <c r="B91" s="6"/>
      <c r="C91" s="426"/>
    </row>
    <row r="92" spans="2:3" ht="34.9">
      <c r="B92" s="425" t="s">
        <v>3405</v>
      </c>
      <c r="C92" s="426"/>
    </row>
    <row r="93" spans="2:3" ht="18">
      <c r="B93" s="6"/>
      <c r="C93" s="426"/>
    </row>
    <row r="94" spans="2:3" ht="34.9">
      <c r="B94" s="425" t="s">
        <v>3406</v>
      </c>
      <c r="C94" s="426"/>
    </row>
    <row r="95" spans="2:3" ht="18">
      <c r="B95" s="425"/>
      <c r="C95" s="426"/>
    </row>
    <row r="96" spans="2:3" ht="34.9">
      <c r="B96" s="425" t="s">
        <v>3407</v>
      </c>
      <c r="C96" s="426"/>
    </row>
    <row r="97" spans="2:3" ht="18">
      <c r="B97" s="425"/>
      <c r="C97" s="426"/>
    </row>
    <row r="98" spans="2:3" ht="18">
      <c r="B98" s="425"/>
      <c r="C98" s="426"/>
    </row>
    <row r="99" spans="2:3" ht="18">
      <c r="B99" s="476" t="s">
        <v>3408</v>
      </c>
      <c r="C99" s="426"/>
    </row>
    <row r="100" spans="2:3" ht="18">
      <c r="B100" s="476"/>
      <c r="C100" s="426"/>
    </row>
    <row r="101" spans="2:3" ht="18">
      <c r="B101" s="1220" t="s">
        <v>3409</v>
      </c>
      <c r="C101" s="426"/>
    </row>
    <row r="102" spans="2:3" ht="18">
      <c r="B102" s="476"/>
      <c r="C102" s="426"/>
    </row>
    <row r="103" spans="2:3" ht="52.15">
      <c r="B103" s="425" t="s">
        <v>3410</v>
      </c>
      <c r="C103" s="426"/>
    </row>
    <row r="104" spans="2:3" ht="55.15" customHeight="1">
      <c r="B104" s="258" t="s">
        <v>3411</v>
      </c>
      <c r="C104" s="426"/>
    </row>
    <row r="105" spans="2:3" ht="18">
      <c r="B105" s="429"/>
      <c r="C105" s="426"/>
    </row>
    <row r="106" spans="2:3" ht="20.45" customHeight="1">
      <c r="B106" s="425" t="s">
        <v>3412</v>
      </c>
      <c r="C106" s="426"/>
    </row>
    <row r="107" spans="2:3" ht="18">
      <c r="B107" s="429"/>
      <c r="C107" s="6"/>
    </row>
    <row r="108" spans="2:3" ht="34.9">
      <c r="B108" s="425" t="s">
        <v>3413</v>
      </c>
      <c r="C108" s="6"/>
    </row>
    <row r="109" spans="2:3" ht="18">
      <c r="B109" s="427"/>
      <c r="C109" s="6"/>
    </row>
    <row r="110" spans="2:3" ht="18">
      <c r="B110" s="428" t="s">
        <v>3414</v>
      </c>
      <c r="C110" s="6"/>
    </row>
    <row r="111" spans="2:3" ht="18">
      <c r="B111" s="428" t="s">
        <v>3415</v>
      </c>
      <c r="C111" s="6"/>
    </row>
    <row r="112" spans="2:3" ht="18">
      <c r="B112" s="428" t="s">
        <v>3416</v>
      </c>
      <c r="C112" s="6"/>
    </row>
    <row r="113" spans="2:3" ht="18">
      <c r="B113" s="428" t="s">
        <v>3417</v>
      </c>
      <c r="C113" s="6"/>
    </row>
    <row r="114" spans="2:3" ht="18">
      <c r="B114" s="313"/>
      <c r="C114" s="6"/>
    </row>
    <row r="115" spans="2:3" ht="18">
      <c r="B115" s="425" t="s">
        <v>3418</v>
      </c>
      <c r="C115" s="6"/>
    </row>
    <row r="116" spans="2:3" ht="18">
      <c r="B116" s="313"/>
      <c r="C116" s="6"/>
    </row>
    <row r="117" spans="2:3" ht="18">
      <c r="B117" s="425" t="s">
        <v>3412</v>
      </c>
      <c r="C117" s="6"/>
    </row>
    <row r="118" spans="2:3" ht="18">
      <c r="B118" s="6"/>
      <c r="C118" s="6"/>
    </row>
    <row r="119" spans="2:3" ht="18">
      <c r="B119" s="430" t="s">
        <v>3419</v>
      </c>
      <c r="C119" s="6"/>
    </row>
    <row r="120" spans="2:3" ht="54">
      <c r="B120" s="431" t="s">
        <v>3420</v>
      </c>
      <c r="C120" s="431"/>
    </row>
    <row r="121" spans="2:3" ht="18">
      <c r="B121" s="431"/>
      <c r="C121" s="431"/>
    </row>
    <row r="123" spans="2:3" ht="69.599999999999994">
      <c r="B123" s="394" t="s">
        <v>3421</v>
      </c>
    </row>
    <row r="125" spans="2:3" ht="34.9">
      <c r="B125" s="443" t="s">
        <v>3422</v>
      </c>
    </row>
    <row r="127" spans="2:3" ht="21">
      <c r="B127" s="444" t="s">
        <v>2448</v>
      </c>
    </row>
    <row r="128" spans="2:3" ht="87">
      <c r="B128" s="445" t="s">
        <v>2450</v>
      </c>
    </row>
    <row r="129" spans="2:4">
      <c r="B129" s="15" t="s">
        <v>2452</v>
      </c>
    </row>
    <row r="130" spans="2:4">
      <c r="B130" t="s">
        <v>2452</v>
      </c>
    </row>
    <row r="131" spans="2:4">
      <c r="B131"/>
    </row>
    <row r="132" spans="2:4" ht="46.9">
      <c r="B132" s="463" t="s">
        <v>2453</v>
      </c>
    </row>
    <row r="133" spans="2:4">
      <c r="B133" s="463"/>
    </row>
    <row r="137" spans="2:4">
      <c r="B137" s="463"/>
    </row>
    <row r="138" spans="2:4" ht="21">
      <c r="B138" s="254" t="s">
        <v>2388</v>
      </c>
      <c r="D138" s="1352" t="s">
        <v>2562</v>
      </c>
    </row>
    <row r="139" spans="2:4">
      <c r="B139" s="1348"/>
      <c r="D139" s="222" t="s">
        <v>2461</v>
      </c>
    </row>
    <row r="140" spans="2:4" ht="30">
      <c r="B140" s="1886" t="s">
        <v>2461</v>
      </c>
      <c r="D140"/>
    </row>
    <row r="141" spans="2:4">
      <c r="B141"/>
      <c r="D141" s="222" t="s">
        <v>2464</v>
      </c>
    </row>
    <row r="142" spans="2:4" ht="60">
      <c r="B142" s="1917" t="s">
        <v>2464</v>
      </c>
      <c r="D142" s="1353"/>
    </row>
    <row r="143" spans="2:4">
      <c r="B143" s="1911"/>
      <c r="D143" s="222" t="s">
        <v>2469</v>
      </c>
    </row>
    <row r="144" spans="2:4">
      <c r="B144" s="1917" t="s">
        <v>2469</v>
      </c>
      <c r="D144" s="1154" t="s">
        <v>2563</v>
      </c>
    </row>
    <row r="145" spans="2:4">
      <c r="B145" s="1350" t="s">
        <v>3423</v>
      </c>
      <c r="D145" s="222" t="s">
        <v>2564</v>
      </c>
    </row>
    <row r="146" spans="2:4">
      <c r="B146" s="1349"/>
      <c r="D146" s="222"/>
    </row>
    <row r="147" spans="2:4">
      <c r="B147" s="1917" t="s">
        <v>3424</v>
      </c>
      <c r="D147" s="222"/>
    </row>
    <row r="148" spans="2:4" ht="60">
      <c r="B148" s="1929" t="s">
        <v>2475</v>
      </c>
      <c r="D148" s="1354">
        <v>119.03</v>
      </c>
    </row>
    <row r="149" spans="2:4">
      <c r="B149"/>
      <c r="D149" s="1355"/>
    </row>
    <row r="150" spans="2:4" ht="57.6">
      <c r="B150" s="175" t="s">
        <v>2476</v>
      </c>
      <c r="D150" s="1355"/>
    </row>
    <row r="151" spans="2:4">
      <c r="B151"/>
      <c r="D151" s="222" t="s">
        <v>2475</v>
      </c>
    </row>
    <row r="152" spans="2:4">
      <c r="B152"/>
      <c r="D152" s="1355"/>
    </row>
    <row r="153" spans="2:4" ht="43.15">
      <c r="B153" s="175" t="s">
        <v>2477</v>
      </c>
      <c r="D153" s="222" t="s">
        <v>3425</v>
      </c>
    </row>
    <row r="154" spans="2:4">
      <c r="B154"/>
      <c r="D154" s="1355"/>
    </row>
    <row r="155" spans="2:4" ht="34.9">
      <c r="B155" s="1407" t="s">
        <v>2456</v>
      </c>
      <c r="D155" s="1355"/>
    </row>
    <row r="156" spans="2:4" ht="17.45">
      <c r="B156" s="1691"/>
      <c r="D156" s="1355"/>
    </row>
    <row r="157" spans="2:4" ht="34.9">
      <c r="B157" s="1407" t="s">
        <v>2458</v>
      </c>
      <c r="D157" s="1355"/>
    </row>
    <row r="158" spans="2:4">
      <c r="B158"/>
      <c r="D158" s="1355"/>
    </row>
    <row r="159" spans="2:4">
      <c r="B159"/>
      <c r="D159" s="1355"/>
    </row>
    <row r="160" spans="2:4">
      <c r="B160"/>
      <c r="D160" s="1355"/>
    </row>
    <row r="161" spans="2:4">
      <c r="B161"/>
      <c r="D161" s="1355"/>
    </row>
    <row r="162" spans="2:4">
      <c r="B162"/>
      <c r="D162" s="1355"/>
    </row>
    <row r="163" spans="2:4">
      <c r="B163"/>
      <c r="D163" s="222" t="s">
        <v>3426</v>
      </c>
    </row>
    <row r="164" spans="2:4">
      <c r="B164"/>
    </row>
    <row r="165" spans="2:4">
      <c r="B165"/>
    </row>
    <row r="166" spans="2:4">
      <c r="B166" t="s">
        <v>3427</v>
      </c>
    </row>
    <row r="167" spans="2:4">
      <c r="B167" t="s">
        <v>3428</v>
      </c>
    </row>
    <row r="168" spans="2:4">
      <c r="B168" t="s">
        <v>3429</v>
      </c>
    </row>
    <row r="169" spans="2:4">
      <c r="B169" t="s">
        <v>3430</v>
      </c>
    </row>
    <row r="170" spans="2:4">
      <c r="B170" t="s">
        <v>3431</v>
      </c>
    </row>
    <row r="171" spans="2:4">
      <c r="B171" t="s">
        <v>3432</v>
      </c>
    </row>
    <row r="172" spans="2:4">
      <c r="B172" t="s">
        <v>3433</v>
      </c>
    </row>
    <row r="173" spans="2:4">
      <c r="B173" t="s">
        <v>3434</v>
      </c>
    </row>
    <row r="174" spans="2:4">
      <c r="B174" t="s">
        <v>3435</v>
      </c>
    </row>
    <row r="175" spans="2:4">
      <c r="B175" t="s">
        <v>3436</v>
      </c>
    </row>
    <row r="176" spans="2:4">
      <c r="B176" t="s">
        <v>3437</v>
      </c>
    </row>
    <row r="177" spans="2:2">
      <c r="B177" t="s">
        <v>3438</v>
      </c>
    </row>
    <row r="178" spans="2:2">
      <c r="B178" t="s">
        <v>3439</v>
      </c>
    </row>
    <row r="179" spans="2:2">
      <c r="B179" t="s">
        <v>3440</v>
      </c>
    </row>
    <row r="180" spans="2:2">
      <c r="B180" t="s">
        <v>3441</v>
      </c>
    </row>
    <row r="181" spans="2:2">
      <c r="B181" t="s">
        <v>3442</v>
      </c>
    </row>
    <row r="182" spans="2:2">
      <c r="B182" t="s">
        <v>3443</v>
      </c>
    </row>
    <row r="183" spans="2:2">
      <c r="B183"/>
    </row>
    <row r="184" spans="2:2" ht="93.6">
      <c r="B184" s="1408" t="s">
        <v>3444</v>
      </c>
    </row>
    <row r="185" spans="2:2">
      <c r="B185"/>
    </row>
    <row r="186" spans="2:2" ht="93.6">
      <c r="B186" s="1408" t="s">
        <v>3444</v>
      </c>
    </row>
    <row r="187" spans="2:2">
      <c r="B187"/>
    </row>
    <row r="188" spans="2:2" ht="31.15">
      <c r="B188" s="1408" t="s">
        <v>3445</v>
      </c>
    </row>
    <row r="189" spans="2:2">
      <c r="B189"/>
    </row>
    <row r="190" spans="2:2">
      <c r="B190"/>
    </row>
    <row r="191" spans="2:2">
      <c r="B191"/>
    </row>
    <row r="192" spans="2:2">
      <c r="B192"/>
    </row>
    <row r="193" spans="2:3">
      <c r="B193"/>
    </row>
    <row r="194" spans="2:3">
      <c r="B194"/>
    </row>
    <row r="195" spans="2:3">
      <c r="B195"/>
    </row>
    <row r="196" spans="2:3">
      <c r="B196"/>
    </row>
    <row r="197" spans="2:3">
      <c r="B197"/>
    </row>
    <row r="198" spans="2:3">
      <c r="B198"/>
    </row>
    <row r="199" spans="2:3">
      <c r="B199"/>
    </row>
    <row r="202" spans="2:3" ht="18">
      <c r="B202" s="477" t="s">
        <v>3446</v>
      </c>
      <c r="C202" s="426"/>
    </row>
    <row r="203" spans="2:3" ht="18">
      <c r="B203" s="477" t="s">
        <v>3372</v>
      </c>
      <c r="C203" s="426"/>
    </row>
    <row r="204" spans="2:3" ht="18">
      <c r="B204" s="2172"/>
      <c r="C204" s="2172"/>
    </row>
    <row r="205" spans="2:3" ht="18">
      <c r="B205" s="2174" t="s">
        <v>3367</v>
      </c>
      <c r="C205" s="2174"/>
    </row>
    <row r="206" spans="2:3" ht="18">
      <c r="B206" s="2182"/>
      <c r="C206" s="2182"/>
    </row>
    <row r="207" spans="2:3" ht="33" customHeight="1">
      <c r="B207" s="2185" t="s">
        <v>3447</v>
      </c>
      <c r="C207" s="2185"/>
    </row>
    <row r="208" spans="2:3" ht="18">
      <c r="B208" s="2172"/>
      <c r="C208" s="2172"/>
    </row>
    <row r="209" spans="2:3" ht="18">
      <c r="B209" s="2186" t="s">
        <v>3448</v>
      </c>
      <c r="C209" s="2186"/>
    </row>
    <row r="210" spans="2:3" ht="17.45">
      <c r="B210" s="2171" t="s">
        <v>3449</v>
      </c>
      <c r="C210" s="2171"/>
    </row>
    <row r="211" spans="2:3" ht="17.45">
      <c r="B211" s="2171" t="s">
        <v>3450</v>
      </c>
      <c r="C211" s="2171"/>
    </row>
    <row r="212" spans="2:3" ht="17.45">
      <c r="B212" s="2171" t="s">
        <v>3451</v>
      </c>
      <c r="C212" s="2171"/>
    </row>
    <row r="213" spans="2:3" ht="17.45">
      <c r="B213" s="2171" t="s">
        <v>3452</v>
      </c>
      <c r="C213" s="2171"/>
    </row>
    <row r="214" spans="2:3" ht="17.45">
      <c r="B214" s="2171" t="s">
        <v>3453</v>
      </c>
      <c r="C214" s="2171"/>
    </row>
    <row r="215" spans="2:3" ht="17.45">
      <c r="B215" s="2171" t="s">
        <v>3454</v>
      </c>
      <c r="C215" s="2171"/>
    </row>
    <row r="216" spans="2:3" ht="17.45">
      <c r="B216" s="2171" t="s">
        <v>3455</v>
      </c>
      <c r="C216" s="2171"/>
    </row>
    <row r="217" spans="2:3" ht="17.45">
      <c r="B217" s="2171" t="s">
        <v>3456</v>
      </c>
      <c r="C217" s="2171"/>
    </row>
    <row r="218" spans="2:3" ht="17.45">
      <c r="B218" s="2171" t="s">
        <v>3457</v>
      </c>
      <c r="C218" s="2171"/>
    </row>
    <row r="219" spans="2:3" ht="18">
      <c r="B219" s="2172"/>
      <c r="C219" s="2172"/>
    </row>
    <row r="220" spans="2:3" ht="49.9" customHeight="1">
      <c r="B220" s="2173" t="s">
        <v>3458</v>
      </c>
      <c r="C220" s="2173"/>
    </row>
    <row r="221" spans="2:3" ht="18">
      <c r="B221" s="2172"/>
      <c r="C221" s="2172"/>
    </row>
    <row r="222" spans="2:3" ht="18">
      <c r="B222" s="2186" t="s">
        <v>3459</v>
      </c>
      <c r="C222" s="2186"/>
    </row>
    <row r="223" spans="2:3" ht="18">
      <c r="B223" s="2180" t="s">
        <v>3460</v>
      </c>
      <c r="C223" s="2180"/>
    </row>
    <row r="224" spans="2:3" ht="66" customHeight="1">
      <c r="B224" s="2173" t="s">
        <v>3461</v>
      </c>
      <c r="C224" s="2173"/>
    </row>
    <row r="225" spans="2:3" ht="18">
      <c r="B225" s="2172"/>
      <c r="C225" s="2172"/>
    </row>
    <row r="226" spans="2:3" ht="66" customHeight="1">
      <c r="B226" s="2173" t="s">
        <v>3462</v>
      </c>
      <c r="C226" s="2173"/>
    </row>
    <row r="227" spans="2:3" ht="18">
      <c r="B227" s="2172"/>
      <c r="C227" s="2172"/>
    </row>
    <row r="228" spans="2:3" ht="17.45">
      <c r="B228" s="2173" t="s">
        <v>3463</v>
      </c>
      <c r="C228" s="2173"/>
    </row>
    <row r="229" spans="2:3" ht="18">
      <c r="B229" s="2182"/>
      <c r="C229" s="2182"/>
    </row>
    <row r="230" spans="2:3" ht="17.45">
      <c r="B230" s="2171" t="s">
        <v>3464</v>
      </c>
      <c r="C230" s="2171"/>
    </row>
    <row r="231" spans="2:3" ht="17.45">
      <c r="B231" s="2171" t="s">
        <v>3465</v>
      </c>
      <c r="C231" s="2171"/>
    </row>
    <row r="232" spans="2:3" ht="17.45">
      <c r="B232" s="2171" t="s">
        <v>3466</v>
      </c>
      <c r="C232" s="2171"/>
    </row>
    <row r="233" spans="2:3" ht="17.45">
      <c r="B233" s="2171" t="s">
        <v>3467</v>
      </c>
      <c r="C233" s="2171"/>
    </row>
    <row r="234" spans="2:3" ht="17.45">
      <c r="B234" s="2171" t="s">
        <v>3468</v>
      </c>
      <c r="C234" s="2171"/>
    </row>
    <row r="235" spans="2:3" ht="17.45">
      <c r="B235" s="2171" t="s">
        <v>3469</v>
      </c>
      <c r="C235" s="2171"/>
    </row>
    <row r="236" spans="2:3" ht="17.45">
      <c r="B236" s="2171" t="s">
        <v>3470</v>
      </c>
      <c r="C236" s="2171"/>
    </row>
    <row r="237" spans="2:3" ht="17.45">
      <c r="B237" s="2171" t="s">
        <v>3471</v>
      </c>
      <c r="C237" s="2171"/>
    </row>
    <row r="238" spans="2:3" ht="17.45">
      <c r="B238" s="2171" t="s">
        <v>3472</v>
      </c>
      <c r="C238" s="2171"/>
    </row>
    <row r="239" spans="2:3" ht="17.45">
      <c r="B239" s="2171" t="s">
        <v>3473</v>
      </c>
      <c r="C239" s="2171"/>
    </row>
    <row r="240" spans="2:3" ht="17.45">
      <c r="B240" s="2171" t="s">
        <v>3474</v>
      </c>
      <c r="C240" s="2171"/>
    </row>
    <row r="241" spans="2:3" ht="18">
      <c r="B241" s="2172"/>
      <c r="C241" s="2172"/>
    </row>
    <row r="242" spans="2:3" ht="76.900000000000006" customHeight="1">
      <c r="B242" s="2173" t="s">
        <v>3475</v>
      </c>
      <c r="C242" s="2173"/>
    </row>
    <row r="243" spans="2:3" ht="18">
      <c r="B243" s="2172"/>
      <c r="C243" s="2172"/>
    </row>
    <row r="244" spans="2:3" ht="18">
      <c r="B244" s="2180" t="s">
        <v>3476</v>
      </c>
      <c r="C244" s="2180"/>
    </row>
    <row r="245" spans="2:3" ht="129" customHeight="1">
      <c r="B245" s="2173" t="s">
        <v>3477</v>
      </c>
      <c r="C245" s="2173"/>
    </row>
    <row r="246" spans="2:3" ht="18">
      <c r="B246" s="2172"/>
      <c r="C246" s="2172"/>
    </row>
    <row r="247" spans="2:3" ht="88.15" customHeight="1">
      <c r="B247" s="2173" t="s">
        <v>3478</v>
      </c>
      <c r="C247" s="2173"/>
    </row>
    <row r="248" spans="2:3" ht="10.9" customHeight="1">
      <c r="B248" s="2172"/>
      <c r="C248" s="2172"/>
    </row>
    <row r="249" spans="2:3" ht="144" customHeight="1">
      <c r="B249" s="2173" t="s">
        <v>3479</v>
      </c>
      <c r="C249" s="2173"/>
    </row>
    <row r="250" spans="2:3" ht="10.9" customHeight="1">
      <c r="B250" s="2172"/>
      <c r="C250" s="2172"/>
    </row>
    <row r="251" spans="2:3" ht="144" customHeight="1">
      <c r="B251" s="2173" t="s">
        <v>3480</v>
      </c>
      <c r="C251" s="2173"/>
    </row>
    <row r="252" spans="2:3" ht="10.9" customHeight="1">
      <c r="B252" s="2172"/>
      <c r="C252" s="2172"/>
    </row>
    <row r="253" spans="2:3" ht="144" customHeight="1">
      <c r="B253" s="2173" t="s">
        <v>3481</v>
      </c>
      <c r="C253" s="2173"/>
    </row>
    <row r="254" spans="2:3" ht="43.9" customHeight="1">
      <c r="B254" s="2181" t="s">
        <v>3482</v>
      </c>
      <c r="C254" s="2181"/>
    </row>
    <row r="255" spans="2:3" ht="187.9" customHeight="1">
      <c r="B255" s="2173" t="s">
        <v>3483</v>
      </c>
      <c r="C255" s="2173"/>
    </row>
    <row r="256" spans="2:3" ht="10.9" customHeight="1">
      <c r="B256" s="2172"/>
      <c r="C256" s="2172"/>
    </row>
    <row r="257" spans="2:3" ht="22.15" customHeight="1">
      <c r="B257" s="2183" t="s">
        <v>3484</v>
      </c>
      <c r="C257" s="2183"/>
    </row>
    <row r="258" spans="2:3" ht="88.15" customHeight="1">
      <c r="B258" s="2173" t="s">
        <v>3485</v>
      </c>
      <c r="C258" s="2173"/>
    </row>
    <row r="259" spans="2:3" ht="10.9" customHeight="1">
      <c r="B259" s="2172"/>
      <c r="C259" s="2172"/>
    </row>
    <row r="260" spans="2:3" ht="66" customHeight="1">
      <c r="B260" s="2173" t="s">
        <v>3486</v>
      </c>
      <c r="C260" s="2173"/>
    </row>
    <row r="261" spans="2:3" ht="10.9" customHeight="1">
      <c r="B261" s="2172"/>
      <c r="C261" s="2172"/>
    </row>
    <row r="262" spans="2:3" ht="22.15" customHeight="1">
      <c r="B262" s="2180" t="s">
        <v>3487</v>
      </c>
      <c r="C262" s="2180"/>
    </row>
    <row r="263" spans="2:3" ht="88.15" customHeight="1">
      <c r="B263" s="2173" t="s">
        <v>3488</v>
      </c>
      <c r="C263" s="2173"/>
    </row>
    <row r="264" spans="2:3" ht="22.15" customHeight="1">
      <c r="B264" s="2172"/>
      <c r="C264" s="2172"/>
    </row>
    <row r="265" spans="2:3" ht="66" customHeight="1">
      <c r="B265" s="2173" t="s">
        <v>3489</v>
      </c>
      <c r="C265" s="2173"/>
    </row>
    <row r="266" spans="2:3" ht="10.9" customHeight="1">
      <c r="B266" s="2172"/>
      <c r="C266" s="2172"/>
    </row>
    <row r="267" spans="2:3" ht="112.15" customHeight="1">
      <c r="B267" s="2173" t="s">
        <v>3490</v>
      </c>
      <c r="C267" s="2173"/>
    </row>
    <row r="268" spans="2:3" ht="22.15" customHeight="1">
      <c r="B268" s="2172"/>
      <c r="C268" s="2172"/>
    </row>
    <row r="269" spans="2:3" ht="85.9" customHeight="1">
      <c r="B269" s="2173" t="s">
        <v>3491</v>
      </c>
      <c r="C269" s="2173"/>
    </row>
    <row r="270" spans="2:3" ht="66" customHeight="1">
      <c r="B270" s="2173" t="s">
        <v>3492</v>
      </c>
      <c r="C270" s="2173"/>
    </row>
    <row r="271" spans="2:3" ht="88.15" customHeight="1">
      <c r="B271" s="2173" t="s">
        <v>3493</v>
      </c>
      <c r="C271" s="2173"/>
    </row>
    <row r="272" spans="2:3" ht="22.15" customHeight="1">
      <c r="B272" s="1967"/>
      <c r="C272" s="1967"/>
    </row>
    <row r="273" spans="2:5" ht="18">
      <c r="B273" s="2180" t="s">
        <v>3494</v>
      </c>
      <c r="C273" s="2180"/>
    </row>
    <row r="274" spans="2:5" ht="99" customHeight="1">
      <c r="B274" s="2173" t="s">
        <v>3495</v>
      </c>
      <c r="C274" s="2173"/>
    </row>
    <row r="275" spans="2:5" ht="66" customHeight="1">
      <c r="B275" s="2173" t="s">
        <v>3496</v>
      </c>
      <c r="C275" s="2173"/>
    </row>
    <row r="276" spans="2:5" ht="66" customHeight="1">
      <c r="B276" s="2173" t="s">
        <v>3497</v>
      </c>
      <c r="C276" s="2173"/>
    </row>
    <row r="277" spans="2:5" ht="37.9" customHeight="1">
      <c r="B277" s="2173" t="s">
        <v>3498</v>
      </c>
      <c r="C277" s="2173"/>
    </row>
    <row r="278" spans="2:5" ht="18">
      <c r="B278" s="2182"/>
      <c r="C278" s="2182"/>
    </row>
    <row r="279" spans="2:5" ht="37.9" customHeight="1">
      <c r="B279" s="2184" t="s">
        <v>3447</v>
      </c>
      <c r="C279" s="2184"/>
    </row>
    <row r="280" spans="2:5" ht="18">
      <c r="B280" s="2172"/>
      <c r="C280" s="2172"/>
    </row>
    <row r="281" spans="2:5" ht="18">
      <c r="B281" s="2179" t="s">
        <v>3499</v>
      </c>
      <c r="C281" s="2179"/>
    </row>
    <row r="282" spans="2:5" ht="1.9" customHeight="1">
      <c r="B282" s="540"/>
      <c r="C282" s="426"/>
    </row>
    <row r="283" spans="2:5" ht="18">
      <c r="B283" s="1970" t="s">
        <v>3368</v>
      </c>
      <c r="C283" s="426">
        <v>215</v>
      </c>
      <c r="D283" s="2175" t="s">
        <v>3500</v>
      </c>
      <c r="E283" s="2175"/>
    </row>
    <row r="284" spans="2:5" ht="18">
      <c r="B284" s="426"/>
      <c r="C284" s="426"/>
      <c r="D284" s="426"/>
    </row>
    <row r="285" spans="2:5" ht="22.15" customHeight="1">
      <c r="B285" s="464" t="s">
        <v>3501</v>
      </c>
      <c r="C285" s="426"/>
      <c r="D285" s="464" t="s">
        <v>3501</v>
      </c>
      <c r="E285" s="265" t="str">
        <f>'jobinfo(2)'!C1</f>
        <v>LACEY, EUNICE</v>
      </c>
    </row>
    <row r="286" spans="2:5" ht="22.15" customHeight="1">
      <c r="B286" s="465" t="s">
        <v>3502</v>
      </c>
      <c r="C286" s="426"/>
      <c r="D286" s="465" t="s">
        <v>3502</v>
      </c>
      <c r="E286" s="265" t="str">
        <f>'jobinfo(2)'!C2</f>
        <v>13601 5th Ave</v>
      </c>
    </row>
    <row r="287" spans="2:5" ht="22.15" customHeight="1">
      <c r="B287" s="466" t="s">
        <v>3503</v>
      </c>
      <c r="C287" s="426"/>
      <c r="D287" s="466" t="s">
        <v>3503</v>
      </c>
      <c r="E287" s="265" t="str">
        <f>'jobinfo(2)'!C3</f>
        <v>East Cleveland, OH 44112</v>
      </c>
    </row>
    <row r="288" spans="2:5" ht="22.15" customHeight="1">
      <c r="B288" s="464" t="s">
        <v>3504</v>
      </c>
      <c r="C288" s="426"/>
      <c r="D288" s="464" t="s">
        <v>3504</v>
      </c>
      <c r="E288" s="265" t="str">
        <f>'jobinfo(2)'!C4</f>
        <v>Emdlacey@gmail.com</v>
      </c>
    </row>
    <row r="289" spans="2:5" ht="22.15" customHeight="1">
      <c r="B289" s="464" t="s">
        <v>3505</v>
      </c>
      <c r="C289" s="426"/>
      <c r="D289" s="464" t="s">
        <v>3505</v>
      </c>
      <c r="E289" s="265" t="str">
        <f>'jobinfo(2)'!C5</f>
        <v>(216) 450-4913</v>
      </c>
    </row>
    <row r="290" spans="2:5" ht="18">
      <c r="B290" s="460" t="s">
        <v>3506</v>
      </c>
      <c r="C290" s="426"/>
    </row>
    <row r="291" spans="2:5" ht="22.15" customHeight="1">
      <c r="B291" s="460" t="s">
        <v>2603</v>
      </c>
      <c r="C291" s="426"/>
      <c r="D291" s="265" t="str">
        <f>'jobinfo(2)'!B26</f>
        <v xml:space="preserve">Insurance Co. Name </v>
      </c>
      <c r="E291" s="265" t="str">
        <f>'jobinfo(2)'!C26</f>
        <v>AAA Insurance</v>
      </c>
    </row>
    <row r="292" spans="2:5" ht="22.15" customHeight="1">
      <c r="B292" s="461" t="s">
        <v>3507</v>
      </c>
      <c r="C292" s="426"/>
      <c r="D292" s="461" t="s">
        <v>3507</v>
      </c>
      <c r="E292" s="1221" t="str">
        <f>'jobinfo(2)'!C28</f>
        <v>OHH000190052</v>
      </c>
    </row>
    <row r="293" spans="2:5" ht="22.15" customHeight="1">
      <c r="B293" s="461" t="s">
        <v>3508</v>
      </c>
      <c r="C293" s="426"/>
      <c r="D293" s="461" t="s">
        <v>3508</v>
      </c>
      <c r="E293" s="1290" t="str">
        <f>'jobinfo(2)'!C27</f>
        <v>#017095711</v>
      </c>
    </row>
    <row r="294" spans="2:5" ht="22.15" customHeight="1">
      <c r="B294" s="461" t="s">
        <v>3509</v>
      </c>
      <c r="C294" s="426"/>
      <c r="D294" s="461" t="s">
        <v>3509</v>
      </c>
      <c r="E294" s="1289">
        <f>'jobinfo(2)'!C12</f>
        <v>45765</v>
      </c>
    </row>
    <row r="295" spans="2:5" ht="22.15" customHeight="1">
      <c r="B295" s="461"/>
      <c r="C295" s="426"/>
      <c r="D295" s="1223" t="str">
        <f>'jobinfo(2)'!B11</f>
        <v>Cause of Loss</v>
      </c>
      <c r="E295" s="1223" t="str">
        <f>'jobinfo(2)'!C11</f>
        <v>BATHTUB OVERFLOW</v>
      </c>
    </row>
    <row r="296" spans="2:5" ht="22.15" customHeight="1">
      <c r="B296" s="461" t="s">
        <v>3510</v>
      </c>
      <c r="C296" s="426"/>
      <c r="D296" s="461" t="s">
        <v>3510</v>
      </c>
      <c r="E296" s="265" t="str">
        <f>'jobinfo(2)'!C33</f>
        <v>STAPLES.OLIVIA @ace.aaa.com</v>
      </c>
    </row>
    <row r="297" spans="2:5" ht="18">
      <c r="B297" s="460"/>
      <c r="C297" s="426"/>
      <c r="D297" s="1954"/>
      <c r="E297" s="460"/>
    </row>
    <row r="298" spans="2:5" ht="25.15" customHeight="1">
      <c r="B298" s="460" t="s">
        <v>3511</v>
      </c>
      <c r="C298" s="426"/>
      <c r="D298" s="453" t="s">
        <v>3512</v>
      </c>
      <c r="E298" s="265" t="str">
        <f>'jobinfo(2)'!C30</f>
        <v>STAPLES, OLIVIA 207 776 6150</v>
      </c>
    </row>
    <row r="299" spans="2:5" ht="33" customHeight="1">
      <c r="B299" s="1971" t="s">
        <v>3513</v>
      </c>
      <c r="C299" s="426"/>
      <c r="D299" s="2176" t="s">
        <v>3514</v>
      </c>
      <c r="E299" s="2176"/>
    </row>
    <row r="300" spans="2:5" ht="33" customHeight="1">
      <c r="B300" s="1971"/>
      <c r="C300" s="426"/>
      <c r="D300" s="2178" t="s">
        <v>3515</v>
      </c>
      <c r="E300" s="2178"/>
    </row>
    <row r="301" spans="2:5" ht="33" customHeight="1">
      <c r="B301" s="1971"/>
      <c r="C301" s="426"/>
      <c r="D301" s="460" t="s">
        <v>3516</v>
      </c>
      <c r="E301" s="1971"/>
    </row>
    <row r="302" spans="2:5" ht="33" customHeight="1">
      <c r="B302" s="1971" t="s">
        <v>3517</v>
      </c>
      <c r="C302" s="426"/>
      <c r="D302" s="2177" t="s">
        <v>3517</v>
      </c>
      <c r="E302" s="2177"/>
    </row>
    <row r="303" spans="2:5" ht="33" customHeight="1">
      <c r="B303" s="467" t="s">
        <v>3518</v>
      </c>
      <c r="C303" s="426"/>
      <c r="D303" s="700" t="s">
        <v>3519</v>
      </c>
    </row>
    <row r="304" spans="2:5" ht="22.15" customHeight="1">
      <c r="B304" s="467" t="s">
        <v>3520</v>
      </c>
      <c r="C304" s="426"/>
      <c r="D304" s="1537" t="str">
        <f>'jobinfo(2)'!C100</f>
        <v>All Phase Consulting, LLC</v>
      </c>
      <c r="E304" s="1222" t="str">
        <f>'jobinfo(2)'!C103</f>
        <v>375 Rockbridge Road, Suite 172-343</v>
      </c>
    </row>
    <row r="305" spans="2:7" ht="22.15" customHeight="1">
      <c r="B305" s="467" t="s">
        <v>3521</v>
      </c>
      <c r="C305" s="426"/>
      <c r="D305" s="1539" t="str">
        <f>'jobinfo(2)'!C112</f>
        <v>Joe Jones, PM  216.450.7228</v>
      </c>
      <c r="E305" s="1222" t="str">
        <f>'jobinfo(2)'!C104</f>
        <v>Lilburn, GA, 30047</v>
      </c>
    </row>
    <row r="306" spans="2:7" ht="22.15" customHeight="1">
      <c r="B306" s="467" t="s">
        <v>3522</v>
      </c>
      <c r="C306" s="426"/>
      <c r="D306" s="1290" t="str">
        <f>'jobinfo(2)'!C113</f>
        <v>wsbjoe9@gmail.com</v>
      </c>
      <c r="E306" s="1222" t="str">
        <f>'jobinfo(2)'!C107</f>
        <v>20810 AURORA RD</v>
      </c>
    </row>
    <row r="307" spans="2:7" ht="33" customHeight="1">
      <c r="B307" s="467"/>
      <c r="C307" s="426"/>
      <c r="D307" s="1538" t="str">
        <f>'jobinfo(2)'!C101</f>
        <v>WWW.MYAPCLLC.COM</v>
      </c>
      <c r="E307" s="1222" t="str">
        <f>'jobinfo(2)'!C108</f>
        <v>BEDFORD,OH 44146</v>
      </c>
    </row>
    <row r="308" spans="2:7" ht="43.9" customHeight="1">
      <c r="B308" s="1971" t="s">
        <v>3523</v>
      </c>
      <c r="C308" s="426"/>
      <c r="D308" s="2178" t="s">
        <v>3523</v>
      </c>
      <c r="E308" s="2178"/>
    </row>
    <row r="309" spans="2:7" ht="18">
      <c r="B309" s="460" t="s">
        <v>2603</v>
      </c>
      <c r="C309" s="426"/>
      <c r="D309" s="460" t="s">
        <v>2603</v>
      </c>
    </row>
    <row r="310" spans="2:7" ht="33" customHeight="1">
      <c r="B310" s="460" t="s">
        <v>3524</v>
      </c>
      <c r="C310" s="426"/>
      <c r="D310" s="460" t="s">
        <v>3525</v>
      </c>
      <c r="E310" s="163">
        <f ca="1">TODAY()</f>
        <v>46069</v>
      </c>
    </row>
    <row r="311" spans="2:7" ht="24" customHeight="1">
      <c r="B311" s="460" t="str">
        <f>B285</f>
        <v>Property-Owner Name          ___________________________________________</v>
      </c>
      <c r="C311" s="426"/>
      <c r="D311" s="1221" t="str">
        <f>E285</f>
        <v>LACEY, EUNICE</v>
      </c>
      <c r="E311" s="462" t="s">
        <v>3526</v>
      </c>
    </row>
    <row r="312" spans="2:7" ht="18">
      <c r="B312" s="426"/>
      <c r="C312" s="426"/>
    </row>
    <row r="313" spans="2:7" ht="18">
      <c r="B313" s="426"/>
      <c r="C313" s="426"/>
    </row>
    <row r="314" spans="2:7" ht="90" customHeight="1">
      <c r="C314" s="426"/>
    </row>
    <row r="315" spans="2:7" ht="20.45">
      <c r="B315" s="1853"/>
      <c r="C315" s="426"/>
      <c r="D315" s="1882" t="s">
        <v>1617</v>
      </c>
      <c r="E315" s="1882"/>
      <c r="F315" s="7"/>
      <c r="G315" s="7"/>
    </row>
    <row r="316" spans="2:7" ht="18">
      <c r="B316" s="1853"/>
      <c r="D316" s="1885" t="s">
        <v>1617</v>
      </c>
      <c r="E316" s="1885"/>
      <c r="F316" s="1885"/>
      <c r="G316" s="1885"/>
    </row>
    <row r="317" spans="2:7" ht="15.6" customHeight="1">
      <c r="B317" s="1853"/>
      <c r="D317" s="396" t="s">
        <v>1695</v>
      </c>
      <c r="E317" s="396"/>
    </row>
    <row r="318" spans="2:7" ht="18">
      <c r="B318" s="1853"/>
      <c r="D318" s="1883" t="s">
        <v>3527</v>
      </c>
      <c r="E318" s="1883"/>
    </row>
    <row r="319" spans="2:7" ht="18">
      <c r="B319" s="1853"/>
      <c r="D319" s="1883" t="s">
        <v>3528</v>
      </c>
      <c r="E319" s="1883"/>
    </row>
    <row r="320" spans="2:7">
      <c r="B320" s="1853"/>
      <c r="D320" s="396" t="s">
        <v>3083</v>
      </c>
    </row>
    <row r="321" spans="2:7">
      <c r="D321" s="52" t="s">
        <v>3064</v>
      </c>
      <c r="F321" s="2148"/>
      <c r="G321" s="2148"/>
    </row>
    <row r="322" spans="2:7" ht="42">
      <c r="B322" s="872" t="s">
        <v>3529</v>
      </c>
      <c r="D322" s="396" t="s">
        <v>3530</v>
      </c>
      <c r="E322" s="396"/>
      <c r="F322" s="1183"/>
      <c r="G322" s="7"/>
    </row>
    <row r="323" spans="2:7">
      <c r="D323" s="7"/>
      <c r="E323" s="7"/>
      <c r="F323" s="75"/>
      <c r="G323" s="7"/>
    </row>
    <row r="324" spans="2:7">
      <c r="B324" s="727"/>
      <c r="D324" s="396" t="s">
        <v>1715</v>
      </c>
      <c r="F324" s="396"/>
      <c r="G324" s="7"/>
    </row>
    <row r="325" spans="2:7" ht="84.6">
      <c r="B325" s="874" t="s">
        <v>3531</v>
      </c>
      <c r="D325" s="396" t="s">
        <v>3084</v>
      </c>
      <c r="E325" s="396"/>
    </row>
    <row r="326" spans="2:7" ht="18">
      <c r="D326" s="1930" t="s">
        <v>3059</v>
      </c>
      <c r="E326" s="1930"/>
    </row>
    <row r="327" spans="2:7">
      <c r="D327" s="1884"/>
      <c r="E327" s="649"/>
    </row>
    <row r="328" spans="2:7" ht="38.450000000000003">
      <c r="B328" s="1118" t="s">
        <v>3532</v>
      </c>
      <c r="D328" s="1884"/>
      <c r="E328" s="649"/>
    </row>
    <row r="329" spans="2:7">
      <c r="D329" s="396" t="s">
        <v>1678</v>
      </c>
    </row>
    <row r="330" spans="2:7">
      <c r="B330" s="1117" t="s">
        <v>3533</v>
      </c>
    </row>
    <row r="331" spans="2:7" ht="30">
      <c r="B331" s="1117" t="s">
        <v>3534</v>
      </c>
    </row>
    <row r="332" spans="2:7">
      <c r="B332" s="1117"/>
    </row>
    <row r="333" spans="2:7">
      <c r="B333" s="1117" t="s">
        <v>3535</v>
      </c>
    </row>
    <row r="334" spans="2:7">
      <c r="B334" s="1117"/>
    </row>
    <row r="335" spans="2:7" ht="30">
      <c r="B335" s="1117" t="s">
        <v>3536</v>
      </c>
    </row>
    <row r="336" spans="2:7">
      <c r="B336" s="1117"/>
    </row>
    <row r="337" spans="1:4">
      <c r="B337" s="1117" t="s">
        <v>3537</v>
      </c>
    </row>
    <row r="340" spans="1:4" ht="38.450000000000003">
      <c r="B340" s="1118" t="s">
        <v>3538</v>
      </c>
    </row>
    <row r="342" spans="1:4" ht="57.6">
      <c r="B342" s="1118" t="s">
        <v>3539</v>
      </c>
    </row>
    <row r="344" spans="1:4" ht="218.45">
      <c r="B344" s="480" t="s">
        <v>3540</v>
      </c>
    </row>
    <row r="350" spans="1:4">
      <c r="A350" s="432"/>
      <c r="B350" s="432"/>
      <c r="C350" s="432"/>
      <c r="D350" s="432"/>
    </row>
    <row r="351" spans="1:4" ht="18">
      <c r="B351" s="898" t="s">
        <v>3541</v>
      </c>
    </row>
    <row r="352" spans="1:4" ht="108">
      <c r="B352" s="899" t="s">
        <v>3542</v>
      </c>
    </row>
    <row r="353" spans="2:2" ht="90">
      <c r="B353" s="479" t="s">
        <v>3543</v>
      </c>
    </row>
    <row r="354" spans="2:2" ht="18">
      <c r="B354" s="899"/>
    </row>
    <row r="355" spans="2:2" ht="18">
      <c r="B355" s="479" t="s">
        <v>3544</v>
      </c>
    </row>
    <row r="356" spans="2:2" ht="18">
      <c r="B356" s="899"/>
    </row>
    <row r="357" spans="2:2" ht="72">
      <c r="B357" s="479" t="s">
        <v>3545</v>
      </c>
    </row>
    <row r="358" spans="2:2" ht="36">
      <c r="B358" s="263" t="s">
        <v>3546</v>
      </c>
    </row>
    <row r="359" spans="2:2">
      <c r="B359" s="176" t="s">
        <v>3547</v>
      </c>
    </row>
    <row r="360" spans="2:2" ht="18">
      <c r="B360" s="899"/>
    </row>
    <row r="361" spans="2:2" ht="72">
      <c r="B361" s="479" t="s">
        <v>3548</v>
      </c>
    </row>
    <row r="362" spans="2:2" ht="18">
      <c r="B362" s="479"/>
    </row>
    <row r="363" spans="2:2" ht="54">
      <c r="B363" s="900" t="s">
        <v>3549</v>
      </c>
    </row>
    <row r="364" spans="2:2" ht="18">
      <c r="B364" s="479"/>
    </row>
    <row r="365" spans="2:2" ht="18">
      <c r="B365" s="899"/>
    </row>
    <row r="366" spans="2:2" ht="18">
      <c r="B366" s="899"/>
    </row>
    <row r="367" spans="2:2" ht="17.45">
      <c r="B367" s="901" t="s">
        <v>3550</v>
      </c>
    </row>
    <row r="368" spans="2:2" ht="69.599999999999994">
      <c r="B368" s="902" t="s">
        <v>3551</v>
      </c>
    </row>
    <row r="369" spans="2:2" ht="18">
      <c r="B369" s="899"/>
    </row>
    <row r="370" spans="2:2" ht="18">
      <c r="B370" s="899" t="s">
        <v>3552</v>
      </c>
    </row>
    <row r="371" spans="2:2" ht="18">
      <c r="B371" s="899"/>
    </row>
    <row r="372" spans="2:2" ht="18">
      <c r="B372" s="899" t="s">
        <v>3553</v>
      </c>
    </row>
    <row r="373" spans="2:2" ht="18">
      <c r="B373" s="899"/>
    </row>
    <row r="374" spans="2:2" ht="18">
      <c r="B374" s="899" t="s">
        <v>3554</v>
      </c>
    </row>
    <row r="375" spans="2:2" ht="18">
      <c r="B375" s="899"/>
    </row>
    <row r="376" spans="2:2" ht="18">
      <c r="B376" s="899" t="s">
        <v>3555</v>
      </c>
    </row>
    <row r="377" spans="2:2" ht="18">
      <c r="B377" s="899"/>
    </row>
    <row r="378" spans="2:2" ht="18">
      <c r="B378" s="899" t="s">
        <v>3556</v>
      </c>
    </row>
    <row r="379" spans="2:2" ht="18">
      <c r="B379" s="899"/>
    </row>
    <row r="380" spans="2:2" ht="18">
      <c r="B380" s="899" t="s">
        <v>3557</v>
      </c>
    </row>
    <row r="381" spans="2:2" ht="18">
      <c r="B381" s="899"/>
    </row>
    <row r="382" spans="2:2" ht="18">
      <c r="B382" s="899" t="s">
        <v>3558</v>
      </c>
    </row>
    <row r="383" spans="2:2" ht="18">
      <c r="B383" s="899"/>
    </row>
    <row r="384" spans="2:2" ht="18">
      <c r="B384" s="899" t="s">
        <v>3559</v>
      </c>
    </row>
    <row r="385" spans="2:2" ht="18">
      <c r="B385" s="903" t="s">
        <v>3560</v>
      </c>
    </row>
    <row r="386" spans="2:2" ht="18">
      <c r="B386" s="899"/>
    </row>
    <row r="387" spans="2:2" ht="18">
      <c r="B387" s="899"/>
    </row>
    <row r="388" spans="2:2" ht="57.6">
      <c r="B388" s="904" t="s">
        <v>3561</v>
      </c>
    </row>
    <row r="389" spans="2:2">
      <c r="B389" s="904"/>
    </row>
    <row r="390" spans="2:2" ht="62.45">
      <c r="B390" s="905" t="s">
        <v>3562</v>
      </c>
    </row>
    <row r="391" spans="2:2">
      <c r="B391" s="905"/>
    </row>
    <row r="392" spans="2:2" ht="78">
      <c r="B392" s="905" t="s">
        <v>3563</v>
      </c>
    </row>
    <row r="393" spans="2:2" ht="18">
      <c r="B393" s="899"/>
    </row>
    <row r="394" spans="2:2" ht="18">
      <c r="B394" s="906" t="s">
        <v>3564</v>
      </c>
    </row>
    <row r="395" spans="2:2" ht="18">
      <c r="B395" s="79"/>
    </row>
    <row r="396" spans="2:2" ht="18">
      <c r="B396" s="907" t="s">
        <v>3565</v>
      </c>
    </row>
    <row r="397" spans="2:2" ht="18">
      <c r="B397" s="79"/>
    </row>
    <row r="398" spans="2:2" ht="31.15">
      <c r="B398" s="889" t="s">
        <v>3566</v>
      </c>
    </row>
    <row r="399" spans="2:2" ht="31.15">
      <c r="B399" s="889" t="s">
        <v>3567</v>
      </c>
    </row>
    <row r="400" spans="2:2" ht="93.6">
      <c r="B400" s="889" t="s">
        <v>3568</v>
      </c>
    </row>
    <row r="401" spans="2:2">
      <c r="B401" s="889"/>
    </row>
    <row r="402" spans="2:2" ht="46.9">
      <c r="B402" s="889" t="s">
        <v>3569</v>
      </c>
    </row>
    <row r="403" spans="2:2">
      <c r="B403" s="889"/>
    </row>
    <row r="404" spans="2:2" ht="46.9">
      <c r="B404" s="889" t="s">
        <v>3570</v>
      </c>
    </row>
    <row r="405" spans="2:2">
      <c r="B405" s="889"/>
    </row>
    <row r="406" spans="2:2" ht="93.6">
      <c r="B406" s="889" t="s">
        <v>3571</v>
      </c>
    </row>
    <row r="407" spans="2:2">
      <c r="B407" s="889"/>
    </row>
    <row r="408" spans="2:2">
      <c r="B408" s="1218" t="s">
        <v>3572</v>
      </c>
    </row>
    <row r="410" spans="2:2">
      <c r="B410" s="1969" t="s">
        <v>3244</v>
      </c>
    </row>
    <row r="411" spans="2:2" ht="27.6" customHeight="1">
      <c r="B411" s="2190" t="s">
        <v>3573</v>
      </c>
    </row>
    <row r="412" spans="2:2">
      <c r="B412" s="2190"/>
    </row>
    <row r="413" spans="2:2">
      <c r="B413" s="1969"/>
    </row>
    <row r="414" spans="2:2" ht="28.9">
      <c r="B414" s="1969" t="s">
        <v>3574</v>
      </c>
    </row>
    <row r="415" spans="2:2">
      <c r="B415" s="1969"/>
    </row>
    <row r="416" spans="2:2" ht="28.9">
      <c r="B416" s="1969" t="s">
        <v>3575</v>
      </c>
    </row>
    <row r="417" spans="2:2">
      <c r="B417" s="1969"/>
    </row>
    <row r="418" spans="2:2">
      <c r="B418" s="1969" t="s">
        <v>3242</v>
      </c>
    </row>
    <row r="419" spans="2:2">
      <c r="B419" s="1969"/>
    </row>
    <row r="420" spans="2:2" ht="28.9">
      <c r="B420" s="1969" t="s">
        <v>3576</v>
      </c>
    </row>
    <row r="421" spans="2:2">
      <c r="B421" s="1108"/>
    </row>
    <row r="422" spans="2:2">
      <c r="B422" s="1109" t="s">
        <v>3577</v>
      </c>
    </row>
    <row r="423" spans="2:2">
      <c r="B423" s="1109"/>
    </row>
    <row r="424" spans="2:2">
      <c r="B424" s="1109" t="s">
        <v>3250</v>
      </c>
    </row>
    <row r="425" spans="2:2">
      <c r="B425" s="1110" t="s">
        <v>3251</v>
      </c>
    </row>
    <row r="426" spans="2:2">
      <c r="B426" s="1110" t="s">
        <v>3252</v>
      </c>
    </row>
    <row r="427" spans="2:2">
      <c r="B427" s="1110"/>
    </row>
    <row r="428" spans="2:2">
      <c r="B428" s="1109" t="s">
        <v>3578</v>
      </c>
    </row>
    <row r="429" spans="2:2">
      <c r="B429" s="1110" t="s">
        <v>3579</v>
      </c>
    </row>
    <row r="430" spans="2:2">
      <c r="B430" s="1110" t="s">
        <v>3255</v>
      </c>
    </row>
    <row r="431" spans="2:2">
      <c r="B431" s="1110" t="s">
        <v>3256</v>
      </c>
    </row>
    <row r="432" spans="2:2">
      <c r="B432" s="1110"/>
    </row>
    <row r="433" spans="2:2">
      <c r="B433" s="1109" t="s">
        <v>3257</v>
      </c>
    </row>
    <row r="434" spans="2:2">
      <c r="B434" s="1109" t="s">
        <v>3580</v>
      </c>
    </row>
    <row r="435" spans="2:2">
      <c r="B435" s="1110" t="s">
        <v>3259</v>
      </c>
    </row>
    <row r="436" spans="2:2">
      <c r="B436" s="1110" t="s">
        <v>3260</v>
      </c>
    </row>
    <row r="437" spans="2:2">
      <c r="B437" s="1109" t="s">
        <v>3581</v>
      </c>
    </row>
    <row r="438" spans="2:2">
      <c r="B438" s="1109" t="s">
        <v>3582</v>
      </c>
    </row>
    <row r="439" spans="2:2">
      <c r="B439" s="1109"/>
    </row>
    <row r="440" spans="2:2">
      <c r="B440" s="1109" t="s">
        <v>3583</v>
      </c>
    </row>
    <row r="441" spans="2:2">
      <c r="B441" s="1109"/>
    </row>
    <row r="442" spans="2:2">
      <c r="B442" s="1109" t="s">
        <v>3264</v>
      </c>
    </row>
    <row r="443" spans="2:2">
      <c r="B443" s="1109"/>
    </row>
    <row r="444" spans="2:2">
      <c r="B444" s="1109" t="s">
        <v>3265</v>
      </c>
    </row>
    <row r="445" spans="2:2">
      <c r="B445" s="1110" t="s">
        <v>3266</v>
      </c>
    </row>
    <row r="446" spans="2:2">
      <c r="B446" s="1109"/>
    </row>
    <row r="447" spans="2:2">
      <c r="B447" s="1109" t="s">
        <v>3267</v>
      </c>
    </row>
    <row r="448" spans="2:2">
      <c r="B448" s="1110" t="s">
        <v>3268</v>
      </c>
    </row>
    <row r="449" spans="2:2">
      <c r="B449" s="1110" t="s">
        <v>3269</v>
      </c>
    </row>
    <row r="450" spans="2:2">
      <c r="B450" s="1110" t="s">
        <v>3584</v>
      </c>
    </row>
    <row r="451" spans="2:2">
      <c r="B451" s="1110" t="s">
        <v>3271</v>
      </c>
    </row>
    <row r="452" spans="2:2">
      <c r="B452" s="1109"/>
    </row>
    <row r="453" spans="2:2">
      <c r="B453" s="1109" t="s">
        <v>3585</v>
      </c>
    </row>
    <row r="454" spans="2:2">
      <c r="B454" s="1109"/>
    </row>
    <row r="455" spans="2:2">
      <c r="B455" s="1109" t="s">
        <v>3273</v>
      </c>
    </row>
    <row r="456" spans="2:2">
      <c r="B456" s="1109"/>
    </row>
    <row r="457" spans="2:2">
      <c r="B457" s="1109" t="s">
        <v>3586</v>
      </c>
    </row>
    <row r="458" spans="2:2">
      <c r="B458" s="1109"/>
    </row>
    <row r="459" spans="2:2">
      <c r="B459" s="1109" t="s">
        <v>3275</v>
      </c>
    </row>
    <row r="460" spans="2:2">
      <c r="B460" s="1109" t="s">
        <v>3587</v>
      </c>
    </row>
    <row r="461" spans="2:2">
      <c r="B461" s="1109" t="s">
        <v>3588</v>
      </c>
    </row>
    <row r="462" spans="2:2">
      <c r="B462" s="1109"/>
    </row>
    <row r="463" spans="2:2">
      <c r="B463" s="1109" t="s">
        <v>3278</v>
      </c>
    </row>
    <row r="464" spans="2:2">
      <c r="B464" s="1109"/>
    </row>
    <row r="465" spans="2:2">
      <c r="B465" s="1109" t="s">
        <v>3589</v>
      </c>
    </row>
    <row r="466" spans="2:2">
      <c r="B466" s="1109"/>
    </row>
    <row r="467" spans="2:2">
      <c r="B467" s="1136" t="s">
        <v>3280</v>
      </c>
    </row>
    <row r="468" spans="2:2">
      <c r="B468" s="1136" t="s">
        <v>3281</v>
      </c>
    </row>
    <row r="469" spans="2:2">
      <c r="B469" s="1136" t="s">
        <v>3282</v>
      </c>
    </row>
    <row r="470" spans="2:2">
      <c r="B470" s="1136" t="s">
        <v>3283</v>
      </c>
    </row>
    <row r="471" spans="2:2">
      <c r="B471" s="1136" t="s">
        <v>3284</v>
      </c>
    </row>
    <row r="472" spans="2:2">
      <c r="B472" s="1136" t="s">
        <v>3285</v>
      </c>
    </row>
    <row r="473" spans="2:2">
      <c r="B473" s="1136" t="s">
        <v>3286</v>
      </c>
    </row>
    <row r="474" spans="2:2">
      <c r="B474" s="1136" t="s">
        <v>3287</v>
      </c>
    </row>
    <row r="475" spans="2:2">
      <c r="B475" s="1136" t="s">
        <v>3288</v>
      </c>
    </row>
    <row r="476" spans="2:2">
      <c r="B476" s="1136" t="s">
        <v>3289</v>
      </c>
    </row>
    <row r="477" spans="2:2">
      <c r="B477" s="1136" t="s">
        <v>3290</v>
      </c>
    </row>
    <row r="478" spans="2:2">
      <c r="B478" s="1136" t="s">
        <v>3291</v>
      </c>
    </row>
    <row r="479" spans="2:2">
      <c r="B479" s="1136" t="s">
        <v>3292</v>
      </c>
    </row>
    <row r="480" spans="2:2">
      <c r="B480" s="1136" t="s">
        <v>3293</v>
      </c>
    </row>
    <row r="481" spans="1:4">
      <c r="B481" s="15"/>
    </row>
    <row r="482" spans="1:4">
      <c r="B482" s="15"/>
    </row>
    <row r="483" spans="1:4">
      <c r="B483" s="1136" t="s">
        <v>3294</v>
      </c>
    </row>
    <row r="484" spans="1:4">
      <c r="B484" s="1136" t="s">
        <v>3295</v>
      </c>
    </row>
    <row r="485" spans="1:4" ht="19.149999999999999">
      <c r="B485" s="1137" t="s">
        <v>3296</v>
      </c>
    </row>
    <row r="486" spans="1:4" ht="19.149999999999999">
      <c r="B486" s="1137" t="s">
        <v>3590</v>
      </c>
    </row>
    <row r="487" spans="1:4" ht="19.149999999999999">
      <c r="B487" s="1137" t="s">
        <v>3591</v>
      </c>
    </row>
    <row r="488" spans="1:4">
      <c r="A488" s="432"/>
      <c r="B488" s="1247"/>
      <c r="C488" s="432"/>
      <c r="D488" s="432"/>
    </row>
    <row r="489" spans="1:4" ht="19.149999999999999">
      <c r="B489" s="1138" t="s">
        <v>3300</v>
      </c>
    </row>
    <row r="490" spans="1:4">
      <c r="B490" s="15"/>
    </row>
    <row r="491" spans="1:4">
      <c r="B491" s="1136" t="s">
        <v>3301</v>
      </c>
    </row>
    <row r="492" spans="1:4">
      <c r="B492" s="1136" t="s">
        <v>3302</v>
      </c>
    </row>
    <row r="493" spans="1:4">
      <c r="B493" s="1136" t="s">
        <v>3303</v>
      </c>
    </row>
    <row r="494" spans="1:4">
      <c r="B494" s="1136" t="s">
        <v>3304</v>
      </c>
    </row>
    <row r="495" spans="1:4">
      <c r="B495" s="1136" t="s">
        <v>3305</v>
      </c>
    </row>
    <row r="496" spans="1:4">
      <c r="B496" s="15"/>
    </row>
    <row r="497" spans="2:5">
      <c r="B497" s="974" t="s">
        <v>3306</v>
      </c>
    </row>
    <row r="498" spans="2:5">
      <c r="B498" s="1136" t="s">
        <v>3307</v>
      </c>
    </row>
    <row r="499" spans="2:5" ht="31.15">
      <c r="B499" s="1246" t="s">
        <v>3308</v>
      </c>
    </row>
    <row r="500" spans="2:5">
      <c r="B500" s="1109"/>
    </row>
    <row r="501" spans="2:5">
      <c r="B501" s="1109"/>
    </row>
    <row r="503" spans="2:5">
      <c r="B503" s="265" t="s">
        <v>3592</v>
      </c>
    </row>
    <row r="505" spans="2:5" ht="52.15">
      <c r="B505" s="1116" t="s">
        <v>3593</v>
      </c>
    </row>
    <row r="506" spans="2:5" ht="17.45">
      <c r="B506" s="1116"/>
    </row>
    <row r="507" spans="2:5" ht="17.45">
      <c r="B507" s="1116"/>
    </row>
    <row r="508" spans="2:5" ht="18">
      <c r="B508" s="1123" t="s">
        <v>3594</v>
      </c>
    </row>
    <row r="509" spans="2:5" ht="36">
      <c r="B509" s="1123" t="s">
        <v>3595</v>
      </c>
    </row>
    <row r="510" spans="2:5" ht="18">
      <c r="B510" s="1121"/>
      <c r="C510"/>
      <c r="D510"/>
      <c r="E510"/>
    </row>
    <row r="511" spans="2:5" ht="18">
      <c r="B511" s="1122"/>
      <c r="C511"/>
      <c r="D511"/>
      <c r="E511"/>
    </row>
    <row r="512" spans="2:5" ht="18">
      <c r="B512" s="262" t="s">
        <v>3596</v>
      </c>
      <c r="C512"/>
      <c r="D512"/>
      <c r="E512"/>
    </row>
    <row r="513" spans="1:5">
      <c r="B513" s="175"/>
      <c r="C513"/>
      <c r="D513"/>
      <c r="E513"/>
    </row>
    <row r="514" spans="1:5" ht="18">
      <c r="B514" s="262" t="s">
        <v>3597</v>
      </c>
      <c r="C514"/>
      <c r="D514"/>
      <c r="E514"/>
    </row>
    <row r="515" spans="1:5" ht="36">
      <c r="B515" s="262" t="s">
        <v>3598</v>
      </c>
      <c r="C515"/>
      <c r="D515"/>
      <c r="E515"/>
    </row>
    <row r="516" spans="1:5">
      <c r="B516" s="175"/>
      <c r="C516"/>
      <c r="D516"/>
      <c r="E516"/>
    </row>
    <row r="517" spans="1:5" ht="36">
      <c r="B517" s="262" t="s">
        <v>3599</v>
      </c>
      <c r="C517"/>
      <c r="D517"/>
      <c r="E517"/>
    </row>
    <row r="518" spans="1:5" ht="18">
      <c r="B518" s="262"/>
      <c r="C518"/>
      <c r="D518"/>
      <c r="E518"/>
    </row>
    <row r="519" spans="1:5" ht="18">
      <c r="A519" s="2188" t="s">
        <v>3600</v>
      </c>
      <c r="B519" s="262" t="s">
        <v>3600</v>
      </c>
      <c r="C519"/>
      <c r="D519"/>
      <c r="E519"/>
    </row>
    <row r="520" spans="1:5">
      <c r="A520" s="2188"/>
      <c r="B520" s="2189" t="s">
        <v>3601</v>
      </c>
      <c r="C520"/>
      <c r="D520"/>
      <c r="E520"/>
    </row>
    <row r="521" spans="1:5">
      <c r="A521" s="2188"/>
      <c r="B521" s="2189"/>
      <c r="C521"/>
      <c r="D521"/>
      <c r="E521"/>
    </row>
    <row r="522" spans="1:5" ht="36">
      <c r="A522" s="2188"/>
      <c r="B522" s="1119" t="s">
        <v>3602</v>
      </c>
      <c r="C522"/>
      <c r="D522"/>
      <c r="E522"/>
    </row>
    <row r="523" spans="1:5">
      <c r="A523" s="2188"/>
      <c r="B523" s="726"/>
      <c r="C523"/>
      <c r="D523"/>
      <c r="E523"/>
    </row>
    <row r="524" spans="1:5" ht="54">
      <c r="A524" s="2188"/>
      <c r="B524" s="1119" t="s">
        <v>3603</v>
      </c>
      <c r="C524"/>
      <c r="D524"/>
      <c r="E524"/>
    </row>
    <row r="525" spans="1:5" ht="18">
      <c r="A525" s="2188"/>
      <c r="B525" s="1119"/>
      <c r="C525"/>
      <c r="D525"/>
      <c r="E525"/>
    </row>
    <row r="526" spans="1:5" ht="36">
      <c r="A526" s="2188"/>
      <c r="B526" s="1119" t="s">
        <v>3604</v>
      </c>
      <c r="C526"/>
      <c r="D526"/>
      <c r="E526"/>
    </row>
    <row r="527" spans="1:5">
      <c r="A527" s="2188"/>
      <c r="B527" s="1120"/>
      <c r="C527"/>
      <c r="D527"/>
      <c r="E527"/>
    </row>
    <row r="528" spans="1:5" ht="54">
      <c r="A528" s="2188"/>
      <c r="B528" s="1119" t="s">
        <v>3605</v>
      </c>
      <c r="C528"/>
      <c r="D528"/>
      <c r="E528"/>
    </row>
    <row r="529" spans="1:5" ht="18">
      <c r="A529" s="2188"/>
      <c r="B529" s="1121"/>
      <c r="C529"/>
      <c r="D529"/>
      <c r="E529"/>
    </row>
    <row r="530" spans="1:5" ht="20.45" customHeight="1">
      <c r="A530" s="2188"/>
      <c r="B530" s="1119" t="s">
        <v>3606</v>
      </c>
      <c r="C530"/>
      <c r="D530"/>
      <c r="E530"/>
    </row>
    <row r="531" spans="1:5" ht="15.6" customHeight="1">
      <c r="A531" s="2188"/>
      <c r="B531" s="726"/>
      <c r="C531"/>
      <c r="D531"/>
      <c r="E531"/>
    </row>
    <row r="532" spans="1:5" ht="36">
      <c r="A532" s="2188"/>
      <c r="B532" s="1119" t="s">
        <v>3607</v>
      </c>
      <c r="C532"/>
      <c r="D532"/>
      <c r="E532"/>
    </row>
    <row r="533" spans="1:5">
      <c r="B533" s="726"/>
      <c r="C533"/>
      <c r="D533"/>
      <c r="E533"/>
    </row>
    <row r="534" spans="1:5" ht="18">
      <c r="B534" s="1119" t="s">
        <v>3608</v>
      </c>
      <c r="C534"/>
      <c r="D534"/>
      <c r="E534"/>
    </row>
    <row r="535" spans="1:5">
      <c r="B535" s="726"/>
      <c r="C535"/>
      <c r="D535"/>
      <c r="E535"/>
    </row>
    <row r="536" spans="1:5" ht="54">
      <c r="B536" s="1119" t="s">
        <v>3609</v>
      </c>
      <c r="C536"/>
      <c r="D536"/>
      <c r="E536"/>
    </row>
    <row r="537" spans="1:5" ht="18">
      <c r="B537" s="1119"/>
      <c r="C537"/>
      <c r="D537"/>
      <c r="E537"/>
    </row>
    <row r="538" spans="1:5" ht="18">
      <c r="B538" s="1119" t="s">
        <v>3610</v>
      </c>
      <c r="C538"/>
      <c r="D538"/>
      <c r="E538"/>
    </row>
    <row r="539" spans="1:5" ht="36">
      <c r="B539" s="1119" t="s">
        <v>3595</v>
      </c>
      <c r="C539"/>
      <c r="D539"/>
      <c r="E539"/>
    </row>
    <row r="540" spans="1:5">
      <c r="B540" s="726"/>
      <c r="C540"/>
      <c r="D540"/>
      <c r="E540"/>
    </row>
    <row r="541" spans="1:5" ht="18">
      <c r="B541" s="1119" t="s">
        <v>3611</v>
      </c>
      <c r="C541"/>
      <c r="D541"/>
      <c r="E541"/>
    </row>
    <row r="542" spans="1:5" ht="18">
      <c r="B542" s="1119"/>
      <c r="C542"/>
      <c r="D542"/>
      <c r="E542"/>
    </row>
    <row r="543" spans="1:5" ht="72">
      <c r="B543" s="1119" t="s">
        <v>3612</v>
      </c>
      <c r="C543"/>
      <c r="D543"/>
      <c r="E543"/>
    </row>
    <row r="544" spans="1:5" ht="18">
      <c r="B544" s="1119"/>
      <c r="C544"/>
      <c r="D544"/>
      <c r="E544"/>
    </row>
    <row r="545" spans="2:5" ht="54">
      <c r="B545" s="1119" t="s">
        <v>3613</v>
      </c>
      <c r="C545"/>
      <c r="D545"/>
      <c r="E545"/>
    </row>
    <row r="546" spans="2:5">
      <c r="B546" s="726"/>
      <c r="C546"/>
      <c r="D546"/>
      <c r="E546"/>
    </row>
    <row r="547" spans="2:5" ht="36">
      <c r="B547" s="1119" t="s">
        <v>3614</v>
      </c>
      <c r="C547"/>
      <c r="D547"/>
      <c r="E547"/>
    </row>
    <row r="548" spans="2:5" ht="18">
      <c r="B548" s="1119"/>
      <c r="C548"/>
      <c r="D548"/>
      <c r="E548"/>
    </row>
    <row r="549" spans="2:5" ht="36">
      <c r="B549" s="1119" t="s">
        <v>3615</v>
      </c>
      <c r="C549"/>
      <c r="D549"/>
      <c r="E549"/>
    </row>
    <row r="550" spans="2:5" ht="18">
      <c r="B550" s="1119"/>
      <c r="C550"/>
      <c r="D550"/>
      <c r="E550"/>
    </row>
    <row r="551" spans="2:5" ht="18">
      <c r="B551" s="1121" t="s">
        <v>3616</v>
      </c>
      <c r="C551"/>
      <c r="D551"/>
      <c r="E551"/>
    </row>
    <row r="553" spans="2:5" ht="18">
      <c r="B553" s="720"/>
    </row>
    <row r="554" spans="2:5" ht="18">
      <c r="B554" s="719" t="s">
        <v>3617</v>
      </c>
    </row>
    <row r="555" spans="2:5" ht="36">
      <c r="B555" s="719" t="s">
        <v>3618</v>
      </c>
    </row>
    <row r="556" spans="2:5" ht="18">
      <c r="B556" s="719" t="s">
        <v>3619</v>
      </c>
    </row>
    <row r="557" spans="2:5" ht="18">
      <c r="B557" s="719"/>
    </row>
    <row r="558" spans="2:5" ht="18">
      <c r="B558" s="719"/>
    </row>
    <row r="559" spans="2:5" ht="18">
      <c r="B559" s="719" t="s">
        <v>3620</v>
      </c>
    </row>
    <row r="560" spans="2:5" ht="18">
      <c r="B560" s="719"/>
    </row>
    <row r="561" spans="1:2" ht="18">
      <c r="B561" s="719" t="s">
        <v>3621</v>
      </c>
    </row>
    <row r="562" spans="1:2" ht="54">
      <c r="B562" s="719" t="s">
        <v>3622</v>
      </c>
    </row>
    <row r="564" spans="1:2">
      <c r="B564" s="265" t="s">
        <v>716</v>
      </c>
    </row>
    <row r="565" spans="1:2">
      <c r="B565" s="265" t="s">
        <v>3623</v>
      </c>
    </row>
    <row r="566" spans="1:2">
      <c r="B566" s="265" t="s">
        <v>775</v>
      </c>
    </row>
    <row r="567" spans="1:2">
      <c r="B567" s="265" t="s">
        <v>3624</v>
      </c>
    </row>
    <row r="568" spans="1:2">
      <c r="B568" s="265" t="s">
        <v>3625</v>
      </c>
    </row>
    <row r="571" spans="1:2" ht="18" customHeight="1">
      <c r="A571" s="2187" t="s">
        <v>3369</v>
      </c>
      <c r="B571" s="1150" t="s">
        <v>3369</v>
      </c>
    </row>
    <row r="572" spans="1:2" ht="15.6" customHeight="1">
      <c r="A572" s="2187"/>
      <c r="B572" s="265" t="s">
        <v>3626</v>
      </c>
    </row>
    <row r="573" spans="1:2" ht="15.6" customHeight="1">
      <c r="A573" s="2187"/>
      <c r="B573" s="265" t="s">
        <v>3627</v>
      </c>
    </row>
    <row r="574" spans="1:2" ht="15.6" customHeight="1">
      <c r="A574" s="2187"/>
      <c r="B574" s="265" t="s">
        <v>3628</v>
      </c>
    </row>
    <row r="575" spans="1:2" ht="15.6" customHeight="1">
      <c r="A575" s="2187"/>
      <c r="B575" s="265" t="s">
        <v>3629</v>
      </c>
    </row>
    <row r="576" spans="1:2" ht="15.6" customHeight="1">
      <c r="A576" s="2187"/>
      <c r="B576" s="265" t="s">
        <v>3630</v>
      </c>
    </row>
    <row r="577" spans="1:2" ht="15.6" customHeight="1">
      <c r="A577" s="2187"/>
    </row>
    <row r="578" spans="1:2" ht="15.6" customHeight="1">
      <c r="A578" s="2187"/>
      <c r="B578" s="265" t="s">
        <v>3631</v>
      </c>
    </row>
    <row r="579" spans="1:2" ht="15.6" customHeight="1">
      <c r="A579" s="2187"/>
      <c r="B579" s="265" t="s">
        <v>3632</v>
      </c>
    </row>
    <row r="580" spans="1:2" ht="15.6" customHeight="1">
      <c r="A580" s="2187"/>
      <c r="B580" s="265" t="s">
        <v>3633</v>
      </c>
    </row>
    <row r="581" spans="1:2" ht="15.6" customHeight="1">
      <c r="A581" s="2187"/>
      <c r="B581" s="265" t="s">
        <v>3634</v>
      </c>
    </row>
    <row r="582" spans="1:2" ht="15.6" customHeight="1">
      <c r="A582" s="2187"/>
      <c r="B582" s="265" t="s">
        <v>3635</v>
      </c>
    </row>
    <row r="583" spans="1:2" ht="15.6" customHeight="1">
      <c r="A583" s="2187"/>
      <c r="B583" s="265" t="s">
        <v>3636</v>
      </c>
    </row>
    <row r="584" spans="1:2">
      <c r="A584" s="2187"/>
      <c r="B584" s="265" t="s">
        <v>3637</v>
      </c>
    </row>
    <row r="585" spans="1:2">
      <c r="A585" s="2187"/>
      <c r="B585" s="265" t="s">
        <v>3638</v>
      </c>
    </row>
    <row r="586" spans="1:2">
      <c r="A586" s="2187"/>
      <c r="B586" s="265" t="s">
        <v>3639</v>
      </c>
    </row>
    <row r="587" spans="1:2">
      <c r="A587" s="2187"/>
      <c r="B587" s="265" t="s">
        <v>3640</v>
      </c>
    </row>
    <row r="588" spans="1:2">
      <c r="A588" s="2187"/>
      <c r="B588" s="265" t="s">
        <v>3641</v>
      </c>
    </row>
    <row r="589" spans="1:2">
      <c r="A589" s="2187"/>
      <c r="B589" s="265" t="s">
        <v>3642</v>
      </c>
    </row>
    <row r="590" spans="1:2">
      <c r="A590" s="2187"/>
      <c r="B590" s="265" t="s">
        <v>3643</v>
      </c>
    </row>
    <row r="591" spans="1:2">
      <c r="A591" s="2187"/>
      <c r="B591" s="265" t="s">
        <v>3644</v>
      </c>
    </row>
    <row r="592" spans="1:2">
      <c r="A592" s="2187"/>
      <c r="B592" s="265" t="s">
        <v>3645</v>
      </c>
    </row>
    <row r="593" spans="1:2">
      <c r="A593" s="2187"/>
      <c r="B593" s="265" t="s">
        <v>3646</v>
      </c>
    </row>
    <row r="594" spans="1:2">
      <c r="A594" s="2187"/>
      <c r="B594" s="265" t="s">
        <v>3647</v>
      </c>
    </row>
    <row r="595" spans="1:2">
      <c r="A595" s="2187"/>
      <c r="B595" s="265" t="s">
        <v>3648</v>
      </c>
    </row>
    <row r="596" spans="1:2">
      <c r="A596" s="2187"/>
      <c r="B596" s="265" t="s">
        <v>3649</v>
      </c>
    </row>
    <row r="597" spans="1:2">
      <c r="A597" s="2187"/>
      <c r="B597" s="265" t="s">
        <v>3650</v>
      </c>
    </row>
    <row r="598" spans="1:2">
      <c r="A598" s="2187"/>
      <c r="B598" s="265" t="s">
        <v>3651</v>
      </c>
    </row>
    <row r="599" spans="1:2">
      <c r="A599" s="2187"/>
    </row>
    <row r="600" spans="1:2">
      <c r="A600" s="2187"/>
      <c r="B600" s="265" t="s">
        <v>3624</v>
      </c>
    </row>
    <row r="601" spans="1:2">
      <c r="A601" s="2187"/>
      <c r="B601" s="265" t="s">
        <v>3652</v>
      </c>
    </row>
    <row r="602" spans="1:2">
      <c r="A602" s="2187"/>
      <c r="B602" s="1124">
        <v>45564</v>
      </c>
    </row>
    <row r="603" spans="1:2">
      <c r="A603" s="2187"/>
    </row>
    <row r="604" spans="1:2">
      <c r="A604" s="2187"/>
      <c r="B604" s="265" t="s">
        <v>3653</v>
      </c>
    </row>
    <row r="605" spans="1:2">
      <c r="A605" s="2187"/>
      <c r="B605" s="265" t="s">
        <v>3654</v>
      </c>
    </row>
    <row r="606" spans="1:2">
      <c r="A606" s="2187"/>
      <c r="B606" s="265" t="s">
        <v>3655</v>
      </c>
    </row>
    <row r="607" spans="1:2">
      <c r="A607" s="2187"/>
      <c r="B607" s="265" t="s">
        <v>3656</v>
      </c>
    </row>
    <row r="608" spans="1:2">
      <c r="A608" s="2187"/>
      <c r="B608" s="265" t="s">
        <v>3657</v>
      </c>
    </row>
    <row r="609" spans="1:2">
      <c r="A609" s="2187"/>
      <c r="B609" s="265" t="s">
        <v>3658</v>
      </c>
    </row>
    <row r="610" spans="1:2">
      <c r="A610" s="2187"/>
      <c r="B610" s="265" t="s">
        <v>3659</v>
      </c>
    </row>
    <row r="611" spans="1:2">
      <c r="A611" s="2187"/>
      <c r="B611" s="265" t="s">
        <v>3660</v>
      </c>
    </row>
    <row r="612" spans="1:2">
      <c r="A612" s="2187"/>
      <c r="B612" s="265" t="s">
        <v>3661</v>
      </c>
    </row>
    <row r="613" spans="1:2">
      <c r="A613" s="2187"/>
      <c r="B613" s="265" t="s">
        <v>3662</v>
      </c>
    </row>
    <row r="614" spans="1:2">
      <c r="A614" s="2187"/>
      <c r="B614" s="265" t="s">
        <v>3663</v>
      </c>
    </row>
    <row r="615" spans="1:2">
      <c r="A615" s="2187"/>
      <c r="B615" s="265" t="s">
        <v>3664</v>
      </c>
    </row>
    <row r="616" spans="1:2">
      <c r="A616" s="2187"/>
      <c r="B616" s="265" t="s">
        <v>3665</v>
      </c>
    </row>
    <row r="617" spans="1:2">
      <c r="A617" s="2187"/>
      <c r="B617" s="265" t="s">
        <v>3666</v>
      </c>
    </row>
    <row r="618" spans="1:2">
      <c r="A618" s="2187"/>
      <c r="B618" s="265" t="s">
        <v>3667</v>
      </c>
    </row>
    <row r="619" spans="1:2">
      <c r="A619" s="2187"/>
      <c r="B619" s="265" t="s">
        <v>3668</v>
      </c>
    </row>
    <row r="620" spans="1:2">
      <c r="A620" s="2187"/>
      <c r="B620" s="265" t="s">
        <v>3669</v>
      </c>
    </row>
    <row r="621" spans="1:2">
      <c r="A621" s="2187"/>
      <c r="B621" s="265" t="s">
        <v>3670</v>
      </c>
    </row>
    <row r="622" spans="1:2">
      <c r="A622" s="2187"/>
      <c r="B622" s="265" t="s">
        <v>3671</v>
      </c>
    </row>
    <row r="623" spans="1:2">
      <c r="A623" s="2187"/>
      <c r="B623" s="265" t="s">
        <v>3672</v>
      </c>
    </row>
    <row r="625" spans="2:2">
      <c r="B625" s="15"/>
    </row>
    <row r="626" spans="2:2">
      <c r="B626" s="974" t="s">
        <v>3306</v>
      </c>
    </row>
    <row r="627" spans="2:2">
      <c r="B627" s="1136" t="s">
        <v>3307</v>
      </c>
    </row>
    <row r="628" spans="2:2" ht="33" customHeight="1">
      <c r="B628" s="1246" t="s">
        <v>3308</v>
      </c>
    </row>
    <row r="629" spans="2:2">
      <c r="B629" s="15"/>
    </row>
    <row r="630" spans="2:2">
      <c r="B630" s="1136" t="s">
        <v>3309</v>
      </c>
    </row>
    <row r="631" spans="2:2" ht="45">
      <c r="B631" s="1117" t="s">
        <v>3310</v>
      </c>
    </row>
    <row r="632" spans="2:2">
      <c r="B632" s="15"/>
    </row>
    <row r="633" spans="2:2">
      <c r="B633" s="1145" t="s">
        <v>3311</v>
      </c>
    </row>
    <row r="634" spans="2:2">
      <c r="B634" s="1136" t="s">
        <v>3312</v>
      </c>
    </row>
    <row r="635" spans="2:2">
      <c r="B635" s="1136" t="s">
        <v>3313</v>
      </c>
    </row>
    <row r="636" spans="2:2">
      <c r="B636" s="1136" t="s">
        <v>3314</v>
      </c>
    </row>
    <row r="637" spans="2:2">
      <c r="B637" s="1136" t="s">
        <v>3315</v>
      </c>
    </row>
    <row r="638" spans="2:2" ht="60">
      <c r="B638" s="1117" t="s">
        <v>3316</v>
      </c>
    </row>
    <row r="639" spans="2:2">
      <c r="B639" s="1136" t="s">
        <v>3317</v>
      </c>
    </row>
    <row r="640" spans="2:2">
      <c r="B640" s="1136" t="s">
        <v>3318</v>
      </c>
    </row>
    <row r="641" spans="2:2">
      <c r="B641" s="1136" t="s">
        <v>3319</v>
      </c>
    </row>
    <row r="642" spans="2:2">
      <c r="B642" s="1136" t="s">
        <v>3320</v>
      </c>
    </row>
    <row r="643" spans="2:2">
      <c r="B643" s="1136" t="s">
        <v>3321</v>
      </c>
    </row>
    <row r="644" spans="2:2">
      <c r="B644" s="1136" t="s">
        <v>3322</v>
      </c>
    </row>
    <row r="645" spans="2:2">
      <c r="B645" s="15"/>
    </row>
    <row r="646" spans="2:2" ht="45">
      <c r="B646" s="1117" t="s">
        <v>3323</v>
      </c>
    </row>
    <row r="647" spans="2:2" ht="60">
      <c r="B647" s="1117" t="s">
        <v>3324</v>
      </c>
    </row>
    <row r="648" spans="2:2">
      <c r="B648" s="1136" t="s">
        <v>3325</v>
      </c>
    </row>
    <row r="649" spans="2:2" ht="30">
      <c r="B649" s="1117" t="s">
        <v>3326</v>
      </c>
    </row>
    <row r="650" spans="2:2">
      <c r="B650" s="15"/>
    </row>
    <row r="651" spans="2:2">
      <c r="B651" s="1146" t="s">
        <v>3327</v>
      </c>
    </row>
    <row r="652" spans="2:2">
      <c r="B652" s="1146" t="s">
        <v>3328</v>
      </c>
    </row>
    <row r="653" spans="2:2">
      <c r="B653" s="1146" t="s">
        <v>3329</v>
      </c>
    </row>
    <row r="654" spans="2:2" ht="30">
      <c r="B654" s="1291" t="s">
        <v>3330</v>
      </c>
    </row>
    <row r="655" spans="2:2">
      <c r="B655" s="1146" t="s">
        <v>3331</v>
      </c>
    </row>
    <row r="656" spans="2:2">
      <c r="B656" s="1146" t="s">
        <v>3332</v>
      </c>
    </row>
    <row r="657" spans="2:2" ht="30">
      <c r="B657" s="1291" t="s">
        <v>3333</v>
      </c>
    </row>
    <row r="658" spans="2:2">
      <c r="B658" s="1146" t="s">
        <v>3334</v>
      </c>
    </row>
    <row r="659" spans="2:2">
      <c r="B659" s="1146" t="s">
        <v>3335</v>
      </c>
    </row>
    <row r="660" spans="2:2">
      <c r="B660" s="1146" t="s">
        <v>3336</v>
      </c>
    </row>
    <row r="661" spans="2:2">
      <c r="B661" s="1146"/>
    </row>
    <row r="662" spans="2:2">
      <c r="B662" s="1146"/>
    </row>
    <row r="663" spans="2:2">
      <c r="B663" s="1145" t="s">
        <v>3343</v>
      </c>
    </row>
    <row r="664" spans="2:2" ht="30">
      <c r="B664" s="1291" t="s">
        <v>3344</v>
      </c>
    </row>
    <row r="665" spans="2:2">
      <c r="B665" s="1145" t="s">
        <v>3346</v>
      </c>
    </row>
    <row r="666" spans="2:2">
      <c r="B666" s="1146" t="s">
        <v>3347</v>
      </c>
    </row>
    <row r="667" spans="2:2">
      <c r="B667" s="1146"/>
    </row>
    <row r="668" spans="2:2">
      <c r="B668" s="1146" t="s">
        <v>3348</v>
      </c>
    </row>
    <row r="669" spans="2:2">
      <c r="B669" s="1146"/>
    </row>
    <row r="670" spans="2:2" ht="60">
      <c r="B670" s="1291" t="s">
        <v>3349</v>
      </c>
    </row>
    <row r="671" spans="2:2">
      <c r="B671" s="1291"/>
    </row>
    <row r="672" spans="2:2" ht="30">
      <c r="B672" s="1291" t="s">
        <v>3350</v>
      </c>
    </row>
    <row r="673" spans="2:2">
      <c r="B673" s="1291"/>
    </row>
    <row r="674" spans="2:2">
      <c r="B674" s="1146" t="s">
        <v>3351</v>
      </c>
    </row>
    <row r="675" spans="2:2">
      <c r="B675" s="1146"/>
    </row>
    <row r="676" spans="2:2" ht="30">
      <c r="B676" s="1291" t="s">
        <v>3352</v>
      </c>
    </row>
    <row r="677" spans="2:2">
      <c r="B677" s="1291"/>
    </row>
    <row r="678" spans="2:2" ht="75">
      <c r="B678" s="1291" t="s">
        <v>3353</v>
      </c>
    </row>
    <row r="679" spans="2:2">
      <c r="B679" s="1146" t="s">
        <v>3354</v>
      </c>
    </row>
    <row r="680" spans="2:2">
      <c r="B680" s="1146"/>
    </row>
    <row r="681" spans="2:2">
      <c r="B681" s="1146" t="s">
        <v>3355</v>
      </c>
    </row>
    <row r="682" spans="2:2">
      <c r="B682" s="1146"/>
    </row>
    <row r="683" spans="2:2" ht="30">
      <c r="B683" s="1291" t="s">
        <v>3356</v>
      </c>
    </row>
    <row r="684" spans="2:2">
      <c r="B684" s="1291"/>
    </row>
    <row r="685" spans="2:2">
      <c r="B685" s="1146" t="s">
        <v>3357</v>
      </c>
    </row>
    <row r="686" spans="2:2">
      <c r="B686" s="1146"/>
    </row>
    <row r="687" spans="2:2">
      <c r="B687" s="1146" t="s">
        <v>3358</v>
      </c>
    </row>
    <row r="688" spans="2:2">
      <c r="B688" s="1146"/>
    </row>
    <row r="689" spans="2:4" ht="30">
      <c r="B689" s="1291" t="s">
        <v>3359</v>
      </c>
    </row>
    <row r="690" spans="2:4">
      <c r="B690" s="1291"/>
    </row>
    <row r="691" spans="2:4">
      <c r="B691" s="1146" t="s">
        <v>3360</v>
      </c>
    </row>
    <row r="692" spans="2:4">
      <c r="B692" s="1146"/>
    </row>
    <row r="693" spans="2:4" ht="30">
      <c r="B693" s="1291" t="s">
        <v>3361</v>
      </c>
    </row>
    <row r="694" spans="2:4">
      <c r="B694" s="15"/>
    </row>
    <row r="695" spans="2:4">
      <c r="B695" s="974" t="s">
        <v>3362</v>
      </c>
    </row>
    <row r="697" spans="2:4" ht="18">
      <c r="B697" s="1187"/>
      <c r="C697"/>
      <c r="D697"/>
    </row>
    <row r="698" spans="2:4" ht="17.45">
      <c r="B698" s="425" t="s">
        <v>3673</v>
      </c>
    </row>
    <row r="699" spans="2:4">
      <c r="B699" s="211"/>
    </row>
    <row r="700" spans="2:4" ht="36">
      <c r="B700" s="79" t="s">
        <v>3674</v>
      </c>
    </row>
    <row r="702" spans="2:4" ht="42.6">
      <c r="B702" s="872" t="s">
        <v>3675</v>
      </c>
    </row>
    <row r="704" spans="2:4">
      <c r="B704" s="874" t="s">
        <v>3676</v>
      </c>
    </row>
    <row r="705" spans="2:2">
      <c r="B705" s="1127"/>
    </row>
    <row r="706" spans="2:2" ht="82.9">
      <c r="B706" s="874" t="s">
        <v>3677</v>
      </c>
    </row>
    <row r="707" spans="2:2">
      <c r="B707" s="1228"/>
    </row>
    <row r="708" spans="2:2">
      <c r="B708" s="874" t="s">
        <v>3678</v>
      </c>
    </row>
    <row r="711" spans="2:2" ht="19.149999999999999">
      <c r="B711" s="1137" t="s">
        <v>3297</v>
      </c>
    </row>
    <row r="712" spans="2:2" ht="19.149999999999999">
      <c r="B712" s="1137" t="s">
        <v>3298</v>
      </c>
    </row>
    <row r="713" spans="2:2" ht="19.149999999999999">
      <c r="B713" s="1137" t="s">
        <v>3299</v>
      </c>
    </row>
    <row r="714" spans="2:2">
      <c r="B714" s="15"/>
    </row>
    <row r="715" spans="2:2">
      <c r="B715" s="1394"/>
    </row>
    <row r="716" spans="2:2">
      <c r="B716" s="1395" t="s">
        <v>3679</v>
      </c>
    </row>
    <row r="717" spans="2:2">
      <c r="B717" s="1395" t="s">
        <v>3680</v>
      </c>
    </row>
    <row r="718" spans="2:2">
      <c r="B718" s="1395" t="s">
        <v>3681</v>
      </c>
    </row>
    <row r="719" spans="2:2">
      <c r="B719" s="1396" t="s">
        <v>3682</v>
      </c>
    </row>
    <row r="720" spans="2:2">
      <c r="B720" s="1350" t="s">
        <v>3683</v>
      </c>
    </row>
    <row r="721" spans="2:4">
      <c r="B721" s="1127"/>
    </row>
    <row r="722" spans="2:4" ht="17.45">
      <c r="B722" s="1694" t="s">
        <v>3684</v>
      </c>
      <c r="D722"/>
    </row>
    <row r="723" spans="2:4">
      <c r="B723"/>
      <c r="D723" s="1350"/>
    </row>
    <row r="724" spans="2:4">
      <c r="B724" s="1350" t="s">
        <v>3685</v>
      </c>
      <c r="D724" s="1350"/>
    </row>
    <row r="725" spans="2:4">
      <c r="B725" s="1350" t="s">
        <v>3686</v>
      </c>
      <c r="D725" s="1911"/>
    </row>
    <row r="726" spans="2:4">
      <c r="B726" s="1911" t="s">
        <v>3687</v>
      </c>
    </row>
    <row r="727" spans="2:4">
      <c r="B727" s="1911"/>
    </row>
    <row r="728" spans="2:4">
      <c r="B728" s="1911"/>
    </row>
    <row r="729" spans="2:4">
      <c r="B729" s="1911"/>
    </row>
    <row r="730" spans="2:4">
      <c r="B730" s="1911"/>
    </row>
    <row r="731" spans="2:4">
      <c r="B731" s="1911"/>
    </row>
    <row r="732" spans="2:4">
      <c r="B732" s="1911"/>
    </row>
    <row r="733" spans="2:4">
      <c r="B733" s="1911"/>
    </row>
    <row r="734" spans="2:4">
      <c r="B734" s="1911"/>
    </row>
    <row r="735" spans="2:4">
      <c r="B735" s="1911"/>
    </row>
    <row r="736" spans="2:4">
      <c r="B736" s="1911"/>
    </row>
    <row r="737" spans="2:2">
      <c r="B737" s="1911"/>
    </row>
    <row r="738" spans="2:2">
      <c r="B738" s="1911"/>
    </row>
    <row r="739" spans="2:2">
      <c r="B739" s="1911"/>
    </row>
    <row r="740" spans="2:2">
      <c r="B740" s="1911"/>
    </row>
    <row r="741" spans="2:2" ht="17.45">
      <c r="B741" s="1397"/>
    </row>
    <row r="742" spans="2:2" ht="121.9">
      <c r="B742" s="1398" t="s">
        <v>3688</v>
      </c>
    </row>
    <row r="743" spans="2:2">
      <c r="B743" s="1911"/>
    </row>
    <row r="744" spans="2:2" ht="69.599999999999994">
      <c r="B744" s="1398" t="s">
        <v>3689</v>
      </c>
    </row>
    <row r="745" spans="2:2">
      <c r="B745" s="1911"/>
    </row>
    <row r="746" spans="2:2" ht="52.15">
      <c r="B746" s="1398" t="s">
        <v>3690</v>
      </c>
    </row>
    <row r="747" spans="2:2">
      <c r="B747" s="1911"/>
    </row>
    <row r="748" spans="2:2" ht="17.45">
      <c r="B748" s="1398" t="s">
        <v>3691</v>
      </c>
    </row>
    <row r="749" spans="2:2">
      <c r="B749" s="1911"/>
    </row>
    <row r="750" spans="2:2" ht="104.45">
      <c r="B750" s="1398" t="s">
        <v>3692</v>
      </c>
    </row>
    <row r="751" spans="2:2">
      <c r="B751" s="1911"/>
    </row>
    <row r="752" spans="2:2">
      <c r="B752" s="1911" t="s">
        <v>3693</v>
      </c>
    </row>
    <row r="753" spans="2:2">
      <c r="B753" s="1911"/>
    </row>
    <row r="754" spans="2:2" ht="87">
      <c r="B754" s="1398" t="s">
        <v>3694</v>
      </c>
    </row>
    <row r="755" spans="2:2">
      <c r="B755" s="1911"/>
    </row>
    <row r="756" spans="2:2" ht="17.45">
      <c r="B756" s="1398" t="s">
        <v>3695</v>
      </c>
    </row>
    <row r="757" spans="2:2">
      <c r="B757" s="1399"/>
    </row>
    <row r="758" spans="2:2" ht="34.9">
      <c r="B758" s="1398" t="s">
        <v>3696</v>
      </c>
    </row>
    <row r="759" spans="2:2">
      <c r="B759" s="1399"/>
    </row>
    <row r="760" spans="2:2" ht="17.45">
      <c r="B760" s="1398" t="s">
        <v>3697</v>
      </c>
    </row>
    <row r="761" spans="2:2" ht="34.9">
      <c r="B761" s="1398" t="s">
        <v>3698</v>
      </c>
    </row>
    <row r="762" spans="2:2" ht="17.45">
      <c r="B762" s="1398" t="s">
        <v>3697</v>
      </c>
    </row>
    <row r="763" spans="2:2">
      <c r="B763" s="1399"/>
    </row>
    <row r="764" spans="2:2" ht="34.9">
      <c r="B764" s="1398" t="s">
        <v>3699</v>
      </c>
    </row>
    <row r="765" spans="2:2" ht="17.45">
      <c r="B765" s="1398" t="s">
        <v>3697</v>
      </c>
    </row>
    <row r="766" spans="2:2">
      <c r="B766" s="1399"/>
    </row>
    <row r="767" spans="2:2" ht="34.9">
      <c r="B767" s="1398" t="s">
        <v>3700</v>
      </c>
    </row>
    <row r="768" spans="2:2" ht="17.45">
      <c r="B768" s="1398" t="s">
        <v>3697</v>
      </c>
    </row>
    <row r="769" spans="2:2" ht="34.9">
      <c r="B769" s="1398" t="s">
        <v>3701</v>
      </c>
    </row>
    <row r="770" spans="2:2" ht="17.45">
      <c r="B770" s="1398" t="s">
        <v>3697</v>
      </c>
    </row>
    <row r="771" spans="2:2">
      <c r="B771" s="1399"/>
    </row>
    <row r="772" spans="2:2" ht="34.9">
      <c r="B772" s="1398" t="s">
        <v>3702</v>
      </c>
    </row>
    <row r="773" spans="2:2" ht="17.45">
      <c r="B773" s="1398" t="s">
        <v>3697</v>
      </c>
    </row>
    <row r="774" spans="2:2" ht="34.9">
      <c r="B774" s="1398" t="s">
        <v>3703</v>
      </c>
    </row>
    <row r="775" spans="2:2" ht="17.45">
      <c r="B775" s="1398" t="s">
        <v>3697</v>
      </c>
    </row>
    <row r="776" spans="2:2" ht="52.15">
      <c r="B776" s="1398" t="s">
        <v>3704</v>
      </c>
    </row>
    <row r="777" spans="2:2" ht="17.45">
      <c r="B777" s="1398" t="s">
        <v>3697</v>
      </c>
    </row>
    <row r="778" spans="2:2" ht="17.45">
      <c r="B778" s="1398" t="s">
        <v>3705</v>
      </c>
    </row>
    <row r="779" spans="2:2" ht="17.45">
      <c r="B779" s="1398" t="s">
        <v>3697</v>
      </c>
    </row>
    <row r="780" spans="2:2" ht="34.9">
      <c r="B780" s="1398" t="s">
        <v>3706</v>
      </c>
    </row>
    <row r="781" spans="2:2" ht="17.45">
      <c r="B781" s="1398" t="s">
        <v>3697</v>
      </c>
    </row>
    <row r="782" spans="2:2" ht="18">
      <c r="B782" s="1980" t="s">
        <v>3707</v>
      </c>
    </row>
    <row r="783" spans="2:2" ht="17.45">
      <c r="B783" s="1398" t="s">
        <v>3697</v>
      </c>
    </row>
    <row r="784" spans="2:2" ht="121.9">
      <c r="B784" s="1398" t="s">
        <v>3708</v>
      </c>
    </row>
    <row r="785" spans="2:2">
      <c r="B785" s="1911"/>
    </row>
    <row r="786" spans="2:2" ht="69.599999999999994">
      <c r="B786" s="1398" t="s">
        <v>3709</v>
      </c>
    </row>
    <row r="787" spans="2:2">
      <c r="B787" s="1911"/>
    </row>
    <row r="788" spans="2:2" ht="104.45">
      <c r="B788" s="1398" t="s">
        <v>3710</v>
      </c>
    </row>
    <row r="789" spans="2:2">
      <c r="B789" s="1911"/>
    </row>
    <row r="790" spans="2:2" ht="52.15">
      <c r="B790" s="1398" t="s">
        <v>3711</v>
      </c>
    </row>
    <row r="791" spans="2:2">
      <c r="B791" s="1399"/>
    </row>
    <row r="792" spans="2:2" ht="52.15">
      <c r="B792" s="1398" t="s">
        <v>3712</v>
      </c>
    </row>
    <row r="793" spans="2:2">
      <c r="B793" s="1911"/>
    </row>
    <row r="794" spans="2:2">
      <c r="B794" s="1911" t="s">
        <v>3713</v>
      </c>
    </row>
    <row r="795" spans="2:2">
      <c r="B795" s="1911"/>
    </row>
    <row r="796" spans="2:2" ht="104.45">
      <c r="B796" s="1398" t="s">
        <v>3714</v>
      </c>
    </row>
    <row r="797" spans="2:2">
      <c r="B797" s="1911"/>
    </row>
    <row r="798" spans="2:2" ht="104.45">
      <c r="B798" s="1398" t="s">
        <v>3715</v>
      </c>
    </row>
    <row r="799" spans="2:2">
      <c r="B799" s="1911"/>
    </row>
    <row r="800" spans="2:2" ht="139.15">
      <c r="B800" s="1398" t="s">
        <v>3716</v>
      </c>
    </row>
    <row r="801" spans="2:2">
      <c r="B801" s="1911"/>
    </row>
    <row r="802" spans="2:2" ht="28.9">
      <c r="B802" s="1350" t="s">
        <v>3717</v>
      </c>
    </row>
    <row r="803" spans="2:2">
      <c r="B803" s="1911"/>
    </row>
    <row r="804" spans="2:2" ht="87">
      <c r="B804" s="1398" t="s">
        <v>3718</v>
      </c>
    </row>
    <row r="805" spans="2:2">
      <c r="B805" s="1911"/>
    </row>
    <row r="806" spans="2:2" ht="52.15">
      <c r="B806" s="1398" t="s">
        <v>3719</v>
      </c>
    </row>
    <row r="807" spans="2:2">
      <c r="B807" s="1911"/>
    </row>
    <row r="808" spans="2:2">
      <c r="B808" s="1911" t="s">
        <v>3720</v>
      </c>
    </row>
    <row r="809" spans="2:2" ht="18">
      <c r="B809" s="1980" t="s">
        <v>3721</v>
      </c>
    </row>
    <row r="810" spans="2:2">
      <c r="B810" s="1911" t="s">
        <v>3722</v>
      </c>
    </row>
    <row r="812" spans="2:2" ht="31.15">
      <c r="B812" s="266" t="s">
        <v>3723</v>
      </c>
    </row>
    <row r="814" spans="2:2">
      <c r="B814" s="265" t="s">
        <v>3724</v>
      </c>
    </row>
    <row r="817" spans="2:2" ht="52.9">
      <c r="B817" s="1402" t="s">
        <v>3725</v>
      </c>
    </row>
    <row r="818" spans="2:2" ht="17.45">
      <c r="B818" s="1398" t="s">
        <v>3697</v>
      </c>
    </row>
    <row r="819" spans="2:2">
      <c r="B819" s="432"/>
    </row>
    <row r="820" spans="2:2" ht="61.15">
      <c r="B820" s="1695" t="s">
        <v>3726</v>
      </c>
    </row>
    <row r="821" spans="2:2" ht="17.45">
      <c r="B821" s="1398" t="s">
        <v>3697</v>
      </c>
    </row>
    <row r="823" spans="2:2" ht="40.9">
      <c r="B823" s="1695" t="s">
        <v>3727</v>
      </c>
    </row>
    <row r="824" spans="2:2" ht="17.45">
      <c r="B824" s="1398" t="s">
        <v>3697</v>
      </c>
    </row>
    <row r="826" spans="2:2">
      <c r="B826" s="1659" t="s">
        <v>3728</v>
      </c>
    </row>
    <row r="827" spans="2:2">
      <c r="B827" s="1659" t="s">
        <v>3729</v>
      </c>
    </row>
    <row r="828" spans="2:2" ht="46.9">
      <c r="B828" s="1659" t="s">
        <v>3730</v>
      </c>
    </row>
    <row r="829" spans="2:2">
      <c r="B829" s="1659"/>
    </row>
    <row r="830" spans="2:2" ht="62.45">
      <c r="B830" s="1659" t="s">
        <v>3731</v>
      </c>
    </row>
    <row r="831" spans="2:2">
      <c r="B831" s="1659"/>
    </row>
    <row r="832" spans="2:2" ht="46.9">
      <c r="B832" s="1659" t="s">
        <v>3732</v>
      </c>
    </row>
    <row r="833" spans="2:2" ht="62.45">
      <c r="B833" s="1659" t="s">
        <v>3733</v>
      </c>
    </row>
    <row r="834" spans="2:2">
      <c r="B834" s="1659" t="s">
        <v>3734</v>
      </c>
    </row>
    <row r="835" spans="2:2">
      <c r="B835" s="432"/>
    </row>
    <row r="836" spans="2:2" ht="19.149999999999999">
      <c r="B836" s="1696" t="s">
        <v>3735</v>
      </c>
    </row>
    <row r="838" spans="2:2" ht="40.9">
      <c r="B838" s="1695" t="s">
        <v>3736</v>
      </c>
    </row>
    <row r="839" spans="2:2" ht="20.45">
      <c r="B839" s="1695"/>
    </row>
    <row r="840" spans="2:2" ht="20.45">
      <c r="B840" s="1697" t="s">
        <v>3735</v>
      </c>
    </row>
    <row r="842" spans="2:2">
      <c r="B842" s="432"/>
    </row>
    <row r="845" spans="2:2">
      <c r="B845" s="257" t="s">
        <v>3737</v>
      </c>
    </row>
    <row r="847" spans="2:2">
      <c r="B847" s="1698" t="s">
        <v>3738</v>
      </c>
    </row>
    <row r="849" spans="2:2">
      <c r="B849" s="1911" t="s">
        <v>3739</v>
      </c>
    </row>
    <row r="850" spans="2:2">
      <c r="B850"/>
    </row>
    <row r="851" spans="2:2" ht="55.15">
      <c r="B851" s="874" t="s">
        <v>3740</v>
      </c>
    </row>
    <row r="855" spans="2:2" ht="28.9">
      <c r="B855" s="726" t="s">
        <v>3741</v>
      </c>
    </row>
    <row r="856" spans="2:2" ht="43.15">
      <c r="B856" s="726" t="s">
        <v>3742</v>
      </c>
    </row>
    <row r="857" spans="2:2" ht="57.6">
      <c r="B857" s="726" t="s">
        <v>3743</v>
      </c>
    </row>
    <row r="858" spans="2:2" ht="100.9">
      <c r="B858" s="726" t="s">
        <v>3744</v>
      </c>
    </row>
    <row r="859" spans="2:2" ht="43.15">
      <c r="B859" s="726" t="s">
        <v>3745</v>
      </c>
    </row>
    <row r="860" spans="2:2">
      <c r="B860" s="726" t="s">
        <v>3746</v>
      </c>
    </row>
    <row r="861" spans="2:2" ht="57.6">
      <c r="B861" s="726" t="s">
        <v>3747</v>
      </c>
    </row>
    <row r="862" spans="2:2">
      <c r="B862" s="1911"/>
    </row>
    <row r="863" spans="2:2">
      <c r="B863" s="1911"/>
    </row>
    <row r="864" spans="2:2">
      <c r="B864" s="1127" t="s">
        <v>3748</v>
      </c>
    </row>
    <row r="865" spans="2:2">
      <c r="B865" s="1127" t="s">
        <v>3749</v>
      </c>
    </row>
    <row r="866" spans="2:2" ht="28.9">
      <c r="B866" s="1127" t="s">
        <v>3750</v>
      </c>
    </row>
    <row r="867" spans="2:2">
      <c r="B867" s="1829" t="s">
        <v>3751</v>
      </c>
    </row>
    <row r="868" spans="2:2" ht="100.9">
      <c r="B868" s="726" t="s">
        <v>3752</v>
      </c>
    </row>
    <row r="869" spans="2:2">
      <c r="B869" s="726" t="s">
        <v>3753</v>
      </c>
    </row>
    <row r="870" spans="2:2">
      <c r="B870" s="659" t="s">
        <v>3754</v>
      </c>
    </row>
    <row r="871" spans="2:2" ht="28.9">
      <c r="B871" s="1828" t="s">
        <v>3755</v>
      </c>
    </row>
    <row r="872" spans="2:2" ht="28.9">
      <c r="B872" s="1828" t="s">
        <v>3750</v>
      </c>
    </row>
    <row r="873" spans="2:2">
      <c r="B873" s="659" t="s">
        <v>3754</v>
      </c>
    </row>
    <row r="874" spans="2:2" ht="28.9">
      <c r="B874" s="1828" t="s">
        <v>3755</v>
      </c>
    </row>
    <row r="875" spans="2:2" ht="28.9">
      <c r="B875" s="1828" t="s">
        <v>3756</v>
      </c>
    </row>
    <row r="876" spans="2:2">
      <c r="B876" s="659" t="s">
        <v>3757</v>
      </c>
    </row>
    <row r="877" spans="2:2" ht="28.9">
      <c r="B877" s="1828" t="s">
        <v>3755</v>
      </c>
    </row>
    <row r="878" spans="2:2" ht="28.9">
      <c r="B878" s="1828" t="s">
        <v>3758</v>
      </c>
    </row>
    <row r="879" spans="2:2">
      <c r="B879" s="659" t="s">
        <v>3759</v>
      </c>
    </row>
    <row r="880" spans="2:2" ht="28.9">
      <c r="B880" s="1828" t="s">
        <v>3755</v>
      </c>
    </row>
    <row r="881" spans="2:2" ht="28.9">
      <c r="B881" s="1828" t="s">
        <v>3760</v>
      </c>
    </row>
    <row r="882" spans="2:2">
      <c r="B882" s="659" t="s">
        <v>3761</v>
      </c>
    </row>
    <row r="883" spans="2:2" ht="28.9">
      <c r="B883" s="1828" t="s">
        <v>3755</v>
      </c>
    </row>
    <row r="884" spans="2:2" ht="28.9">
      <c r="B884" s="1828" t="s">
        <v>3762</v>
      </c>
    </row>
    <row r="885" spans="2:2">
      <c r="B885" s="1911"/>
    </row>
    <row r="886" spans="2:2" ht="34.15">
      <c r="B886" s="1830" t="s">
        <v>3763</v>
      </c>
    </row>
    <row r="887" spans="2:2" ht="34.15">
      <c r="B887" s="1830" t="s">
        <v>3764</v>
      </c>
    </row>
    <row r="888" spans="2:2">
      <c r="B888" s="1911"/>
    </row>
    <row r="889" spans="2:2">
      <c r="B889" s="1830" t="s">
        <v>3765</v>
      </c>
    </row>
    <row r="890" spans="2:2">
      <c r="B890" s="1830" t="s">
        <v>3766</v>
      </c>
    </row>
    <row r="891" spans="2:2">
      <c r="B891" s="1911"/>
    </row>
    <row r="892" spans="2:2">
      <c r="B892" s="1911" t="s">
        <v>3767</v>
      </c>
    </row>
    <row r="893" spans="2:2">
      <c r="B893" s="1911"/>
    </row>
    <row r="894" spans="2:2">
      <c r="B894" s="1911"/>
    </row>
    <row r="895" spans="2:2">
      <c r="B895" s="726"/>
    </row>
    <row r="897" spans="2:2">
      <c r="B897" s="1855" t="s">
        <v>3768</v>
      </c>
    </row>
    <row r="898" spans="2:2" ht="27.6">
      <c r="B898" s="1855" t="s">
        <v>3769</v>
      </c>
    </row>
    <row r="899" spans="2:2">
      <c r="B899" s="1855" t="s">
        <v>3770</v>
      </c>
    </row>
    <row r="900" spans="2:2">
      <c r="B900" s="1855" t="s">
        <v>3771</v>
      </c>
    </row>
    <row r="901" spans="2:2" ht="27.6">
      <c r="B901" s="1855" t="s">
        <v>3772</v>
      </c>
    </row>
    <row r="902" spans="2:2">
      <c r="B902" s="1855"/>
    </row>
    <row r="903" spans="2:2">
      <c r="B903" s="1855" t="s">
        <v>3773</v>
      </c>
    </row>
    <row r="904" spans="2:2">
      <c r="B904" s="1855"/>
    </row>
    <row r="905" spans="2:2">
      <c r="B905" s="1855" t="s">
        <v>3774</v>
      </c>
    </row>
    <row r="906" spans="2:2">
      <c r="B906" s="1855"/>
    </row>
    <row r="907" spans="2:2">
      <c r="B907" s="1855" t="s">
        <v>3775</v>
      </c>
    </row>
    <row r="908" spans="2:2">
      <c r="B908" s="1855"/>
    </row>
    <row r="909" spans="2:2" ht="27.6">
      <c r="B909" s="1855" t="s">
        <v>3776</v>
      </c>
    </row>
    <row r="910" spans="2:2">
      <c r="B910" s="1855"/>
    </row>
    <row r="911" spans="2:2">
      <c r="B911" s="1855" t="s">
        <v>3777</v>
      </c>
    </row>
    <row r="912" spans="2:2">
      <c r="B912" s="1855"/>
    </row>
    <row r="913" spans="2:2">
      <c r="B913" s="1855" t="s">
        <v>3778</v>
      </c>
    </row>
    <row r="914" spans="2:2" ht="27.6">
      <c r="B914" s="1855" t="s">
        <v>3779</v>
      </c>
    </row>
    <row r="915" spans="2:2">
      <c r="B915" s="1855"/>
    </row>
    <row r="916" spans="2:2">
      <c r="B916" s="1855" t="s">
        <v>3780</v>
      </c>
    </row>
    <row r="917" spans="2:2">
      <c r="B917" s="1856" t="s">
        <v>3781</v>
      </c>
    </row>
    <row r="921" spans="2:2" ht="60">
      <c r="B921" s="1864" t="s">
        <v>3782</v>
      </c>
    </row>
    <row r="922" spans="2:2">
      <c r="B922" s="1865" t="s">
        <v>3783</v>
      </c>
    </row>
    <row r="923" spans="2:2">
      <c r="B923" s="1866" t="s">
        <v>3784</v>
      </c>
    </row>
    <row r="924" spans="2:2">
      <c r="B924"/>
    </row>
    <row r="925" spans="2:2" ht="39.6">
      <c r="B925" s="1867" t="s">
        <v>3785</v>
      </c>
    </row>
    <row r="928" spans="2:2" ht="17.45">
      <c r="B928" s="1868" t="s">
        <v>3786</v>
      </c>
    </row>
    <row r="929" spans="2:2">
      <c r="B929" s="1869"/>
    </row>
    <row r="930" spans="2:2">
      <c r="B930" s="1870" t="s">
        <v>3787</v>
      </c>
    </row>
    <row r="931" spans="2:2">
      <c r="B931"/>
    </row>
    <row r="932" spans="2:2">
      <c r="B932" t="s">
        <v>3788</v>
      </c>
    </row>
    <row r="933" spans="2:2">
      <c r="B933" s="1869"/>
    </row>
    <row r="934" spans="2:2">
      <c r="B934" s="1870" t="s">
        <v>3789</v>
      </c>
    </row>
    <row r="935" spans="2:2">
      <c r="B935"/>
    </row>
    <row r="936" spans="2:2">
      <c r="B936" t="s">
        <v>3790</v>
      </c>
    </row>
    <row r="937" spans="2:2">
      <c r="B937" s="1869"/>
    </row>
    <row r="938" spans="2:2">
      <c r="B938" s="1870" t="s">
        <v>3791</v>
      </c>
    </row>
    <row r="939" spans="2:2">
      <c r="B939"/>
    </row>
    <row r="940" spans="2:2">
      <c r="B940" s="257" t="s">
        <v>3792</v>
      </c>
    </row>
    <row r="941" spans="2:2">
      <c r="B941"/>
    </row>
    <row r="942" spans="2:2" ht="43.15">
      <c r="B942" s="175" t="s">
        <v>3793</v>
      </c>
    </row>
    <row r="943" spans="2:2">
      <c r="B943"/>
    </row>
    <row r="944" spans="2:2">
      <c r="B944"/>
    </row>
    <row r="945" spans="2:2">
      <c r="B945"/>
    </row>
    <row r="946" spans="2:2" ht="72">
      <c r="B946" s="1879" t="s">
        <v>3794</v>
      </c>
    </row>
    <row r="949" spans="2:2" ht="28.15">
      <c r="B949" s="872" t="s">
        <v>3795</v>
      </c>
    </row>
    <row r="953" spans="2:2" ht="69.599999999999994">
      <c r="B953" s="872" t="s">
        <v>3796</v>
      </c>
    </row>
    <row r="957" spans="2:2" ht="28.9">
      <c r="B957" s="176" t="s">
        <v>3797</v>
      </c>
    </row>
    <row r="961" spans="2:2" ht="90">
      <c r="B961" s="1853" t="s">
        <v>3798</v>
      </c>
    </row>
  </sheetData>
  <mergeCells count="88">
    <mergeCell ref="F321:G321"/>
    <mergeCell ref="B237:C237"/>
    <mergeCell ref="B223:C223"/>
    <mergeCell ref="B224:C224"/>
    <mergeCell ref="A571:A623"/>
    <mergeCell ref="A519:A532"/>
    <mergeCell ref="B520:B521"/>
    <mergeCell ref="B411:B412"/>
    <mergeCell ref="B239:C239"/>
    <mergeCell ref="B228:C228"/>
    <mergeCell ref="B229:C229"/>
    <mergeCell ref="B230:C230"/>
    <mergeCell ref="B231:C231"/>
    <mergeCell ref="B232:C232"/>
    <mergeCell ref="B233:C233"/>
    <mergeCell ref="B234:C234"/>
    <mergeCell ref="B235:C235"/>
    <mergeCell ref="B236:C236"/>
    <mergeCell ref="B211:C211"/>
    <mergeCell ref="B212:C212"/>
    <mergeCell ref="B213:C213"/>
    <mergeCell ref="B221:C221"/>
    <mergeCell ref="B222:C222"/>
    <mergeCell ref="B215:C215"/>
    <mergeCell ref="B227:C227"/>
    <mergeCell ref="B206:C206"/>
    <mergeCell ref="B207:C207"/>
    <mergeCell ref="B208:C208"/>
    <mergeCell ref="B209:C209"/>
    <mergeCell ref="B210:C210"/>
    <mergeCell ref="B278:C278"/>
    <mergeCell ref="B277:C277"/>
    <mergeCell ref="B257:C257"/>
    <mergeCell ref="B256:C256"/>
    <mergeCell ref="B280:C280"/>
    <mergeCell ref="B279:C279"/>
    <mergeCell ref="B275:C275"/>
    <mergeCell ref="B262:C262"/>
    <mergeCell ref="B273:C273"/>
    <mergeCell ref="B274:C274"/>
    <mergeCell ref="B271:C271"/>
    <mergeCell ref="B259:C259"/>
    <mergeCell ref="B252:C252"/>
    <mergeCell ref="B263:C263"/>
    <mergeCell ref="B244:C244"/>
    <mergeCell ref="B245:C245"/>
    <mergeCell ref="B246:C246"/>
    <mergeCell ref="B247:C247"/>
    <mergeCell ref="B248:C248"/>
    <mergeCell ref="B249:C249"/>
    <mergeCell ref="B250:C250"/>
    <mergeCell ref="B251:C251"/>
    <mergeCell ref="B258:C258"/>
    <mergeCell ref="B255:C255"/>
    <mergeCell ref="B254:C254"/>
    <mergeCell ref="B253:C253"/>
    <mergeCell ref="D283:E283"/>
    <mergeCell ref="D299:E299"/>
    <mergeCell ref="D302:E302"/>
    <mergeCell ref="D308:E308"/>
    <mergeCell ref="B260:C260"/>
    <mergeCell ref="B261:C261"/>
    <mergeCell ref="B281:C281"/>
    <mergeCell ref="B276:C276"/>
    <mergeCell ref="B264:C264"/>
    <mergeCell ref="B265:C265"/>
    <mergeCell ref="B266:C266"/>
    <mergeCell ref="B267:C267"/>
    <mergeCell ref="B268:C268"/>
    <mergeCell ref="B269:C269"/>
    <mergeCell ref="B270:C270"/>
    <mergeCell ref="D300:E300"/>
    <mergeCell ref="B11:C11"/>
    <mergeCell ref="B240:C240"/>
    <mergeCell ref="B241:C241"/>
    <mergeCell ref="B242:C242"/>
    <mergeCell ref="B243:C243"/>
    <mergeCell ref="B214:C214"/>
    <mergeCell ref="B225:C225"/>
    <mergeCell ref="B216:C216"/>
    <mergeCell ref="B217:C217"/>
    <mergeCell ref="B218:C218"/>
    <mergeCell ref="B219:C219"/>
    <mergeCell ref="B220:C220"/>
    <mergeCell ref="B238:C238"/>
    <mergeCell ref="B226:C226"/>
    <mergeCell ref="B204:C204"/>
    <mergeCell ref="B205:C205"/>
  </mergeCells>
  <hyperlinks>
    <hyperlink ref="B359" r:id="rId1" display="http://www.propertycasualty360.com/author/diana-b-reitz-cpcu" xr:uid="{0AD4B9D8-D91D-4420-A09D-E126EC5B8580}"/>
    <hyperlink ref="B396" r:id="rId2" display="https://www.facebook.com/groups/1022990584433464/user/1549059969/?__cft__%5b0%5d=AZUFesxBp4qzVGhs7IOHVI9ZhkRTUlh2nshIVzV5PGbBMcEleCSEGHX1-qTgvGCBdSHsLzcYR2PYCt1Qua37RKgEnadz7K4eSsk7HivETsqL3g46eOCeNPwblFNCtPogJdTkyyUlidS5eyFcpzuAnVA1&amp;__tn__=R%5d-R" xr:uid="{8CC575EA-02A4-40C5-B79F-2651031FB9D2}"/>
    <hyperlink ref="B279" r:id="rId3" display="https://www.amazon.com/dp/1692554883/ref=sr_1_6?keywords=zalma+on+insurance+claims&amp;qid=1568291969&amp;s=gateway&amp;sr=8-6" xr:uid="{C1426919-EDEE-42ED-9323-E06AAAB09803}"/>
    <hyperlink ref="B207" r:id="rId4" display="https://www.amazon.com/dp/1692554883/ref=sr_1_6?keywords=zalma+on+insurance+claims&amp;qid=1568291969&amp;s=gateway&amp;sr=8-6" xr:uid="{AFC5ED94-967B-42F0-AB51-D11538C1597A}"/>
    <hyperlink ref="B203" r:id="rId5" display="http://zalma.com/blog/?author=2" xr:uid="{20E8587A-87D0-4E9F-9677-DCB5A3374DA9}"/>
    <hyperlink ref="B202" r:id="rId6" display="http://zalma.com/blog/evaluating-first-party-property-claims/" xr:uid="{DA1633BB-742D-497F-898D-265C35629E10}"/>
    <hyperlink ref="B60" r:id="rId7" display="https://www.oci.ga.gov/consumerservice/complaintprocess.aspx" xr:uid="{7E1E8774-ABBA-41A1-894F-037C2EA58775}"/>
    <hyperlink ref="B27" r:id="rId8" display="http://blainfirm.com/2016/02/05/how-to-negotiate-with-an-insurance-adjuster/" xr:uid="{BB065D54-0E6F-4AB9-8177-2F2E9F4B576D}"/>
    <hyperlink ref="B145" r:id="rId9" display="https://nam02.safelinks.protection.outlook.com/?url=https%3A%2F%2Fcodes.ohio.gov%2Fohio-administrative-code&amp;data=05%7C02%7Cclaims%40claims.allstate.com%7C580f3614a44448323d4308dd92deeeb1%7C88b431e7cf2a43a9bd0081441f5c2d3c%7C0%7C0%7C638828208420758630%7CUnknown%7CTWFpbGZsb3d8eyJFbXB0eU1hcGkiOnRydWUsIlYiOiIwLjAuMDAwMCIsIlAiOiJXaW4zMiIsIkFOIjoiTWFpbCIsIldUIjoyfQ%3D%3D%7C0%7C%7C%7C&amp;sdata=iK1sCbbWYJezx0gk64cEKpr0ObvEvHhLQx1crOJT55Y%3D&amp;reserved=0" xr:uid="{F0B7DCB1-F408-4372-AAE7-1D2B7B80DFD5}"/>
    <hyperlink ref="D144" r:id="rId10" display="https://codes.ohio.gov/ohio-administrative-code" xr:uid="{3F0299C4-0630-4A17-B3BB-75A7B61A7821}"/>
    <hyperlink ref="D148" r:id="rId11" display="https://codes.ohio.gov/ohio-revised-code/section-119.03" xr:uid="{71EF1260-CBCC-49ED-BE5C-6D869A058D77}"/>
    <hyperlink ref="B716" r:id="rId12" display="https://www.propertyinsurancecoveragelaw.com/services/" xr:uid="{E39769A1-72A1-4DBF-B6A8-9DB6FF84900C}"/>
    <hyperlink ref="B717" r:id="rId13" display="https://www.propertyinsurancecoveragelaw.com/about/" xr:uid="{45416E0F-63F9-4D52-81A0-849220F15666}"/>
    <hyperlink ref="B718" r:id="rId14" display="https://www.propertyinsurancecoveragelaw.com/contact/" xr:uid="{28C120C5-6396-4C61-B876-CFF0F009E0DC}"/>
    <hyperlink ref="B720" r:id="rId15" display="https://www.propertyinsurancecoveragelaw.com/blog/" xr:uid="{8C8FD01A-087A-427B-9839-4C2E58768E46}"/>
    <hyperlink ref="B802" r:id="rId16" display="https://www.propertyinsurancecoveragelaw.com/blog/the-clark-opinion/" xr:uid="{045C3BC7-33FC-499B-843B-5B316F8FA267}"/>
    <hyperlink ref="B724" r:id="rId17" display="https://www.propertyinsurancecoveragelaw.com/blog/author/cmerlin/" xr:uid="{C6EDB1F8-96BB-414C-8BB1-682D4CA7F3B5}"/>
    <hyperlink ref="B725" r:id="rId18" display="https://www.propertyinsurancecoveragelaw.com/blog/category/industry-professionals/" xr:uid="{00EC2A7E-130A-4B00-90E7-2CD3BA246C34}"/>
    <hyperlink ref="B845" r:id="rId19" display="https://propertyinsurancecoveragelawfullservice.lexblogplatformtwo.com/2009/09/14/cosmetic-damage-is-physical-damage-and-recoverable-under-a-property-insurance-policy/" xr:uid="{A322EAF3-49D4-4DEC-9BC3-2D62873AA163}"/>
    <hyperlink ref="B867" r:id="rId20" location="1511.5" display="https://up.codes/viewer/florida/fl-building-code-2023/chapter/15/roof-assemblies-and-rooftop-structures - 1511.5" xr:uid="{DEBBD3C1-9218-4CAB-B325-60EBE8E1F047}"/>
    <hyperlink ref="B870" r:id="rId21" location="1511.5" display="https://up.codes/viewer/florida/fl-building-code-2023/chapter/15/roof-assemblies-and-rooftop-structures - 1511.5" xr:uid="{03D9CB18-3880-4C0A-96A0-1A291F1AEC0B}"/>
    <hyperlink ref="B873" r:id="rId22" location="1511.5" display="https://up.codes/viewer/florida/fl-building-code-2020/chapter/15/roof-assemblies-and-rooftop-structures - 1511.5" xr:uid="{9FA4D405-42F3-4250-9453-5964B26819FD}"/>
    <hyperlink ref="B876" r:id="rId23" location="706.5" display="https://up.codes/viewer/florida/fl-existing-building-code-2023/chapter/7/alterations-level-1 - 706.5" xr:uid="{8B20655D-EB78-4E44-953C-03748F4BD9F6}"/>
    <hyperlink ref="B879" r:id="rId24" location="706.5" display="https://up.codes/viewer/florida/fl-existing-building-code-2020/chapter/7/alterations-level-1 - 706.5" xr:uid="{326DAF81-B6DD-4195-8A21-C0F55AFB66EA}"/>
    <hyperlink ref="B882" r:id="rId25" location="R908.5" display="https://up.codes/viewer/florida/fl-residential-code-2023/chapter/9/roof-assemblies - R908.5" xr:uid="{641F4A65-D370-4B03-BB55-5F89F9F2A96D}"/>
    <hyperlink ref="B940" r:id="rId26" display="https://www.merlinlawgroup.com/contact-us/?__hstc=174962621.38f95d65e1a10cacdd305c599d605a3a.1764457617589.1766195939557.1766200317562.6&amp;__hssc=174962621.1.1766200317562&amp;__hsfp=1532857360" xr:uid="{1345E396-D6C4-46BC-9517-BF8D1D97477A}"/>
    <hyperlink ref="B957" r:id="rId27" location="_ftn1" display="https://www.propertyinsurancecoveragelaw.com/blog/contractor-proprietary-information-insurance-claims/?utm_campaign=Blog%20Subscription%20-%20Daily%20Roundup&amp;utm_medium=email&amp;_hsenc=p2ANqtz-_rlPVrribBzzBZmy8emMIV0Bd6kYEXJsCLghA9PtbzdT4yPDp7YLuTobxt_vzcN1oEQFFTei4mB50e8SCW82CqRrFIxw&amp;_hsmi=374910444&amp;utm_content=374908391&amp;utm_source=hs_email - _ftn1" xr:uid="{E6990C1A-3670-4507-B924-BB02701F6599}"/>
  </hyperlinks>
  <pageMargins left="0.41" right="0.28000000000000003" top="0.36" bottom="0.19" header="0.3" footer="0.18"/>
  <pageSetup orientation="portrait" r:id="rId28"/>
  <rowBreaks count="1" manualBreakCount="1">
    <brk id="63" max="16383" man="1"/>
  </rowBreaks>
  <drawing r:id="rId29"/>
  <legacyDrawing r:id="rId30"/>
  <controls>
    <mc:AlternateContent xmlns:mc="http://schemas.openxmlformats.org/markup-compatibility/2006">
      <mc:Choice Requires="x14">
        <control shapeId="73730" r:id="rId31" name="Control 2">
          <controlPr defaultSize="0" r:id="rId32">
            <anchor moveWithCells="1">
              <from>
                <xdr:col>1</xdr:col>
                <xdr:colOff>0</xdr:colOff>
                <xdr:row>318</xdr:row>
                <xdr:rowOff>0</xdr:rowOff>
              </from>
              <to>
                <xdr:col>1</xdr:col>
                <xdr:colOff>228600</xdr:colOff>
                <xdr:row>319</xdr:row>
                <xdr:rowOff>30480</xdr:rowOff>
              </to>
            </anchor>
          </controlPr>
        </control>
      </mc:Choice>
      <mc:Fallback>
        <control shapeId="73730" r:id="rId31" name="Control 2"/>
      </mc:Fallback>
    </mc:AlternateContent>
    <mc:AlternateContent xmlns:mc="http://schemas.openxmlformats.org/markup-compatibility/2006">
      <mc:Choice Requires="x14">
        <control shapeId="73731" r:id="rId33" name="Control 3">
          <controlPr defaultSize="0" r:id="rId34">
            <anchor moveWithCells="1">
              <from>
                <xdr:col>1</xdr:col>
                <xdr:colOff>0</xdr:colOff>
                <xdr:row>318</xdr:row>
                <xdr:rowOff>0</xdr:rowOff>
              </from>
              <to>
                <xdr:col>1</xdr:col>
                <xdr:colOff>228600</xdr:colOff>
                <xdr:row>319</xdr:row>
                <xdr:rowOff>30480</xdr:rowOff>
              </to>
            </anchor>
          </controlPr>
        </control>
      </mc:Choice>
      <mc:Fallback>
        <control shapeId="73731" r:id="rId33" name="Control 3"/>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20CD-DE51-4461-835A-9167EC6C88AC}">
  <sheetPr codeName="Sheet6"/>
  <dimension ref="A1:P212"/>
  <sheetViews>
    <sheetView showGridLines="0" view="pageBreakPreview" topLeftCell="C164" zoomScaleNormal="100" zoomScaleSheetLayoutView="100" workbookViewId="0">
      <selection activeCell="F169" sqref="F169"/>
    </sheetView>
  </sheetViews>
  <sheetFormatPr defaultColWidth="8.85546875" defaultRowHeight="18"/>
  <cols>
    <col min="1" max="1" width="22.5703125" style="79" customWidth="1"/>
    <col min="2" max="2" width="28.7109375" style="6" customWidth="1"/>
    <col min="3" max="3" width="24.28515625" style="6" customWidth="1"/>
    <col min="4" max="4" width="25.5703125" style="6" customWidth="1"/>
    <col min="5" max="5" width="21.42578125" style="6" customWidth="1"/>
    <col min="6" max="6" width="20.28515625" style="6" customWidth="1"/>
    <col min="7" max="7" width="17" style="6" customWidth="1"/>
    <col min="8" max="9" width="22.7109375" style="6" customWidth="1"/>
    <col min="10" max="16384" width="8.85546875" style="6"/>
  </cols>
  <sheetData>
    <row r="1" spans="1:8" ht="18" customHeight="1">
      <c r="A1" s="2153" t="str">
        <f>+REBLD!$A$4</f>
        <v>All Phase Consulting, LLC</v>
      </c>
      <c r="B1" s="2153"/>
      <c r="C1" s="2153"/>
      <c r="D1" s="2153"/>
      <c r="E1" s="495" t="s">
        <v>3799</v>
      </c>
    </row>
    <row r="2" spans="1:8">
      <c r="A2" s="2099" t="str">
        <f>+REBLD!$A$5</f>
        <v>WWW.MYAPCLLC.COM</v>
      </c>
      <c r="B2" s="2099"/>
      <c r="C2" s="2025" t="str">
        <f>+REBLD!$C$5</f>
        <v>Insured  &amp; GA Registered #09073201</v>
      </c>
      <c r="D2" s="2025"/>
      <c r="E2" s="495" t="s">
        <v>3800</v>
      </c>
    </row>
    <row r="3" spans="1:8">
      <c r="A3" s="63" t="str">
        <f>+REBLD!$A$6</f>
        <v>ECI 531 FIFTH AVE,</v>
      </c>
      <c r="B3" s="2039" t="str">
        <f>+REBLD!$B$6</f>
        <v>375 Rockbridge Road, Suite 172-343</v>
      </c>
      <c r="C3" s="2039"/>
      <c r="D3" s="301" t="str">
        <f>+'jobinfo(2)'!$C$107</f>
        <v>20810 AURORA RD</v>
      </c>
      <c r="E3" s="495" t="s">
        <v>3801</v>
      </c>
    </row>
    <row r="4" spans="1:8">
      <c r="A4" s="63" t="str">
        <f>+REBLD!$A$7</f>
        <v>PELHAM, NY 10803</v>
      </c>
      <c r="B4" s="2192" t="str">
        <f>+REBLD!$B$7</f>
        <v>Lilburn, GA, 30047</v>
      </c>
      <c r="C4" s="2039"/>
      <c r="D4" s="301" t="str">
        <f>+'jobinfo(2)'!$C$108</f>
        <v>BEDFORD,OH 44146</v>
      </c>
    </row>
    <row r="5" spans="1:8">
      <c r="A5" s="2040" t="str">
        <f>+REBLD!$A$8</f>
        <v>Providing Cost Estimating &amp; Project Management Services</v>
      </c>
      <c r="B5" s="2040"/>
      <c r="C5" s="2040"/>
      <c r="D5" s="2040"/>
    </row>
    <row r="6" spans="1:8">
      <c r="A6" s="2025" t="str">
        <f>+REBLD!$A$9</f>
        <v>Five Generations of Great Work</v>
      </c>
      <c r="B6" s="2025"/>
      <c r="C6" s="2025" t="str">
        <f>+REBLD!$C$9</f>
        <v>Five Generations of Pride &amp; Skills</v>
      </c>
      <c r="D6" s="2025"/>
    </row>
    <row r="7" spans="1:8">
      <c r="A7" s="334"/>
      <c r="B7" s="47" t="str">
        <f>+REBLD!$A$10</f>
        <v>Joe Jones, PM  216.450.7228</v>
      </c>
      <c r="C7" s="2025" t="str">
        <f>+REBLD!$C$10</f>
        <v>wsbjoe9@gmail.com</v>
      </c>
      <c r="D7" s="2025"/>
    </row>
    <row r="8" spans="1:8">
      <c r="A8" s="177" t="str">
        <f>+REBLD!$A$11</f>
        <v xml:space="preserve">COMPANY REP. #2 </v>
      </c>
      <c r="B8" s="47" t="str">
        <f>+REBLD!$B$11</f>
        <v>404-446-9060</v>
      </c>
      <c r="C8" s="2025" t="str">
        <f>+REBLD!$C$11</f>
        <v>info@myapcllc.com</v>
      </c>
      <c r="D8" s="2025"/>
    </row>
    <row r="9" spans="1:8">
      <c r="A9" s="177" t="str">
        <f>+'jobinfo(2)'!$B$116</f>
        <v>TIN W9</v>
      </c>
      <c r="B9" s="74" t="str">
        <f>+REBLD!$B$12</f>
        <v>TIN 83-226 0563</v>
      </c>
      <c r="C9" s="1964" t="str">
        <f>+REBLD!$C$12</f>
        <v>FEDEX#</v>
      </c>
      <c r="D9" s="51" t="str">
        <f>+REBLD!$D$12</f>
        <v xml:space="preserve">  FEDEX    # 9836-2151-1</v>
      </c>
    </row>
    <row r="10" spans="1:8" ht="3" customHeight="1">
      <c r="A10" s="337"/>
      <c r="B10" s="338"/>
      <c r="C10" s="338"/>
      <c r="D10" s="338"/>
    </row>
    <row r="11" spans="1:8" ht="43.9" customHeight="1">
      <c r="A11" s="2066" t="s">
        <v>3802</v>
      </c>
      <c r="B11" s="2066"/>
      <c r="C11" s="2066"/>
      <c r="D11" s="2066"/>
      <c r="E11" s="2066" t="s">
        <v>3803</v>
      </c>
      <c r="F11" s="2066"/>
      <c r="G11" s="2066"/>
      <c r="H11" s="2066"/>
    </row>
    <row r="12" spans="1:8" ht="3" customHeight="1">
      <c r="A12" s="337"/>
      <c r="B12" s="338"/>
      <c r="C12" s="338"/>
      <c r="D12" s="338"/>
    </row>
    <row r="13" spans="1:8" ht="18" customHeight="1">
      <c r="A13" s="66" t="s">
        <v>3804</v>
      </c>
      <c r="D13" s="135">
        <v>0</v>
      </c>
      <c r="E13" s="66" t="s">
        <v>3805</v>
      </c>
    </row>
    <row r="14" spans="1:8" ht="18" customHeight="1">
      <c r="A14" s="908" t="s">
        <v>3806</v>
      </c>
      <c r="B14" s="653"/>
      <c r="C14" s="653"/>
      <c r="D14" s="910">
        <v>0</v>
      </c>
      <c r="E14" s="689" t="s">
        <v>3807</v>
      </c>
    </row>
    <row r="15" spans="1:8" ht="18" customHeight="1">
      <c r="A15" s="908" t="s">
        <v>3808</v>
      </c>
      <c r="B15" s="653"/>
      <c r="C15" s="653"/>
      <c r="D15" s="910">
        <v>0</v>
      </c>
      <c r="E15" s="689" t="s">
        <v>3809</v>
      </c>
    </row>
    <row r="16" spans="1:8" ht="18" customHeight="1">
      <c r="A16" s="908" t="s">
        <v>3810</v>
      </c>
      <c r="B16" s="653"/>
      <c r="C16" s="653"/>
      <c r="D16" s="911">
        <v>0</v>
      </c>
      <c r="E16" s="689" t="s">
        <v>3811</v>
      </c>
    </row>
    <row r="17" spans="1:5" ht="22.15" customHeight="1">
      <c r="A17" s="909"/>
      <c r="B17" s="653"/>
      <c r="C17" s="653"/>
      <c r="D17" s="910">
        <f>SUM(D13:D16)</f>
        <v>0</v>
      </c>
      <c r="E17" s="690" t="s">
        <v>3812</v>
      </c>
    </row>
    <row r="18" spans="1:5" ht="3" customHeight="1">
      <c r="A18" s="337"/>
      <c r="B18" s="338"/>
      <c r="C18" s="338"/>
      <c r="D18" s="338"/>
    </row>
    <row r="19" spans="1:5">
      <c r="A19" s="333" t="str">
        <f>+'jobinfo(2)'!B1</f>
        <v>Property-Owner Name</v>
      </c>
      <c r="B19" s="84" t="str">
        <f>+'jobinfo(2)'!C1</f>
        <v>LACEY, EUNICE</v>
      </c>
      <c r="C19" s="333" t="str">
        <f>+'jobinfo(2)'!B26</f>
        <v xml:space="preserve">Insurance Co. Name </v>
      </c>
      <c r="D19" s="84" t="str">
        <f>+'jobinfo(2)'!C26</f>
        <v>AAA Insurance</v>
      </c>
    </row>
    <row r="20" spans="1:5">
      <c r="A20" s="333" t="str">
        <f>+'jobinfo(2)'!B2</f>
        <v>Property address: street</v>
      </c>
      <c r="B20" s="84" t="str">
        <f>+'jobinfo(2)'!C2</f>
        <v>13601 5th Ave</v>
      </c>
      <c r="C20" s="333" t="str">
        <f>+'jobinfo(2)'!B27</f>
        <v xml:space="preserve">Claim # </v>
      </c>
      <c r="D20" s="84" t="str">
        <f>+'jobinfo(2)'!C27</f>
        <v>#017095711</v>
      </c>
    </row>
    <row r="21" spans="1:5">
      <c r="A21" s="333" t="str">
        <f>+'jobinfo(2)'!B3</f>
        <v>Property city, state, zip</v>
      </c>
      <c r="B21" s="84" t="str">
        <f>+'jobinfo(2)'!C3</f>
        <v>East Cleveland, OH 44112</v>
      </c>
      <c r="C21" s="333" t="str">
        <f>+'jobinfo(2)'!B28</f>
        <v>policy #</v>
      </c>
      <c r="D21" s="84" t="str">
        <f>+'jobinfo(2)'!C28</f>
        <v>OHH000190052</v>
      </c>
    </row>
    <row r="22" spans="1:5">
      <c r="A22" s="333" t="str">
        <f>+'jobinfo(2)'!B4</f>
        <v>Customer Email</v>
      </c>
      <c r="B22" s="84" t="str">
        <f>+'jobinfo(2)'!C4</f>
        <v>Emdlacey@gmail.com</v>
      </c>
      <c r="C22" s="333" t="str">
        <f>+'jobinfo(2)'!B29</f>
        <v>Email INS. co.</v>
      </c>
      <c r="D22" s="692" t="str">
        <f>+'jobinfo(2)'!C29</f>
        <v>STAPLES.OLIVIA @ace.aaa.com</v>
      </c>
    </row>
    <row r="23" spans="1:5">
      <c r="A23" s="333" t="str">
        <f>+'jobinfo(2)'!B5</f>
        <v>Cst-owner Phone#</v>
      </c>
      <c r="B23" s="84" t="str">
        <f>+'jobinfo(2)'!C5</f>
        <v>(216) 450-4913</v>
      </c>
      <c r="C23" s="333" t="str">
        <f>+'jobinfo(2)'!B30</f>
        <v>DESK Adjuster DA</v>
      </c>
      <c r="D23" s="84" t="str">
        <f>+'jobinfo(2)'!C30</f>
        <v>STAPLES, OLIVIA 207 776 6150</v>
      </c>
    </row>
    <row r="24" spans="1:5">
      <c r="A24" s="333" t="str">
        <f>+'jobinfo(2)'!B6</f>
        <v>Co-Owner.cst#2</v>
      </c>
      <c r="B24" s="84" t="str">
        <f>+'jobinfo(2)'!C6</f>
        <v>TBD</v>
      </c>
      <c r="C24" s="333" t="str">
        <f>+'jobinfo(2)'!B31</f>
        <v>DA Phone</v>
      </c>
      <c r="D24" s="84" t="str">
        <f>+'jobinfo(2)'!C31</f>
        <v>207 776 6150</v>
      </c>
    </row>
    <row r="25" spans="1:5" ht="36">
      <c r="A25" s="83" t="str">
        <f>+'jobinfo(2)'!B11</f>
        <v>Cause of Loss</v>
      </c>
      <c r="B25" s="79" t="str">
        <f>+'jobinfo(2)'!C11</f>
        <v>BATHTUB OVERFLOW</v>
      </c>
      <c r="C25" s="333" t="str">
        <f>+'jobinfo(2)'!B32</f>
        <v>DA Ph. Ext. #</v>
      </c>
      <c r="D25" s="84" t="str">
        <f>+'jobinfo(2)'!C32</f>
        <v>207 776 6150</v>
      </c>
    </row>
    <row r="26" spans="1:5" ht="18" customHeight="1">
      <c r="A26" s="83" t="str">
        <f>+'jobinfo(2)'!B12</f>
        <v>date of loss</v>
      </c>
      <c r="B26" s="339">
        <f>+'jobinfo(2)'!C12</f>
        <v>45765</v>
      </c>
      <c r="C26" s="333" t="str">
        <f>+'jobinfo(2)'!B33</f>
        <v xml:space="preserve">DA Email </v>
      </c>
      <c r="D26" s="692" t="str">
        <f>+'jobinfo(2)'!C33</f>
        <v>STAPLES.OLIVIA @ace.aaa.com</v>
      </c>
    </row>
    <row r="27" spans="1:5">
      <c r="A27" s="83" t="str">
        <f>+'jobinfo(2)'!B13</f>
        <v>rebuild  type 1</v>
      </c>
      <c r="B27" s="79" t="str">
        <f>+'jobinfo(2)'!C13</f>
        <v>interior repairs LVL2</v>
      </c>
      <c r="C27" s="333" t="str">
        <f>+'jobinfo(2)'!B34</f>
        <v>Field Adjuster Name</v>
      </c>
      <c r="D27" s="84" t="str">
        <f>+'jobinfo(2)'!C34</f>
        <v>VINCENT, KATHERINE</v>
      </c>
    </row>
    <row r="28" spans="1:5">
      <c r="A28" s="83" t="str">
        <f>+'jobinfo(2)'!B14</f>
        <v>rebuild  type 2</v>
      </c>
      <c r="B28" s="79" t="str">
        <f>+'jobinfo(2)'!C14</f>
        <v>interior repairs LVL1</v>
      </c>
      <c r="C28" s="333" t="str">
        <f>+'jobinfo(2)'!B35</f>
        <v>Phone # field adj</v>
      </c>
      <c r="D28" s="84">
        <f>+'jobinfo(2)'!C35</f>
        <v>3306184299</v>
      </c>
    </row>
    <row r="29" spans="1:5">
      <c r="A29" s="83" t="str">
        <f>+'jobinfo(2)'!B15</f>
        <v>rebuild  type 3</v>
      </c>
      <c r="B29" s="79" t="str">
        <f>+'jobinfo(2)'!C15</f>
        <v>BASEMENT</v>
      </c>
      <c r="C29" s="333" t="str">
        <f>+'jobinfo(2)'!B36</f>
        <v>Field adj email</v>
      </c>
      <c r="D29" s="84" t="str">
        <f>+'jobinfo(2)'!C36</f>
        <v>KATHERINE@KGVINCENT.COM</v>
      </c>
    </row>
    <row r="30" spans="1:5" ht="3" customHeight="1">
      <c r="A30" s="340"/>
      <c r="B30" s="341"/>
      <c r="C30" s="341"/>
      <c r="D30" s="341"/>
    </row>
    <row r="31" spans="1:5" ht="16.149999999999999" customHeight="1">
      <c r="A31" s="479" t="s">
        <v>3813</v>
      </c>
      <c r="B31" s="22"/>
      <c r="C31" s="22"/>
      <c r="D31" s="22"/>
    </row>
    <row r="32" spans="1:5" ht="33" customHeight="1">
      <c r="A32" s="22" t="s">
        <v>3814</v>
      </c>
      <c r="B32" s="22"/>
      <c r="C32" s="22"/>
      <c r="D32" s="22"/>
    </row>
    <row r="33" spans="1:5" ht="33" customHeight="1">
      <c r="A33" s="22" t="s">
        <v>3815</v>
      </c>
      <c r="B33" s="22"/>
      <c r="C33" s="22"/>
      <c r="D33" s="22"/>
    </row>
    <row r="34" spans="1:5" ht="33" customHeight="1">
      <c r="A34" s="22" t="s">
        <v>3816</v>
      </c>
      <c r="B34" s="22"/>
      <c r="C34" s="22"/>
      <c r="D34" s="22"/>
    </row>
    <row r="35" spans="1:5" ht="33" customHeight="1">
      <c r="A35" s="22"/>
      <c r="B35" s="22"/>
      <c r="C35" s="22"/>
      <c r="D35" s="22"/>
    </row>
    <row r="36" spans="1:5" ht="33" customHeight="1">
      <c r="A36" s="912" t="s">
        <v>3808</v>
      </c>
      <c r="B36" s="22"/>
      <c r="C36" s="22"/>
      <c r="D36" s="22"/>
    </row>
    <row r="37" spans="1:5" ht="33" customHeight="1">
      <c r="A37" s="912" t="s">
        <v>3817</v>
      </c>
      <c r="B37" s="22"/>
      <c r="C37" s="22"/>
      <c r="D37" s="22"/>
    </row>
    <row r="38" spans="1:5" ht="16.149999999999999" customHeight="1">
      <c r="A38" s="22" t="s">
        <v>3818</v>
      </c>
      <c r="B38" s="22"/>
      <c r="C38" s="22"/>
      <c r="D38" s="22"/>
    </row>
    <row r="39" spans="1:5" ht="16.149999999999999" customHeight="1">
      <c r="A39" s="479"/>
      <c r="B39" s="22"/>
      <c r="C39" s="22"/>
      <c r="D39" s="22"/>
    </row>
    <row r="40" spans="1:5" ht="16.149999999999999" customHeight="1">
      <c r="A40" s="335" t="s">
        <v>3819</v>
      </c>
      <c r="D40" s="335" t="s">
        <v>3819</v>
      </c>
    </row>
    <row r="41" spans="1:5" ht="24" customHeight="1">
      <c r="A41" s="691" t="s">
        <v>3820</v>
      </c>
      <c r="D41" s="324">
        <v>20000</v>
      </c>
    </row>
    <row r="42" spans="1:5" ht="24" customHeight="1">
      <c r="A42" s="691" t="s">
        <v>3821</v>
      </c>
      <c r="D42" s="915">
        <v>-1000</v>
      </c>
      <c r="E42" s="691" t="s">
        <v>3822</v>
      </c>
    </row>
    <row r="43" spans="1:5" ht="24" customHeight="1">
      <c r="A43" s="335" t="s">
        <v>3823</v>
      </c>
      <c r="B43" s="348">
        <v>0.2</v>
      </c>
      <c r="D43" s="915">
        <f>-D41*B43</f>
        <v>-4000</v>
      </c>
    </row>
    <row r="44" spans="1:5" ht="24" customHeight="1">
      <c r="A44" s="691" t="s">
        <v>3824</v>
      </c>
      <c r="D44" s="915">
        <v>-3000</v>
      </c>
    </row>
    <row r="45" spans="1:5" ht="24" customHeight="1">
      <c r="A45" s="335" t="s">
        <v>3825</v>
      </c>
      <c r="D45" s="916">
        <f>SUM(D41:D44)</f>
        <v>12000</v>
      </c>
    </row>
    <row r="46" spans="1:5" ht="24" customHeight="1">
      <c r="A46" s="335"/>
      <c r="D46" s="335"/>
    </row>
    <row r="47" spans="1:5" ht="24" customHeight="1">
      <c r="A47" s="691" t="s">
        <v>3826</v>
      </c>
      <c r="D47" s="335"/>
    </row>
    <row r="48" spans="1:5" ht="24" customHeight="1">
      <c r="A48" s="519" t="s">
        <v>3827</v>
      </c>
      <c r="D48" s="335"/>
    </row>
    <row r="49" spans="1:5" ht="24" customHeight="1">
      <c r="A49" s="519" t="s">
        <v>3828</v>
      </c>
      <c r="D49" s="335"/>
    </row>
    <row r="50" spans="1:5" ht="24" customHeight="1">
      <c r="A50" s="79" t="s">
        <v>3829</v>
      </c>
      <c r="D50" s="324">
        <v>8668.06</v>
      </c>
      <c r="E50" s="175" t="s">
        <v>3830</v>
      </c>
    </row>
    <row r="51" spans="1:5" ht="24" customHeight="1">
      <c r="A51" s="79" t="s">
        <v>3831</v>
      </c>
      <c r="C51" s="344">
        <v>0.1</v>
      </c>
      <c r="D51" s="345">
        <f>+D50*C51+E51</f>
        <v>866.83600000000001</v>
      </c>
      <c r="E51" s="6">
        <v>0.03</v>
      </c>
    </row>
    <row r="52" spans="1:5" ht="24" customHeight="1">
      <c r="A52" s="79" t="s">
        <v>3832</v>
      </c>
      <c r="C52" s="348">
        <f>+C51</f>
        <v>0.1</v>
      </c>
      <c r="D52" s="345">
        <f>+D51</f>
        <v>866.83600000000001</v>
      </c>
    </row>
    <row r="53" spans="1:5" ht="24" customHeight="1">
      <c r="A53" s="79" t="s">
        <v>3833</v>
      </c>
      <c r="C53" s="348"/>
      <c r="D53" s="345">
        <v>904.3</v>
      </c>
    </row>
    <row r="54" spans="1:5" ht="24" customHeight="1">
      <c r="A54" s="6" t="s">
        <v>3834</v>
      </c>
      <c r="D54" s="346">
        <f>SUM(D50:D53)+E54</f>
        <v>11306.041999999998</v>
      </c>
      <c r="E54" s="6">
        <v>0.01</v>
      </c>
    </row>
    <row r="55" spans="1:5" ht="24" customHeight="1">
      <c r="A55" s="79" t="s">
        <v>3835</v>
      </c>
      <c r="D55" s="347">
        <f>+D54</f>
        <v>11306.041999999998</v>
      </c>
      <c r="E55" s="6">
        <v>0.01</v>
      </c>
    </row>
    <row r="56" spans="1:5" ht="24" customHeight="1"/>
    <row r="57" spans="1:5" ht="24" customHeight="1">
      <c r="B57" s="6" t="s">
        <v>3836</v>
      </c>
      <c r="D57" s="135">
        <v>0</v>
      </c>
    </row>
    <row r="58" spans="1:5" ht="24" customHeight="1">
      <c r="D58" s="135">
        <v>0</v>
      </c>
    </row>
    <row r="59" spans="1:5" ht="24" customHeight="1">
      <c r="C59" s="6" t="s">
        <v>3837</v>
      </c>
      <c r="D59" s="325">
        <f>+D55+D57+D58</f>
        <v>11306.041999999998</v>
      </c>
    </row>
    <row r="60" spans="1:5" ht="3" customHeight="1">
      <c r="A60" s="340"/>
      <c r="B60" s="341"/>
      <c r="C60" s="341"/>
      <c r="D60" s="341"/>
    </row>
    <row r="61" spans="1:5">
      <c r="E61" s="336" t="s">
        <v>3838</v>
      </c>
    </row>
    <row r="62" spans="1:5">
      <c r="A62" s="81" t="s">
        <v>3839</v>
      </c>
    </row>
    <row r="64" spans="1:5">
      <c r="A64" s="2191" t="s">
        <v>3840</v>
      </c>
      <c r="B64" s="2191"/>
      <c r="C64" s="2191"/>
      <c r="D64" s="2191"/>
    </row>
    <row r="65" spans="1:4">
      <c r="A65" s="2191" t="s">
        <v>3841</v>
      </c>
      <c r="B65" s="2191"/>
      <c r="C65" s="2191"/>
      <c r="D65" s="2191"/>
    </row>
    <row r="66" spans="1:4" ht="30" customHeight="1">
      <c r="A66" s="2191" t="s">
        <v>3842</v>
      </c>
      <c r="B66" s="2191"/>
      <c r="C66" s="2191"/>
      <c r="D66" s="2191"/>
    </row>
    <row r="67" spans="1:4">
      <c r="A67" s="2194" t="s">
        <v>3843</v>
      </c>
      <c r="B67" s="2194"/>
      <c r="C67" s="2194"/>
      <c r="D67" s="2194"/>
    </row>
    <row r="68" spans="1:4" ht="30" customHeight="1">
      <c r="A68" s="2191" t="s">
        <v>3844</v>
      </c>
      <c r="B68" s="2191"/>
      <c r="C68" s="2191"/>
      <c r="D68" s="2191"/>
    </row>
    <row r="69" spans="1:4">
      <c r="A69" s="2191" t="s">
        <v>3845</v>
      </c>
      <c r="B69" s="2191"/>
      <c r="C69" s="2191"/>
      <c r="D69" s="2191"/>
    </row>
    <row r="70" spans="1:4" ht="30" customHeight="1">
      <c r="A70" s="2191" t="s">
        <v>3846</v>
      </c>
      <c r="B70" s="2191"/>
      <c r="C70" s="2191"/>
      <c r="D70" s="2191"/>
    </row>
    <row r="71" spans="1:4">
      <c r="A71" s="2191" t="s">
        <v>3847</v>
      </c>
      <c r="B71" s="2191"/>
      <c r="C71" s="2191"/>
      <c r="D71" s="2191"/>
    </row>
    <row r="72" spans="1:4">
      <c r="A72" s="388"/>
      <c r="B72" s="7"/>
      <c r="C72" s="7"/>
      <c r="D72" s="7"/>
    </row>
    <row r="73" spans="1:4">
      <c r="A73" s="211" t="s">
        <v>3848</v>
      </c>
      <c r="B73" s="7"/>
      <c r="C73" s="7"/>
      <c r="D73" s="7"/>
    </row>
    <row r="74" spans="1:4">
      <c r="A74" s="253" t="s">
        <v>3849</v>
      </c>
      <c r="B74" s="7"/>
      <c r="C74" s="7"/>
      <c r="D74" s="7"/>
    </row>
    <row r="75" spans="1:4">
      <c r="A75" s="253" t="s">
        <v>3850</v>
      </c>
      <c r="B75" s="7"/>
      <c r="C75" s="7"/>
      <c r="D75" s="7"/>
    </row>
    <row r="76" spans="1:4">
      <c r="A76" s="2191" t="s">
        <v>3851</v>
      </c>
      <c r="B76" s="2191"/>
      <c r="C76" s="2191"/>
      <c r="D76" s="2191"/>
    </row>
    <row r="77" spans="1:4">
      <c r="A77" s="2191" t="s">
        <v>3852</v>
      </c>
      <c r="B77" s="2191"/>
      <c r="C77" s="2191"/>
      <c r="D77" s="2191"/>
    </row>
    <row r="79" spans="1:4" ht="33" customHeight="1">
      <c r="A79" s="2191" t="s">
        <v>3842</v>
      </c>
      <c r="B79" s="2191"/>
      <c r="C79" s="2191"/>
      <c r="D79" s="2191"/>
    </row>
    <row r="81" spans="1:4" ht="33" customHeight="1">
      <c r="A81" s="2191" t="s">
        <v>3853</v>
      </c>
      <c r="B81" s="2191"/>
      <c r="C81" s="2191"/>
      <c r="D81" s="2191"/>
    </row>
    <row r="83" spans="1:4">
      <c r="A83" s="2191" t="s">
        <v>3854</v>
      </c>
      <c r="B83" s="2191"/>
      <c r="C83" s="2191"/>
      <c r="D83" s="2191"/>
    </row>
    <row r="84" spans="1:4" ht="36" customHeight="1">
      <c r="A84" s="2191" t="s">
        <v>3855</v>
      </c>
      <c r="B84" s="2191"/>
      <c r="C84" s="2191"/>
      <c r="D84" s="2191"/>
    </row>
    <row r="85" spans="1:4" ht="36" customHeight="1">
      <c r="A85" s="2191" t="s">
        <v>3856</v>
      </c>
      <c r="B85" s="2191"/>
      <c r="C85" s="2191"/>
      <c r="D85" s="2191"/>
    </row>
    <row r="86" spans="1:4">
      <c r="A86" s="2191" t="s">
        <v>3847</v>
      </c>
      <c r="B86" s="2191"/>
      <c r="C86" s="2191"/>
      <c r="D86" s="2191"/>
    </row>
    <row r="87" spans="1:4">
      <c r="A87" s="388"/>
      <c r="B87" s="7"/>
      <c r="C87" s="7"/>
      <c r="D87" s="7"/>
    </row>
    <row r="88" spans="1:4">
      <c r="A88" s="211" t="s">
        <v>3848</v>
      </c>
      <c r="B88" s="7"/>
      <c r="C88" s="7"/>
      <c r="D88" s="7"/>
    </row>
    <row r="89" spans="1:4">
      <c r="A89" s="253" t="s">
        <v>3849</v>
      </c>
      <c r="B89" s="7"/>
      <c r="C89" s="7"/>
      <c r="D89" s="7"/>
    </row>
    <row r="90" spans="1:4">
      <c r="A90" s="253" t="s">
        <v>3850</v>
      </c>
      <c r="B90" s="7"/>
      <c r="C90" s="7"/>
      <c r="D90" s="7"/>
    </row>
    <row r="91" spans="1:4">
      <c r="A91" s="2193" t="s">
        <v>3851</v>
      </c>
      <c r="B91" s="2193"/>
      <c r="C91" s="2193"/>
      <c r="D91" s="2193"/>
    </row>
    <row r="92" spans="1:4">
      <c r="A92" s="2193" t="s">
        <v>3852</v>
      </c>
      <c r="B92" s="2193"/>
      <c r="C92" s="2193"/>
      <c r="D92" s="2193"/>
    </row>
    <row r="93" spans="1:4">
      <c r="A93" s="391"/>
      <c r="B93" s="390"/>
      <c r="C93" s="390"/>
      <c r="D93" s="390"/>
    </row>
    <row r="94" spans="1:4" ht="30" customHeight="1">
      <c r="A94" s="2193" t="s">
        <v>3842</v>
      </c>
      <c r="B94" s="2193"/>
      <c r="C94" s="2193"/>
      <c r="D94" s="2193"/>
    </row>
    <row r="95" spans="1:4">
      <c r="A95" s="391"/>
      <c r="B95" s="390"/>
      <c r="C95" s="390"/>
      <c r="D95" s="390"/>
    </row>
    <row r="96" spans="1:4" ht="45" customHeight="1">
      <c r="A96" s="2193" t="s">
        <v>3857</v>
      </c>
      <c r="B96" s="2193"/>
      <c r="C96" s="2193"/>
      <c r="D96" s="2193"/>
    </row>
    <row r="97" spans="1:16">
      <c r="A97" s="391"/>
      <c r="B97" s="390"/>
      <c r="C97" s="390"/>
      <c r="D97" s="390"/>
    </row>
    <row r="98" spans="1:16">
      <c r="A98" s="2193" t="s">
        <v>3858</v>
      </c>
      <c r="B98" s="2193"/>
      <c r="C98" s="2193"/>
      <c r="D98" s="2193"/>
    </row>
    <row r="99" spans="1:16">
      <c r="A99" s="2193"/>
      <c r="B99" s="2193"/>
      <c r="C99" s="2193"/>
      <c r="D99" s="2193"/>
    </row>
    <row r="100" spans="1:16" ht="30" customHeight="1">
      <c r="A100" s="2193" t="s">
        <v>3855</v>
      </c>
      <c r="B100" s="2193"/>
      <c r="C100" s="2193"/>
      <c r="D100" s="2193"/>
    </row>
    <row r="101" spans="1:16">
      <c r="A101" s="2193" t="s">
        <v>3856</v>
      </c>
      <c r="B101" s="2193"/>
      <c r="C101" s="2193"/>
      <c r="D101" s="2193"/>
    </row>
    <row r="102" spans="1:16">
      <c r="A102" s="2193" t="s">
        <v>3859</v>
      </c>
      <c r="B102" s="2193"/>
      <c r="C102" s="2193"/>
      <c r="D102" s="2193"/>
    </row>
    <row r="103" spans="1:16">
      <c r="A103" s="2193"/>
      <c r="B103" s="2193"/>
      <c r="C103" s="2193"/>
      <c r="D103" s="2193"/>
    </row>
    <row r="104" spans="1:16">
      <c r="A104" s="2193" t="s">
        <v>3860</v>
      </c>
      <c r="B104" s="2193"/>
      <c r="C104" s="2193"/>
      <c r="D104" s="2193"/>
    </row>
    <row r="105" spans="1:16">
      <c r="A105" s="1969"/>
      <c r="B105" s="392"/>
      <c r="C105" s="392"/>
      <c r="D105" s="392"/>
    </row>
    <row r="106" spans="1:16">
      <c r="A106" s="393" t="s">
        <v>3848</v>
      </c>
      <c r="B106" s="389"/>
      <c r="C106" s="389"/>
      <c r="D106" s="389"/>
    </row>
    <row r="108" spans="1:16">
      <c r="E108" s="664" t="s">
        <v>3012</v>
      </c>
      <c r="F108"/>
      <c r="G108"/>
      <c r="H108"/>
      <c r="I108"/>
      <c r="J108"/>
      <c r="K108"/>
      <c r="L108"/>
      <c r="M108"/>
      <c r="N108"/>
      <c r="O108"/>
      <c r="P108"/>
    </row>
    <row r="109" spans="1:16">
      <c r="E109" s="2125" t="str">
        <f>+'jobinfo(2)'!$C$100</f>
        <v>All Phase Consulting, LLC</v>
      </c>
      <c r="F109" s="2125"/>
      <c r="G109" s="2125"/>
      <c r="H109" s="2125"/>
      <c r="I109" s="2125"/>
      <c r="J109"/>
      <c r="K109"/>
      <c r="L109"/>
      <c r="M109"/>
      <c r="N109"/>
      <c r="O109"/>
      <c r="P109"/>
    </row>
    <row r="110" spans="1:16">
      <c r="E110" s="663" t="str">
        <f>+'jobinfo(2)'!$C$101</f>
        <v>WWW.MYAPCLLC.COM</v>
      </c>
      <c r="F110" s="663"/>
      <c r="G110"/>
      <c r="H110" s="662" t="str">
        <f>+'jobinfo(2)'!$C$102</f>
        <v>Insured  &amp; GA Registered #09073201</v>
      </c>
      <c r="I110" s="662"/>
      <c r="J110" s="662"/>
      <c r="K110"/>
      <c r="L110"/>
      <c r="M110"/>
      <c r="N110"/>
      <c r="O110"/>
      <c r="P110"/>
    </row>
    <row r="111" spans="1:16">
      <c r="E111" s="1948" t="str">
        <f>+'jobinfo(2)'!$C$103</f>
        <v>375 Rockbridge Road, Suite 172-343</v>
      </c>
      <c r="F111" s="1948"/>
      <c r="G111"/>
      <c r="H111" s="2118" t="str">
        <f>+'jobinfo(2)'!$C$104</f>
        <v>Lilburn, GA, 30047</v>
      </c>
      <c r="I111" s="2118"/>
      <c r="J111"/>
      <c r="K111"/>
      <c r="L111"/>
      <c r="M111"/>
      <c r="N111"/>
      <c r="O111"/>
      <c r="P111"/>
    </row>
    <row r="112" spans="1:16">
      <c r="E112" s="577"/>
      <c r="F112"/>
      <c r="G112"/>
      <c r="H112" s="576"/>
      <c r="I112"/>
      <c r="J112"/>
      <c r="K112"/>
      <c r="L112"/>
      <c r="M112"/>
      <c r="N112"/>
      <c r="O112"/>
      <c r="P112"/>
    </row>
    <row r="113" spans="5:16">
      <c r="E113" s="2040" t="str">
        <f>+'jobinfo(2)'!$C$109</f>
        <v>Providing Cost Estimating &amp; Project Management Services</v>
      </c>
      <c r="F113" s="2040"/>
      <c r="G113" s="2040"/>
      <c r="H113" s="2040"/>
      <c r="I113" s="2040"/>
      <c r="J113"/>
      <c r="K113"/>
      <c r="L113"/>
      <c r="M113"/>
      <c r="N113"/>
      <c r="O113"/>
      <c r="P113"/>
    </row>
    <row r="114" spans="5:16">
      <c r="E114" s="2117" t="str">
        <f>+'jobinfo(2)'!$C$110</f>
        <v>Five Generations of Great Work</v>
      </c>
      <c r="F114" s="2072"/>
      <c r="G114" s="878" t="str">
        <f>+'jobinfo(2)'!$C$111</f>
        <v>Five Generations of Pride &amp; Skills</v>
      </c>
      <c r="H114" s="51"/>
      <c r="I114"/>
      <c r="J114"/>
      <c r="K114"/>
      <c r="L114"/>
      <c r="M114"/>
      <c r="N114"/>
      <c r="O114"/>
      <c r="P114"/>
    </row>
    <row r="115" spans="5:16">
      <c r="E115" s="302">
        <f>+'jobinfo(2)'!X$112</f>
        <v>0</v>
      </c>
      <c r="F115"/>
      <c r="G115" s="2046" t="str">
        <f>+'jobinfo(2)'!$C$113</f>
        <v>wsbjoe9@gmail.com</v>
      </c>
      <c r="H115" s="2047"/>
      <c r="I115"/>
      <c r="J115"/>
      <c r="K115"/>
      <c r="L115"/>
      <c r="M115"/>
      <c r="N115"/>
      <c r="O115"/>
      <c r="P115"/>
    </row>
    <row r="116" spans="5:16">
      <c r="E116" s="52" t="s">
        <v>2383</v>
      </c>
      <c r="F116" s="2123" t="str">
        <f>+'jobinfo(2)'!$C$114</f>
        <v>404-446-9060</v>
      </c>
      <c r="G116" s="2123"/>
      <c r="H116" s="662" t="str">
        <f>+'jobinfo(2)'!$C$115</f>
        <v>info@myapcllc.com</v>
      </c>
      <c r="I116" s="665"/>
      <c r="J116"/>
      <c r="K116"/>
      <c r="L116"/>
      <c r="M116"/>
      <c r="N116"/>
      <c r="O116"/>
      <c r="P116"/>
    </row>
    <row r="117" spans="5:16">
      <c r="E117" s="65" t="s">
        <v>2385</v>
      </c>
      <c r="F117" s="200" t="str">
        <f>+'jobinfo(2)'!$C$116</f>
        <v>TIN 83-226 0563</v>
      </c>
      <c r="G117" s="75"/>
      <c r="H117" s="200" t="str">
        <f>+'jobinfo(2)'!$C$117</f>
        <v xml:space="preserve">  FEDEX    # 9836-2151-1</v>
      </c>
      <c r="I117"/>
      <c r="J117"/>
      <c r="K117"/>
      <c r="L117"/>
      <c r="M117"/>
      <c r="N117"/>
      <c r="O117"/>
      <c r="P117"/>
    </row>
    <row r="118" spans="5:16">
      <c r="E118" s="338"/>
      <c r="F118" s="161"/>
      <c r="G118" s="161"/>
      <c r="H118" s="161"/>
      <c r="I118" s="161"/>
      <c r="J118"/>
      <c r="K118"/>
      <c r="L118"/>
      <c r="M118"/>
      <c r="N118"/>
      <c r="O118"/>
      <c r="P118"/>
    </row>
    <row r="119" spans="5:16">
      <c r="E119" s="6" t="str">
        <f>+'jobinfo(2)'!$C$26</f>
        <v>AAA Insurance</v>
      </c>
      <c r="F119"/>
      <c r="G119" s="579" t="str">
        <f>+'jobinfo(2)'!$B$27</f>
        <v xml:space="preserve">Claim # </v>
      </c>
      <c r="H119" s="2116" t="str">
        <f>+'jobinfo(2)'!$C$27</f>
        <v>#017095711</v>
      </c>
      <c r="I119" s="2116"/>
      <c r="J119"/>
      <c r="K119"/>
      <c r="L119"/>
      <c r="M119"/>
      <c r="N119"/>
      <c r="O119"/>
      <c r="P119"/>
    </row>
    <row r="120" spans="5:16">
      <c r="E120" s="1978" t="str">
        <f>+'jobinfo(2)'!$B$30</f>
        <v>DESK Adjuster DA</v>
      </c>
      <c r="F120" s="6" t="str">
        <f>+'jobinfo(2)'!$C$30</f>
        <v>STAPLES, OLIVIA 207 776 6150</v>
      </c>
      <c r="H120" s="661" t="e">
        <f>+'jobinfo(2)'!#REF!</f>
        <v>#REF!</v>
      </c>
      <c r="L120"/>
      <c r="M120"/>
      <c r="N120"/>
      <c r="O120"/>
      <c r="P120"/>
    </row>
    <row r="121" spans="5:16">
      <c r="E121" s="569" t="str">
        <f>+'jobinfo(2)'!$C$33</f>
        <v>STAPLES.OLIVIA @ace.aaa.com</v>
      </c>
      <c r="F121" s="6" t="str">
        <f>+'jobinfo(2)'!$C$31</f>
        <v>207 776 6150</v>
      </c>
      <c r="J121"/>
      <c r="K121"/>
      <c r="L121"/>
      <c r="M121"/>
      <c r="N121"/>
      <c r="O121"/>
      <c r="P121"/>
    </row>
    <row r="122" spans="5:16">
      <c r="E122" s="161"/>
      <c r="F122" s="161"/>
      <c r="G122" s="161"/>
      <c r="H122" s="161"/>
      <c r="I122" s="161"/>
      <c r="J122"/>
      <c r="K122"/>
      <c r="L122"/>
      <c r="M122"/>
      <c r="N122"/>
      <c r="O122"/>
      <c r="P122"/>
    </row>
    <row r="123" spans="5:16">
      <c r="E123" s="1" t="str">
        <f>+'jobinfo(2)'!$C$1</f>
        <v>LACEY, EUNICE</v>
      </c>
      <c r="F123"/>
      <c r="G123" s="33" t="e">
        <f>+'jobinfo(2)'!#REF!</f>
        <v>#REF!</v>
      </c>
      <c r="H123" s="1" t="str">
        <f>+'jobinfo(2)'!$C$4</f>
        <v>Emdlacey@gmail.com</v>
      </c>
      <c r="I123"/>
      <c r="J123"/>
      <c r="K123"/>
      <c r="L123"/>
      <c r="M123"/>
      <c r="N123"/>
      <c r="O123"/>
      <c r="P123"/>
    </row>
    <row r="124" spans="5:16">
      <c r="E124" s="1" t="str">
        <f>+'jobinfo(2)'!$C$2</f>
        <v>13601 5th Ave</v>
      </c>
      <c r="F124" s="1" t="str">
        <f>+'jobinfo(2)'!$C$3</f>
        <v>East Cleveland, OH 44112</v>
      </c>
      <c r="G124" s="33" t="e">
        <f>+'jobinfo(2)'!#REF!</f>
        <v>#REF!</v>
      </c>
      <c r="H124" s="1" t="str">
        <f>+'jobinfo(2)'!$C$5</f>
        <v>(216) 450-4913</v>
      </c>
      <c r="I124"/>
      <c r="J124"/>
      <c r="K124"/>
      <c r="L124"/>
      <c r="M124"/>
      <c r="N124"/>
      <c r="O124"/>
      <c r="P124"/>
    </row>
    <row r="125" spans="5:16">
      <c r="E125"/>
      <c r="F125"/>
      <c r="G125"/>
      <c r="H125"/>
      <c r="I125"/>
      <c r="J125"/>
      <c r="K125"/>
      <c r="L125"/>
      <c r="M125"/>
      <c r="N125"/>
      <c r="O125"/>
      <c r="P125"/>
    </row>
    <row r="126" spans="5:16">
      <c r="E126" s="161"/>
      <c r="F126" s="161"/>
      <c r="G126" s="161"/>
      <c r="H126" s="161"/>
      <c r="I126" s="161"/>
      <c r="J126"/>
      <c r="K126"/>
      <c r="L126"/>
      <c r="M126"/>
      <c r="N126"/>
      <c r="O126"/>
      <c r="P126"/>
    </row>
    <row r="127" spans="5:16">
      <c r="E127"/>
      <c r="F127" s="1946" t="s">
        <v>3012</v>
      </c>
      <c r="G127"/>
      <c r="H127"/>
      <c r="I127"/>
      <c r="J127"/>
      <c r="K127"/>
      <c r="L127"/>
      <c r="M127"/>
      <c r="N127"/>
      <c r="O127"/>
      <c r="P127"/>
    </row>
    <row r="128" spans="5:16">
      <c r="E128" s="354" t="s">
        <v>1119</v>
      </c>
      <c r="F128" s="356"/>
      <c r="G128" s="1"/>
      <c r="H128" s="357" t="s">
        <v>3015</v>
      </c>
      <c r="I128" s="357"/>
      <c r="J128"/>
      <c r="K128"/>
      <c r="L128"/>
      <c r="M128"/>
      <c r="N128"/>
      <c r="O128"/>
      <c r="P128"/>
    </row>
    <row r="129" spans="5:16" ht="21.6">
      <c r="E129" s="360" t="s">
        <v>3016</v>
      </c>
      <c r="F129" s="376"/>
      <c r="G129" s="1480"/>
      <c r="H129" s="568">
        <v>310000</v>
      </c>
      <c r="I129" s="566"/>
      <c r="J129"/>
      <c r="K129"/>
      <c r="L129"/>
      <c r="M129"/>
      <c r="N129"/>
      <c r="O129"/>
      <c r="P129"/>
    </row>
    <row r="130" spans="5:16">
      <c r="E130" s="2119" t="s">
        <v>2388</v>
      </c>
      <c r="F130" s="2119"/>
      <c r="G130" s="1480">
        <v>0</v>
      </c>
      <c r="H130" s="668">
        <v>4474</v>
      </c>
      <c r="I130" s="1"/>
      <c r="J130" s="1"/>
      <c r="K130"/>
      <c r="L130"/>
      <c r="M130"/>
      <c r="N130"/>
      <c r="O130"/>
      <c r="P130"/>
    </row>
    <row r="131" spans="5:16" ht="21.6">
      <c r="E131" s="360" t="s">
        <v>3017</v>
      </c>
      <c r="F131" s="666" t="s">
        <v>3018</v>
      </c>
      <c r="G131" s="572">
        <v>0</v>
      </c>
      <c r="H131"/>
      <c r="I131" s="570"/>
      <c r="J131" s="1"/>
      <c r="K131"/>
      <c r="L131"/>
      <c r="M131"/>
      <c r="N131"/>
      <c r="O131"/>
      <c r="P131"/>
    </row>
    <row r="132" spans="5:16" ht="21.6">
      <c r="E132" s="360"/>
      <c r="F132" s="376"/>
      <c r="G132"/>
      <c r="H132" s="572">
        <f>G131+G130+G129</f>
        <v>0</v>
      </c>
      <c r="I132" s="570"/>
      <c r="J132" s="1"/>
      <c r="K132"/>
      <c r="L132"/>
      <c r="M132"/>
      <c r="N132"/>
      <c r="O132"/>
      <c r="P132"/>
    </row>
    <row r="133" spans="5:16" ht="19.149999999999999">
      <c r="E133" s="361" t="s">
        <v>3019</v>
      </c>
      <c r="F133"/>
      <c r="G133" s="571">
        <v>0</v>
      </c>
      <c r="H133" s="568">
        <v>30000</v>
      </c>
      <c r="I133" s="570"/>
      <c r="J133" s="1"/>
      <c r="K133"/>
      <c r="L133"/>
      <c r="M133"/>
      <c r="N133"/>
      <c r="O133"/>
      <c r="P133"/>
    </row>
    <row r="134" spans="5:16" ht="21.6">
      <c r="E134" s="539" t="s">
        <v>3020</v>
      </c>
      <c r="F134" s="377"/>
      <c r="G134" s="587">
        <v>0</v>
      </c>
      <c r="H134" s="572">
        <v>20000</v>
      </c>
      <c r="I134" s="570"/>
      <c r="J134" s="1"/>
      <c r="K134"/>
      <c r="L134"/>
      <c r="M134"/>
      <c r="N134"/>
      <c r="O134"/>
      <c r="P134"/>
    </row>
    <row r="135" spans="5:16" ht="21.6">
      <c r="E135" s="360" t="s">
        <v>905</v>
      </c>
      <c r="F135" s="583" t="s">
        <v>3021</v>
      </c>
      <c r="G135" s="570"/>
      <c r="H135" s="568"/>
      <c r="I135" s="572">
        <f>SUM(H129:H135)</f>
        <v>364474</v>
      </c>
      <c r="J135" s="1"/>
      <c r="K135"/>
      <c r="L135"/>
      <c r="M135"/>
      <c r="N135"/>
      <c r="O135"/>
      <c r="P135"/>
    </row>
    <row r="136" spans="5:16">
      <c r="E136"/>
      <c r="F136"/>
      <c r="G136" s="458"/>
      <c r="H136" s="458"/>
      <c r="I136" s="458"/>
      <c r="J136" s="1"/>
      <c r="K136"/>
      <c r="L136"/>
      <c r="M136"/>
      <c r="N136"/>
      <c r="O136"/>
      <c r="P136"/>
    </row>
    <row r="137" spans="5:16" ht="21.6">
      <c r="E137" s="567" t="s">
        <v>2393</v>
      </c>
      <c r="F137" s="368"/>
      <c r="G137" s="570"/>
      <c r="H137" s="573"/>
      <c r="I137" s="570"/>
      <c r="J137" s="1"/>
      <c r="K137"/>
      <c r="L137"/>
      <c r="M137"/>
      <c r="N137"/>
      <c r="O137"/>
      <c r="P137"/>
    </row>
    <row r="138" spans="5:16" ht="21.6">
      <c r="E138" s="365" t="s">
        <v>2394</v>
      </c>
      <c r="F138" s="368"/>
      <c r="G138" s="574"/>
      <c r="H138" s="458"/>
      <c r="I138" s="570"/>
      <c r="J138" s="1"/>
      <c r="K138"/>
      <c r="L138"/>
      <c r="M138"/>
      <c r="N138"/>
      <c r="O138"/>
      <c r="P138"/>
    </row>
    <row r="139" spans="5:16" ht="21.6">
      <c r="E139" s="366" t="s">
        <v>3022</v>
      </c>
      <c r="F139" s="368"/>
      <c r="G139" s="660">
        <v>0</v>
      </c>
      <c r="H139" s="458"/>
      <c r="I139" s="570"/>
      <c r="J139" s="1"/>
      <c r="K139"/>
      <c r="L139"/>
      <c r="M139"/>
      <c r="N139"/>
      <c r="O139"/>
      <c r="P139"/>
    </row>
    <row r="140" spans="5:16" ht="21.6">
      <c r="E140" s="359"/>
      <c r="F140" s="584" t="s">
        <v>1207</v>
      </c>
      <c r="G140" s="570"/>
      <c r="H140" s="458"/>
      <c r="I140" s="575">
        <f>SUM(G137:G146)</f>
        <v>0</v>
      </c>
      <c r="J140" s="1"/>
      <c r="K140"/>
      <c r="L140"/>
      <c r="M140"/>
      <c r="N140"/>
      <c r="O140"/>
      <c r="P140"/>
    </row>
    <row r="141" spans="5:16" ht="19.899999999999999">
      <c r="E141"/>
      <c r="F141" s="582" t="s">
        <v>3023</v>
      </c>
      <c r="G141"/>
      <c r="H141" s="458"/>
      <c r="I141" s="1947">
        <f>SUM(I128:I140)</f>
        <v>364474</v>
      </c>
      <c r="J141" s="1"/>
      <c r="K141"/>
      <c r="L141"/>
      <c r="M141"/>
      <c r="N141"/>
      <c r="O141"/>
      <c r="P141"/>
    </row>
    <row r="142" spans="5:16" ht="19.899999999999999">
      <c r="E142" s="667" t="s">
        <v>2496</v>
      </c>
      <c r="F142" s="1"/>
      <c r="G142" s="1"/>
      <c r="H142"/>
      <c r="I142" s="384"/>
      <c r="J142" s="1"/>
      <c r="K142"/>
      <c r="L142"/>
      <c r="M142"/>
      <c r="N142"/>
      <c r="O142"/>
      <c r="P142"/>
    </row>
    <row r="143" spans="5:16">
      <c r="E143" s="580" t="s">
        <v>3024</v>
      </c>
      <c r="F143"/>
      <c r="G143" s="580" t="str">
        <f>E119</f>
        <v>AAA Insurance</v>
      </c>
      <c r="H143"/>
      <c r="I143" s="669">
        <v>-44482.26</v>
      </c>
      <c r="J143" s="1"/>
      <c r="K143"/>
      <c r="L143"/>
      <c r="M143"/>
      <c r="N143"/>
      <c r="O143"/>
      <c r="P143"/>
    </row>
    <row r="144" spans="5:16">
      <c r="E144" s="580"/>
      <c r="F144" s="580"/>
      <c r="G144"/>
      <c r="H144"/>
      <c r="I144"/>
      <c r="J144" s="1"/>
      <c r="K144"/>
      <c r="L144"/>
      <c r="M144"/>
      <c r="N144"/>
      <c r="O144"/>
      <c r="P144"/>
    </row>
    <row r="145" spans="5:16">
      <c r="E145" s="580" t="s">
        <v>3025</v>
      </c>
      <c r="F145"/>
      <c r="G145" s="580" t="str">
        <f>E123</f>
        <v>LACEY, EUNICE</v>
      </c>
      <c r="H145"/>
      <c r="I145" s="581">
        <v>-5000</v>
      </c>
      <c r="J145" s="1"/>
      <c r="K145"/>
      <c r="L145"/>
      <c r="M145"/>
      <c r="N145"/>
      <c r="O145"/>
      <c r="P145"/>
    </row>
    <row r="146" spans="5:16">
      <c r="E146"/>
      <c r="F146" s="582" t="s">
        <v>3023</v>
      </c>
      <c r="G146"/>
      <c r="H146"/>
      <c r="I146" s="2223">
        <f>SUM(I141:I145)</f>
        <v>314991.74</v>
      </c>
      <c r="J146" s="1"/>
      <c r="K146"/>
      <c r="L146"/>
      <c r="M146"/>
      <c r="N146"/>
      <c r="O146"/>
      <c r="P146"/>
    </row>
    <row r="147" spans="5:16">
      <c r="E147" s="585" t="s">
        <v>2496</v>
      </c>
      <c r="F147" s="585"/>
      <c r="G147"/>
      <c r="H147"/>
      <c r="I147" s="2223"/>
      <c r="J147" s="1"/>
      <c r="K147"/>
      <c r="L147"/>
      <c r="M147"/>
      <c r="N147"/>
      <c r="O147"/>
      <c r="P147"/>
    </row>
    <row r="148" spans="5:16">
      <c r="E148" s="585"/>
      <c r="F148" s="585"/>
      <c r="G148"/>
      <c r="H148"/>
      <c r="I148"/>
      <c r="J148"/>
      <c r="K148" s="354" t="s">
        <v>1119</v>
      </c>
      <c r="L148" s="355"/>
      <c r="M148" s="356"/>
      <c r="N148" t="s">
        <v>3026</v>
      </c>
      <c r="O148" s="357" t="s">
        <v>3027</v>
      </c>
      <c r="P148"/>
    </row>
    <row r="149" spans="5:16" ht="21.6">
      <c r="E149"/>
      <c r="F149"/>
      <c r="G149"/>
      <c r="H149"/>
      <c r="I149"/>
      <c r="J149"/>
      <c r="K149" s="358" t="s">
        <v>3028</v>
      </c>
      <c r="L149" s="1"/>
      <c r="M149" s="369">
        <v>2400</v>
      </c>
      <c r="N149" s="369">
        <v>2400</v>
      </c>
      <c r="O149" s="374">
        <f t="shared" ref="O149:O156" si="0">+M149-N149</f>
        <v>0</v>
      </c>
      <c r="P149"/>
    </row>
    <row r="150" spans="5:16" ht="21.6">
      <c r="E150"/>
      <c r="F150"/>
      <c r="G150"/>
      <c r="H150"/>
      <c r="I150"/>
      <c r="J150"/>
      <c r="K150" s="358"/>
      <c r="L150" s="1"/>
      <c r="M150" s="369"/>
      <c r="N150" s="369"/>
      <c r="O150" s="374"/>
      <c r="P150"/>
    </row>
    <row r="151" spans="5:16" ht="21.6">
      <c r="E151"/>
      <c r="F151"/>
      <c r="G151"/>
      <c r="H151"/>
      <c r="I151"/>
      <c r="J151"/>
      <c r="K151" s="359" t="s">
        <v>2400</v>
      </c>
      <c r="L151" s="1" t="s">
        <v>3029</v>
      </c>
      <c r="M151" s="375">
        <v>15000</v>
      </c>
      <c r="N151" s="370">
        <v>15000</v>
      </c>
      <c r="O151" s="374">
        <f t="shared" si="0"/>
        <v>0</v>
      </c>
      <c r="P151"/>
    </row>
    <row r="152" spans="5:16" ht="21.6">
      <c r="E152"/>
      <c r="F152"/>
      <c r="G152"/>
      <c r="H152"/>
      <c r="I152"/>
      <c r="J152"/>
      <c r="K152" s="360" t="s">
        <v>3030</v>
      </c>
      <c r="L152" s="1"/>
      <c r="M152" s="376">
        <v>80000</v>
      </c>
      <c r="N152" s="371">
        <v>46000</v>
      </c>
      <c r="O152" s="374">
        <f t="shared" si="0"/>
        <v>34000</v>
      </c>
      <c r="P152"/>
    </row>
    <row r="153" spans="5:16" ht="21.6">
      <c r="E153"/>
      <c r="F153"/>
      <c r="G153"/>
      <c r="H153"/>
      <c r="I153"/>
      <c r="J153"/>
      <c r="K153" s="538" t="s">
        <v>2388</v>
      </c>
      <c r="L153" s="1"/>
      <c r="M153" s="376"/>
      <c r="N153" s="372"/>
      <c r="O153" s="374">
        <f t="shared" si="0"/>
        <v>0</v>
      </c>
      <c r="P153"/>
    </row>
    <row r="154" spans="5:16" ht="21.6">
      <c r="E154"/>
      <c r="F154"/>
      <c r="G154"/>
      <c r="H154"/>
      <c r="I154"/>
      <c r="J154"/>
      <c r="K154" s="361" t="s">
        <v>3019</v>
      </c>
      <c r="L154" s="1"/>
      <c r="M154" s="385">
        <v>35645.4</v>
      </c>
      <c r="N154" s="372">
        <v>0</v>
      </c>
      <c r="O154" s="374">
        <f t="shared" si="0"/>
        <v>35645.4</v>
      </c>
      <c r="P154"/>
    </row>
    <row r="155" spans="5:16" ht="21.6">
      <c r="E155"/>
      <c r="F155"/>
      <c r="G155"/>
      <c r="H155"/>
      <c r="I155"/>
      <c r="J155"/>
      <c r="K155" s="539" t="s">
        <v>3031</v>
      </c>
      <c r="L155" s="350"/>
      <c r="M155" s="377">
        <v>22000</v>
      </c>
      <c r="N155" s="372">
        <v>0</v>
      </c>
      <c r="O155" s="374">
        <f t="shared" si="0"/>
        <v>22000</v>
      </c>
      <c r="P155"/>
    </row>
    <row r="156" spans="5:16" ht="21.6">
      <c r="E156"/>
      <c r="F156"/>
      <c r="G156"/>
      <c r="H156"/>
      <c r="I156"/>
      <c r="J156"/>
      <c r="K156" s="360"/>
      <c r="L156" s="362"/>
      <c r="M156" s="373">
        <f>SUM(M149:M155)</f>
        <v>155045.4</v>
      </c>
      <c r="N156" s="373">
        <f>SUM(N149:N155)</f>
        <v>63400</v>
      </c>
      <c r="O156" s="374">
        <f t="shared" si="0"/>
        <v>91645.4</v>
      </c>
      <c r="P156"/>
    </row>
    <row r="157" spans="5:16" ht="21.6">
      <c r="E157"/>
      <c r="F157"/>
      <c r="G157"/>
      <c r="H157"/>
      <c r="I157"/>
      <c r="J157"/>
      <c r="K157" s="360"/>
      <c r="L157" s="362"/>
      <c r="M157" s="373"/>
      <c r="N157" s="373"/>
      <c r="O157" s="374"/>
      <c r="P157"/>
    </row>
    <row r="158" spans="5:16" ht="21.6">
      <c r="E158"/>
      <c r="F158"/>
      <c r="G158"/>
      <c r="H158"/>
      <c r="I158"/>
      <c r="J158"/>
      <c r="K158" s="360"/>
      <c r="L158" s="362"/>
      <c r="M158" s="373"/>
      <c r="N158" s="373"/>
      <c r="O158" s="374"/>
      <c r="P158"/>
    </row>
    <row r="159" spans="5:16" ht="21.6">
      <c r="E159"/>
      <c r="F159"/>
      <c r="G159"/>
      <c r="H159"/>
      <c r="I159"/>
      <c r="J159"/>
      <c r="K159" s="363" t="s">
        <v>2393</v>
      </c>
      <c r="L159" s="362"/>
      <c r="M159" s="368"/>
      <c r="N159" s="372"/>
      <c r="O159" s="453"/>
      <c r="P159"/>
    </row>
    <row r="160" spans="5:16" ht="21.6">
      <c r="E160"/>
      <c r="F160"/>
      <c r="G160"/>
      <c r="H160"/>
      <c r="I160"/>
      <c r="J160"/>
      <c r="K160" s="538" t="s">
        <v>2388</v>
      </c>
      <c r="L160" s="362"/>
      <c r="M160" s="368"/>
      <c r="N160" s="378">
        <v>1</v>
      </c>
      <c r="O160" s="380">
        <v>44137</v>
      </c>
      <c r="P160"/>
    </row>
    <row r="161" spans="5:16" ht="21.6">
      <c r="E161"/>
      <c r="F161"/>
      <c r="G161"/>
      <c r="H161"/>
      <c r="I161"/>
      <c r="J161"/>
      <c r="K161" s="364" t="s">
        <v>3032</v>
      </c>
      <c r="L161" s="362"/>
      <c r="M161" s="368"/>
      <c r="N161" s="379">
        <v>13680</v>
      </c>
      <c r="O161" s="380">
        <v>44137</v>
      </c>
      <c r="P161"/>
    </row>
    <row r="162" spans="5:16" ht="21.6">
      <c r="E162"/>
      <c r="F162"/>
      <c r="G162"/>
      <c r="H162"/>
      <c r="I162"/>
      <c r="J162"/>
      <c r="K162" s="365" t="s">
        <v>2394</v>
      </c>
      <c r="L162" s="349"/>
      <c r="M162" s="368"/>
      <c r="N162" s="378">
        <v>1</v>
      </c>
      <c r="O162" s="380">
        <v>44137</v>
      </c>
      <c r="P162"/>
    </row>
    <row r="163" spans="5:16" ht="21.6">
      <c r="E163"/>
      <c r="F163"/>
      <c r="G163"/>
      <c r="H163"/>
      <c r="I163"/>
      <c r="J163"/>
      <c r="K163" s="366" t="s">
        <v>3022</v>
      </c>
      <c r="L163" s="1481"/>
      <c r="M163" s="368"/>
      <c r="N163" s="378">
        <v>11234</v>
      </c>
      <c r="O163" s="380">
        <v>44144</v>
      </c>
      <c r="P163"/>
    </row>
    <row r="164" spans="5:16" ht="21.6">
      <c r="E164"/>
      <c r="F164"/>
      <c r="G164"/>
      <c r="H164"/>
      <c r="I164"/>
      <c r="J164"/>
      <c r="K164" s="359" t="s">
        <v>2396</v>
      </c>
      <c r="L164" s="350"/>
      <c r="M164" s="368" t="s">
        <v>540</v>
      </c>
      <c r="N164" s="381">
        <v>1</v>
      </c>
      <c r="O164" s="380">
        <v>44137</v>
      </c>
      <c r="P164"/>
    </row>
    <row r="165" spans="5:16" ht="21.6">
      <c r="E165"/>
      <c r="F165"/>
      <c r="G165"/>
      <c r="H165"/>
      <c r="I165"/>
      <c r="J165"/>
      <c r="K165" s="367" t="s">
        <v>3033</v>
      </c>
      <c r="L165" s="350"/>
      <c r="M165" s="382"/>
      <c r="N165" s="378">
        <v>21000</v>
      </c>
      <c r="O165" s="380">
        <v>44140</v>
      </c>
      <c r="P165"/>
    </row>
    <row r="166" spans="5:16" ht="21.6">
      <c r="E166"/>
      <c r="F166"/>
      <c r="G166"/>
      <c r="H166"/>
      <c r="I166"/>
      <c r="J166"/>
      <c r="K166" s="539" t="s">
        <v>3031</v>
      </c>
      <c r="L166" s="350"/>
      <c r="M166" s="382"/>
      <c r="N166" s="378">
        <v>22000</v>
      </c>
      <c r="O166" s="453"/>
      <c r="P166"/>
    </row>
    <row r="167" spans="5:16" ht="21.6">
      <c r="E167"/>
      <c r="F167"/>
      <c r="G167"/>
      <c r="H167"/>
      <c r="I167"/>
      <c r="J167"/>
      <c r="K167" s="360"/>
      <c r="L167" s="1"/>
      <c r="M167" s="383"/>
      <c r="N167" s="384">
        <f>SUM(N160:N166)</f>
        <v>67917</v>
      </c>
      <c r="O167" s="453"/>
      <c r="P167"/>
    </row>
    <row r="168" spans="5:16">
      <c r="E168"/>
      <c r="F168" s="881" t="s">
        <v>3035</v>
      </c>
      <c r="G168"/>
      <c r="H168"/>
      <c r="I168"/>
      <c r="J168"/>
      <c r="K168"/>
      <c r="L168"/>
      <c r="M168"/>
      <c r="N168"/>
      <c r="O168"/>
      <c r="P168"/>
    </row>
    <row r="169" spans="5:16">
      <c r="E169" s="147" t="s">
        <v>3034</v>
      </c>
      <c r="F169" s="881" t="s">
        <v>3861</v>
      </c>
      <c r="G169" s="880"/>
      <c r="H169" s="880"/>
      <c r="I169" s="880"/>
      <c r="J169"/>
      <c r="K169"/>
      <c r="L169"/>
      <c r="M169"/>
      <c r="N169"/>
      <c r="O169"/>
      <c r="P169"/>
    </row>
    <row r="170" spans="5:16">
      <c r="E170" s="147"/>
      <c r="F170" s="881"/>
      <c r="G170" s="880"/>
      <c r="H170" s="880"/>
      <c r="I170" s="880"/>
      <c r="J170"/>
      <c r="K170"/>
      <c r="L170"/>
      <c r="M170"/>
      <c r="N170"/>
      <c r="O170"/>
      <c r="P170"/>
    </row>
    <row r="171" spans="5:16">
      <c r="E171" s="1266" t="str">
        <f>+'jobinfo(2)'!$C$100</f>
        <v>All Phase Consulting, LLC</v>
      </c>
      <c r="F171" s="1266"/>
      <c r="G171" s="1266"/>
      <c r="H171" s="1266"/>
      <c r="I171" s="1266"/>
      <c r="J171"/>
      <c r="K171"/>
      <c r="L171"/>
      <c r="M171"/>
      <c r="N171"/>
      <c r="O171"/>
      <c r="P171"/>
    </row>
    <row r="172" spans="5:16">
      <c r="E172" s="663" t="str">
        <f>+'jobinfo(2)'!$C$101</f>
        <v>WWW.MYAPCLLC.COM</v>
      </c>
      <c r="F172" s="663"/>
      <c r="G172"/>
      <c r="H172" s="662" t="str">
        <f>+'jobinfo(2)'!$C$102</f>
        <v>Insured  &amp; GA Registered #09073201</v>
      </c>
      <c r="I172" s="662"/>
      <c r="J172"/>
      <c r="K172"/>
      <c r="L172"/>
      <c r="M172"/>
      <c r="N172"/>
      <c r="O172"/>
      <c r="P172"/>
    </row>
    <row r="173" spans="5:16">
      <c r="E173" s="1948" t="str">
        <f>+'jobinfo(2)'!$C$103</f>
        <v>375 Rockbridge Road, Suite 172-343</v>
      </c>
      <c r="F173" s="1948"/>
      <c r="G173"/>
      <c r="H173" s="2118" t="str">
        <f>+'jobinfo(2)'!$C$104</f>
        <v>Lilburn, GA, 30047</v>
      </c>
      <c r="I173" s="2118"/>
      <c r="J173"/>
      <c r="K173"/>
      <c r="L173"/>
      <c r="M173"/>
      <c r="N173"/>
      <c r="O173"/>
      <c r="P173"/>
    </row>
    <row r="174" spans="5:16">
      <c r="E174" s="577"/>
      <c r="F174"/>
      <c r="G174"/>
      <c r="H174" s="576"/>
      <c r="I174"/>
      <c r="J174"/>
      <c r="K174"/>
      <c r="L174"/>
      <c r="M174"/>
      <c r="N174"/>
      <c r="O174"/>
      <c r="P174"/>
    </row>
    <row r="175" spans="5:16">
      <c r="E175" s="275" t="str">
        <f>+'jobinfo(2)'!$C$109</f>
        <v>Providing Cost Estimating &amp; Project Management Services</v>
      </c>
      <c r="F175" s="275"/>
      <c r="G175" s="275"/>
      <c r="H175" s="275"/>
      <c r="I175" s="275"/>
      <c r="J175"/>
      <c r="K175"/>
      <c r="L175"/>
      <c r="M175"/>
      <c r="N175"/>
      <c r="O175"/>
      <c r="P175"/>
    </row>
    <row r="176" spans="5:16">
      <c r="E176" s="2117" t="str">
        <f>+'jobinfo(2)'!$C$110</f>
        <v>Five Generations of Great Work</v>
      </c>
      <c r="F176" s="2072"/>
      <c r="G176" s="1267" t="str">
        <f>+'jobinfo(2)'!$C$111</f>
        <v>Five Generations of Pride &amp; Skills</v>
      </c>
      <c r="H176" s="51"/>
      <c r="I176"/>
      <c r="J176"/>
      <c r="K176"/>
      <c r="L176"/>
      <c r="M176"/>
      <c r="N176"/>
      <c r="O176"/>
      <c r="P176"/>
    </row>
    <row r="177" spans="5:16">
      <c r="E177" s="302">
        <f>+'jobinfo(2)'!X$112</f>
        <v>0</v>
      </c>
      <c r="F177"/>
      <c r="G177" s="2046" t="str">
        <f>+'jobinfo(2)'!$C$113</f>
        <v>wsbjoe9@gmail.com</v>
      </c>
      <c r="H177" s="2047"/>
      <c r="I177"/>
      <c r="J177"/>
      <c r="K177"/>
      <c r="L177"/>
      <c r="M177"/>
      <c r="N177"/>
      <c r="O177"/>
      <c r="P177"/>
    </row>
    <row r="178" spans="5:16">
      <c r="E178" s="52" t="s">
        <v>2383</v>
      </c>
      <c r="F178" s="879" t="str">
        <f>+'jobinfo(2)'!$C$114</f>
        <v>404-446-9060</v>
      </c>
      <c r="G178" s="879"/>
      <c r="H178"/>
      <c r="I178" s="665"/>
      <c r="J178"/>
      <c r="K178"/>
      <c r="L178"/>
      <c r="M178"/>
      <c r="N178"/>
      <c r="O178"/>
      <c r="P178"/>
    </row>
    <row r="179" spans="5:16">
      <c r="E179" s="662" t="str">
        <f>+'jobinfo(2)'!$C$115</f>
        <v>info@myapcllc.com</v>
      </c>
      <c r="F179"/>
      <c r="G179" s="65" t="s">
        <v>2385</v>
      </c>
      <c r="H179" s="200" t="str">
        <f>+'jobinfo(2)'!$C$116</f>
        <v>TIN 83-226 0563</v>
      </c>
      <c r="I179"/>
      <c r="J179"/>
      <c r="K179"/>
      <c r="L179"/>
      <c r="M179"/>
      <c r="N179"/>
      <c r="O179"/>
      <c r="P179"/>
    </row>
    <row r="180" spans="5:16">
      <c r="E180" s="338"/>
      <c r="F180" s="161"/>
      <c r="G180" s="161"/>
      <c r="H180" s="161"/>
      <c r="I180" s="161"/>
      <c r="J180"/>
      <c r="K180"/>
      <c r="L180"/>
      <c r="M180"/>
      <c r="N180"/>
      <c r="O180"/>
      <c r="P180"/>
    </row>
    <row r="181" spans="5:16">
      <c r="E181" s="6" t="str">
        <f>+'jobinfo(2)'!$C$26</f>
        <v>AAA Insurance</v>
      </c>
      <c r="F181"/>
      <c r="G181" s="579" t="str">
        <f>+'jobinfo(2)'!$B$27</f>
        <v xml:space="preserve">Claim # </v>
      </c>
      <c r="H181" s="2116" t="str">
        <f>+'jobinfo(2)'!$C$27</f>
        <v>#017095711</v>
      </c>
      <c r="I181" s="2116"/>
      <c r="J181"/>
      <c r="K181"/>
      <c r="L181"/>
      <c r="M181"/>
      <c r="N181"/>
      <c r="O181"/>
      <c r="P181"/>
    </row>
    <row r="182" spans="5:16">
      <c r="E182" s="1978" t="str">
        <f>+'jobinfo(2)'!$B$30</f>
        <v>DESK Adjuster DA</v>
      </c>
      <c r="F182" s="6" t="str">
        <f>+'jobinfo(2)'!$C$30</f>
        <v>STAPLES, OLIVIA 207 776 6150</v>
      </c>
      <c r="H182" s="661" t="e">
        <f>+'jobinfo(2)'!#REF!</f>
        <v>#REF!</v>
      </c>
      <c r="J182"/>
      <c r="K182"/>
      <c r="L182"/>
      <c r="M182"/>
      <c r="N182"/>
      <c r="O182"/>
      <c r="P182"/>
    </row>
    <row r="183" spans="5:16">
      <c r="E183" s="569" t="str">
        <f>+'jobinfo(2)'!$C$33</f>
        <v>STAPLES.OLIVIA @ace.aaa.com</v>
      </c>
      <c r="F183" s="6" t="str">
        <f>+'jobinfo(2)'!$C$31</f>
        <v>207 776 6150</v>
      </c>
      <c r="J183"/>
      <c r="K183"/>
      <c r="L183"/>
      <c r="M183"/>
      <c r="N183"/>
      <c r="O183"/>
      <c r="P183"/>
    </row>
    <row r="184" spans="5:16">
      <c r="E184" s="161"/>
      <c r="F184" s="161"/>
      <c r="G184" s="161"/>
      <c r="H184" s="161"/>
      <c r="I184" s="161"/>
      <c r="J184"/>
      <c r="K184"/>
      <c r="L184"/>
      <c r="M184"/>
      <c r="N184"/>
      <c r="O184"/>
      <c r="P184"/>
    </row>
    <row r="185" spans="5:16">
      <c r="E185" s="1" t="str">
        <f>+'jobinfo(2)'!$C$1</f>
        <v>LACEY, EUNICE</v>
      </c>
      <c r="F185"/>
      <c r="G185" s="33" t="e">
        <f>+'jobinfo(2)'!#REF!</f>
        <v>#REF!</v>
      </c>
      <c r="H185" s="1" t="str">
        <f>+'jobinfo(2)'!$C$4</f>
        <v>Emdlacey@gmail.com</v>
      </c>
      <c r="I185"/>
      <c r="J185"/>
      <c r="K185"/>
      <c r="L185"/>
      <c r="M185"/>
      <c r="N185"/>
      <c r="O185"/>
      <c r="P185"/>
    </row>
    <row r="186" spans="5:16">
      <c r="E186" s="1" t="str">
        <f>+'jobinfo(2)'!$C$2</f>
        <v>13601 5th Ave</v>
      </c>
      <c r="F186" s="1" t="str">
        <f>+'jobinfo(2)'!$C$3</f>
        <v>East Cleveland, OH 44112</v>
      </c>
      <c r="G186" s="33" t="e">
        <f>+'jobinfo(2)'!#REF!</f>
        <v>#REF!</v>
      </c>
      <c r="H186" s="1" t="str">
        <f>+'jobinfo(2)'!$C$5</f>
        <v>(216) 450-4913</v>
      </c>
      <c r="I186"/>
      <c r="J186"/>
      <c r="K186"/>
      <c r="L186"/>
      <c r="M186"/>
      <c r="N186"/>
      <c r="O186"/>
      <c r="P186"/>
    </row>
    <row r="187" spans="5:16">
      <c r="E187"/>
      <c r="F187"/>
      <c r="G187"/>
      <c r="H187"/>
      <c r="I187"/>
      <c r="J187"/>
      <c r="K187"/>
      <c r="L187"/>
      <c r="M187"/>
      <c r="N187"/>
      <c r="O187"/>
      <c r="P187"/>
    </row>
    <row r="188" spans="5:16">
      <c r="E188" s="161"/>
      <c r="F188" s="161"/>
      <c r="G188" s="161"/>
      <c r="H188" s="161"/>
      <c r="I188" s="161"/>
      <c r="J188"/>
      <c r="K188"/>
      <c r="L188"/>
      <c r="M188"/>
      <c r="N188"/>
      <c r="O188"/>
      <c r="P188"/>
    </row>
    <row r="189" spans="5:16">
      <c r="E189"/>
      <c r="F189" s="1946" t="s">
        <v>3012</v>
      </c>
      <c r="G189"/>
      <c r="H189"/>
      <c r="I189"/>
      <c r="J189"/>
      <c r="K189"/>
      <c r="L189"/>
      <c r="M189"/>
      <c r="N189"/>
      <c r="O189"/>
      <c r="P189"/>
    </row>
    <row r="190" spans="5:16">
      <c r="E190" s="354" t="s">
        <v>1119</v>
      </c>
      <c r="F190" s="356"/>
      <c r="G190" s="1"/>
      <c r="H190" s="357" t="s">
        <v>3015</v>
      </c>
      <c r="I190" s="357"/>
      <c r="J190"/>
      <c r="K190"/>
      <c r="L190"/>
      <c r="M190"/>
      <c r="N190"/>
      <c r="O190"/>
      <c r="P190"/>
    </row>
    <row r="191" spans="5:16" ht="21.6">
      <c r="E191" s="360" t="s">
        <v>3036</v>
      </c>
      <c r="F191" s="376"/>
      <c r="G191" s="1480"/>
      <c r="H191" s="568">
        <v>649</v>
      </c>
      <c r="I191" s="566"/>
      <c r="J191"/>
      <c r="K191"/>
      <c r="L191"/>
      <c r="M191"/>
      <c r="N191"/>
      <c r="O191"/>
      <c r="P191"/>
    </row>
    <row r="192" spans="5:16">
      <c r="E192" s="2138" t="s">
        <v>3037</v>
      </c>
      <c r="F192" s="2138"/>
      <c r="G192" s="1480"/>
      <c r="H192" s="668"/>
      <c r="I192" s="1"/>
      <c r="J192"/>
      <c r="K192"/>
      <c r="L192"/>
      <c r="M192"/>
      <c r="N192"/>
      <c r="O192"/>
      <c r="P192"/>
    </row>
    <row r="193" spans="5:16" ht="21.6">
      <c r="E193" s="360" t="s">
        <v>3038</v>
      </c>
      <c r="F193" s="666"/>
      <c r="G193" s="572"/>
      <c r="H193"/>
      <c r="I193" s="570"/>
      <c r="J193"/>
      <c r="K193"/>
      <c r="L193"/>
      <c r="M193"/>
      <c r="N193"/>
      <c r="O193"/>
      <c r="P193"/>
    </row>
    <row r="194" spans="5:16" ht="21.6">
      <c r="E194" s="359" t="s">
        <v>3039</v>
      </c>
      <c r="F194" s="666"/>
      <c r="G194" s="572"/>
      <c r="H194"/>
      <c r="I194" s="570"/>
      <c r="J194"/>
      <c r="K194"/>
      <c r="L194"/>
      <c r="M194"/>
      <c r="N194"/>
      <c r="O194"/>
      <c r="P194"/>
    </row>
    <row r="195" spans="5:16" ht="21.6">
      <c r="E195" s="360" t="s">
        <v>3040</v>
      </c>
      <c r="F195" s="666"/>
      <c r="G195" s="572"/>
      <c r="H195"/>
      <c r="I195" s="570"/>
      <c r="J195"/>
      <c r="K195"/>
      <c r="L195"/>
      <c r="M195"/>
      <c r="N195"/>
      <c r="O195"/>
      <c r="P195"/>
    </row>
    <row r="196" spans="5:16" ht="21.6">
      <c r="E196" s="360" t="s">
        <v>3041</v>
      </c>
      <c r="F196" s="666"/>
      <c r="G196" s="572"/>
      <c r="H196"/>
      <c r="I196" s="570"/>
      <c r="J196"/>
      <c r="K196"/>
      <c r="L196"/>
      <c r="M196"/>
      <c r="N196"/>
      <c r="O196"/>
      <c r="P196"/>
    </row>
    <row r="197" spans="5:16" ht="21.6">
      <c r="E197" s="360" t="s">
        <v>3042</v>
      </c>
      <c r="F197" s="666"/>
      <c r="G197" s="572"/>
      <c r="H197"/>
      <c r="I197" s="570"/>
      <c r="J197"/>
      <c r="K197"/>
      <c r="L197"/>
      <c r="M197"/>
      <c r="N197"/>
      <c r="O197"/>
      <c r="P197"/>
    </row>
    <row r="198" spans="5:16" ht="21.6">
      <c r="E198" s="360" t="s">
        <v>3043</v>
      </c>
      <c r="F198" s="376"/>
      <c r="G198"/>
      <c r="H198" s="572">
        <f>G193+G192+G191</f>
        <v>0</v>
      </c>
      <c r="I198" s="570"/>
      <c r="J198"/>
      <c r="K198"/>
      <c r="L198"/>
      <c r="M198"/>
      <c r="N198"/>
      <c r="O198"/>
      <c r="P198"/>
    </row>
    <row r="199" spans="5:16" ht="19.149999999999999">
      <c r="E199" s="361"/>
      <c r="F199"/>
      <c r="G199" s="571">
        <v>0</v>
      </c>
      <c r="H199"/>
      <c r="I199" s="568">
        <f>SUM(H191:H198)</f>
        <v>649</v>
      </c>
      <c r="J199"/>
      <c r="K199"/>
      <c r="L199"/>
      <c r="M199"/>
      <c r="N199"/>
      <c r="O199"/>
      <c r="P199"/>
    </row>
    <row r="200" spans="5:16" ht="21.6">
      <c r="E200" s="539"/>
      <c r="F200" s="377"/>
      <c r="G200" s="587"/>
      <c r="H200" s="572"/>
      <c r="I200" s="570"/>
      <c r="J200"/>
      <c r="K200"/>
      <c r="L200"/>
      <c r="M200"/>
      <c r="N200"/>
      <c r="O200"/>
      <c r="P200"/>
    </row>
    <row r="201" spans="5:16">
      <c r="E201" t="s">
        <v>3044</v>
      </c>
      <c r="F201"/>
      <c r="G201" s="458" t="s">
        <v>3045</v>
      </c>
      <c r="H201" s="458" t="s">
        <v>3046</v>
      </c>
      <c r="I201" s="458"/>
      <c r="J201"/>
      <c r="K201"/>
      <c r="L201"/>
      <c r="M201"/>
      <c r="N201"/>
      <c r="O201"/>
      <c r="P201"/>
    </row>
    <row r="202" spans="5:16" ht="21.6">
      <c r="E202" s="6" t="str">
        <f>+'jobinfo(2)'!$C$26</f>
        <v>AAA Insurance</v>
      </c>
      <c r="F202" s="368" t="s">
        <v>3047</v>
      </c>
      <c r="G202" s="570"/>
      <c r="H202" s="573"/>
      <c r="I202" s="570"/>
      <c r="J202"/>
      <c r="K202"/>
      <c r="L202"/>
      <c r="M202"/>
      <c r="N202"/>
      <c r="O202"/>
      <c r="P202"/>
    </row>
    <row r="203" spans="5:16" ht="21.6">
      <c r="E203" s="365" t="s">
        <v>3048</v>
      </c>
      <c r="F203" s="368"/>
      <c r="G203" s="574"/>
      <c r="H203" s="458"/>
      <c r="I203" s="570"/>
      <c r="J203"/>
      <c r="K203"/>
      <c r="L203"/>
      <c r="M203"/>
      <c r="N203"/>
      <c r="O203"/>
      <c r="P203"/>
    </row>
    <row r="204" spans="5:16" ht="21.6">
      <c r="E204" s="359"/>
      <c r="F204" s="584"/>
      <c r="G204" s="570"/>
      <c r="H204" s="458"/>
      <c r="I204" s="575"/>
      <c r="J204"/>
      <c r="K204"/>
      <c r="L204"/>
      <c r="M204"/>
      <c r="N204"/>
      <c r="O204"/>
      <c r="P204"/>
    </row>
    <row r="205" spans="5:16" ht="19.899999999999999">
      <c r="E205"/>
      <c r="F205" s="582" t="s">
        <v>3023</v>
      </c>
      <c r="G205"/>
      <c r="H205" s="458"/>
      <c r="I205" s="1947">
        <f>SUM(I190:I204)</f>
        <v>649</v>
      </c>
      <c r="J205"/>
      <c r="K205"/>
      <c r="L205"/>
      <c r="M205"/>
      <c r="N205"/>
      <c r="O205"/>
      <c r="P205"/>
    </row>
    <row r="206" spans="5:16" ht="19.899999999999999">
      <c r="E206" s="667" t="s">
        <v>2496</v>
      </c>
      <c r="F206" s="1"/>
      <c r="G206" s="1"/>
      <c r="H206"/>
      <c r="I206" s="384"/>
      <c r="J206"/>
      <c r="K206"/>
      <c r="L206"/>
      <c r="M206"/>
      <c r="N206"/>
      <c r="O206"/>
      <c r="P206"/>
    </row>
    <row r="207" spans="5:16">
      <c r="E207" s="580" t="s">
        <v>3024</v>
      </c>
      <c r="F207"/>
      <c r="G207" s="580" t="str">
        <f>E181</f>
        <v>AAA Insurance</v>
      </c>
      <c r="H207"/>
      <c r="I207" s="669"/>
      <c r="J207"/>
      <c r="K207"/>
      <c r="L207"/>
      <c r="M207"/>
      <c r="N207"/>
      <c r="O207"/>
      <c r="P207"/>
    </row>
    <row r="208" spans="5:16">
      <c r="E208" s="580"/>
      <c r="F208" s="580"/>
      <c r="G208"/>
      <c r="H208"/>
      <c r="I208"/>
      <c r="J208"/>
      <c r="K208"/>
      <c r="L208"/>
      <c r="M208"/>
      <c r="N208"/>
      <c r="O208"/>
      <c r="P208"/>
    </row>
    <row r="209" spans="5:16">
      <c r="E209" s="580" t="s">
        <v>3025</v>
      </c>
      <c r="F209"/>
      <c r="G209" s="580" t="str">
        <f>E185</f>
        <v>LACEY, EUNICE</v>
      </c>
      <c r="H209"/>
      <c r="I209" s="581">
        <v>-2000</v>
      </c>
      <c r="J209"/>
      <c r="K209"/>
      <c r="L209"/>
      <c r="M209"/>
      <c r="N209"/>
      <c r="O209"/>
      <c r="P209"/>
    </row>
    <row r="210" spans="5:16">
      <c r="E210"/>
      <c r="F210" s="582" t="s">
        <v>3023</v>
      </c>
      <c r="G210"/>
      <c r="H210"/>
      <c r="I210" s="2223">
        <f>SUM(I205:I209)</f>
        <v>-1351</v>
      </c>
      <c r="J210"/>
      <c r="K210"/>
      <c r="L210"/>
      <c r="M210"/>
      <c r="N210"/>
      <c r="O210"/>
      <c r="P210"/>
    </row>
    <row r="211" spans="5:16">
      <c r="E211" s="585" t="s">
        <v>2496</v>
      </c>
      <c r="F211" s="585"/>
      <c r="G211"/>
      <c r="H211"/>
      <c r="I211" s="2223"/>
      <c r="J211"/>
      <c r="K211"/>
      <c r="L211"/>
      <c r="M211"/>
      <c r="N211"/>
      <c r="O211"/>
      <c r="P211"/>
    </row>
    <row r="212" spans="5:16">
      <c r="E212" s="585"/>
      <c r="F212" s="585"/>
      <c r="G212"/>
      <c r="H212"/>
      <c r="I212"/>
      <c r="J212"/>
      <c r="K212"/>
      <c r="L212"/>
      <c r="M212"/>
      <c r="N212"/>
      <c r="O212"/>
      <c r="P212"/>
    </row>
  </sheetData>
  <mergeCells count="53">
    <mergeCell ref="E11:H11"/>
    <mergeCell ref="A86:D86"/>
    <mergeCell ref="A76:D76"/>
    <mergeCell ref="A77:D77"/>
    <mergeCell ref="A85:D85"/>
    <mergeCell ref="A69:D69"/>
    <mergeCell ref="A70:D70"/>
    <mergeCell ref="A71:D71"/>
    <mergeCell ref="A79:D79"/>
    <mergeCell ref="A81:D81"/>
    <mergeCell ref="A83:D83"/>
    <mergeCell ref="A84:D84"/>
    <mergeCell ref="A64:D64"/>
    <mergeCell ref="A65:D65"/>
    <mergeCell ref="A66:D66"/>
    <mergeCell ref="A67:D67"/>
    <mergeCell ref="A104:D104"/>
    <mergeCell ref="A91:D91"/>
    <mergeCell ref="A92:D92"/>
    <mergeCell ref="A94:D94"/>
    <mergeCell ref="A96:D96"/>
    <mergeCell ref="A98:D99"/>
    <mergeCell ref="A100:D100"/>
    <mergeCell ref="A101:D101"/>
    <mergeCell ref="A102:D102"/>
    <mergeCell ref="A103:D103"/>
    <mergeCell ref="A68:D68"/>
    <mergeCell ref="A5:D5"/>
    <mergeCell ref="A1:D1"/>
    <mergeCell ref="A2:B2"/>
    <mergeCell ref="C2:D2"/>
    <mergeCell ref="B3:C3"/>
    <mergeCell ref="B4:C4"/>
    <mergeCell ref="A6:B6"/>
    <mergeCell ref="C6:D6"/>
    <mergeCell ref="C7:D7"/>
    <mergeCell ref="C8:D8"/>
    <mergeCell ref="A11:D11"/>
    <mergeCell ref="F116:G116"/>
    <mergeCell ref="H119:I119"/>
    <mergeCell ref="E130:F130"/>
    <mergeCell ref="I146:I147"/>
    <mergeCell ref="E109:I109"/>
    <mergeCell ref="H111:I111"/>
    <mergeCell ref="E113:I113"/>
    <mergeCell ref="E114:F114"/>
    <mergeCell ref="G115:H115"/>
    <mergeCell ref="E192:F192"/>
    <mergeCell ref="I210:I211"/>
    <mergeCell ref="H173:I173"/>
    <mergeCell ref="E176:F176"/>
    <mergeCell ref="G177:H177"/>
    <mergeCell ref="H181:I181"/>
  </mergeCells>
  <hyperlinks>
    <hyperlink ref="G115" r:id="rId1" display="wsbjoe9@gmail.com" xr:uid="{4C3C6BF3-ADAB-4667-871B-6AB499BA3A08}"/>
    <hyperlink ref="H116" r:id="rId2" display="ddevonJohnson@gmail.com" xr:uid="{156B9201-2A39-4F0C-B72C-DF257FF67E68}"/>
    <hyperlink ref="H110" r:id="rId3" display="info@myapcllc.com" xr:uid="{3DA13486-DA80-4FC8-B67D-67B1CA4E20A3}"/>
    <hyperlink ref="G177" r:id="rId4" display="wsbjoe9@gmail.com" xr:uid="{7F2D0871-F22D-4F77-8B3A-B728A80CC8B5}"/>
    <hyperlink ref="E179" r:id="rId5" display="ddevonJohnson@gmail.com" xr:uid="{E76C4ED7-3550-4EA8-9450-495E099F1996}"/>
    <hyperlink ref="H172" r:id="rId6" display="info@myapcllc.com" xr:uid="{84152FAD-7A4D-4006-9C5F-42A6D41A2DC5}"/>
  </hyperlinks>
  <pageMargins left="0.27" right="0.26" top="0.23" bottom="0.31" header="0.19" footer="0.06"/>
  <pageSetup orientation="portrait" r:id="rId7"/>
  <headerFooter>
    <oddFooter>&amp;L&amp;P of &amp;N  &amp;A&amp;C
&amp;R&amp;F</oddFooter>
  </headerFooter>
  <rowBreaks count="1" manualBreakCount="1">
    <brk id="38" max="3" man="1"/>
  </rowBreaks>
  <colBreaks count="1" manualBreakCount="1">
    <brk id="4" max="105" man="1"/>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10815-0AF8-47B9-BA69-CA2CCCB1B74F}">
  <sheetPr codeName="Sheet16"/>
  <dimension ref="A1:I224"/>
  <sheetViews>
    <sheetView showGridLines="0" view="pageBreakPreview" topLeftCell="A97" zoomScaleNormal="100" zoomScaleSheetLayoutView="100" workbookViewId="0">
      <selection activeCell="A100" sqref="A100"/>
    </sheetView>
  </sheetViews>
  <sheetFormatPr defaultRowHeight="14.45"/>
  <cols>
    <col min="1" max="1" width="24.5703125" customWidth="1"/>
    <col min="2" max="2" width="32.7109375" customWidth="1"/>
    <col min="3" max="3" width="18.7109375" customWidth="1"/>
    <col min="4" max="4" width="24.5703125" customWidth="1"/>
    <col min="209" max="210" width="35.7109375" customWidth="1"/>
    <col min="211" max="211" width="25.7109375" customWidth="1"/>
    <col min="216" max="216" width="3" customWidth="1"/>
    <col min="217" max="217" width="39.7109375" customWidth="1"/>
    <col min="218" max="218" width="5.7109375" customWidth="1"/>
    <col min="219" max="219" width="35.7109375" customWidth="1"/>
    <col min="223" max="223" width="44.7109375" customWidth="1"/>
    <col min="231" max="231" width="88.7109375" customWidth="1"/>
    <col min="465" max="466" width="35.7109375" customWidth="1"/>
    <col min="467" max="467" width="25.7109375" customWidth="1"/>
    <col min="472" max="472" width="3" customWidth="1"/>
    <col min="473" max="473" width="39.7109375" customWidth="1"/>
    <col min="474" max="474" width="5.7109375" customWidth="1"/>
    <col min="475" max="475" width="35.7109375" customWidth="1"/>
    <col min="479" max="479" width="44.7109375" customWidth="1"/>
    <col min="487" max="487" width="88.7109375" customWidth="1"/>
    <col min="721" max="722" width="35.7109375" customWidth="1"/>
    <col min="723" max="723" width="25.7109375" customWidth="1"/>
    <col min="728" max="728" width="3" customWidth="1"/>
    <col min="729" max="729" width="39.7109375" customWidth="1"/>
    <col min="730" max="730" width="5.7109375" customWidth="1"/>
    <col min="731" max="731" width="35.7109375" customWidth="1"/>
    <col min="735" max="735" width="44.7109375" customWidth="1"/>
    <col min="743" max="743" width="88.7109375" customWidth="1"/>
    <col min="977" max="978" width="35.7109375" customWidth="1"/>
    <col min="979" max="979" width="25.7109375" customWidth="1"/>
    <col min="984" max="984" width="3" customWidth="1"/>
    <col min="985" max="985" width="39.7109375" customWidth="1"/>
    <col min="986" max="986" width="5.7109375" customWidth="1"/>
    <col min="987" max="987" width="35.7109375" customWidth="1"/>
    <col min="991" max="991" width="44.7109375" customWidth="1"/>
    <col min="999" max="999" width="88.7109375" customWidth="1"/>
    <col min="1233" max="1234" width="35.7109375" customWidth="1"/>
    <col min="1235" max="1235" width="25.7109375" customWidth="1"/>
    <col min="1240" max="1240" width="3" customWidth="1"/>
    <col min="1241" max="1241" width="39.7109375" customWidth="1"/>
    <col min="1242" max="1242" width="5.7109375" customWidth="1"/>
    <col min="1243" max="1243" width="35.7109375" customWidth="1"/>
    <col min="1247" max="1247" width="44.7109375" customWidth="1"/>
    <col min="1255" max="1255" width="88.7109375" customWidth="1"/>
    <col min="1489" max="1490" width="35.7109375" customWidth="1"/>
    <col min="1491" max="1491" width="25.7109375" customWidth="1"/>
    <col min="1496" max="1496" width="3" customWidth="1"/>
    <col min="1497" max="1497" width="39.7109375" customWidth="1"/>
    <col min="1498" max="1498" width="5.7109375" customWidth="1"/>
    <col min="1499" max="1499" width="35.7109375" customWidth="1"/>
    <col min="1503" max="1503" width="44.7109375" customWidth="1"/>
    <col min="1511" max="1511" width="88.7109375" customWidth="1"/>
    <col min="1745" max="1746" width="35.7109375" customWidth="1"/>
    <col min="1747" max="1747" width="25.7109375" customWidth="1"/>
    <col min="1752" max="1752" width="3" customWidth="1"/>
    <col min="1753" max="1753" width="39.7109375" customWidth="1"/>
    <col min="1754" max="1754" width="5.7109375" customWidth="1"/>
    <col min="1755" max="1755" width="35.7109375" customWidth="1"/>
    <col min="1759" max="1759" width="44.7109375" customWidth="1"/>
    <col min="1767" max="1767" width="88.7109375" customWidth="1"/>
    <col min="2001" max="2002" width="35.7109375" customWidth="1"/>
    <col min="2003" max="2003" width="25.7109375" customWidth="1"/>
    <col min="2008" max="2008" width="3" customWidth="1"/>
    <col min="2009" max="2009" width="39.7109375" customWidth="1"/>
    <col min="2010" max="2010" width="5.7109375" customWidth="1"/>
    <col min="2011" max="2011" width="35.7109375" customWidth="1"/>
    <col min="2015" max="2015" width="44.7109375" customWidth="1"/>
    <col min="2023" max="2023" width="88.7109375" customWidth="1"/>
    <col min="2257" max="2258" width="35.7109375" customWidth="1"/>
    <col min="2259" max="2259" width="25.7109375" customWidth="1"/>
    <col min="2264" max="2264" width="3" customWidth="1"/>
    <col min="2265" max="2265" width="39.7109375" customWidth="1"/>
    <col min="2266" max="2266" width="5.7109375" customWidth="1"/>
    <col min="2267" max="2267" width="35.7109375" customWidth="1"/>
    <col min="2271" max="2271" width="44.7109375" customWidth="1"/>
    <col min="2279" max="2279" width="88.7109375" customWidth="1"/>
    <col min="2513" max="2514" width="35.7109375" customWidth="1"/>
    <col min="2515" max="2515" width="25.7109375" customWidth="1"/>
    <col min="2520" max="2520" width="3" customWidth="1"/>
    <col min="2521" max="2521" width="39.7109375" customWidth="1"/>
    <col min="2522" max="2522" width="5.7109375" customWidth="1"/>
    <col min="2523" max="2523" width="35.7109375" customWidth="1"/>
    <col min="2527" max="2527" width="44.7109375" customWidth="1"/>
    <col min="2535" max="2535" width="88.7109375" customWidth="1"/>
    <col min="2769" max="2770" width="35.7109375" customWidth="1"/>
    <col min="2771" max="2771" width="25.7109375" customWidth="1"/>
    <col min="2776" max="2776" width="3" customWidth="1"/>
    <col min="2777" max="2777" width="39.7109375" customWidth="1"/>
    <col min="2778" max="2778" width="5.7109375" customWidth="1"/>
    <col min="2779" max="2779" width="35.7109375" customWidth="1"/>
    <col min="2783" max="2783" width="44.7109375" customWidth="1"/>
    <col min="2791" max="2791" width="88.7109375" customWidth="1"/>
    <col min="3025" max="3026" width="35.7109375" customWidth="1"/>
    <col min="3027" max="3027" width="25.7109375" customWidth="1"/>
    <col min="3032" max="3032" width="3" customWidth="1"/>
    <col min="3033" max="3033" width="39.7109375" customWidth="1"/>
    <col min="3034" max="3034" width="5.7109375" customWidth="1"/>
    <col min="3035" max="3035" width="35.7109375" customWidth="1"/>
    <col min="3039" max="3039" width="44.7109375" customWidth="1"/>
    <col min="3047" max="3047" width="88.7109375" customWidth="1"/>
    <col min="3281" max="3282" width="35.7109375" customWidth="1"/>
    <col min="3283" max="3283" width="25.7109375" customWidth="1"/>
    <col min="3288" max="3288" width="3" customWidth="1"/>
    <col min="3289" max="3289" width="39.7109375" customWidth="1"/>
    <col min="3290" max="3290" width="5.7109375" customWidth="1"/>
    <col min="3291" max="3291" width="35.7109375" customWidth="1"/>
    <col min="3295" max="3295" width="44.7109375" customWidth="1"/>
    <col min="3303" max="3303" width="88.7109375" customWidth="1"/>
    <col min="3537" max="3538" width="35.7109375" customWidth="1"/>
    <col min="3539" max="3539" width="25.7109375" customWidth="1"/>
    <col min="3544" max="3544" width="3" customWidth="1"/>
    <col min="3545" max="3545" width="39.7109375" customWidth="1"/>
    <col min="3546" max="3546" width="5.7109375" customWidth="1"/>
    <col min="3547" max="3547" width="35.7109375" customWidth="1"/>
    <col min="3551" max="3551" width="44.7109375" customWidth="1"/>
    <col min="3559" max="3559" width="88.7109375" customWidth="1"/>
    <col min="3793" max="3794" width="35.7109375" customWidth="1"/>
    <col min="3795" max="3795" width="25.7109375" customWidth="1"/>
    <col min="3800" max="3800" width="3" customWidth="1"/>
    <col min="3801" max="3801" width="39.7109375" customWidth="1"/>
    <col min="3802" max="3802" width="5.7109375" customWidth="1"/>
    <col min="3803" max="3803" width="35.7109375" customWidth="1"/>
    <col min="3807" max="3807" width="44.7109375" customWidth="1"/>
    <col min="3815" max="3815" width="88.7109375" customWidth="1"/>
    <col min="4049" max="4050" width="35.7109375" customWidth="1"/>
    <col min="4051" max="4051" width="25.7109375" customWidth="1"/>
    <col min="4056" max="4056" width="3" customWidth="1"/>
    <col min="4057" max="4057" width="39.7109375" customWidth="1"/>
    <col min="4058" max="4058" width="5.7109375" customWidth="1"/>
    <col min="4059" max="4059" width="35.7109375" customWidth="1"/>
    <col min="4063" max="4063" width="44.7109375" customWidth="1"/>
    <col min="4071" max="4071" width="88.7109375" customWidth="1"/>
    <col min="4305" max="4306" width="35.7109375" customWidth="1"/>
    <col min="4307" max="4307" width="25.7109375" customWidth="1"/>
    <col min="4312" max="4312" width="3" customWidth="1"/>
    <col min="4313" max="4313" width="39.7109375" customWidth="1"/>
    <col min="4314" max="4314" width="5.7109375" customWidth="1"/>
    <col min="4315" max="4315" width="35.7109375" customWidth="1"/>
    <col min="4319" max="4319" width="44.7109375" customWidth="1"/>
    <col min="4327" max="4327" width="88.7109375" customWidth="1"/>
    <col min="4561" max="4562" width="35.7109375" customWidth="1"/>
    <col min="4563" max="4563" width="25.7109375" customWidth="1"/>
    <col min="4568" max="4568" width="3" customWidth="1"/>
    <col min="4569" max="4569" width="39.7109375" customWidth="1"/>
    <col min="4570" max="4570" width="5.7109375" customWidth="1"/>
    <col min="4571" max="4571" width="35.7109375" customWidth="1"/>
    <col min="4575" max="4575" width="44.7109375" customWidth="1"/>
    <col min="4583" max="4583" width="88.7109375" customWidth="1"/>
    <col min="4817" max="4818" width="35.7109375" customWidth="1"/>
    <col min="4819" max="4819" width="25.7109375" customWidth="1"/>
    <col min="4824" max="4824" width="3" customWidth="1"/>
    <col min="4825" max="4825" width="39.7109375" customWidth="1"/>
    <col min="4826" max="4826" width="5.7109375" customWidth="1"/>
    <col min="4827" max="4827" width="35.7109375" customWidth="1"/>
    <col min="4831" max="4831" width="44.7109375" customWidth="1"/>
    <col min="4839" max="4839" width="88.7109375" customWidth="1"/>
    <col min="5073" max="5074" width="35.7109375" customWidth="1"/>
    <col min="5075" max="5075" width="25.7109375" customWidth="1"/>
    <col min="5080" max="5080" width="3" customWidth="1"/>
    <col min="5081" max="5081" width="39.7109375" customWidth="1"/>
    <col min="5082" max="5082" width="5.7109375" customWidth="1"/>
    <col min="5083" max="5083" width="35.7109375" customWidth="1"/>
    <col min="5087" max="5087" width="44.7109375" customWidth="1"/>
    <col min="5095" max="5095" width="88.7109375" customWidth="1"/>
    <col min="5329" max="5330" width="35.7109375" customWidth="1"/>
    <col min="5331" max="5331" width="25.7109375" customWidth="1"/>
    <col min="5336" max="5336" width="3" customWidth="1"/>
    <col min="5337" max="5337" width="39.7109375" customWidth="1"/>
    <col min="5338" max="5338" width="5.7109375" customWidth="1"/>
    <col min="5339" max="5339" width="35.7109375" customWidth="1"/>
    <col min="5343" max="5343" width="44.7109375" customWidth="1"/>
    <col min="5351" max="5351" width="88.7109375" customWidth="1"/>
    <col min="5585" max="5586" width="35.7109375" customWidth="1"/>
    <col min="5587" max="5587" width="25.7109375" customWidth="1"/>
    <col min="5592" max="5592" width="3" customWidth="1"/>
    <col min="5593" max="5593" width="39.7109375" customWidth="1"/>
    <col min="5594" max="5594" width="5.7109375" customWidth="1"/>
    <col min="5595" max="5595" width="35.7109375" customWidth="1"/>
    <col min="5599" max="5599" width="44.7109375" customWidth="1"/>
    <col min="5607" max="5607" width="88.7109375" customWidth="1"/>
    <col min="5841" max="5842" width="35.7109375" customWidth="1"/>
    <col min="5843" max="5843" width="25.7109375" customWidth="1"/>
    <col min="5848" max="5848" width="3" customWidth="1"/>
    <col min="5849" max="5849" width="39.7109375" customWidth="1"/>
    <col min="5850" max="5850" width="5.7109375" customWidth="1"/>
    <col min="5851" max="5851" width="35.7109375" customWidth="1"/>
    <col min="5855" max="5855" width="44.7109375" customWidth="1"/>
    <col min="5863" max="5863" width="88.7109375" customWidth="1"/>
    <col min="6097" max="6098" width="35.7109375" customWidth="1"/>
    <col min="6099" max="6099" width="25.7109375" customWidth="1"/>
    <col min="6104" max="6104" width="3" customWidth="1"/>
    <col min="6105" max="6105" width="39.7109375" customWidth="1"/>
    <col min="6106" max="6106" width="5.7109375" customWidth="1"/>
    <col min="6107" max="6107" width="35.7109375" customWidth="1"/>
    <col min="6111" max="6111" width="44.7109375" customWidth="1"/>
    <col min="6119" max="6119" width="88.7109375" customWidth="1"/>
    <col min="6353" max="6354" width="35.7109375" customWidth="1"/>
    <col min="6355" max="6355" width="25.7109375" customWidth="1"/>
    <col min="6360" max="6360" width="3" customWidth="1"/>
    <col min="6361" max="6361" width="39.7109375" customWidth="1"/>
    <col min="6362" max="6362" width="5.7109375" customWidth="1"/>
    <col min="6363" max="6363" width="35.7109375" customWidth="1"/>
    <col min="6367" max="6367" width="44.7109375" customWidth="1"/>
    <col min="6375" max="6375" width="88.7109375" customWidth="1"/>
    <col min="6609" max="6610" width="35.7109375" customWidth="1"/>
    <col min="6611" max="6611" width="25.7109375" customWidth="1"/>
    <col min="6616" max="6616" width="3" customWidth="1"/>
    <col min="6617" max="6617" width="39.7109375" customWidth="1"/>
    <col min="6618" max="6618" width="5.7109375" customWidth="1"/>
    <col min="6619" max="6619" width="35.7109375" customWidth="1"/>
    <col min="6623" max="6623" width="44.7109375" customWidth="1"/>
    <col min="6631" max="6631" width="88.7109375" customWidth="1"/>
    <col min="6865" max="6866" width="35.7109375" customWidth="1"/>
    <col min="6867" max="6867" width="25.7109375" customWidth="1"/>
    <col min="6872" max="6872" width="3" customWidth="1"/>
    <col min="6873" max="6873" width="39.7109375" customWidth="1"/>
    <col min="6874" max="6874" width="5.7109375" customWidth="1"/>
    <col min="6875" max="6875" width="35.7109375" customWidth="1"/>
    <col min="6879" max="6879" width="44.7109375" customWidth="1"/>
    <col min="6887" max="6887" width="88.7109375" customWidth="1"/>
    <col min="7121" max="7122" width="35.7109375" customWidth="1"/>
    <col min="7123" max="7123" width="25.7109375" customWidth="1"/>
    <col min="7128" max="7128" width="3" customWidth="1"/>
    <col min="7129" max="7129" width="39.7109375" customWidth="1"/>
    <col min="7130" max="7130" width="5.7109375" customWidth="1"/>
    <col min="7131" max="7131" width="35.7109375" customWidth="1"/>
    <col min="7135" max="7135" width="44.7109375" customWidth="1"/>
    <col min="7143" max="7143" width="88.7109375" customWidth="1"/>
    <col min="7377" max="7378" width="35.7109375" customWidth="1"/>
    <col min="7379" max="7379" width="25.7109375" customWidth="1"/>
    <col min="7384" max="7384" width="3" customWidth="1"/>
    <col min="7385" max="7385" width="39.7109375" customWidth="1"/>
    <col min="7386" max="7386" width="5.7109375" customWidth="1"/>
    <col min="7387" max="7387" width="35.7109375" customWidth="1"/>
    <col min="7391" max="7391" width="44.7109375" customWidth="1"/>
    <col min="7399" max="7399" width="88.7109375" customWidth="1"/>
    <col min="7633" max="7634" width="35.7109375" customWidth="1"/>
    <col min="7635" max="7635" width="25.7109375" customWidth="1"/>
    <col min="7640" max="7640" width="3" customWidth="1"/>
    <col min="7641" max="7641" width="39.7109375" customWidth="1"/>
    <col min="7642" max="7642" width="5.7109375" customWidth="1"/>
    <col min="7643" max="7643" width="35.7109375" customWidth="1"/>
    <col min="7647" max="7647" width="44.7109375" customWidth="1"/>
    <col min="7655" max="7655" width="88.7109375" customWidth="1"/>
    <col min="7889" max="7890" width="35.7109375" customWidth="1"/>
    <col min="7891" max="7891" width="25.7109375" customWidth="1"/>
    <col min="7896" max="7896" width="3" customWidth="1"/>
    <col min="7897" max="7897" width="39.7109375" customWidth="1"/>
    <col min="7898" max="7898" width="5.7109375" customWidth="1"/>
    <col min="7899" max="7899" width="35.7109375" customWidth="1"/>
    <col min="7903" max="7903" width="44.7109375" customWidth="1"/>
    <col min="7911" max="7911" width="88.7109375" customWidth="1"/>
    <col min="8145" max="8146" width="35.7109375" customWidth="1"/>
    <col min="8147" max="8147" width="25.7109375" customWidth="1"/>
    <col min="8152" max="8152" width="3" customWidth="1"/>
    <col min="8153" max="8153" width="39.7109375" customWidth="1"/>
    <col min="8154" max="8154" width="5.7109375" customWidth="1"/>
    <col min="8155" max="8155" width="35.7109375" customWidth="1"/>
    <col min="8159" max="8159" width="44.7109375" customWidth="1"/>
    <col min="8167" max="8167" width="88.7109375" customWidth="1"/>
    <col min="8401" max="8402" width="35.7109375" customWidth="1"/>
    <col min="8403" max="8403" width="25.7109375" customWidth="1"/>
    <col min="8408" max="8408" width="3" customWidth="1"/>
    <col min="8409" max="8409" width="39.7109375" customWidth="1"/>
    <col min="8410" max="8410" width="5.7109375" customWidth="1"/>
    <col min="8411" max="8411" width="35.7109375" customWidth="1"/>
    <col min="8415" max="8415" width="44.7109375" customWidth="1"/>
    <col min="8423" max="8423" width="88.7109375" customWidth="1"/>
    <col min="8657" max="8658" width="35.7109375" customWidth="1"/>
    <col min="8659" max="8659" width="25.7109375" customWidth="1"/>
    <col min="8664" max="8664" width="3" customWidth="1"/>
    <col min="8665" max="8665" width="39.7109375" customWidth="1"/>
    <col min="8666" max="8666" width="5.7109375" customWidth="1"/>
    <col min="8667" max="8667" width="35.7109375" customWidth="1"/>
    <col min="8671" max="8671" width="44.7109375" customWidth="1"/>
    <col min="8679" max="8679" width="88.7109375" customWidth="1"/>
    <col min="8913" max="8914" width="35.7109375" customWidth="1"/>
    <col min="8915" max="8915" width="25.7109375" customWidth="1"/>
    <col min="8920" max="8920" width="3" customWidth="1"/>
    <col min="8921" max="8921" width="39.7109375" customWidth="1"/>
    <col min="8922" max="8922" width="5.7109375" customWidth="1"/>
    <col min="8923" max="8923" width="35.7109375" customWidth="1"/>
    <col min="8927" max="8927" width="44.7109375" customWidth="1"/>
    <col min="8935" max="8935" width="88.7109375" customWidth="1"/>
    <col min="9169" max="9170" width="35.7109375" customWidth="1"/>
    <col min="9171" max="9171" width="25.7109375" customWidth="1"/>
    <col min="9176" max="9176" width="3" customWidth="1"/>
    <col min="9177" max="9177" width="39.7109375" customWidth="1"/>
    <col min="9178" max="9178" width="5.7109375" customWidth="1"/>
    <col min="9179" max="9179" width="35.7109375" customWidth="1"/>
    <col min="9183" max="9183" width="44.7109375" customWidth="1"/>
    <col min="9191" max="9191" width="88.7109375" customWidth="1"/>
    <col min="9425" max="9426" width="35.7109375" customWidth="1"/>
    <col min="9427" max="9427" width="25.7109375" customWidth="1"/>
    <col min="9432" max="9432" width="3" customWidth="1"/>
    <col min="9433" max="9433" width="39.7109375" customWidth="1"/>
    <col min="9434" max="9434" width="5.7109375" customWidth="1"/>
    <col min="9435" max="9435" width="35.7109375" customWidth="1"/>
    <col min="9439" max="9439" width="44.7109375" customWidth="1"/>
    <col min="9447" max="9447" width="88.7109375" customWidth="1"/>
    <col min="9681" max="9682" width="35.7109375" customWidth="1"/>
    <col min="9683" max="9683" width="25.7109375" customWidth="1"/>
    <col min="9688" max="9688" width="3" customWidth="1"/>
    <col min="9689" max="9689" width="39.7109375" customWidth="1"/>
    <col min="9690" max="9690" width="5.7109375" customWidth="1"/>
    <col min="9691" max="9691" width="35.7109375" customWidth="1"/>
    <col min="9695" max="9695" width="44.7109375" customWidth="1"/>
    <col min="9703" max="9703" width="88.7109375" customWidth="1"/>
    <col min="9937" max="9938" width="35.7109375" customWidth="1"/>
    <col min="9939" max="9939" width="25.7109375" customWidth="1"/>
    <col min="9944" max="9944" width="3" customWidth="1"/>
    <col min="9945" max="9945" width="39.7109375" customWidth="1"/>
    <col min="9946" max="9946" width="5.7109375" customWidth="1"/>
    <col min="9947" max="9947" width="35.7109375" customWidth="1"/>
    <col min="9951" max="9951" width="44.7109375" customWidth="1"/>
    <col min="9959" max="9959" width="88.7109375" customWidth="1"/>
    <col min="10193" max="10194" width="35.7109375" customWidth="1"/>
    <col min="10195" max="10195" width="25.7109375" customWidth="1"/>
    <col min="10200" max="10200" width="3" customWidth="1"/>
    <col min="10201" max="10201" width="39.7109375" customWidth="1"/>
    <col min="10202" max="10202" width="5.7109375" customWidth="1"/>
    <col min="10203" max="10203" width="35.7109375" customWidth="1"/>
    <col min="10207" max="10207" width="44.7109375" customWidth="1"/>
    <col min="10215" max="10215" width="88.7109375" customWidth="1"/>
    <col min="10449" max="10450" width="35.7109375" customWidth="1"/>
    <col min="10451" max="10451" width="25.7109375" customWidth="1"/>
    <col min="10456" max="10456" width="3" customWidth="1"/>
    <col min="10457" max="10457" width="39.7109375" customWidth="1"/>
    <col min="10458" max="10458" width="5.7109375" customWidth="1"/>
    <col min="10459" max="10459" width="35.7109375" customWidth="1"/>
    <col min="10463" max="10463" width="44.7109375" customWidth="1"/>
    <col min="10471" max="10471" width="88.7109375" customWidth="1"/>
    <col min="10705" max="10706" width="35.7109375" customWidth="1"/>
    <col min="10707" max="10707" width="25.7109375" customWidth="1"/>
    <col min="10712" max="10712" width="3" customWidth="1"/>
    <col min="10713" max="10713" width="39.7109375" customWidth="1"/>
    <col min="10714" max="10714" width="5.7109375" customWidth="1"/>
    <col min="10715" max="10715" width="35.7109375" customWidth="1"/>
    <col min="10719" max="10719" width="44.7109375" customWidth="1"/>
    <col min="10727" max="10727" width="88.7109375" customWidth="1"/>
    <col min="10961" max="10962" width="35.7109375" customWidth="1"/>
    <col min="10963" max="10963" width="25.7109375" customWidth="1"/>
    <col min="10968" max="10968" width="3" customWidth="1"/>
    <col min="10969" max="10969" width="39.7109375" customWidth="1"/>
    <col min="10970" max="10970" width="5.7109375" customWidth="1"/>
    <col min="10971" max="10971" width="35.7109375" customWidth="1"/>
    <col min="10975" max="10975" width="44.7109375" customWidth="1"/>
    <col min="10983" max="10983" width="88.7109375" customWidth="1"/>
    <col min="11217" max="11218" width="35.7109375" customWidth="1"/>
    <col min="11219" max="11219" width="25.7109375" customWidth="1"/>
    <col min="11224" max="11224" width="3" customWidth="1"/>
    <col min="11225" max="11225" width="39.7109375" customWidth="1"/>
    <col min="11226" max="11226" width="5.7109375" customWidth="1"/>
    <col min="11227" max="11227" width="35.7109375" customWidth="1"/>
    <col min="11231" max="11231" width="44.7109375" customWidth="1"/>
    <col min="11239" max="11239" width="88.7109375" customWidth="1"/>
    <col min="11473" max="11474" width="35.7109375" customWidth="1"/>
    <col min="11475" max="11475" width="25.7109375" customWidth="1"/>
    <col min="11480" max="11480" width="3" customWidth="1"/>
    <col min="11481" max="11481" width="39.7109375" customWidth="1"/>
    <col min="11482" max="11482" width="5.7109375" customWidth="1"/>
    <col min="11483" max="11483" width="35.7109375" customWidth="1"/>
    <col min="11487" max="11487" width="44.7109375" customWidth="1"/>
    <col min="11495" max="11495" width="88.7109375" customWidth="1"/>
    <col min="11729" max="11730" width="35.7109375" customWidth="1"/>
    <col min="11731" max="11731" width="25.7109375" customWidth="1"/>
    <col min="11736" max="11736" width="3" customWidth="1"/>
    <col min="11737" max="11737" width="39.7109375" customWidth="1"/>
    <col min="11738" max="11738" width="5.7109375" customWidth="1"/>
    <col min="11739" max="11739" width="35.7109375" customWidth="1"/>
    <col min="11743" max="11743" width="44.7109375" customWidth="1"/>
    <col min="11751" max="11751" width="88.7109375" customWidth="1"/>
    <col min="11985" max="11986" width="35.7109375" customWidth="1"/>
    <col min="11987" max="11987" width="25.7109375" customWidth="1"/>
    <col min="11992" max="11992" width="3" customWidth="1"/>
    <col min="11993" max="11993" width="39.7109375" customWidth="1"/>
    <col min="11994" max="11994" width="5.7109375" customWidth="1"/>
    <col min="11995" max="11995" width="35.7109375" customWidth="1"/>
    <col min="11999" max="11999" width="44.7109375" customWidth="1"/>
    <col min="12007" max="12007" width="88.7109375" customWidth="1"/>
    <col min="12241" max="12242" width="35.7109375" customWidth="1"/>
    <col min="12243" max="12243" width="25.7109375" customWidth="1"/>
    <col min="12248" max="12248" width="3" customWidth="1"/>
    <col min="12249" max="12249" width="39.7109375" customWidth="1"/>
    <col min="12250" max="12250" width="5.7109375" customWidth="1"/>
    <col min="12251" max="12251" width="35.7109375" customWidth="1"/>
    <col min="12255" max="12255" width="44.7109375" customWidth="1"/>
    <col min="12263" max="12263" width="88.7109375" customWidth="1"/>
    <col min="12497" max="12498" width="35.7109375" customWidth="1"/>
    <col min="12499" max="12499" width="25.7109375" customWidth="1"/>
    <col min="12504" max="12504" width="3" customWidth="1"/>
    <col min="12505" max="12505" width="39.7109375" customWidth="1"/>
    <col min="12506" max="12506" width="5.7109375" customWidth="1"/>
    <col min="12507" max="12507" width="35.7109375" customWidth="1"/>
    <col min="12511" max="12511" width="44.7109375" customWidth="1"/>
    <col min="12519" max="12519" width="88.7109375" customWidth="1"/>
    <col min="12753" max="12754" width="35.7109375" customWidth="1"/>
    <col min="12755" max="12755" width="25.7109375" customWidth="1"/>
    <col min="12760" max="12760" width="3" customWidth="1"/>
    <col min="12761" max="12761" width="39.7109375" customWidth="1"/>
    <col min="12762" max="12762" width="5.7109375" customWidth="1"/>
    <col min="12763" max="12763" width="35.7109375" customWidth="1"/>
    <col min="12767" max="12767" width="44.7109375" customWidth="1"/>
    <col min="12775" max="12775" width="88.7109375" customWidth="1"/>
    <col min="13009" max="13010" width="35.7109375" customWidth="1"/>
    <col min="13011" max="13011" width="25.7109375" customWidth="1"/>
    <col min="13016" max="13016" width="3" customWidth="1"/>
    <col min="13017" max="13017" width="39.7109375" customWidth="1"/>
    <col min="13018" max="13018" width="5.7109375" customWidth="1"/>
    <col min="13019" max="13019" width="35.7109375" customWidth="1"/>
    <col min="13023" max="13023" width="44.7109375" customWidth="1"/>
    <col min="13031" max="13031" width="88.7109375" customWidth="1"/>
    <col min="13265" max="13266" width="35.7109375" customWidth="1"/>
    <col min="13267" max="13267" width="25.7109375" customWidth="1"/>
    <col min="13272" max="13272" width="3" customWidth="1"/>
    <col min="13273" max="13273" width="39.7109375" customWidth="1"/>
    <col min="13274" max="13274" width="5.7109375" customWidth="1"/>
    <col min="13275" max="13275" width="35.7109375" customWidth="1"/>
    <col min="13279" max="13279" width="44.7109375" customWidth="1"/>
    <col min="13287" max="13287" width="88.7109375" customWidth="1"/>
    <col min="13521" max="13522" width="35.7109375" customWidth="1"/>
    <col min="13523" max="13523" width="25.7109375" customWidth="1"/>
    <col min="13528" max="13528" width="3" customWidth="1"/>
    <col min="13529" max="13529" width="39.7109375" customWidth="1"/>
    <col min="13530" max="13530" width="5.7109375" customWidth="1"/>
    <col min="13531" max="13531" width="35.7109375" customWidth="1"/>
    <col min="13535" max="13535" width="44.7109375" customWidth="1"/>
    <col min="13543" max="13543" width="88.7109375" customWidth="1"/>
    <col min="13777" max="13778" width="35.7109375" customWidth="1"/>
    <col min="13779" max="13779" width="25.7109375" customWidth="1"/>
    <col min="13784" max="13784" width="3" customWidth="1"/>
    <col min="13785" max="13785" width="39.7109375" customWidth="1"/>
    <col min="13786" max="13786" width="5.7109375" customWidth="1"/>
    <col min="13787" max="13787" width="35.7109375" customWidth="1"/>
    <col min="13791" max="13791" width="44.7109375" customWidth="1"/>
    <col min="13799" max="13799" width="88.7109375" customWidth="1"/>
    <col min="14033" max="14034" width="35.7109375" customWidth="1"/>
    <col min="14035" max="14035" width="25.7109375" customWidth="1"/>
    <col min="14040" max="14040" width="3" customWidth="1"/>
    <col min="14041" max="14041" width="39.7109375" customWidth="1"/>
    <col min="14042" max="14042" width="5.7109375" customWidth="1"/>
    <col min="14043" max="14043" width="35.7109375" customWidth="1"/>
    <col min="14047" max="14047" width="44.7109375" customWidth="1"/>
    <col min="14055" max="14055" width="88.7109375" customWidth="1"/>
    <col min="14289" max="14290" width="35.7109375" customWidth="1"/>
    <col min="14291" max="14291" width="25.7109375" customWidth="1"/>
    <col min="14296" max="14296" width="3" customWidth="1"/>
    <col min="14297" max="14297" width="39.7109375" customWidth="1"/>
    <col min="14298" max="14298" width="5.7109375" customWidth="1"/>
    <col min="14299" max="14299" width="35.7109375" customWidth="1"/>
    <col min="14303" max="14303" width="44.7109375" customWidth="1"/>
    <col min="14311" max="14311" width="88.7109375" customWidth="1"/>
    <col min="14545" max="14546" width="35.7109375" customWidth="1"/>
    <col min="14547" max="14547" width="25.7109375" customWidth="1"/>
    <col min="14552" max="14552" width="3" customWidth="1"/>
    <col min="14553" max="14553" width="39.7109375" customWidth="1"/>
    <col min="14554" max="14554" width="5.7109375" customWidth="1"/>
    <col min="14555" max="14555" width="35.7109375" customWidth="1"/>
    <col min="14559" max="14559" width="44.7109375" customWidth="1"/>
    <col min="14567" max="14567" width="88.7109375" customWidth="1"/>
    <col min="14801" max="14802" width="35.7109375" customWidth="1"/>
    <col min="14803" max="14803" width="25.7109375" customWidth="1"/>
    <col min="14808" max="14808" width="3" customWidth="1"/>
    <col min="14809" max="14809" width="39.7109375" customWidth="1"/>
    <col min="14810" max="14810" width="5.7109375" customWidth="1"/>
    <col min="14811" max="14811" width="35.7109375" customWidth="1"/>
    <col min="14815" max="14815" width="44.7109375" customWidth="1"/>
    <col min="14823" max="14823" width="88.7109375" customWidth="1"/>
    <col min="15057" max="15058" width="35.7109375" customWidth="1"/>
    <col min="15059" max="15059" width="25.7109375" customWidth="1"/>
    <col min="15064" max="15064" width="3" customWidth="1"/>
    <col min="15065" max="15065" width="39.7109375" customWidth="1"/>
    <col min="15066" max="15066" width="5.7109375" customWidth="1"/>
    <col min="15067" max="15067" width="35.7109375" customWidth="1"/>
    <col min="15071" max="15071" width="44.7109375" customWidth="1"/>
    <col min="15079" max="15079" width="88.7109375" customWidth="1"/>
    <col min="15313" max="15314" width="35.7109375" customWidth="1"/>
    <col min="15315" max="15315" width="25.7109375" customWidth="1"/>
    <col min="15320" max="15320" width="3" customWidth="1"/>
    <col min="15321" max="15321" width="39.7109375" customWidth="1"/>
    <col min="15322" max="15322" width="5.7109375" customWidth="1"/>
    <col min="15323" max="15323" width="35.7109375" customWidth="1"/>
    <col min="15327" max="15327" width="44.7109375" customWidth="1"/>
    <col min="15335" max="15335" width="88.7109375" customWidth="1"/>
    <col min="15569" max="15570" width="35.7109375" customWidth="1"/>
    <col min="15571" max="15571" width="25.7109375" customWidth="1"/>
    <col min="15576" max="15576" width="3" customWidth="1"/>
    <col min="15577" max="15577" width="39.7109375" customWidth="1"/>
    <col min="15578" max="15578" width="5.7109375" customWidth="1"/>
    <col min="15579" max="15579" width="35.7109375" customWidth="1"/>
    <col min="15583" max="15583" width="44.7109375" customWidth="1"/>
    <col min="15591" max="15591" width="88.7109375" customWidth="1"/>
    <col min="15825" max="15826" width="35.7109375" customWidth="1"/>
    <col min="15827" max="15827" width="25.7109375" customWidth="1"/>
    <col min="15832" max="15832" width="3" customWidth="1"/>
    <col min="15833" max="15833" width="39.7109375" customWidth="1"/>
    <col min="15834" max="15834" width="5.7109375" customWidth="1"/>
    <col min="15835" max="15835" width="35.7109375" customWidth="1"/>
    <col min="15839" max="15839" width="44.7109375" customWidth="1"/>
    <col min="15847" max="15847" width="88.7109375" customWidth="1"/>
    <col min="16081" max="16082" width="35.7109375" customWidth="1"/>
    <col min="16083" max="16083" width="25.7109375" customWidth="1"/>
    <col min="16088" max="16088" width="3" customWidth="1"/>
    <col min="16089" max="16089" width="39.7109375" customWidth="1"/>
    <col min="16090" max="16090" width="5.7109375" customWidth="1"/>
    <col min="16091" max="16091" width="35.7109375" customWidth="1"/>
    <col min="16095" max="16095" width="44.7109375" customWidth="1"/>
    <col min="16103" max="16103" width="88.7109375" customWidth="1"/>
  </cols>
  <sheetData>
    <row r="1" spans="1:8" ht="18" customHeight="1">
      <c r="A1" s="2137" t="str">
        <f>+REBLD!A4:D4</f>
        <v>All Phase Consulting, LLC</v>
      </c>
      <c r="B1" s="2137"/>
      <c r="C1" s="2137"/>
      <c r="D1" s="2137"/>
      <c r="E1" s="1961"/>
      <c r="F1" s="1961"/>
      <c r="G1" s="2153"/>
      <c r="H1" s="2153"/>
    </row>
    <row r="2" spans="1:8" ht="21.95" customHeight="1">
      <c r="A2" s="2099" t="str">
        <f>+REBLD!A5</f>
        <v>WWW.MYAPCLLC.COM</v>
      </c>
      <c r="B2" s="2099"/>
      <c r="C2" s="2200" t="str">
        <f>'jobinfo(2)'!C109</f>
        <v>Providing Cost Estimating &amp; Project Management Services</v>
      </c>
      <c r="D2" s="2025"/>
      <c r="E2" s="2099"/>
      <c r="F2" s="2099"/>
      <c r="G2" s="2025"/>
      <c r="H2" s="2025"/>
    </row>
    <row r="3" spans="1:8" ht="21.95" customHeight="1">
      <c r="A3" s="63" t="str">
        <f>+REBLD!A6</f>
        <v>ECI 531 FIFTH AVE,</v>
      </c>
      <c r="B3" s="2039" t="str">
        <f>+REBLD!B6:C6</f>
        <v>375 Rockbridge Road, Suite 172-343</v>
      </c>
      <c r="C3" s="2039"/>
      <c r="D3" s="64" t="str">
        <f>+REBLD!D6</f>
        <v>20810 AURORA RD</v>
      </c>
      <c r="E3" s="63"/>
      <c r="F3" s="2039"/>
      <c r="G3" s="2039"/>
      <c r="H3" s="64"/>
    </row>
    <row r="4" spans="1:8" ht="21.95" customHeight="1">
      <c r="A4" s="63" t="str">
        <f>+REBLD!A7</f>
        <v>PELHAM, NY 10803</v>
      </c>
      <c r="B4" s="2039" t="str">
        <f>+REBLD!B7:C7</f>
        <v>Lilburn, GA, 30047</v>
      </c>
      <c r="C4" s="2039"/>
      <c r="D4" s="64" t="str">
        <f>+REBLD!D7</f>
        <v>BEDFORD,OH 44146</v>
      </c>
      <c r="G4" s="1927"/>
      <c r="H4" s="64"/>
    </row>
    <row r="5" spans="1:8" ht="21.95" customHeight="1">
      <c r="A5" s="2040" t="str">
        <f>+REBLD!A8:D8</f>
        <v>Providing Cost Estimating &amp; Project Management Services</v>
      </c>
      <c r="B5" s="2040"/>
      <c r="C5" s="2040"/>
      <c r="D5" s="2040"/>
      <c r="G5" s="1927"/>
      <c r="H5" s="64"/>
    </row>
    <row r="6" spans="1:8" ht="21.95" customHeight="1">
      <c r="A6" s="2025" t="str">
        <f>+REBLD!A9:B9</f>
        <v>Five Generations of Great Work</v>
      </c>
      <c r="B6" s="2025"/>
      <c r="C6" s="2025" t="str">
        <f>+REBLD!C9:D9</f>
        <v>Five Generations of Pride &amp; Skills</v>
      </c>
      <c r="D6" s="2025"/>
      <c r="G6" s="1927"/>
      <c r="H6" s="64"/>
    </row>
    <row r="7" spans="1:8" ht="21.95" customHeight="1">
      <c r="A7" s="2025" t="str">
        <f>+REBLD!A10:A10</f>
        <v>Joe Jones, PM  216.450.7228</v>
      </c>
      <c r="B7" s="2025"/>
      <c r="C7" s="2047" t="str">
        <f>+REBLD!C10:D10</f>
        <v>wsbjoe9@gmail.com</v>
      </c>
      <c r="D7" s="2047"/>
      <c r="E7" s="1921"/>
      <c r="G7" s="1927"/>
      <c r="H7" s="64"/>
    </row>
    <row r="8" spans="1:8" ht="21.95" customHeight="1">
      <c r="A8" s="52" t="str">
        <f>+REBLD!A11</f>
        <v xml:space="preserve">COMPANY REP. #2 </v>
      </c>
      <c r="B8" s="159" t="str">
        <f>+REBLD!B11</f>
        <v>404-446-9060</v>
      </c>
      <c r="C8" s="2121" t="str">
        <f>+REBLD!C11:D11</f>
        <v>info@myapcllc.com</v>
      </c>
      <c r="D8" s="2121"/>
      <c r="E8" s="1954"/>
      <c r="G8" s="1927"/>
      <c r="H8" s="64"/>
    </row>
    <row r="9" spans="1:8" ht="21.95" customHeight="1">
      <c r="A9" s="52" t="str">
        <f>+REBLD!A12</f>
        <v>EIN #</v>
      </c>
      <c r="B9" s="159" t="str">
        <f>+REBLD!B12</f>
        <v>TIN 83-226 0563</v>
      </c>
      <c r="C9" s="75" t="str">
        <f>+REBLD!C12</f>
        <v>FEDEX#</v>
      </c>
      <c r="D9" s="76" t="s">
        <v>1719</v>
      </c>
      <c r="G9" s="1927"/>
      <c r="H9" s="64"/>
    </row>
    <row r="10" spans="1:8" ht="3" customHeight="1">
      <c r="A10" s="161"/>
      <c r="B10" s="161"/>
      <c r="C10" s="161"/>
      <c r="D10" s="161"/>
    </row>
    <row r="11" spans="1:8" ht="33" customHeight="1">
      <c r="A11" s="202" t="s">
        <v>3862</v>
      </c>
      <c r="B11" s="85"/>
      <c r="C11" s="85"/>
      <c r="D11" s="86">
        <f ca="1">NOW()-2</f>
        <v>46067.563384027781</v>
      </c>
    </row>
    <row r="12" spans="1:8" ht="22.15" customHeight="1">
      <c r="A12" s="155" t="str">
        <f>+'jobinfo(2)'!B83</f>
        <v>Ph. Ext. Mtge contact</v>
      </c>
      <c r="B12" s="87" t="str">
        <f>+'jobinfo(2)'!C83</f>
        <v>TBD</v>
      </c>
      <c r="C12" s="155" t="str">
        <f>+'jobinfo(2)'!B85</f>
        <v>Attn.: Loss Draft Dept</v>
      </c>
      <c r="D12" s="87" t="str">
        <f>+'jobinfo(2)'!C85</f>
        <v>TBD</v>
      </c>
    </row>
    <row r="13" spans="1:8" ht="22.15" customHeight="1">
      <c r="A13" s="155">
        <f>+'jobinfo(2)'!B84</f>
        <v>0</v>
      </c>
      <c r="B13" s="194" t="str">
        <f>+'jobinfo(2)'!C84</f>
        <v>TBD</v>
      </c>
      <c r="C13" s="155" t="str">
        <f>+'jobinfo(2)'!B86</f>
        <v>Mtge OVN mail</v>
      </c>
      <c r="D13" s="87" t="str">
        <f>+'jobinfo(2)'!C86</f>
        <v>TBD</v>
      </c>
    </row>
    <row r="14" spans="1:8" ht="22.15" customHeight="1">
      <c r="A14" s="155" t="str">
        <f>+'jobinfo(2)'!B89</f>
        <v>email mtge</v>
      </c>
      <c r="B14" s="87" t="str">
        <f>+'jobinfo(2)'!C89</f>
        <v>TBD</v>
      </c>
      <c r="C14" s="155" t="str">
        <f>+'jobinfo(2)'!B87</f>
        <v>city, St., zip ,mtge OVN</v>
      </c>
      <c r="D14" s="87" t="str">
        <f>+'jobinfo(2)'!C87</f>
        <v>TBD</v>
      </c>
    </row>
    <row r="15" spans="1:8" ht="22.15" customHeight="1">
      <c r="A15" s="155" t="str">
        <f>+'jobinfo(2)'!B90</f>
        <v>mtge website</v>
      </c>
      <c r="B15" s="87" t="str">
        <f>+'jobinfo(2)'!C90</f>
        <v>TBD</v>
      </c>
      <c r="C15" s="155" t="str">
        <f>+'jobinfo(2)'!B88</f>
        <v>Phone # MTGE co.</v>
      </c>
      <c r="D15" s="87" t="str">
        <f>+'jobinfo(2)'!C88</f>
        <v>TBD</v>
      </c>
    </row>
    <row r="16" spans="1:8" ht="22.15" customHeight="1">
      <c r="A16" s="155" t="str">
        <f>+'jobinfo(2)'!B91</f>
        <v>MTGE co. Fax #</v>
      </c>
      <c r="B16" s="87" t="str">
        <f>+'jobinfo(2)'!C91</f>
        <v>TBD</v>
      </c>
      <c r="C16" s="90"/>
      <c r="D16" s="90"/>
    </row>
    <row r="17" spans="1:4" ht="22.15" customHeight="1">
      <c r="A17" s="155" t="str">
        <f>+'jobinfo(2)'!B92</f>
        <v>Mailing   address mtge</v>
      </c>
      <c r="B17" s="87" t="str">
        <f>+'jobinfo(2)'!C92</f>
        <v>TBD</v>
      </c>
      <c r="C17" s="91"/>
      <c r="D17" s="91"/>
    </row>
    <row r="18" spans="1:4" ht="17.45">
      <c r="C18" s="88"/>
      <c r="D18" s="89"/>
    </row>
    <row r="19" spans="1:4" ht="21.6">
      <c r="A19" s="155" t="str">
        <f>+'jobinfo(2)'!B1</f>
        <v>Property-Owner Name</v>
      </c>
      <c r="B19" s="157" t="str">
        <f>+'jobinfo(2)'!C1</f>
        <v>LACEY, EUNICE</v>
      </c>
      <c r="C19" s="156" t="str">
        <f>+'jobinfo(2)'!B26</f>
        <v xml:space="preserve">Insurance Co. Name </v>
      </c>
      <c r="D19" s="158" t="str">
        <f>+'jobinfo(2)'!C26</f>
        <v>AAA Insurance</v>
      </c>
    </row>
    <row r="20" spans="1:4" ht="21.6">
      <c r="A20" s="155" t="str">
        <f>+'jobinfo(2)'!B2</f>
        <v>Property address: street</v>
      </c>
      <c r="B20" s="157" t="str">
        <f>+'jobinfo(2)'!C2</f>
        <v>13601 5th Ave</v>
      </c>
      <c r="C20" s="156" t="str">
        <f>+'jobinfo(2)'!B27</f>
        <v xml:space="preserve">Claim # </v>
      </c>
      <c r="D20" s="158" t="str">
        <f>+'jobinfo(2)'!C27</f>
        <v>#017095711</v>
      </c>
    </row>
    <row r="21" spans="1:4" ht="21.6">
      <c r="A21" s="155" t="str">
        <f>+'jobinfo(2)'!B3</f>
        <v>Property city, state, zip</v>
      </c>
      <c r="B21" s="157" t="str">
        <f>+'jobinfo(2)'!C3</f>
        <v>East Cleveland, OH 44112</v>
      </c>
      <c r="C21" s="156" t="str">
        <f>+'jobinfo(2)'!B28</f>
        <v>policy #</v>
      </c>
      <c r="D21" s="158" t="str">
        <f>+'jobinfo(2)'!C28</f>
        <v>OHH000190052</v>
      </c>
    </row>
    <row r="22" spans="1:4" ht="19.149999999999999">
      <c r="A22" s="155" t="str">
        <f>+'jobinfo(2)'!B4</f>
        <v>Customer Email</v>
      </c>
      <c r="B22" s="473" t="str">
        <f>+'jobinfo(2)'!C4</f>
        <v>Emdlacey@gmail.com</v>
      </c>
      <c r="C22" s="158" t="str">
        <f>+'jobinfo(2)'!C29</f>
        <v>STAPLES.OLIVIA @ace.aaa.com</v>
      </c>
    </row>
    <row r="23" spans="1:4" ht="21.6">
      <c r="A23" s="155" t="str">
        <f>+'jobinfo(2)'!B5</f>
        <v>Cst-owner Phone#</v>
      </c>
      <c r="B23" s="157" t="str">
        <f>+'jobinfo(2)'!C5</f>
        <v>(216) 450-4913</v>
      </c>
      <c r="C23" s="156" t="str">
        <f>+'jobinfo(2)'!B30</f>
        <v>DESK Adjuster DA</v>
      </c>
      <c r="D23" s="158" t="str">
        <f>+'jobinfo(2)'!C30</f>
        <v>STAPLES, OLIVIA 207 776 6150</v>
      </c>
    </row>
    <row r="24" spans="1:4" ht="16.149999999999999" customHeight="1">
      <c r="A24" s="155"/>
      <c r="B24" s="157"/>
      <c r="C24" s="156"/>
      <c r="D24" s="158"/>
    </row>
    <row r="25" spans="1:4" ht="33" customHeight="1">
      <c r="A25" s="162" t="s">
        <v>2492</v>
      </c>
      <c r="B25" s="174" t="str">
        <f>+B12</f>
        <v>TBD</v>
      </c>
      <c r="C25" s="174"/>
    </row>
    <row r="26" spans="1:4" ht="22.15" customHeight="1">
      <c r="A26" s="34" t="s">
        <v>3863</v>
      </c>
      <c r="B26" s="1951"/>
      <c r="C26" s="1951"/>
      <c r="D26" s="1951"/>
    </row>
    <row r="27" spans="1:4" ht="22.15" customHeight="1">
      <c r="A27" s="6" t="s">
        <v>3864</v>
      </c>
      <c r="B27" s="6"/>
      <c r="C27" s="6"/>
      <c r="D27" s="6"/>
    </row>
    <row r="28" spans="1:4" ht="22.15" customHeight="1">
      <c r="A28" s="34" t="s">
        <v>2496</v>
      </c>
      <c r="B28" s="34"/>
      <c r="C28" s="34"/>
      <c r="D28" s="34"/>
    </row>
    <row r="29" spans="1:4" ht="63" customHeight="1">
      <c r="A29" s="2222" t="s">
        <v>3013</v>
      </c>
      <c r="B29" s="2222"/>
      <c r="C29" s="2222"/>
      <c r="D29" s="2222"/>
    </row>
    <row r="30" spans="1:4" ht="21" customHeight="1">
      <c r="A30" s="34" t="s">
        <v>2497</v>
      </c>
      <c r="B30" s="1951"/>
      <c r="C30" s="1951"/>
      <c r="D30" s="1955">
        <f ca="1">NOW()</f>
        <v>46069.563384027781</v>
      </c>
    </row>
    <row r="31" spans="1:4" ht="30" customHeight="1">
      <c r="A31" s="6" t="s">
        <v>3014</v>
      </c>
      <c r="B31" s="6"/>
      <c r="C31" s="6"/>
      <c r="D31" s="6"/>
    </row>
    <row r="32" spans="1:4" ht="18" customHeight="1">
      <c r="A32" t="str">
        <f>+A8</f>
        <v xml:space="preserve">COMPANY REP. #2 </v>
      </c>
      <c r="B32" s="22" t="str">
        <f>+A7</f>
        <v>Joe Jones, PM  216.450.7228</v>
      </c>
      <c r="C32" s="160" t="str">
        <f>+C7</f>
        <v>wsbjoe9@gmail.com</v>
      </c>
      <c r="D32" s="92"/>
    </row>
    <row r="33" spans="1:4" ht="22.15" customHeight="1">
      <c r="A33" s="93" t="s">
        <v>3865</v>
      </c>
      <c r="B33" s="93"/>
      <c r="D33" s="94" t="s">
        <v>3027</v>
      </c>
    </row>
    <row r="34" spans="1:4" ht="28.15" customHeight="1">
      <c r="A34" s="95" t="str">
        <f t="shared" ref="A34:B36" si="0">+A19</f>
        <v>Property-Owner Name</v>
      </c>
      <c r="B34" s="95" t="str">
        <f t="shared" si="0"/>
        <v>LACEY, EUNICE</v>
      </c>
      <c r="C34" s="474" t="str">
        <f>+A22</f>
        <v>Customer Email</v>
      </c>
      <c r="D34" s="2202" t="str">
        <f>+B22</f>
        <v>Emdlacey@gmail.com</v>
      </c>
    </row>
    <row r="35" spans="1:4" ht="22.15" customHeight="1">
      <c r="A35" s="95" t="str">
        <f t="shared" si="0"/>
        <v>Property address: street</v>
      </c>
      <c r="B35" s="95" t="str">
        <f t="shared" si="0"/>
        <v>13601 5th Ave</v>
      </c>
      <c r="C35" s="96" t="str">
        <f>+A12</f>
        <v>Ph. Ext. Mtge contact</v>
      </c>
      <c r="D35" s="2202"/>
    </row>
    <row r="36" spans="1:4" ht="22.15" customHeight="1">
      <c r="A36" s="95" t="str">
        <f t="shared" si="0"/>
        <v>Property city, state, zip</v>
      </c>
      <c r="B36" s="95" t="str">
        <f t="shared" si="0"/>
        <v>East Cleveland, OH 44112</v>
      </c>
      <c r="C36" s="96">
        <f>+A13</f>
        <v>0</v>
      </c>
      <c r="D36" s="2209" t="str">
        <f>+B13</f>
        <v>TBD</v>
      </c>
    </row>
    <row r="37" spans="1:4" ht="22.15" customHeight="1">
      <c r="A37" s="95" t="str">
        <f>+A23</f>
        <v>Cst-owner Phone#</v>
      </c>
      <c r="B37" s="95" t="str">
        <f>+B23</f>
        <v>(216) 450-4913</v>
      </c>
      <c r="C37" s="180" t="s">
        <v>3866</v>
      </c>
      <c r="D37" s="2209"/>
    </row>
    <row r="38" spans="1:4" ht="18">
      <c r="C38" s="96"/>
      <c r="D38" s="697"/>
    </row>
    <row r="39" spans="1:4" ht="19.149999999999999" customHeight="1">
      <c r="A39" s="97" t="s">
        <v>3867</v>
      </c>
      <c r="C39" s="98" t="s">
        <v>3868</v>
      </c>
      <c r="D39" s="98"/>
    </row>
    <row r="40" spans="1:4" ht="26.65" customHeight="1">
      <c r="A40" s="2214" t="s">
        <v>3869</v>
      </c>
      <c r="B40" s="99" t="s">
        <v>3814</v>
      </c>
      <c r="C40" s="205" t="s">
        <v>3870</v>
      </c>
      <c r="D40" s="100"/>
    </row>
    <row r="41" spans="1:4" ht="26.65" customHeight="1">
      <c r="A41" s="2214"/>
      <c r="B41" s="101" t="s">
        <v>2404</v>
      </c>
      <c r="C41" s="100"/>
      <c r="D41" s="100"/>
    </row>
    <row r="42" spans="1:4" ht="26.65" customHeight="1">
      <c r="A42" s="2214"/>
      <c r="B42" s="102" t="s">
        <v>3871</v>
      </c>
      <c r="C42" s="206" t="s">
        <v>3870</v>
      </c>
      <c r="D42" s="103"/>
    </row>
    <row r="43" spans="1:4" ht="26.65" customHeight="1">
      <c r="A43" s="2214"/>
      <c r="B43" s="104" t="s">
        <v>3872</v>
      </c>
      <c r="C43" s="100"/>
      <c r="D43" s="100"/>
    </row>
    <row r="44" spans="1:4" ht="26.65" customHeight="1">
      <c r="A44" s="2214"/>
      <c r="B44" s="105" t="s">
        <v>3873</v>
      </c>
      <c r="C44" s="207" t="s">
        <v>3870</v>
      </c>
      <c r="D44" s="106"/>
    </row>
    <row r="45" spans="1:4" ht="26.65" customHeight="1">
      <c r="A45" s="2214"/>
      <c r="B45" s="107" t="s">
        <v>3874</v>
      </c>
      <c r="C45" s="100"/>
      <c r="D45" s="109" t="s">
        <v>3875</v>
      </c>
    </row>
    <row r="46" spans="1:4" ht="26.65" customHeight="1">
      <c r="A46" s="2214"/>
      <c r="B46" s="108" t="s">
        <v>3876</v>
      </c>
      <c r="D46" s="109" t="s">
        <v>3875</v>
      </c>
    </row>
    <row r="47" spans="1:4" ht="26.65" customHeight="1">
      <c r="A47" s="2214"/>
      <c r="B47" s="110" t="s">
        <v>3877</v>
      </c>
      <c r="D47" s="109" t="s">
        <v>3875</v>
      </c>
    </row>
    <row r="48" spans="1:4" ht="26.65" customHeight="1">
      <c r="A48" s="2215" t="s">
        <v>3878</v>
      </c>
      <c r="B48" s="111" t="s">
        <v>3879</v>
      </c>
      <c r="C48" s="112"/>
      <c r="D48" s="106" t="s">
        <v>3880</v>
      </c>
    </row>
    <row r="49" spans="1:6" ht="26.65" customHeight="1">
      <c r="A49" s="2215"/>
      <c r="B49" s="113" t="s">
        <v>3881</v>
      </c>
      <c r="C49" s="114" t="s">
        <v>3882</v>
      </c>
      <c r="D49" s="106" t="s">
        <v>3880</v>
      </c>
    </row>
    <row r="50" spans="1:6" ht="26.65" customHeight="1">
      <c r="A50" s="2215"/>
      <c r="B50" s="110" t="s">
        <v>3883</v>
      </c>
      <c r="C50" s="110" t="str">
        <f>+B9</f>
        <v>TIN 83-226 0563</v>
      </c>
      <c r="D50" s="106" t="s">
        <v>3880</v>
      </c>
    </row>
    <row r="51" spans="1:6" ht="26.65" customHeight="1">
      <c r="A51" s="2215"/>
      <c r="B51" s="111" t="s">
        <v>3879</v>
      </c>
      <c r="D51" s="106" t="s">
        <v>3880</v>
      </c>
      <c r="F51" s="115" t="s">
        <v>3884</v>
      </c>
    </row>
    <row r="52" spans="1:6" ht="26.65" customHeight="1">
      <c r="A52" s="2215"/>
      <c r="B52" s="111" t="s">
        <v>3879</v>
      </c>
      <c r="C52" s="179" t="s">
        <v>442</v>
      </c>
      <c r="D52" s="100" t="s">
        <v>3880</v>
      </c>
    </row>
    <row r="53" spans="1:6" ht="26.65" customHeight="1">
      <c r="A53" s="2215"/>
      <c r="B53" s="116" t="s">
        <v>3885</v>
      </c>
      <c r="C53" s="117" t="str">
        <f>+D9</f>
        <v>9836-2151-1</v>
      </c>
      <c r="D53" s="106" t="s">
        <v>3880</v>
      </c>
    </row>
    <row r="54" spans="1:6" ht="26.65" customHeight="1">
      <c r="A54" s="2215"/>
      <c r="B54" s="118" t="s">
        <v>3886</v>
      </c>
      <c r="C54" s="106"/>
      <c r="D54" s="106" t="s">
        <v>3880</v>
      </c>
    </row>
    <row r="55" spans="1:6" ht="26.65" customHeight="1">
      <c r="A55" s="2216" t="s">
        <v>3887</v>
      </c>
      <c r="B55" s="110" t="s">
        <v>3888</v>
      </c>
      <c r="C55" s="117" t="s">
        <v>3889</v>
      </c>
      <c r="D55" s="117"/>
    </row>
    <row r="56" spans="1:6" ht="26.65" customHeight="1">
      <c r="A56" s="2216"/>
      <c r="B56" s="119" t="s">
        <v>3890</v>
      </c>
      <c r="C56" s="109" t="s">
        <v>3875</v>
      </c>
      <c r="D56" s="106" t="s">
        <v>3880</v>
      </c>
    </row>
    <row r="57" spans="1:6" ht="79.900000000000006" customHeight="1">
      <c r="A57" s="2217" t="s">
        <v>3013</v>
      </c>
      <c r="B57" s="2217"/>
      <c r="C57" s="2217"/>
      <c r="D57" s="2217"/>
    </row>
    <row r="58" spans="1:6" ht="22.15" customHeight="1">
      <c r="A58" s="2201" t="s">
        <v>3891</v>
      </c>
      <c r="B58" s="2201"/>
      <c r="C58" s="2201"/>
      <c r="D58" s="2201"/>
    </row>
    <row r="59" spans="1:6" ht="22.15" customHeight="1">
      <c r="A59" s="2208"/>
      <c r="B59" s="2208"/>
      <c r="C59" s="2208"/>
      <c r="D59" s="2208"/>
    </row>
    <row r="60" spans="1:6" ht="22.15" customHeight="1">
      <c r="A60" s="588" t="s">
        <v>2487</v>
      </c>
      <c r="B60" s="182" t="str">
        <f>+B34</f>
        <v>LACEY, EUNICE</v>
      </c>
      <c r="E60" s="185"/>
    </row>
    <row r="61" spans="1:6" ht="22.15" customHeight="1">
      <c r="A61" s="588" t="s">
        <v>2488</v>
      </c>
      <c r="B61" s="182" t="str">
        <f>+B35</f>
        <v>13601 5th Ave</v>
      </c>
      <c r="E61" s="186"/>
    </row>
    <row r="62" spans="1:6" ht="22.15" customHeight="1">
      <c r="A62" s="588" t="s">
        <v>2489</v>
      </c>
      <c r="B62" s="182" t="str">
        <f>+B36</f>
        <v>East Cleveland, OH 44112</v>
      </c>
    </row>
    <row r="63" spans="1:6" ht="22.15" customHeight="1">
      <c r="A63" s="588" t="s">
        <v>2491</v>
      </c>
      <c r="B63" s="182" t="str">
        <f>+B37</f>
        <v>(216) 450-4913</v>
      </c>
    </row>
    <row r="64" spans="1:6" ht="22.15" customHeight="1">
      <c r="A64" s="588" t="s">
        <v>2490</v>
      </c>
      <c r="B64" s="182" t="str">
        <f>+D34</f>
        <v>Emdlacey@gmail.com</v>
      </c>
    </row>
    <row r="65" spans="1:4" ht="22.15" customHeight="1">
      <c r="A65" s="588"/>
      <c r="B65" s="182"/>
    </row>
    <row r="66" spans="1:4" ht="22.15" customHeight="1">
      <c r="A66" s="588" t="s">
        <v>3892</v>
      </c>
      <c r="B66" s="182" t="str">
        <f>+D19</f>
        <v>AAA Insurance</v>
      </c>
    </row>
    <row r="67" spans="1:4" ht="22.15" customHeight="1">
      <c r="A67" s="588" t="s">
        <v>3893</v>
      </c>
      <c r="B67" s="182" t="str">
        <f>+D20</f>
        <v>#017095711</v>
      </c>
    </row>
    <row r="68" spans="1:4" ht="22.15" customHeight="1">
      <c r="A68" s="2210">
        <f>+A41</f>
        <v>0</v>
      </c>
      <c r="B68" s="2211"/>
    </row>
    <row r="69" spans="1:4" ht="22.15" customHeight="1">
      <c r="A69" s="2210">
        <f>+A42</f>
        <v>0</v>
      </c>
      <c r="B69" s="2211"/>
    </row>
    <row r="70" spans="1:4" ht="22.15" customHeight="1">
      <c r="A70" s="1975"/>
      <c r="B70" s="1975"/>
      <c r="D70" s="120"/>
    </row>
    <row r="71" spans="1:4" ht="75" customHeight="1">
      <c r="A71" s="2212" t="s">
        <v>3894</v>
      </c>
      <c r="B71" s="2212"/>
      <c r="C71" s="2212"/>
      <c r="D71" s="2212"/>
    </row>
    <row r="72" spans="1:4" ht="22.15" customHeight="1">
      <c r="A72" s="121" t="str">
        <f>+'jobinfo(2)'!C13</f>
        <v>interior repairs LVL2</v>
      </c>
      <c r="B72" s="122" t="str">
        <f>+'jobinfo(2)'!C14</f>
        <v>interior repairs LVL1</v>
      </c>
      <c r="C72" s="122" t="str">
        <f>+'jobinfo(2)'!C15</f>
        <v>BASEMENT</v>
      </c>
      <c r="D72" s="122" t="str">
        <f>+'jobinfo(2)'!C16</f>
        <v>Y</v>
      </c>
    </row>
    <row r="73" spans="1:4" ht="43.9" customHeight="1">
      <c r="A73" s="2212" t="s">
        <v>3895</v>
      </c>
      <c r="B73" s="2212"/>
      <c r="C73" s="2212"/>
      <c r="D73" s="2212"/>
    </row>
    <row r="74" spans="1:4" ht="43.9" customHeight="1">
      <c r="A74" s="2220" t="str">
        <f>+A1</f>
        <v>All Phase Consulting, LLC</v>
      </c>
      <c r="B74" s="2220"/>
      <c r="C74" s="2220"/>
      <c r="D74" s="2220"/>
    </row>
    <row r="75" spans="1:4" ht="22.15" customHeight="1">
      <c r="A75" s="123" t="str">
        <f>+A3</f>
        <v>ECI 531 FIFTH AVE,</v>
      </c>
      <c r="B75" s="2221" t="str">
        <f>+B3</f>
        <v>375 Rockbridge Road, Suite 172-343</v>
      </c>
      <c r="C75" s="2221"/>
      <c r="D75" s="123" t="str">
        <f>+D3</f>
        <v>20810 AURORA RD</v>
      </c>
    </row>
    <row r="76" spans="1:4" ht="22.15" customHeight="1">
      <c r="A76" s="123" t="str">
        <f>+A4</f>
        <v>PELHAM, NY 10803</v>
      </c>
      <c r="B76" s="2221" t="str">
        <f>+B4</f>
        <v>Lilburn, GA, 30047</v>
      </c>
      <c r="C76" s="2221"/>
      <c r="D76" s="123" t="str">
        <f>+D4</f>
        <v>BEDFORD,OH 44146</v>
      </c>
    </row>
    <row r="77" spans="1:4" ht="9" customHeight="1">
      <c r="A77" s="123"/>
      <c r="B77" s="1974"/>
      <c r="C77" s="1974"/>
      <c r="D77" s="123"/>
    </row>
    <row r="78" spans="1:4" ht="22.15" customHeight="1">
      <c r="A78" s="490" t="str">
        <f>+A2</f>
        <v>WWW.MYAPCLLC.COM</v>
      </c>
      <c r="B78" s="191"/>
      <c r="C78" s="192" t="str">
        <f>+C2</f>
        <v>Providing Cost Estimating &amp; Project Management Services</v>
      </c>
      <c r="D78" s="123"/>
    </row>
    <row r="79" spans="1:4" ht="9" customHeight="1">
      <c r="A79" s="123"/>
      <c r="B79" s="1974"/>
      <c r="C79" s="1974"/>
      <c r="D79" s="123"/>
    </row>
    <row r="80" spans="1:4" ht="22.15" customHeight="1">
      <c r="A80" s="2197" t="s">
        <v>3896</v>
      </c>
      <c r="B80" s="2197"/>
      <c r="C80" s="2197"/>
      <c r="D80" s="2197"/>
    </row>
    <row r="81" spans="1:4" ht="22.15" customHeight="1">
      <c r="A81" s="124" t="str">
        <f>+B50</f>
        <v>CONTRACTOR W-9 FORM</v>
      </c>
      <c r="B81" s="189" t="str">
        <f>+C50</f>
        <v>TIN 83-226 0563</v>
      </c>
      <c r="C81" s="453" t="str">
        <f>+A7</f>
        <v>Joe Jones, PM  216.450.7228</v>
      </c>
      <c r="D81" s="124"/>
    </row>
    <row r="82" spans="1:4" ht="22.15" customHeight="1">
      <c r="A82" s="125" t="str">
        <f>+B53</f>
        <v xml:space="preserve">PREPAID (FEDEX / UPS)         OUT </v>
      </c>
      <c r="B82" s="189" t="str">
        <f>+C53</f>
        <v>9836-2151-1</v>
      </c>
      <c r="C82" s="453" t="str">
        <f>+C7</f>
        <v>wsbjoe9@gmail.com</v>
      </c>
      <c r="D82" s="124"/>
    </row>
    <row r="83" spans="1:4" ht="22.15" customHeight="1">
      <c r="A83" s="125"/>
      <c r="B83" s="189"/>
      <c r="C83" s="453"/>
      <c r="D83" s="124"/>
    </row>
    <row r="84" spans="1:4" ht="22.15" customHeight="1">
      <c r="A84" s="125"/>
      <c r="B84" s="189"/>
      <c r="C84" s="453"/>
      <c r="D84" s="124"/>
    </row>
    <row r="85" spans="1:4" ht="22.15" customHeight="1">
      <c r="A85" s="126" t="s">
        <v>2498</v>
      </c>
      <c r="B85" s="6"/>
      <c r="C85" s="6"/>
      <c r="D85" s="127"/>
    </row>
    <row r="86" spans="1:4" ht="22.15" customHeight="1"/>
    <row r="87" spans="1:4" ht="22.15" customHeight="1">
      <c r="A87" s="190" t="str">
        <f>+B60</f>
        <v>LACEY, EUNICE</v>
      </c>
      <c r="B87" s="1977" t="str">
        <f>+A60</f>
        <v xml:space="preserve"> Property-Owner Name </v>
      </c>
      <c r="C87" s="128" t="s">
        <v>3897</v>
      </c>
      <c r="D87" s="129"/>
    </row>
    <row r="88" spans="1:4" ht="44.1" customHeight="1">
      <c r="A88" s="2207" t="s">
        <v>3898</v>
      </c>
      <c r="B88" s="2207"/>
      <c r="C88" s="2207"/>
      <c r="D88" s="2207"/>
    </row>
    <row r="89" spans="1:4" ht="18" customHeight="1">
      <c r="A89" s="2153" t="str">
        <f>+REBLD!$A$4</f>
        <v>All Phase Consulting, LLC</v>
      </c>
      <c r="B89" s="2153"/>
      <c r="C89" s="2153"/>
      <c r="D89" s="2153"/>
    </row>
    <row r="90" spans="1:4" ht="21.95" customHeight="1">
      <c r="A90" s="2099" t="str">
        <f>+REBLD!$A$5</f>
        <v>WWW.MYAPCLLC.COM</v>
      </c>
      <c r="B90" s="2099"/>
      <c r="C90" s="2025" t="str">
        <f>+REBLD!$C$11</f>
        <v>info@myapcllc.com</v>
      </c>
      <c r="D90" s="2025"/>
    </row>
    <row r="91" spans="1:4" ht="21.95" customHeight="1">
      <c r="A91" s="63" t="str">
        <f>+REBLD!$A$6</f>
        <v>ECI 531 FIFTH AVE,</v>
      </c>
      <c r="B91" s="2039" t="str">
        <f>+REBLD!$B$6</f>
        <v>375 Rockbridge Road, Suite 172-343</v>
      </c>
      <c r="C91" s="2039"/>
      <c r="D91" s="203" t="str">
        <f>+D75</f>
        <v>20810 AURORA RD</v>
      </c>
    </row>
    <row r="92" spans="1:4" ht="21.95" customHeight="1">
      <c r="A92" s="63" t="str">
        <f>+REBLD!$A$7</f>
        <v>PELHAM, NY 10803</v>
      </c>
      <c r="B92" s="2192" t="str">
        <f>+REBLD!$B$7</f>
        <v>Lilburn, GA, 30047</v>
      </c>
      <c r="C92" s="2039"/>
      <c r="D92" s="203" t="str">
        <f>+D76</f>
        <v>BEDFORD,OH 44146</v>
      </c>
    </row>
    <row r="93" spans="1:4" ht="18" customHeight="1">
      <c r="A93" s="2040" t="str">
        <f>+REBLD!$A$8</f>
        <v>Providing Cost Estimating &amp; Project Management Services</v>
      </c>
      <c r="B93" s="2040"/>
      <c r="C93" s="2040"/>
      <c r="D93" s="2040"/>
    </row>
    <row r="94" spans="1:4" ht="21.95" customHeight="1">
      <c r="A94" s="2025" t="str">
        <f>+REBLD!$A$9</f>
        <v>Five Generations of Great Work</v>
      </c>
      <c r="B94" s="2025"/>
      <c r="C94" s="2025" t="str">
        <f>+REBLD!$C$9</f>
        <v>Five Generations of Pride &amp; Skills</v>
      </c>
      <c r="D94" s="2025"/>
    </row>
    <row r="95" spans="1:4" ht="33" customHeight="1">
      <c r="A95" s="896" t="str">
        <f>'jobinfo(2)'!B85</f>
        <v>Attn.: Loss Draft Dept</v>
      </c>
    </row>
    <row r="96" spans="1:4" ht="21.95" customHeight="1">
      <c r="A96" s="33" t="str">
        <f>'jobinfo(2)'!B78</f>
        <v xml:space="preserve">Mortgage co       </v>
      </c>
      <c r="B96" s="6" t="str">
        <f>'jobinfo(2)'!C78</f>
        <v>TBD</v>
      </c>
      <c r="C96" s="333" t="str">
        <f>'jobinfo(2)'!B92</f>
        <v>Mailing   address mtge</v>
      </c>
      <c r="D96" s="1" t="str">
        <f>'jobinfo(2)'!C92</f>
        <v>TBD</v>
      </c>
    </row>
    <row r="97" spans="1:9" ht="21.95" customHeight="1">
      <c r="A97" s="33" t="str">
        <f>'jobinfo(2)'!B79</f>
        <v>Account# Mtge Co.</v>
      </c>
      <c r="B97" s="896" t="str">
        <f>'jobinfo(2)'!C79</f>
        <v>TBD</v>
      </c>
      <c r="C97" s="333" t="str">
        <f>'jobinfo(2)'!B93</f>
        <v>Mail city, state, zip mtge</v>
      </c>
      <c r="D97" s="1" t="str">
        <f>'jobinfo(2)'!C93</f>
        <v>TBD</v>
      </c>
    </row>
    <row r="98" spans="1:9" ht="21.95" customHeight="1">
      <c r="A98" s="33" t="str">
        <f>'jobinfo(2)'!B82</f>
        <v>Phone # MTGE contact</v>
      </c>
      <c r="B98" s="33" t="str">
        <f>'jobinfo(2)'!C82</f>
        <v>TBD</v>
      </c>
      <c r="C98" s="333" t="str">
        <f>'jobinfo(2)'!B89</f>
        <v>email mtge</v>
      </c>
      <c r="D98" s="1144" t="s">
        <v>3899</v>
      </c>
    </row>
    <row r="99" spans="1:9" ht="21.95" customHeight="1">
      <c r="A99" s="33" t="str">
        <f>'jobinfo(2)'!B91</f>
        <v>MTGE co. Fax #</v>
      </c>
      <c r="B99" s="33" t="str">
        <f>'jobinfo(2)'!C91</f>
        <v>TBD</v>
      </c>
      <c r="C99" s="333"/>
      <c r="D99" s="257"/>
    </row>
    <row r="100" spans="1:9" ht="33" customHeight="1">
      <c r="A100" s="333" t="str">
        <f>'jobinfo(2)'!B1</f>
        <v>Property-Owner Name</v>
      </c>
      <c r="B100" s="1364" t="str">
        <f>'jobinfo(2)'!C1</f>
        <v>LACEY, EUNICE</v>
      </c>
      <c r="C100" s="33" t="str">
        <f>'jobinfo(2)'!B11</f>
        <v>Cause of Loss</v>
      </c>
      <c r="D100" s="4" t="str">
        <f>'jobinfo(2)'!C11</f>
        <v>BATHTUB OVERFLOW</v>
      </c>
    </row>
    <row r="101" spans="1:9" ht="18" customHeight="1">
      <c r="A101" s="333" t="str">
        <f>'jobinfo(2)'!B2</f>
        <v>Property address: street</v>
      </c>
      <c r="B101" s="1363" t="str">
        <f>'jobinfo(2)'!C2</f>
        <v>13601 5th Ave</v>
      </c>
      <c r="C101" s="33" t="str">
        <f>'jobinfo(2)'!B26</f>
        <v xml:space="preserve">Insurance Co. Name </v>
      </c>
      <c r="D101" s="4" t="str">
        <f>'jobinfo(2)'!C26</f>
        <v>AAA Insurance</v>
      </c>
    </row>
    <row r="102" spans="1:9" ht="18" customHeight="1">
      <c r="A102" s="333" t="str">
        <f>'jobinfo(2)'!B3</f>
        <v>Property city, state, zip</v>
      </c>
      <c r="B102" s="1363" t="str">
        <f>'jobinfo(2)'!C3</f>
        <v>East Cleveland, OH 44112</v>
      </c>
      <c r="C102" s="33" t="str">
        <f>'jobinfo(2)'!B27</f>
        <v xml:space="preserve">Claim # </v>
      </c>
      <c r="D102" s="4" t="str">
        <f>'jobinfo(2)'!C27</f>
        <v>#017095711</v>
      </c>
    </row>
    <row r="103" spans="1:9" ht="18" customHeight="1">
      <c r="A103" s="333" t="str">
        <f>'jobinfo(2)'!B4</f>
        <v>Customer Email</v>
      </c>
      <c r="B103" s="1357" t="str">
        <f>'jobinfo(2)'!C4</f>
        <v>Emdlacey@gmail.com</v>
      </c>
      <c r="C103" s="33" t="str">
        <f>'jobinfo(2)'!C13</f>
        <v>interior repairs LVL2</v>
      </c>
      <c r="D103" s="4"/>
    </row>
    <row r="104" spans="1:9" ht="21.95" customHeight="1">
      <c r="A104" s="333" t="str">
        <f>'jobinfo(2)'!B5</f>
        <v>Cst-owner Phone#</v>
      </c>
      <c r="B104" s="1357" t="str">
        <f>'jobinfo(2)'!C5</f>
        <v>(216) 450-4913</v>
      </c>
      <c r="C104" s="33" t="str">
        <f>'jobinfo(2)'!C14</f>
        <v>interior repairs LVL1</v>
      </c>
      <c r="D104" s="4"/>
    </row>
    <row r="105" spans="1:9" ht="27.95" customHeight="1">
      <c r="A105" s="22" t="s">
        <v>3900</v>
      </c>
      <c r="C105" s="1360">
        <v>7851.39</v>
      </c>
    </row>
    <row r="106" spans="1:9" ht="18" customHeight="1">
      <c r="A106" s="136" t="s">
        <v>3901</v>
      </c>
      <c r="B106" s="6"/>
      <c r="C106" s="137"/>
      <c r="D106" s="1362">
        <f>+'jobinfo(2)'!C22</f>
        <v>45822</v>
      </c>
    </row>
    <row r="107" spans="1:9" ht="18" customHeight="1">
      <c r="A107" s="6" t="s">
        <v>3902</v>
      </c>
      <c r="B107" s="6"/>
      <c r="C107" s="6"/>
      <c r="D107" s="6"/>
    </row>
    <row r="108" spans="1:9" ht="18" customHeight="1">
      <c r="A108" s="6" t="s">
        <v>3903</v>
      </c>
      <c r="B108" s="6"/>
      <c r="C108" s="6"/>
      <c r="D108" s="138"/>
    </row>
    <row r="109" spans="1:9" ht="21.95" customHeight="1">
      <c r="A109" s="2116" t="str">
        <f>+A89</f>
        <v>All Phase Consulting, LLC</v>
      </c>
      <c r="B109" s="2116"/>
      <c r="C109" s="1361" t="str">
        <f>+REBLD!$B$12</f>
        <v>TIN 83-226 0563</v>
      </c>
      <c r="D109" s="1951" t="s">
        <v>3904</v>
      </c>
    </row>
    <row r="110" spans="1:9" ht="21.95" customHeight="1">
      <c r="A110" s="6" t="s">
        <v>3905</v>
      </c>
      <c r="D110" s="1951"/>
    </row>
    <row r="111" spans="1:9" ht="33" customHeight="1">
      <c r="A111" s="2219" t="s">
        <v>3906</v>
      </c>
      <c r="B111" s="2219"/>
      <c r="C111" s="2219"/>
      <c r="D111" s="2219"/>
      <c r="F111" s="453" t="s">
        <v>3907</v>
      </c>
      <c r="G111" s="453" t="s">
        <v>3908</v>
      </c>
      <c r="H111" s="698">
        <v>1</v>
      </c>
      <c r="I111" s="61" t="s">
        <v>3909</v>
      </c>
    </row>
    <row r="112" spans="1:9" ht="132.94999999999999" customHeight="1">
      <c r="A112" s="2213" t="s">
        <v>3910</v>
      </c>
      <c r="B112" s="2213"/>
      <c r="C112" s="2213"/>
      <c r="D112" s="2213"/>
      <c r="F112" s="453" t="s">
        <v>3911</v>
      </c>
      <c r="G112" s="453" t="s">
        <v>3912</v>
      </c>
      <c r="H112" s="453" t="s">
        <v>3913</v>
      </c>
      <c r="I112" s="453" t="s">
        <v>3914</v>
      </c>
    </row>
    <row r="113" spans="1:4" ht="33" customHeight="1">
      <c r="C113" s="1359" t="str">
        <f>+REBLD!$C$10</f>
        <v>wsbjoe9@gmail.com</v>
      </c>
      <c r="D113" s="51"/>
    </row>
    <row r="114" spans="1:4" ht="25.15" customHeight="1">
      <c r="A114" s="139" t="s">
        <v>3915</v>
      </c>
      <c r="B114" s="2205" t="str">
        <f>+REBLD!$A$10</f>
        <v>Joe Jones, PM  216.450.7228</v>
      </c>
      <c r="C114" s="2206"/>
      <c r="D114" s="141">
        <f ca="1">NOW()</f>
        <v>46069.563384027781</v>
      </c>
    </row>
    <row r="115" spans="1:4" ht="45" customHeight="1">
      <c r="A115" s="2198" t="s">
        <v>3881</v>
      </c>
      <c r="B115" s="2198"/>
      <c r="C115" s="2198"/>
      <c r="D115" s="2198"/>
    </row>
    <row r="116" spans="1:4" ht="18" customHeight="1">
      <c r="A116" s="2203" t="str">
        <f>+A88</f>
        <v xml:space="preserve">                                 CONDITIONAL WAIVER OF LIEN                        </v>
      </c>
      <c r="B116" s="2203"/>
      <c r="C116" s="2203"/>
      <c r="D116" s="2203"/>
    </row>
    <row r="117" spans="1:4" ht="18" customHeight="1">
      <c r="A117" s="2153" t="str">
        <f>+REBLD!$A$4</f>
        <v>All Phase Consulting, LLC</v>
      </c>
      <c r="B117" s="2153"/>
      <c r="C117" s="2153"/>
      <c r="D117" s="2153"/>
    </row>
    <row r="118" spans="1:4" ht="18" customHeight="1">
      <c r="A118" s="2099" t="str">
        <f>+REBLD!$A$5</f>
        <v>WWW.MYAPCLLC.COM</v>
      </c>
      <c r="B118" s="2099"/>
      <c r="C118" s="2025" t="str">
        <f>+REBLD!$C$5</f>
        <v>Insured  &amp; GA Registered #09073201</v>
      </c>
      <c r="D118" s="2025"/>
    </row>
    <row r="119" spans="1:4" ht="18" customHeight="1">
      <c r="A119" s="63" t="str">
        <f>+REBLD!$A$6</f>
        <v>ECI 531 FIFTH AVE,</v>
      </c>
      <c r="B119" s="2039" t="str">
        <f>+REBLD!$B$6</f>
        <v>375 Rockbridge Road, Suite 172-343</v>
      </c>
      <c r="C119" s="2039"/>
      <c r="D119" s="64">
        <f>+REBLD!D133</f>
        <v>0</v>
      </c>
    </row>
    <row r="120" spans="1:4" ht="18" customHeight="1">
      <c r="A120" s="63" t="str">
        <f>+REBLD!$A$7</f>
        <v>PELHAM, NY 10803</v>
      </c>
      <c r="B120" s="2192" t="str">
        <f>+REBLD!$B$7</f>
        <v>Lilburn, GA, 30047</v>
      </c>
      <c r="C120" s="2039"/>
      <c r="D120" s="64" t="e">
        <f>+REBLD!#REF!</f>
        <v>#REF!</v>
      </c>
    </row>
    <row r="121" spans="1:4" ht="18" customHeight="1">
      <c r="A121" s="2040" t="str">
        <f>+REBLD!$A$8</f>
        <v>Providing Cost Estimating &amp; Project Management Services</v>
      </c>
      <c r="B121" s="2040"/>
      <c r="C121" s="2040"/>
      <c r="D121" s="2040"/>
    </row>
    <row r="122" spans="1:4" ht="18" customHeight="1">
      <c r="A122" s="2025" t="str">
        <f>+REBLD!$A$9</f>
        <v>Five Generations of Great Work</v>
      </c>
      <c r="B122" s="2025"/>
      <c r="C122" s="2025" t="str">
        <f>+REBLD!$C$9</f>
        <v>Five Generations of Pride &amp; Skills</v>
      </c>
      <c r="D122" s="2025"/>
    </row>
    <row r="123" spans="1:4" ht="18" customHeight="1">
      <c r="A123" s="2025" t="e">
        <f>+REBLD!#REF!</f>
        <v>#REF!</v>
      </c>
      <c r="B123" s="2025"/>
      <c r="C123" s="2025" t="str">
        <f>+REBLD!$C$10</f>
        <v>wsbjoe9@gmail.com</v>
      </c>
      <c r="D123" s="2025"/>
    </row>
    <row r="124" spans="1:4" ht="18" customHeight="1">
      <c r="A124" s="177" t="str">
        <f>+REBLD!$A$11</f>
        <v xml:space="preserve">COMPANY REP. #2 </v>
      </c>
      <c r="B124" s="47" t="str">
        <f>+REBLD!$B$11</f>
        <v>404-446-9060</v>
      </c>
      <c r="C124" s="2025" t="str">
        <f>+REBLD!$C$11</f>
        <v>info@myapcllc.com</v>
      </c>
      <c r="D124" s="2025"/>
    </row>
    <row r="125" spans="1:4" ht="33" customHeight="1">
      <c r="A125" s="74" t="str">
        <f>+REBLD!$A$12</f>
        <v>EIN #</v>
      </c>
      <c r="B125" s="74" t="str">
        <f>+REBLD!$B$12</f>
        <v>TIN 83-226 0563</v>
      </c>
      <c r="C125" s="1964" t="str">
        <f>+REBLD!$C$12</f>
        <v>FEDEX#</v>
      </c>
      <c r="D125" s="51" t="str">
        <f>+REBLD!$D$12</f>
        <v xml:space="preserve">  FEDEX    # 9836-2151-1</v>
      </c>
    </row>
    <row r="126" spans="1:4" ht="33" customHeight="1"/>
    <row r="127" spans="1:4" ht="18" customHeight="1">
      <c r="A127" s="134" t="str">
        <f>+$A$19</f>
        <v>Property-Owner Name</v>
      </c>
      <c r="B127" s="132" t="str">
        <f>+$B$19</f>
        <v>LACEY, EUNICE</v>
      </c>
      <c r="C127" s="200" t="str">
        <f>+C146</f>
        <v>Ph. Ext. Mtge contact</v>
      </c>
      <c r="D127" s="200" t="str">
        <f>+D146</f>
        <v>TBD</v>
      </c>
    </row>
    <row r="128" spans="1:4" ht="18" customHeight="1">
      <c r="A128" s="134" t="str">
        <f>+$A$20</f>
        <v>Property address: street</v>
      </c>
      <c r="B128" s="132" t="str">
        <f>+$B$20</f>
        <v>13601 5th Ave</v>
      </c>
      <c r="C128" s="200">
        <f>+C147</f>
        <v>0</v>
      </c>
      <c r="D128" s="201" t="str">
        <f>+D147</f>
        <v>TBD</v>
      </c>
    </row>
    <row r="129" spans="1:4" ht="18" customHeight="1">
      <c r="A129" s="142" t="str">
        <f>+$A$21</f>
        <v>Property city, state, zip</v>
      </c>
      <c r="B129" s="199" t="str">
        <f>+$B$21</f>
        <v>East Cleveland, OH 44112</v>
      </c>
      <c r="C129" s="130"/>
      <c r="D129" s="131"/>
    </row>
    <row r="130" spans="1:4" ht="18" customHeight="1">
      <c r="A130" s="142" t="str">
        <f>+$A$22</f>
        <v>Customer Email</v>
      </c>
      <c r="B130" s="199" t="str">
        <f>+$B$22</f>
        <v>Emdlacey@gmail.com</v>
      </c>
      <c r="C130" s="132"/>
      <c r="D130" s="131"/>
    </row>
    <row r="131" spans="1:4" ht="18" customHeight="1">
      <c r="A131" s="142" t="str">
        <f>+$A$23</f>
        <v>Cst-owner Phone#</v>
      </c>
      <c r="B131" s="199" t="str">
        <f>+$B$23</f>
        <v>(216) 450-4913</v>
      </c>
      <c r="C131" s="143"/>
      <c r="D131" s="131"/>
    </row>
    <row r="132" spans="1:4" ht="18" customHeight="1">
      <c r="B132" s="133"/>
      <c r="C132" s="134"/>
      <c r="D132" s="132"/>
    </row>
    <row r="133" spans="1:4" ht="18" customHeight="1">
      <c r="A133" s="120"/>
      <c r="B133" s="1981"/>
      <c r="C133" s="1981"/>
      <c r="D133" s="1981"/>
    </row>
    <row r="134" spans="1:4" ht="18" customHeight="1">
      <c r="A134" s="1981"/>
      <c r="B134" s="1981"/>
      <c r="C134" s="1981"/>
      <c r="D134" s="1981"/>
    </row>
    <row r="135" spans="1:4" ht="18" customHeight="1">
      <c r="A135" s="144" t="s">
        <v>3916</v>
      </c>
      <c r="B135" s="144"/>
      <c r="C135" s="2204" t="e">
        <f>++A123</f>
        <v>#REF!</v>
      </c>
      <c r="D135" s="2204"/>
    </row>
    <row r="136" spans="1:4" ht="18" customHeight="1">
      <c r="A136" s="144"/>
    </row>
    <row r="137" spans="1:4" ht="18" customHeight="1">
      <c r="A137" s="144" t="str">
        <f>+A114</f>
        <v xml:space="preserve">  X __________________________         Company Representative</v>
      </c>
      <c r="C137" s="6"/>
    </row>
    <row r="138" spans="1:4" ht="33" customHeight="1">
      <c r="A138" s="2196" t="s">
        <v>3917</v>
      </c>
      <c r="B138" s="2196"/>
      <c r="C138" s="2196"/>
      <c r="D138" s="2196"/>
    </row>
    <row r="139" spans="1:4" ht="33" customHeight="1">
      <c r="A139" s="144"/>
      <c r="B139" s="22" t="s">
        <v>3918</v>
      </c>
      <c r="C139" s="22"/>
    </row>
    <row r="140" spans="1:4" ht="18" customHeight="1"/>
    <row r="141" spans="1:4" ht="18" customHeight="1">
      <c r="A141" s="145"/>
      <c r="B141" s="146" t="s">
        <v>3919</v>
      </c>
      <c r="C141" s="146"/>
    </row>
    <row r="142" spans="1:4" ht="18" customHeight="1">
      <c r="A142" s="145"/>
      <c r="B142" s="146" t="s">
        <v>3920</v>
      </c>
      <c r="C142" s="146"/>
    </row>
    <row r="143" spans="1:4" ht="18" customHeight="1">
      <c r="A143" s="145"/>
      <c r="B143" s="146" t="s">
        <v>3921</v>
      </c>
      <c r="C143" s="146"/>
      <c r="D143" s="22" t="s">
        <v>3922</v>
      </c>
    </row>
    <row r="144" spans="1:4" ht="18" customHeight="1">
      <c r="A144" s="147" t="s">
        <v>3876</v>
      </c>
      <c r="B144" s="1946"/>
      <c r="C144" s="1946"/>
      <c r="D144" s="1946"/>
    </row>
    <row r="145" spans="1:4" ht="18" customHeight="1">
      <c r="A145" s="147"/>
      <c r="B145" s="1946"/>
      <c r="C145" s="1946"/>
      <c r="D145" s="1946"/>
    </row>
    <row r="146" spans="1:4" ht="24.6">
      <c r="A146" s="1977" t="str">
        <f t="shared" ref="A146:B150" si="1">+A19</f>
        <v>Property-Owner Name</v>
      </c>
      <c r="B146" s="181" t="str">
        <f t="shared" si="1"/>
        <v>LACEY, EUNICE</v>
      </c>
      <c r="C146" s="187" t="str">
        <f t="shared" ref="C146:D151" si="2">+A12</f>
        <v>Ph. Ext. Mtge contact</v>
      </c>
      <c r="D146" s="184" t="str">
        <f t="shared" si="2"/>
        <v>TBD</v>
      </c>
    </row>
    <row r="147" spans="1:4" ht="24.6">
      <c r="A147" s="1977" t="str">
        <f t="shared" si="1"/>
        <v>Property address: street</v>
      </c>
      <c r="B147" s="181" t="str">
        <f t="shared" si="1"/>
        <v>13601 5th Ave</v>
      </c>
      <c r="C147" s="188">
        <f t="shared" si="2"/>
        <v>0</v>
      </c>
      <c r="D147" s="193" t="str">
        <f t="shared" si="2"/>
        <v>TBD</v>
      </c>
    </row>
    <row r="148" spans="1:4" ht="24.6">
      <c r="A148" s="1977" t="str">
        <f t="shared" si="1"/>
        <v>Property city, state, zip</v>
      </c>
      <c r="B148" s="181" t="str">
        <f t="shared" si="1"/>
        <v>East Cleveland, OH 44112</v>
      </c>
      <c r="C148" s="188" t="str">
        <f t="shared" si="2"/>
        <v>email mtge</v>
      </c>
      <c r="D148" s="183" t="str">
        <f t="shared" si="2"/>
        <v>TBD</v>
      </c>
    </row>
    <row r="149" spans="1:4" ht="24.6">
      <c r="A149" s="1977" t="str">
        <f t="shared" si="1"/>
        <v>Customer Email</v>
      </c>
      <c r="B149" s="181" t="str">
        <f t="shared" si="1"/>
        <v>Emdlacey@gmail.com</v>
      </c>
      <c r="C149" s="188" t="str">
        <f t="shared" si="2"/>
        <v>mtge website</v>
      </c>
      <c r="D149" s="183" t="str">
        <f t="shared" si="2"/>
        <v>TBD</v>
      </c>
    </row>
    <row r="150" spans="1:4" ht="24.6">
      <c r="A150" s="1977" t="str">
        <f t="shared" si="1"/>
        <v>Cst-owner Phone#</v>
      </c>
      <c r="B150" s="181" t="str">
        <f t="shared" si="1"/>
        <v>(216) 450-4913</v>
      </c>
      <c r="C150" s="188" t="str">
        <f t="shared" si="2"/>
        <v>MTGE co. Fax #</v>
      </c>
      <c r="D150" s="183" t="str">
        <f t="shared" si="2"/>
        <v>TBD</v>
      </c>
    </row>
    <row r="151" spans="1:4" ht="24.6">
      <c r="A151" s="1977" t="str">
        <f>+A66</f>
        <v xml:space="preserve"> Insurance Co. Name  </v>
      </c>
      <c r="B151" s="699" t="str">
        <f>+B66</f>
        <v>AAA Insurance</v>
      </c>
      <c r="C151" s="188" t="str">
        <f t="shared" si="2"/>
        <v>Mailing   address mtge</v>
      </c>
      <c r="D151" s="183" t="str">
        <f t="shared" si="2"/>
        <v>TBD</v>
      </c>
    </row>
    <row r="152" spans="1:4" ht="18">
      <c r="A152" s="1977" t="str">
        <f>+A67</f>
        <v xml:space="preserve"> Claim #  </v>
      </c>
      <c r="B152" s="699" t="str">
        <f>+B67</f>
        <v>#017095711</v>
      </c>
      <c r="C152" s="188" t="str">
        <f>+'jobinfo(2)'!B85</f>
        <v>Attn.: Loss Draft Dept</v>
      </c>
      <c r="D152" s="188" t="str">
        <f>+'jobinfo(2)'!C85</f>
        <v>TBD</v>
      </c>
    </row>
    <row r="153" spans="1:4" ht="18">
      <c r="A153" s="148" t="str">
        <f>+'jobinfo(2)'!$B$11</f>
        <v>Cause of Loss</v>
      </c>
      <c r="B153" s="700" t="str">
        <f>+'jobinfo(2)'!$C$11</f>
        <v>BATHTUB OVERFLOW</v>
      </c>
      <c r="C153" s="188" t="str">
        <f>+'jobinfo(2)'!B86</f>
        <v>Mtge OVN mail</v>
      </c>
      <c r="D153" s="188" t="str">
        <f>+'jobinfo(2)'!C86</f>
        <v>TBD</v>
      </c>
    </row>
    <row r="154" spans="1:4" ht="60" customHeight="1">
      <c r="A154" s="1981" t="s">
        <v>3923</v>
      </c>
      <c r="B154" s="1981"/>
      <c r="C154" s="188" t="str">
        <f>+'jobinfo(2)'!B87</f>
        <v>city, St., zip ,mtge OVN</v>
      </c>
      <c r="D154" s="188" t="str">
        <f>+'jobinfo(2)'!C87</f>
        <v>TBD</v>
      </c>
    </row>
    <row r="155" spans="1:4" ht="7.9" customHeight="1">
      <c r="A155" s="1981"/>
      <c r="B155" s="1981"/>
      <c r="C155" s="188" t="str">
        <f>+'jobinfo(2)'!B88</f>
        <v>Phone # MTGE co.</v>
      </c>
      <c r="D155" s="188" t="str">
        <f>+'jobinfo(2)'!C88</f>
        <v>TBD</v>
      </c>
    </row>
    <row r="156" spans="1:4" ht="21">
      <c r="A156" s="2197" t="s">
        <v>3924</v>
      </c>
      <c r="B156" s="2197"/>
      <c r="C156" s="149">
        <v>25000</v>
      </c>
      <c r="D156" s="195">
        <f>+C105</f>
        <v>7851.39</v>
      </c>
    </row>
    <row r="157" spans="1:4" ht="15.6">
      <c r="A157" s="198" t="str">
        <f>+$A$72</f>
        <v>interior repairs LVL2</v>
      </c>
      <c r="B157" s="150" t="str">
        <f>+$B$72</f>
        <v>interior repairs LVL1</v>
      </c>
      <c r="C157" s="150" t="str">
        <f>+$C$72</f>
        <v>BASEMENT</v>
      </c>
      <c r="D157" s="150" t="str">
        <f>+$D$72</f>
        <v>Y</v>
      </c>
    </row>
    <row r="158" spans="1:4" ht="15.6">
      <c r="A158" s="198"/>
      <c r="B158" s="150"/>
      <c r="C158" s="150"/>
      <c r="D158" s="150"/>
    </row>
    <row r="159" spans="1:4" ht="90" customHeight="1">
      <c r="A159" s="2199" t="s">
        <v>3925</v>
      </c>
      <c r="B159" s="2199"/>
      <c r="C159" s="2199"/>
      <c r="D159" s="2199"/>
    </row>
    <row r="160" spans="1:4" ht="66" customHeight="1">
      <c r="A160" s="2199" t="s">
        <v>3926</v>
      </c>
      <c r="B160" s="2199"/>
      <c r="C160" s="2199"/>
      <c r="D160" s="2199"/>
    </row>
    <row r="161" spans="1:4" ht="120" customHeight="1">
      <c r="A161" s="2062" t="s">
        <v>3927</v>
      </c>
      <c r="B161" s="2062"/>
      <c r="C161" s="2062"/>
      <c r="D161" s="2062"/>
    </row>
    <row r="162" spans="1:4" ht="70.150000000000006" customHeight="1">
      <c r="A162" s="2199" t="s">
        <v>3928</v>
      </c>
      <c r="B162" s="2199"/>
      <c r="C162" s="2199"/>
      <c r="D162" s="2199"/>
    </row>
    <row r="163" spans="1:4" ht="33" customHeight="1">
      <c r="A163" s="151" t="str">
        <f>+A85</f>
        <v>X______________________________                         _______________________________</v>
      </c>
      <c r="B163" s="151"/>
      <c r="C163" s="197" t="s">
        <v>3929</v>
      </c>
      <c r="D163" s="178">
        <v>43790</v>
      </c>
    </row>
    <row r="164" spans="1:4" ht="18">
      <c r="A164" s="190" t="str">
        <f>+A87</f>
        <v>LACEY, EUNICE</v>
      </c>
      <c r="B164" s="196" t="str">
        <f>+B87</f>
        <v xml:space="preserve"> Property-Owner Name </v>
      </c>
      <c r="C164" s="152"/>
      <c r="D164" s="22"/>
    </row>
    <row r="165" spans="1:4" ht="33" customHeight="1">
      <c r="A165" s="153" t="s">
        <v>3876</v>
      </c>
      <c r="B165" s="154"/>
      <c r="C165" s="154"/>
      <c r="D165" s="1981" t="s">
        <v>3881</v>
      </c>
    </row>
    <row r="166" spans="1:4" ht="18">
      <c r="A166" s="1977">
        <f>+A38</f>
        <v>0</v>
      </c>
      <c r="B166" s="181">
        <f>+B38</f>
        <v>0</v>
      </c>
      <c r="C166" s="88"/>
      <c r="D166" s="697"/>
    </row>
    <row r="167" spans="1:4" ht="18">
      <c r="A167" s="1977" t="str">
        <f>+A146</f>
        <v>Property-Owner Name</v>
      </c>
      <c r="B167" s="181" t="str">
        <f>+B146</f>
        <v>LACEY, EUNICE</v>
      </c>
      <c r="C167" s="204" t="e">
        <f>+#REF!</f>
        <v>#REF!</v>
      </c>
      <c r="D167" s="697" t="e">
        <f>+#REF!</f>
        <v>#REF!</v>
      </c>
    </row>
    <row r="168" spans="1:4" ht="18">
      <c r="A168" s="1977" t="str">
        <f t="shared" ref="A168:B173" si="3">+A147</f>
        <v>Property address: street</v>
      </c>
      <c r="B168" s="181" t="str">
        <f t="shared" si="3"/>
        <v>13601 5th Ave</v>
      </c>
      <c r="C168" s="204" t="e">
        <f>+#REF!</f>
        <v>#REF!</v>
      </c>
      <c r="D168" s="697" t="e">
        <f>+#REF!</f>
        <v>#REF!</v>
      </c>
    </row>
    <row r="169" spans="1:4" ht="18">
      <c r="A169" s="1977" t="str">
        <f t="shared" si="3"/>
        <v>Property city, state, zip</v>
      </c>
      <c r="B169" s="181" t="str">
        <f t="shared" si="3"/>
        <v>East Cleveland, OH 44112</v>
      </c>
      <c r="C169" s="88"/>
      <c r="D169" s="697"/>
    </row>
    <row r="170" spans="1:4" ht="18">
      <c r="A170" s="1977" t="str">
        <f t="shared" si="3"/>
        <v>Customer Email</v>
      </c>
      <c r="B170" s="181" t="str">
        <f t="shared" si="3"/>
        <v>Emdlacey@gmail.com</v>
      </c>
      <c r="C170" s="88"/>
      <c r="D170" s="697"/>
    </row>
    <row r="171" spans="1:4" ht="18">
      <c r="A171" s="1977" t="str">
        <f t="shared" si="3"/>
        <v>Cst-owner Phone#</v>
      </c>
      <c r="B171" s="181" t="str">
        <f t="shared" si="3"/>
        <v>(216) 450-4913</v>
      </c>
      <c r="C171" s="88"/>
      <c r="D171" s="697"/>
    </row>
    <row r="172" spans="1:4" ht="18">
      <c r="A172" s="1977" t="str">
        <f t="shared" si="3"/>
        <v xml:space="preserve"> Insurance Co. Name  </v>
      </c>
      <c r="B172" s="181" t="str">
        <f t="shared" si="3"/>
        <v>AAA Insurance</v>
      </c>
      <c r="C172" s="88"/>
      <c r="D172" s="697"/>
    </row>
    <row r="173" spans="1:4" ht="18">
      <c r="A173" s="1977" t="str">
        <f t="shared" si="3"/>
        <v xml:space="preserve"> Claim #  </v>
      </c>
      <c r="B173" s="181" t="str">
        <f t="shared" si="3"/>
        <v>#017095711</v>
      </c>
      <c r="C173" s="154"/>
      <c r="D173" s="1981"/>
    </row>
    <row r="174" spans="1:4" ht="18">
      <c r="A174" s="153"/>
      <c r="B174" s="154"/>
      <c r="C174" s="154"/>
      <c r="D174" s="1981"/>
    </row>
    <row r="175" spans="1:4" ht="90" customHeight="1">
      <c r="A175" s="2198" t="s">
        <v>3930</v>
      </c>
      <c r="B175" s="2198"/>
      <c r="C175" s="2198"/>
      <c r="D175" s="2198"/>
    </row>
    <row r="176" spans="1:4" ht="18">
      <c r="A176" s="126" t="s">
        <v>2498</v>
      </c>
      <c r="B176" s="6"/>
      <c r="C176" s="6"/>
      <c r="D176" s="127"/>
    </row>
    <row r="177" spans="1:4" ht="18">
      <c r="A177" s="126"/>
      <c r="B177" s="6"/>
      <c r="C177" s="6"/>
      <c r="D177" s="22">
        <f>D87</f>
        <v>0</v>
      </c>
    </row>
    <row r="178" spans="1:4" ht="18">
      <c r="A178" s="1951" t="str">
        <f>+A164</f>
        <v>LACEY, EUNICE</v>
      </c>
      <c r="B178" s="196" t="str">
        <f>+A167</f>
        <v>Property-Owner Name</v>
      </c>
      <c r="C178" s="1951"/>
      <c r="D178" s="152" t="s">
        <v>3931</v>
      </c>
    </row>
    <row r="179" spans="1:4" ht="90" customHeight="1">
      <c r="A179" s="2197" t="s">
        <v>3932</v>
      </c>
      <c r="B179" s="2197"/>
      <c r="C179" s="2197"/>
      <c r="D179" s="2197"/>
    </row>
    <row r="180" spans="1:4" ht="72" customHeight="1">
      <c r="A180" s="2197" t="s">
        <v>3933</v>
      </c>
      <c r="B180" s="2197"/>
      <c r="C180" s="2197"/>
      <c r="D180" s="2197"/>
    </row>
    <row r="181" spans="1:4" ht="90" customHeight="1">
      <c r="A181" s="2198" t="s">
        <v>3934</v>
      </c>
      <c r="B181" s="2198"/>
      <c r="C181" s="2198"/>
      <c r="D181" s="2198"/>
    </row>
    <row r="182" spans="1:4" ht="21">
      <c r="A182" s="1979"/>
      <c r="B182" s="1979"/>
      <c r="C182" s="1979"/>
      <c r="D182" s="1979"/>
    </row>
    <row r="185" spans="1:4" ht="33" customHeight="1">
      <c r="A185" s="2195" t="s">
        <v>1613</v>
      </c>
      <c r="B185" s="2195"/>
      <c r="C185" s="2195"/>
      <c r="D185" s="2195"/>
    </row>
    <row r="186" spans="1:4" ht="33" customHeight="1">
      <c r="A186" s="663" t="s">
        <v>1621</v>
      </c>
      <c r="B186" s="701"/>
      <c r="C186" s="2121" t="s">
        <v>1704</v>
      </c>
      <c r="D186" s="2121"/>
    </row>
    <row r="187" spans="1:4" ht="33" customHeight="1">
      <c r="A187" s="63" t="s">
        <v>1651</v>
      </c>
      <c r="B187" s="2039" t="s">
        <v>1637</v>
      </c>
      <c r="C187" s="2039"/>
      <c r="D187" s="64" t="s">
        <v>2350</v>
      </c>
    </row>
    <row r="188" spans="1:4" ht="33" customHeight="1">
      <c r="A188" s="63" t="s">
        <v>1653</v>
      </c>
      <c r="B188" s="2039" t="s">
        <v>1646</v>
      </c>
      <c r="C188" s="2039"/>
      <c r="D188" s="64" t="s">
        <v>2355</v>
      </c>
    </row>
    <row r="189" spans="1:4" ht="33" customHeight="1">
      <c r="A189" s="2040" t="s">
        <v>3935</v>
      </c>
      <c r="B189" s="2040"/>
      <c r="C189" s="2040"/>
      <c r="D189" s="2040"/>
    </row>
    <row r="190" spans="1:4" ht="33" customHeight="1">
      <c r="A190" s="2025" t="s">
        <v>1669</v>
      </c>
      <c r="B190" s="2025"/>
      <c r="C190" s="2025" t="s">
        <v>1676</v>
      </c>
      <c r="D190" s="2025"/>
    </row>
    <row r="191" spans="1:4" ht="33" customHeight="1">
      <c r="A191" s="52" t="s">
        <v>2383</v>
      </c>
      <c r="B191" s="159" t="s">
        <v>1700</v>
      </c>
    </row>
    <row r="192" spans="1:4" ht="33" customHeight="1">
      <c r="A192" s="52" t="s">
        <v>2385</v>
      </c>
      <c r="B192" s="159" t="s">
        <v>1710</v>
      </c>
      <c r="C192" s="75" t="s">
        <v>2386</v>
      </c>
      <c r="D192" s="76" t="s">
        <v>1719</v>
      </c>
    </row>
    <row r="194" spans="1:4" ht="76.900000000000006" customHeight="1">
      <c r="A194" s="724" t="s">
        <v>3936</v>
      </c>
      <c r="B194" s="6"/>
      <c r="C194" s="6"/>
      <c r="D194" s="725">
        <v>45376</v>
      </c>
    </row>
    <row r="195" spans="1:4" ht="18">
      <c r="A195" s="314"/>
      <c r="B195" s="6"/>
      <c r="C195" s="6"/>
      <c r="D195" s="6"/>
    </row>
    <row r="196" spans="1:4" ht="18">
      <c r="A196" s="722" t="s">
        <v>2492</v>
      </c>
      <c r="B196" s="6"/>
      <c r="C196" s="6"/>
      <c r="D196" s="6"/>
    </row>
    <row r="197" spans="1:4" ht="18">
      <c r="A197" s="314"/>
      <c r="B197" s="6"/>
      <c r="C197" s="6"/>
      <c r="D197" s="6"/>
    </row>
    <row r="198" spans="1:4" ht="18">
      <c r="A198" s="722" t="s">
        <v>3937</v>
      </c>
      <c r="B198" s="6"/>
      <c r="C198" s="6"/>
      <c r="D198" s="6"/>
    </row>
    <row r="199" spans="1:4" ht="18">
      <c r="A199" s="6"/>
      <c r="B199" s="6"/>
      <c r="C199" s="6"/>
      <c r="D199" s="6"/>
    </row>
    <row r="200" spans="1:4" ht="18">
      <c r="A200" s="6" t="s">
        <v>3938</v>
      </c>
      <c r="B200" s="6"/>
      <c r="C200" s="6"/>
      <c r="D200" s="6"/>
    </row>
    <row r="201" spans="1:4" ht="18">
      <c r="A201" s="723" t="s">
        <v>3939</v>
      </c>
      <c r="B201" s="6"/>
      <c r="C201" s="6"/>
      <c r="D201" s="6"/>
    </row>
    <row r="202" spans="1:4" ht="18">
      <c r="A202" s="6"/>
      <c r="B202" s="6"/>
      <c r="C202" s="6"/>
      <c r="D202" s="6"/>
    </row>
    <row r="203" spans="1:4" ht="33" customHeight="1">
      <c r="A203" s="2062" t="s">
        <v>3940</v>
      </c>
      <c r="B203" s="2062"/>
      <c r="C203" s="2062"/>
      <c r="D203" s="2062"/>
    </row>
    <row r="204" spans="1:4" ht="18">
      <c r="A204" s="6"/>
      <c r="B204" s="6"/>
      <c r="C204" s="6"/>
      <c r="D204" s="6"/>
    </row>
    <row r="205" spans="1:4" ht="18">
      <c r="A205" s="6" t="s">
        <v>3941</v>
      </c>
      <c r="B205" s="6"/>
      <c r="C205" s="6"/>
      <c r="D205" s="6"/>
    </row>
    <row r="206" spans="1:4" ht="33" customHeight="1">
      <c r="A206" s="6" t="s">
        <v>3942</v>
      </c>
      <c r="B206" s="6"/>
      <c r="C206" s="6"/>
      <c r="D206" s="6"/>
    </row>
    <row r="207" spans="1:4" ht="33" customHeight="1">
      <c r="A207" s="6" t="s">
        <v>3014</v>
      </c>
    </row>
    <row r="208" spans="1:4" ht="20.45">
      <c r="A208" s="139"/>
      <c r="B208" s="140"/>
      <c r="C208" s="140"/>
      <c r="D208" s="141">
        <f ca="1">NOW()</f>
        <v>46069.563384027781</v>
      </c>
    </row>
    <row r="209" spans="1:4" ht="33" customHeight="1">
      <c r="A209" s="2025" t="s">
        <v>1682</v>
      </c>
      <c r="B209" s="2025"/>
      <c r="C209" s="2047" t="s">
        <v>1690</v>
      </c>
      <c r="D209" s="2047"/>
    </row>
    <row r="213" spans="1:4">
      <c r="A213" t="s">
        <v>3943</v>
      </c>
    </row>
    <row r="222" spans="1:4">
      <c r="A222" s="721"/>
      <c r="B222" s="721"/>
      <c r="C222" s="721"/>
      <c r="D222" s="721"/>
    </row>
    <row r="224" spans="1:4" ht="33" customHeight="1">
      <c r="A224" s="2218" t="s">
        <v>3944</v>
      </c>
      <c r="B224" s="2218"/>
      <c r="C224" s="2218"/>
      <c r="D224" s="2218"/>
    </row>
  </sheetData>
  <mergeCells count="80">
    <mergeCell ref="A224:D224"/>
    <mergeCell ref="G2:H2"/>
    <mergeCell ref="G1:H1"/>
    <mergeCell ref="F3:G3"/>
    <mergeCell ref="E2:F2"/>
    <mergeCell ref="B119:C119"/>
    <mergeCell ref="C90:D90"/>
    <mergeCell ref="A111:D111"/>
    <mergeCell ref="A117:D117"/>
    <mergeCell ref="A118:B118"/>
    <mergeCell ref="C118:D118"/>
    <mergeCell ref="A73:D73"/>
    <mergeCell ref="A74:D74"/>
    <mergeCell ref="B75:C75"/>
    <mergeCell ref="B76:C76"/>
    <mergeCell ref="A29:D29"/>
    <mergeCell ref="B114:C114"/>
    <mergeCell ref="A88:D88"/>
    <mergeCell ref="A59:D59"/>
    <mergeCell ref="D36:D37"/>
    <mergeCell ref="A80:D80"/>
    <mergeCell ref="A68:B68"/>
    <mergeCell ref="A69:B69"/>
    <mergeCell ref="A71:D71"/>
    <mergeCell ref="A112:D112"/>
    <mergeCell ref="A40:A47"/>
    <mergeCell ref="A48:A54"/>
    <mergeCell ref="A55:A56"/>
    <mergeCell ref="A57:D57"/>
    <mergeCell ref="A161:D161"/>
    <mergeCell ref="A162:D162"/>
    <mergeCell ref="A175:D175"/>
    <mergeCell ref="A115:D115"/>
    <mergeCell ref="A116:D116"/>
    <mergeCell ref="C124:D124"/>
    <mergeCell ref="C135:D135"/>
    <mergeCell ref="B120:C120"/>
    <mergeCell ref="A121:D121"/>
    <mergeCell ref="A122:B122"/>
    <mergeCell ref="C122:D122"/>
    <mergeCell ref="A123:B123"/>
    <mergeCell ref="C123:D123"/>
    <mergeCell ref="A1:D1"/>
    <mergeCell ref="A2:B2"/>
    <mergeCell ref="C2:D2"/>
    <mergeCell ref="B3:C3"/>
    <mergeCell ref="A156:B156"/>
    <mergeCell ref="A58:D58"/>
    <mergeCell ref="A89:D89"/>
    <mergeCell ref="B91:C91"/>
    <mergeCell ref="A109:B109"/>
    <mergeCell ref="B92:C92"/>
    <mergeCell ref="A93:D93"/>
    <mergeCell ref="A94:B94"/>
    <mergeCell ref="C94:D94"/>
    <mergeCell ref="A90:B90"/>
    <mergeCell ref="D34:D35"/>
    <mergeCell ref="C8:D8"/>
    <mergeCell ref="B4:C4"/>
    <mergeCell ref="A5:D5"/>
    <mergeCell ref="A6:B6"/>
    <mergeCell ref="C6:D6"/>
    <mergeCell ref="A7:B7"/>
    <mergeCell ref="C7:D7"/>
    <mergeCell ref="A209:B209"/>
    <mergeCell ref="C209:D209"/>
    <mergeCell ref="A185:D185"/>
    <mergeCell ref="B187:C187"/>
    <mergeCell ref="A138:D138"/>
    <mergeCell ref="C186:D186"/>
    <mergeCell ref="A203:D203"/>
    <mergeCell ref="B188:C188"/>
    <mergeCell ref="A189:D189"/>
    <mergeCell ref="A190:B190"/>
    <mergeCell ref="C190:D190"/>
    <mergeCell ref="A179:D179"/>
    <mergeCell ref="A180:D180"/>
    <mergeCell ref="A181:D181"/>
    <mergeCell ref="A159:D159"/>
    <mergeCell ref="A160:D160"/>
  </mergeCells>
  <hyperlinks>
    <hyperlink ref="C8" r:id="rId1" display="mailto:tonyjonesteam365@gmail.com" xr:uid="{EF10CDA2-588C-479C-A09F-BC71EFA740B8}"/>
    <hyperlink ref="C186" r:id="rId2" display="mailto:tonyjonesteam365@gmail.com" xr:uid="{9C8AD508-0515-4D36-B717-E8CB52D4B597}"/>
    <hyperlink ref="D98" r:id="rId3" xr:uid="{6136D822-D509-4D30-9671-9ABAA557FC7A}"/>
  </hyperlinks>
  <printOptions horizontalCentered="1" verticalCentered="1"/>
  <pageMargins left="0.25" right="0.25" top="0.26" bottom="0.26" header="0.33" footer="0.17"/>
  <pageSetup orientation="portrait" r:id="rId4"/>
  <headerFooter scaleWithDoc="0" alignWithMargins="0">
    <oddFooter>&amp;L&amp;B Confidential&amp;B&amp;C&amp;D&amp;RPage &amp;P</oddFooter>
  </headerFooter>
  <rowBreaks count="6" manualBreakCount="6">
    <brk id="32" max="16383" man="1"/>
    <brk id="57" max="3" man="1"/>
    <brk id="87" max="3" man="1"/>
    <brk id="114" max="16383" man="1"/>
    <brk id="143" max="3" man="1"/>
    <brk id="164" max="3" man="1"/>
  </rowBreaks>
  <drawing r:id="rId5"/>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998EF3-88C1-4CC8-BC08-1BE55A967D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mem zer</cp:lastModifiedBy>
  <cp:revision/>
  <dcterms:created xsi:type="dcterms:W3CDTF">2019-02-21T19:09:52Z</dcterms:created>
  <dcterms:modified xsi:type="dcterms:W3CDTF">2026-02-16T21:45:45Z</dcterms:modified>
  <cp:category/>
  <cp:contentStatus/>
</cp:coreProperties>
</file>