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Птица" sheetId="1" state="visible" r:id="rId2"/>
    <sheet name="Корма" sheetId="2" state="visible" r:id="rId3"/>
    <sheet name="Рецепт1" sheetId="3" state="visible" r:id="rId4"/>
    <sheet name="Рецепт2" sheetId="4" state="visible" r:id="rId5"/>
    <sheet name="Лист5" sheetId="5" state="visible" r:id="rId6"/>
  </sheets>
  <definedNames>
    <definedName function="false" hidden="false" name="kurwi" vbProcedure="false">Птица!$A$5:$J$46</definedName>
    <definedName function="false" hidden="false" name="корма" vbProcedure="false">Корма!$A$10:$A$116</definedName>
    <definedName function="false" hidden="false" name="птичка" vbProcedure="false">Птица!$A$5:$A$46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<sst xmlns="http://schemas.openxmlformats.org/spreadsheetml/2006/main" count="408" uniqueCount="209">
  <si>
    <t xml:space="preserve">Содержание в 100 гр.корма</t>
  </si>
  <si>
    <t xml:space="preserve">Объемная энергия</t>
  </si>
  <si>
    <t xml:space="preserve">Протеин / белок</t>
  </si>
  <si>
    <t xml:space="preserve">Кальцый</t>
  </si>
  <si>
    <t xml:space="preserve">Фосфор</t>
  </si>
  <si>
    <t xml:space="preserve">Натрий</t>
  </si>
  <si>
    <t xml:space="preserve">Витамин A</t>
  </si>
  <si>
    <t xml:space="preserve">ВитаминD3</t>
  </si>
  <si>
    <t xml:space="preserve">ВитаминB2</t>
  </si>
  <si>
    <t xml:space="preserve">Ограничение</t>
  </si>
  <si>
    <t xml:space="preserve">ккал</t>
  </si>
  <si>
    <t xml:space="preserve">гр</t>
  </si>
  <si>
    <t xml:space="preserve">тыс МЕ</t>
  </si>
  <si>
    <t xml:space="preserve">мГр</t>
  </si>
  <si>
    <t xml:space="preserve">%</t>
  </si>
  <si>
    <t xml:space="preserve">Name_animal</t>
  </si>
  <si>
    <t xml:space="preserve">Energy</t>
  </si>
  <si>
    <t xml:space="preserve">Protein</t>
  </si>
  <si>
    <t xml:space="preserve">Calcium</t>
  </si>
  <si>
    <t xml:space="preserve">Phosphorus</t>
  </si>
  <si>
    <t xml:space="preserve">Sodium</t>
  </si>
  <si>
    <t xml:space="preserve">Vit_A</t>
  </si>
  <si>
    <t xml:space="preserve">Vit_D3</t>
  </si>
  <si>
    <t xml:space="preserve">Vit_B2</t>
  </si>
  <si>
    <t xml:space="preserve">Limit</t>
  </si>
  <si>
    <t xml:space="preserve">Бройлеры (1-4 дня - старт)</t>
  </si>
  <si>
    <t xml:space="preserve">Бройлеры(1-4 нед)</t>
  </si>
  <si>
    <t xml:space="preserve">Бройлеры старше 5 нед</t>
  </si>
  <si>
    <t xml:space="preserve">Куры яичные(22-47 нед)</t>
  </si>
  <si>
    <t xml:space="preserve">Куры яичные (&gt; 47 нед)</t>
  </si>
  <si>
    <t xml:space="preserve">Гуси взрослые</t>
  </si>
  <si>
    <t xml:space="preserve">Индейки взрослые</t>
  </si>
  <si>
    <t xml:space="preserve">Индюки производители</t>
  </si>
  <si>
    <t xml:space="preserve">Куры мясных пород(24-49нед)</t>
  </si>
  <si>
    <t xml:space="preserve">Куры мясных пород &gt;50 нед</t>
  </si>
  <si>
    <t xml:space="preserve">Куры яичные племенные</t>
  </si>
  <si>
    <t xml:space="preserve">Гуси (1-3 нед.)</t>
  </si>
  <si>
    <t xml:space="preserve">Гуси (4-8 нед.)</t>
  </si>
  <si>
    <t xml:space="preserve">Гуси (9-26 нед.)</t>
  </si>
  <si>
    <t xml:space="preserve">Индейки (1-4 нед.)</t>
  </si>
  <si>
    <t xml:space="preserve">Индейки (5-13 нед.)</t>
  </si>
  <si>
    <t xml:space="preserve">Индейки (14-17 нед.)</t>
  </si>
  <si>
    <t xml:space="preserve">Индейки (18-30 нед.)</t>
  </si>
  <si>
    <t xml:space="preserve">Куры мясн. пород (1-7 нед.)</t>
  </si>
  <si>
    <t xml:space="preserve">Куры мясн. пород (8-23 нед.)</t>
  </si>
  <si>
    <t xml:space="preserve">Куры яичные (1-8 нед.)</t>
  </si>
  <si>
    <t xml:space="preserve">Куры яичные (9-21 нед.)</t>
  </si>
  <si>
    <t xml:space="preserve">Утки пекинские (1-3 нед.)</t>
  </si>
  <si>
    <t xml:space="preserve">Утки пекинские (4-8 нед.)</t>
  </si>
  <si>
    <t xml:space="preserve">Утки пекинские (9-26 нед.)</t>
  </si>
  <si>
    <t xml:space="preserve">Перепела (1-4 нед.)</t>
  </si>
  <si>
    <t xml:space="preserve">Утки кроссс X-II (1-3 нед.)</t>
  </si>
  <si>
    <t xml:space="preserve">Утки кроссс X-II (4-7 нед.)</t>
  </si>
  <si>
    <t xml:space="preserve">Утки кроссс X-II (8-26 нед.)</t>
  </si>
  <si>
    <t xml:space="preserve">Цесарки (1-4 нед.)</t>
  </si>
  <si>
    <t xml:space="preserve">Цесарки (5-10 нед.)</t>
  </si>
  <si>
    <t xml:space="preserve">Цесарки (11-15 нед.)</t>
  </si>
  <si>
    <t xml:space="preserve">Цесарки (16-28 нед.)</t>
  </si>
  <si>
    <t xml:space="preserve">Перепела (&gt; 6 нед.)</t>
  </si>
  <si>
    <t xml:space="preserve">Перепела (откорм)</t>
  </si>
  <si>
    <t xml:space="preserve">Перепела (5-6)нед</t>
  </si>
  <si>
    <t xml:space="preserve">Петухи мясн. пород (произв..)</t>
  </si>
  <si>
    <t xml:space="preserve">Петухи яичн. пород (произв.)</t>
  </si>
  <si>
    <t xml:space="preserve">Фазан (до 3нед.)</t>
  </si>
  <si>
    <t xml:space="preserve">Фазан (3-7 нед.)</t>
  </si>
  <si>
    <t xml:space="preserve">Фазан (&gt; 7 ед.)</t>
  </si>
  <si>
    <t xml:space="preserve">Фазан (несушка)</t>
  </si>
  <si>
    <t xml:space="preserve">Цена кг</t>
  </si>
  <si>
    <t xml:space="preserve">Группа</t>
  </si>
  <si>
    <t xml:space="preserve">Name_food</t>
  </si>
  <si>
    <t xml:space="preserve">Price</t>
  </si>
  <si>
    <t xml:space="preserve">Group</t>
  </si>
  <si>
    <t xml:space="preserve">БВК</t>
  </si>
  <si>
    <t xml:space="preserve">Добавки</t>
  </si>
  <si>
    <t xml:space="preserve">Бобы кормовые</t>
  </si>
  <si>
    <t xml:space="preserve">Зерновые</t>
  </si>
  <si>
    <t xml:space="preserve">Горох</t>
  </si>
  <si>
    <t xml:space="preserve">Дикальцийфосфат</t>
  </si>
  <si>
    <t xml:space="preserve">Минеральные</t>
  </si>
  <si>
    <t xml:space="preserve">Дрожжи кормовые (33%)</t>
  </si>
  <si>
    <t xml:space="preserve">Дрожжи кормовые (39%)</t>
  </si>
  <si>
    <t xml:space="preserve">Дрожжи кормовые (50%)</t>
  </si>
  <si>
    <t xml:space="preserve">Дрожжи хлебопекарные</t>
  </si>
  <si>
    <t xml:space="preserve">Жир кормовой животный</t>
  </si>
  <si>
    <t xml:space="preserve">Животные</t>
  </si>
  <si>
    <t xml:space="preserve">Жир растительный</t>
  </si>
  <si>
    <t xml:space="preserve">Не определен</t>
  </si>
  <si>
    <t xml:space="preserve">Жмых арахисовый</t>
  </si>
  <si>
    <t xml:space="preserve">Отходы производства</t>
  </si>
  <si>
    <t xml:space="preserve">Жмых льняной</t>
  </si>
  <si>
    <t xml:space="preserve">Жмых подсолнечный</t>
  </si>
  <si>
    <t xml:space="preserve">Жмых соевый</t>
  </si>
  <si>
    <t xml:space="preserve">Жмых хлопковый</t>
  </si>
  <si>
    <t xml:space="preserve">Зола древесная березовая</t>
  </si>
  <si>
    <t xml:space="preserve">Известняк</t>
  </si>
  <si>
    <t xml:space="preserve">Капуста кормовая</t>
  </si>
  <si>
    <t xml:space="preserve">Зеленые</t>
  </si>
  <si>
    <t xml:space="preserve">Картофель (клубни)</t>
  </si>
  <si>
    <t xml:space="preserve">Корнеклубнеплоды</t>
  </si>
  <si>
    <t xml:space="preserve">Картофель (сухой)</t>
  </si>
  <si>
    <t xml:space="preserve">ККЛ (корм. концентрат лизина)</t>
  </si>
  <si>
    <t xml:space="preserve">Клевер молодой</t>
  </si>
  <si>
    <t xml:space="preserve">Крапива</t>
  </si>
  <si>
    <t xml:space="preserve">Кукуруза белая</t>
  </si>
  <si>
    <t xml:space="preserve">Кукуруза желтая</t>
  </si>
  <si>
    <t xml:space="preserve">Лапки еловые измельченные</t>
  </si>
  <si>
    <t xml:space="preserve">Липрот СГ-25</t>
  </si>
  <si>
    <t xml:space="preserve">Липрот СГ-4</t>
  </si>
  <si>
    <t xml:space="preserve">Липрот СГ-9</t>
  </si>
  <si>
    <t xml:space="preserve">Люпин кормовой</t>
  </si>
  <si>
    <t xml:space="preserve">Люцерна молодая</t>
  </si>
  <si>
    <t xml:space="preserve">Мел не отмученный</t>
  </si>
  <si>
    <t xml:space="preserve">Молоко снятое</t>
  </si>
  <si>
    <t xml:space="preserve">Молоко сухое обезжиренное</t>
  </si>
  <si>
    <t xml:space="preserve">Молоко цельное</t>
  </si>
  <si>
    <t xml:space="preserve">Монокальцийфосфат</t>
  </si>
  <si>
    <t xml:space="preserve">Морковь</t>
  </si>
  <si>
    <t xml:space="preserve">Мука костная необезжиренная</t>
  </si>
  <si>
    <t xml:space="preserve">Мука костная обезжиренная</t>
  </si>
  <si>
    <t xml:space="preserve">Мука кровянная</t>
  </si>
  <si>
    <t xml:space="preserve">Мука мясная</t>
  </si>
  <si>
    <t xml:space="preserve">Мука мясокостная(&lt;36%)</t>
  </si>
  <si>
    <t xml:space="preserve">Мука мясокостная(&gt;45%)</t>
  </si>
  <si>
    <t xml:space="preserve">Мука мясокостная(36-40%)</t>
  </si>
  <si>
    <t xml:space="preserve">Мука мясокостная(44%)</t>
  </si>
  <si>
    <t xml:space="preserve">Мука перьевая</t>
  </si>
  <si>
    <t xml:space="preserve">Мука Рыбная(48-50%)</t>
  </si>
  <si>
    <t xml:space="preserve">Мука Рыбная(51-55%)</t>
  </si>
  <si>
    <t xml:space="preserve">Мука Рыбная(60-70%)</t>
  </si>
  <si>
    <t xml:space="preserve">Мука травянная 2 класс</t>
  </si>
  <si>
    <t xml:space="preserve">Мука травянная 3 класс</t>
  </si>
  <si>
    <t xml:space="preserve">Мука травянная 4 класс</t>
  </si>
  <si>
    <t xml:space="preserve">Мука травянная 5 класс</t>
  </si>
  <si>
    <t xml:space="preserve">Мучка гороховая</t>
  </si>
  <si>
    <t xml:space="preserve">Мучка гречневая</t>
  </si>
  <si>
    <t xml:space="preserve">Мучка кукурузная</t>
  </si>
  <si>
    <t xml:space="preserve">Мучка овсянная</t>
  </si>
  <si>
    <t xml:space="preserve">Мучка просянная</t>
  </si>
  <si>
    <t xml:space="preserve">Мучка пшеничная</t>
  </si>
  <si>
    <t xml:space="preserve">Мучка ржаная</t>
  </si>
  <si>
    <t xml:space="preserve">Мучка рисовая</t>
  </si>
  <si>
    <t xml:space="preserve">Мучка ячменная</t>
  </si>
  <si>
    <t xml:space="preserve">Овес без пленок</t>
  </si>
  <si>
    <t xml:space="preserve">Овес с пленками</t>
  </si>
  <si>
    <t xml:space="preserve">Отруби пшеничные</t>
  </si>
  <si>
    <t xml:space="preserve">Отруби</t>
  </si>
  <si>
    <t xml:space="preserve">Отруби ржаные</t>
  </si>
  <si>
    <t xml:space="preserve">Отруби рисовые</t>
  </si>
  <si>
    <t xml:space="preserve">Полуфабрикат костный</t>
  </si>
  <si>
    <t xml:space="preserve">Премикс  «Зоовит - золотое яйцо»</t>
  </si>
  <si>
    <t xml:space="preserve">Премиксы</t>
  </si>
  <si>
    <t xml:space="preserve">Премикс "Рябушка"</t>
  </si>
  <si>
    <t xml:space="preserve">Премикс П 1-1</t>
  </si>
  <si>
    <t xml:space="preserve">Премикс П 1-2</t>
  </si>
  <si>
    <t xml:space="preserve">Премикс П 5-1</t>
  </si>
  <si>
    <t xml:space="preserve">Премикс П6-1</t>
  </si>
  <si>
    <t xml:space="preserve">Просо</t>
  </si>
  <si>
    <t xml:space="preserve">Пшеница нормальная</t>
  </si>
  <si>
    <t xml:space="preserve">Пшеница щуплая</t>
  </si>
  <si>
    <t xml:space="preserve">Ракушка</t>
  </si>
  <si>
    <t xml:space="preserve">Рис без пленок</t>
  </si>
  <si>
    <t xml:space="preserve">Рис с пленками</t>
  </si>
  <si>
    <t xml:space="preserve">Рожь</t>
  </si>
  <si>
    <t xml:space="preserve">Рыба свежая</t>
  </si>
  <si>
    <t xml:space="preserve">Свекла сухая</t>
  </si>
  <si>
    <t xml:space="preserve">Свекла, клубнеплоды</t>
  </si>
  <si>
    <t xml:space="preserve">Силос кукурузный</t>
  </si>
  <si>
    <t xml:space="preserve">Скорлупа яичная</t>
  </si>
  <si>
    <t xml:space="preserve">Соль (NaCl)</t>
  </si>
  <si>
    <t xml:space="preserve">Сорго (импорт)</t>
  </si>
  <si>
    <t xml:space="preserve">Сорго (Россия)</t>
  </si>
  <si>
    <t xml:space="preserve">Соя (зерно)</t>
  </si>
  <si>
    <t xml:space="preserve">Сыворотка молочная сухая</t>
  </si>
  <si>
    <t xml:space="preserve">Творог</t>
  </si>
  <si>
    <t xml:space="preserve">Трикальцийфосфат</t>
  </si>
  <si>
    <t xml:space="preserve">Тыква желтая</t>
  </si>
  <si>
    <t xml:space="preserve">Фосфатиды кормовые</t>
  </si>
  <si>
    <t xml:space="preserve">Фосфор из аппатитов</t>
  </si>
  <si>
    <t xml:space="preserve">Фуза</t>
  </si>
  <si>
    <t xml:space="preserve">Хлеб высушенный</t>
  </si>
  <si>
    <t xml:space="preserve">Кухонные отходы</t>
  </si>
  <si>
    <t xml:space="preserve">Хлеб свежий</t>
  </si>
  <si>
    <t xml:space="preserve">Чечевица</t>
  </si>
  <si>
    <t xml:space="preserve">Шрот арахисовый</t>
  </si>
  <si>
    <t xml:space="preserve">Шрот льняной</t>
  </si>
  <si>
    <t xml:space="preserve">Шрот подсолнечный (&lt; 40%)</t>
  </si>
  <si>
    <t xml:space="preserve">Шрот подсолнечный (&gt; 40%)</t>
  </si>
  <si>
    <t xml:space="preserve">Шрот рапсовый</t>
  </si>
  <si>
    <t xml:space="preserve">Шрот соевый (&gt; 45%)</t>
  </si>
  <si>
    <t xml:space="preserve">Шрот соевый (40-45%)</t>
  </si>
  <si>
    <t xml:space="preserve">Шрот хлопковый (&gt; 40%)</t>
  </si>
  <si>
    <t xml:space="preserve">Шрот хлопковый (36-40%)</t>
  </si>
  <si>
    <t xml:space="preserve">Яйца куриные свежие</t>
  </si>
  <si>
    <t xml:space="preserve">Ячмень без пленок</t>
  </si>
  <si>
    <t xml:space="preserve">Ячмень с пленками</t>
  </si>
  <si>
    <t xml:space="preserve">Цена</t>
  </si>
  <si>
    <t xml:space="preserve">Замес</t>
  </si>
  <si>
    <t xml:space="preserve">за 1кг</t>
  </si>
  <si>
    <t xml:space="preserve">кг</t>
  </si>
  <si>
    <t xml:space="preserve">Наполнение</t>
  </si>
  <si>
    <t xml:space="preserve">Пусто </t>
  </si>
  <si>
    <t xml:space="preserve">Итог расчетный</t>
  </si>
  <si>
    <t xml:space="preserve">в 1кг</t>
  </si>
  <si>
    <t xml:space="preserve">Известняк
Зерно
Соевые бобы</t>
  </si>
  <si>
    <t xml:space="preserve">0.38
0.001
0.002</t>
  </si>
  <si>
    <t xml:space="preserve">-
0.09
0.5</t>
  </si>
  <si>
    <t xml:space="preserve">-
0.02
0.08</t>
  </si>
  <si>
    <t xml:space="preserve">0.04
0.15
0.40</t>
  </si>
  <si>
    <t xml:space="preserve">2,08
0
4,4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</si>
</sst>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%"/>
    <numFmt numFmtId="167" formatCode="General"/>
    <numFmt numFmtId="168" formatCode="0%"/>
    <numFmt numFmtId="169" formatCode="0.00"/>
    <numFmt numFmtId="170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953735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DEADA"/>
        <bgColor rgb="FFE6E0EC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53735"/>
      <rgbColor rgb="FFFDEADA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K4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38" activeCellId="0" sqref="A3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6.72"/>
    <col collapsed="false" customWidth="true" hidden="false" outlineLevel="0" max="2" min="2" style="0" width="13.43"/>
    <col collapsed="false" customWidth="true" hidden="false" outlineLevel="0" max="4" min="4" style="0" width="9.14"/>
    <col collapsed="false" customWidth="true" hidden="false" outlineLevel="0" max="10" min="10" style="0" width="9.14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3"/>
    </row>
    <row r="2" s="4" customFormat="true" ht="35.25" hidden="false" customHeight="true" outlineLevel="0" collapsed="false"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</row>
    <row r="3" s="7" customFormat="true" ht="21.75" hidden="false" customHeight="true" outlineLevel="0" collapsed="false">
      <c r="A3" s="4"/>
      <c r="B3" s="6" t="s">
        <v>10</v>
      </c>
      <c r="C3" s="6" t="s">
        <v>11</v>
      </c>
      <c r="D3" s="6" t="s">
        <v>11</v>
      </c>
      <c r="E3" s="6" t="s">
        <v>11</v>
      </c>
      <c r="F3" s="6" t="s">
        <v>11</v>
      </c>
      <c r="G3" s="6" t="s">
        <v>12</v>
      </c>
      <c r="H3" s="6" t="s">
        <v>12</v>
      </c>
      <c r="I3" s="6" t="s">
        <v>13</v>
      </c>
      <c r="J3" s="6" t="s">
        <v>14</v>
      </c>
    </row>
    <row r="4" s="7" customFormat="true" ht="21.75" hidden="false" customHeight="true" outlineLevel="0" collapsed="false">
      <c r="A4" s="4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  <c r="J4" s="8" t="s">
        <v>24</v>
      </c>
      <c r="K4" s="9"/>
    </row>
    <row r="5" customFormat="false" ht="15" hidden="false" customHeight="false" outlineLevel="0" collapsed="false">
      <c r="A5" s="10" t="s">
        <v>25</v>
      </c>
      <c r="B5" s="10" t="n">
        <v>310</v>
      </c>
      <c r="C5" s="10" t="n">
        <v>18</v>
      </c>
      <c r="D5" s="10" t="n">
        <v>0.25</v>
      </c>
      <c r="E5" s="10" t="n">
        <v>0.469999998807907</v>
      </c>
      <c r="F5" s="10" t="n">
        <v>0.180000007152557</v>
      </c>
      <c r="G5" s="10" t="n">
        <v>1</v>
      </c>
      <c r="H5" s="10" t="n">
        <v>0.15</v>
      </c>
      <c r="I5" s="10" t="n">
        <v>0.3</v>
      </c>
      <c r="J5" s="10"/>
    </row>
    <row r="6" customFormat="false" ht="15" hidden="false" customHeight="false" outlineLevel="0" collapsed="false">
      <c r="A6" s="10" t="s">
        <v>26</v>
      </c>
      <c r="B6" s="10" t="n">
        <v>310</v>
      </c>
      <c r="C6" s="10" t="n">
        <v>22</v>
      </c>
      <c r="D6" s="10" t="n">
        <v>1</v>
      </c>
      <c r="E6" s="10" t="n">
        <v>0.800000011920929</v>
      </c>
      <c r="F6" s="10" t="n">
        <v>0.200000002980232</v>
      </c>
      <c r="G6" s="10" t="n">
        <v>1</v>
      </c>
      <c r="H6" s="10" t="n">
        <v>0.15</v>
      </c>
      <c r="I6" s="10" t="n">
        <v>0.3</v>
      </c>
      <c r="J6" s="10"/>
    </row>
    <row r="7" customFormat="false" ht="15" hidden="false" customHeight="false" outlineLevel="0" collapsed="false">
      <c r="A7" s="10" t="s">
        <v>27</v>
      </c>
      <c r="B7" s="10" t="n">
        <v>315</v>
      </c>
      <c r="C7" s="10" t="n">
        <v>19</v>
      </c>
      <c r="D7" s="10" t="n">
        <v>1.20000004768372</v>
      </c>
      <c r="E7" s="10" t="n">
        <v>0.699999988079071</v>
      </c>
      <c r="F7" s="10" t="n">
        <v>0.200000002980232</v>
      </c>
      <c r="G7" s="10" t="n">
        <v>0.7</v>
      </c>
      <c r="H7" s="10" t="n">
        <v>1</v>
      </c>
      <c r="I7" s="10" t="n">
        <v>0.3</v>
      </c>
      <c r="J7" s="10"/>
    </row>
    <row r="8" customFormat="false" ht="15" hidden="false" customHeight="false" outlineLevel="0" collapsed="false">
      <c r="A8" s="10" t="s">
        <v>28</v>
      </c>
      <c r="B8" s="10" t="n">
        <v>270</v>
      </c>
      <c r="C8" s="10" t="n">
        <v>17</v>
      </c>
      <c r="D8" s="10" t="n">
        <v>3.29999995231628</v>
      </c>
      <c r="E8" s="10" t="n">
        <v>0.699999988079071</v>
      </c>
      <c r="F8" s="10" t="n">
        <v>0.200000002980232</v>
      </c>
      <c r="G8" s="10" t="n">
        <v>0.7</v>
      </c>
      <c r="H8" s="10" t="n">
        <v>0.2</v>
      </c>
      <c r="I8" s="10" t="n">
        <v>0.3</v>
      </c>
      <c r="J8" s="10"/>
    </row>
    <row r="9" customFormat="false" ht="15" hidden="false" customHeight="false" outlineLevel="0" collapsed="false">
      <c r="A9" s="10" t="s">
        <v>29</v>
      </c>
      <c r="B9" s="10" t="n">
        <v>260</v>
      </c>
      <c r="C9" s="10" t="n">
        <v>16</v>
      </c>
      <c r="D9" s="10" t="n">
        <v>3.59999990463257</v>
      </c>
      <c r="E9" s="10" t="n">
        <v>0.699999988079071</v>
      </c>
      <c r="F9" s="10" t="n">
        <v>0.200000002980232</v>
      </c>
      <c r="G9" s="10" t="n">
        <v>0.7</v>
      </c>
      <c r="H9" s="10" t="n">
        <v>0.15</v>
      </c>
      <c r="I9" s="10" t="n">
        <v>0.3</v>
      </c>
      <c r="J9" s="10"/>
    </row>
    <row r="10" customFormat="false" ht="15" hidden="false" customHeight="false" outlineLevel="0" collapsed="false">
      <c r="A10" s="10" t="s">
        <v>30</v>
      </c>
      <c r="B10" s="10" t="n">
        <v>250</v>
      </c>
      <c r="C10" s="10" t="n">
        <v>14</v>
      </c>
      <c r="D10" s="10" t="n">
        <v>1.60000002384186</v>
      </c>
      <c r="E10" s="10" t="n">
        <v>0.699999988079071</v>
      </c>
      <c r="F10" s="10" t="n">
        <v>0.300000011920929</v>
      </c>
      <c r="G10" s="10" t="n">
        <v>1</v>
      </c>
      <c r="H10" s="10" t="n">
        <v>0.15</v>
      </c>
      <c r="I10" s="10" t="n">
        <v>0.3</v>
      </c>
      <c r="J10" s="10"/>
    </row>
    <row r="11" customFormat="false" ht="15" hidden="false" customHeight="false" outlineLevel="0" collapsed="false">
      <c r="A11" s="10" t="s">
        <v>31</v>
      </c>
      <c r="B11" s="10" t="n">
        <v>280</v>
      </c>
      <c r="C11" s="10" t="n">
        <v>16</v>
      </c>
      <c r="D11" s="10" t="n">
        <v>2.79999995231628</v>
      </c>
      <c r="E11" s="10" t="n">
        <v>0.699999988079071</v>
      </c>
      <c r="F11" s="10" t="n">
        <v>0.300000011920929</v>
      </c>
      <c r="G11" s="10" t="n">
        <v>1.5</v>
      </c>
      <c r="H11" s="10" t="n">
        <v>0.15</v>
      </c>
      <c r="I11" s="10" t="n">
        <v>0.5</v>
      </c>
      <c r="J11" s="10"/>
    </row>
    <row r="12" customFormat="false" ht="15" hidden="false" customHeight="false" outlineLevel="0" collapsed="false">
      <c r="A12" s="10" t="s">
        <v>32</v>
      </c>
      <c r="B12" s="10" t="n">
        <v>280</v>
      </c>
      <c r="C12" s="10" t="n">
        <v>16</v>
      </c>
      <c r="D12" s="10" t="n">
        <v>1.60000002384186</v>
      </c>
      <c r="E12" s="10" t="n">
        <v>0.699999988079071</v>
      </c>
      <c r="F12" s="10" t="n">
        <v>0.300000011920929</v>
      </c>
      <c r="G12" s="10" t="n">
        <v>1.5</v>
      </c>
      <c r="H12" s="10" t="n">
        <v>1.5</v>
      </c>
      <c r="I12" s="10" t="n">
        <v>0.5</v>
      </c>
      <c r="J12" s="10"/>
    </row>
    <row r="13" customFormat="false" ht="15" hidden="false" customHeight="false" outlineLevel="0" collapsed="false">
      <c r="A13" s="10" t="s">
        <v>33</v>
      </c>
      <c r="B13" s="10" t="n">
        <v>270</v>
      </c>
      <c r="C13" s="10" t="n">
        <v>16</v>
      </c>
      <c r="D13" s="10" t="n">
        <v>3</v>
      </c>
      <c r="E13" s="10" t="n">
        <v>0.699999988079071</v>
      </c>
      <c r="F13" s="10" t="n">
        <v>0.200000002980232</v>
      </c>
      <c r="G13" s="10" t="n">
        <v>0.7</v>
      </c>
      <c r="H13" s="10" t="n">
        <v>0.15</v>
      </c>
      <c r="I13" s="10" t="n">
        <v>0.3</v>
      </c>
      <c r="J13" s="10"/>
    </row>
    <row r="14" customFormat="false" ht="15" hidden="false" customHeight="false" outlineLevel="0" collapsed="false">
      <c r="A14" s="10" t="s">
        <v>34</v>
      </c>
      <c r="B14" s="10" t="n">
        <v>265</v>
      </c>
      <c r="C14" s="10" t="n">
        <v>14</v>
      </c>
      <c r="D14" s="10" t="n">
        <v>3.29999995231628</v>
      </c>
      <c r="E14" s="10" t="n">
        <v>0.699999988079071</v>
      </c>
      <c r="F14" s="10" t="n">
        <v>0.200000002980232</v>
      </c>
      <c r="G14" s="10" t="n">
        <v>0.7</v>
      </c>
      <c r="H14" s="10" t="n">
        <v>0.15</v>
      </c>
      <c r="I14" s="10" t="n">
        <v>0.3</v>
      </c>
      <c r="J14" s="10"/>
    </row>
    <row r="15" customFormat="false" ht="15" hidden="false" customHeight="false" outlineLevel="0" collapsed="false">
      <c r="A15" s="10" t="s">
        <v>35</v>
      </c>
      <c r="B15" s="10" t="n">
        <v>270</v>
      </c>
      <c r="C15" s="10" t="n">
        <v>17</v>
      </c>
      <c r="D15" s="10" t="n">
        <v>3.09999990463257</v>
      </c>
      <c r="E15" s="10" t="n">
        <v>0.699999988079071</v>
      </c>
      <c r="F15" s="10" t="n">
        <v>0.200000002980232</v>
      </c>
      <c r="G15" s="10" t="n">
        <v>0.7</v>
      </c>
      <c r="H15" s="10" t="n">
        <v>0.2</v>
      </c>
      <c r="I15" s="10" t="n">
        <v>0.5</v>
      </c>
      <c r="J15" s="10"/>
    </row>
    <row r="16" customFormat="false" ht="15" hidden="false" customHeight="false" outlineLevel="0" collapsed="false">
      <c r="A16" s="10" t="s">
        <v>36</v>
      </c>
      <c r="B16" s="10" t="n">
        <v>280</v>
      </c>
      <c r="C16" s="10" t="n">
        <v>20</v>
      </c>
      <c r="D16" s="10" t="n">
        <v>1.20000004768372</v>
      </c>
      <c r="E16" s="10" t="n">
        <v>0.800000011920929</v>
      </c>
      <c r="F16" s="10" t="n">
        <v>0.300000011920929</v>
      </c>
      <c r="G16" s="10" t="n">
        <v>1</v>
      </c>
      <c r="H16" s="10" t="n">
        <v>15</v>
      </c>
      <c r="I16" s="10" t="n">
        <v>0.2</v>
      </c>
      <c r="J16" s="10"/>
    </row>
    <row r="17" customFormat="false" ht="15" hidden="false" customHeight="false" outlineLevel="0" collapsed="false">
      <c r="A17" s="10" t="s">
        <v>37</v>
      </c>
      <c r="B17" s="10" t="n">
        <v>280</v>
      </c>
      <c r="C17" s="10" t="n">
        <v>18</v>
      </c>
      <c r="D17" s="10" t="n">
        <v>1.20000004768372</v>
      </c>
      <c r="E17" s="10" t="n">
        <v>0.800000011920929</v>
      </c>
      <c r="F17" s="10" t="n">
        <v>0.300000011920929</v>
      </c>
      <c r="G17" s="10" t="n">
        <v>1</v>
      </c>
      <c r="H17" s="10" t="n">
        <v>15</v>
      </c>
      <c r="I17" s="10" t="n">
        <v>0.2</v>
      </c>
      <c r="J17" s="10"/>
    </row>
    <row r="18" customFormat="false" ht="15" hidden="false" customHeight="false" outlineLevel="0" collapsed="false">
      <c r="A18" s="10" t="s">
        <v>38</v>
      </c>
      <c r="B18" s="10" t="n">
        <v>260</v>
      </c>
      <c r="C18" s="10" t="n">
        <v>14</v>
      </c>
      <c r="D18" s="10" t="n">
        <v>1.20000004768372</v>
      </c>
      <c r="E18" s="10" t="n">
        <v>0.699999988079071</v>
      </c>
      <c r="F18" s="10" t="n">
        <v>0.300000011920929</v>
      </c>
      <c r="G18" s="10" t="n">
        <v>0.7</v>
      </c>
      <c r="H18" s="10" t="n">
        <v>1</v>
      </c>
      <c r="I18" s="10" t="n">
        <v>0.2</v>
      </c>
      <c r="J18" s="10"/>
    </row>
    <row r="19" customFormat="false" ht="15" hidden="false" customHeight="false" outlineLevel="0" collapsed="false">
      <c r="A19" s="10" t="s">
        <v>39</v>
      </c>
      <c r="B19" s="10" t="n">
        <v>290</v>
      </c>
      <c r="C19" s="10" t="n">
        <v>28</v>
      </c>
      <c r="D19" s="10" t="n">
        <v>1.70000004768372</v>
      </c>
      <c r="E19" s="10" t="n">
        <v>1</v>
      </c>
      <c r="F19" s="10" t="n">
        <v>0.400000005960464</v>
      </c>
      <c r="G19" s="10" t="n">
        <v>1.5</v>
      </c>
      <c r="H19" s="10" t="n">
        <v>1.5</v>
      </c>
      <c r="I19" s="10" t="n">
        <v>0.5</v>
      </c>
      <c r="J19" s="10"/>
    </row>
    <row r="20" customFormat="false" ht="15" hidden="false" customHeight="false" outlineLevel="0" collapsed="false">
      <c r="A20" s="10" t="s">
        <v>40</v>
      </c>
      <c r="B20" s="10" t="n">
        <v>300</v>
      </c>
      <c r="C20" s="10" t="n">
        <v>22</v>
      </c>
      <c r="D20" s="10" t="n">
        <v>1.70000004768372</v>
      </c>
      <c r="E20" s="10" t="n">
        <v>0.800000011920929</v>
      </c>
      <c r="F20" s="10" t="n">
        <v>0.300000011920929</v>
      </c>
      <c r="G20" s="10" t="n">
        <v>1.5</v>
      </c>
      <c r="H20" s="10" t="n">
        <v>1.5</v>
      </c>
      <c r="I20" s="10" t="n">
        <v>0.3</v>
      </c>
      <c r="J20" s="10"/>
    </row>
    <row r="21" customFormat="false" ht="15" hidden="false" customHeight="false" outlineLevel="0" collapsed="false">
      <c r="A21" s="10" t="s">
        <v>41</v>
      </c>
      <c r="B21" s="10" t="n">
        <v>300</v>
      </c>
      <c r="C21" s="10" t="n">
        <v>20</v>
      </c>
      <c r="D21" s="10" t="n">
        <v>1.70000004768372</v>
      </c>
      <c r="E21" s="10" t="n">
        <v>0.800000011920929</v>
      </c>
      <c r="F21" s="10" t="n">
        <v>0.300000011920929</v>
      </c>
      <c r="G21" s="10" t="n">
        <v>1.5</v>
      </c>
      <c r="H21" s="10" t="n">
        <v>1.5</v>
      </c>
      <c r="I21" s="10" t="n">
        <v>0.5</v>
      </c>
      <c r="J21" s="10"/>
    </row>
    <row r="22" customFormat="false" ht="15" hidden="false" customHeight="false" outlineLevel="0" collapsed="false">
      <c r="A22" s="10" t="s">
        <v>42</v>
      </c>
      <c r="B22" s="10" t="n">
        <v>270</v>
      </c>
      <c r="C22" s="10" t="n">
        <v>17</v>
      </c>
      <c r="D22" s="10" t="n">
        <v>1.70000004768372</v>
      </c>
      <c r="E22" s="10" t="n">
        <v>0.699999988079071</v>
      </c>
      <c r="F22" s="10" t="n">
        <v>0.300000011920929</v>
      </c>
      <c r="G22" s="10" t="n">
        <v>0.7</v>
      </c>
      <c r="H22" s="10" t="n">
        <v>1</v>
      </c>
      <c r="I22" s="10" t="n">
        <v>0.5</v>
      </c>
      <c r="J22" s="10"/>
    </row>
    <row r="23" customFormat="false" ht="15" hidden="false" customHeight="false" outlineLevel="0" collapsed="false">
      <c r="A23" s="10" t="s">
        <v>43</v>
      </c>
      <c r="B23" s="10" t="n">
        <v>290</v>
      </c>
      <c r="C23" s="10" t="n">
        <v>20</v>
      </c>
      <c r="D23" s="10" t="n">
        <v>1.10000002384186</v>
      </c>
      <c r="E23" s="10" t="n">
        <v>0.800000011920929</v>
      </c>
      <c r="F23" s="10" t="n">
        <v>0.200000002980232</v>
      </c>
      <c r="G23" s="10" t="n">
        <v>1</v>
      </c>
      <c r="H23" s="10" t="n">
        <v>1.5</v>
      </c>
      <c r="I23" s="10" t="n">
        <v>0.3</v>
      </c>
      <c r="J23" s="10"/>
    </row>
    <row r="24" customFormat="false" ht="15" hidden="false" customHeight="false" outlineLevel="0" collapsed="false">
      <c r="A24" s="10" t="s">
        <v>44</v>
      </c>
      <c r="B24" s="10" t="n">
        <v>260</v>
      </c>
      <c r="C24" s="10" t="n">
        <v>15</v>
      </c>
      <c r="D24" s="10" t="n">
        <v>1.20000004768372</v>
      </c>
      <c r="E24" s="10" t="n">
        <v>0.699999988079071</v>
      </c>
      <c r="F24" s="10" t="n">
        <v>0.200000002980232</v>
      </c>
      <c r="G24" s="10" t="n">
        <v>0.7</v>
      </c>
      <c r="H24" s="10" t="n">
        <v>1.5</v>
      </c>
      <c r="I24" s="10" t="n">
        <v>0.2</v>
      </c>
      <c r="J24" s="10"/>
    </row>
    <row r="25" customFormat="false" ht="15" hidden="false" customHeight="false" outlineLevel="0" collapsed="false">
      <c r="A25" s="10" t="s">
        <v>45</v>
      </c>
      <c r="B25" s="10" t="n">
        <v>290</v>
      </c>
      <c r="C25" s="10" t="n">
        <v>20</v>
      </c>
      <c r="D25" s="10" t="n">
        <v>1.10000002384186</v>
      </c>
      <c r="E25" s="10" t="n">
        <v>0.800000011920929</v>
      </c>
      <c r="F25" s="10" t="n">
        <v>0.200000002980232</v>
      </c>
      <c r="G25" s="10" t="n">
        <v>1</v>
      </c>
      <c r="H25" s="10" t="n">
        <v>0.15</v>
      </c>
      <c r="I25" s="10" t="n">
        <v>0.3</v>
      </c>
      <c r="J25" s="10"/>
    </row>
    <row r="26" customFormat="false" ht="15" hidden="false" customHeight="false" outlineLevel="0" collapsed="false">
      <c r="A26" s="10" t="s">
        <v>46</v>
      </c>
      <c r="B26" s="10" t="n">
        <v>260</v>
      </c>
      <c r="C26" s="10" t="n">
        <v>14</v>
      </c>
      <c r="D26" s="10" t="n">
        <v>1.79999995231628</v>
      </c>
      <c r="E26" s="10" t="n">
        <v>0.699999988079071</v>
      </c>
      <c r="F26" s="10" t="n">
        <v>0.200000002980232</v>
      </c>
      <c r="G26" s="10" t="n">
        <v>0.7</v>
      </c>
      <c r="H26" s="10" t="n">
        <v>0.15</v>
      </c>
      <c r="I26" s="10" t="n">
        <v>0.3</v>
      </c>
      <c r="J26" s="10"/>
    </row>
    <row r="27" customFormat="false" ht="15" hidden="false" customHeight="false" outlineLevel="0" collapsed="false">
      <c r="A27" s="10" t="s">
        <v>47</v>
      </c>
      <c r="B27" s="10" t="n">
        <v>280</v>
      </c>
      <c r="C27" s="10" t="n">
        <v>18</v>
      </c>
      <c r="D27" s="10" t="n">
        <v>1.20000004768372</v>
      </c>
      <c r="E27" s="10" t="n">
        <v>0.800000011920929</v>
      </c>
      <c r="F27" s="10" t="n">
        <v>0.300000011920929</v>
      </c>
      <c r="G27" s="10" t="n">
        <v>1</v>
      </c>
      <c r="H27" s="10" t="n">
        <v>0.15</v>
      </c>
      <c r="I27" s="10" t="n">
        <v>0.2</v>
      </c>
      <c r="J27" s="10"/>
    </row>
    <row r="28" customFormat="false" ht="15" hidden="false" customHeight="false" outlineLevel="0" collapsed="false">
      <c r="A28" s="10" t="s">
        <v>48</v>
      </c>
      <c r="B28" s="10" t="n">
        <v>290</v>
      </c>
      <c r="C28" s="10" t="n">
        <v>16</v>
      </c>
      <c r="D28" s="10" t="n">
        <v>1.20000004768372</v>
      </c>
      <c r="E28" s="10" t="n">
        <v>0.699999988079071</v>
      </c>
      <c r="F28" s="10" t="n">
        <v>0.300000011920929</v>
      </c>
      <c r="G28" s="10" t="n">
        <v>1</v>
      </c>
      <c r="H28" s="10" t="n">
        <v>0.15</v>
      </c>
      <c r="I28" s="10" t="n">
        <v>0.2</v>
      </c>
      <c r="J28" s="10"/>
    </row>
    <row r="29" customFormat="false" ht="15" hidden="false" customHeight="false" outlineLevel="0" collapsed="false">
      <c r="A29" s="10" t="s">
        <v>49</v>
      </c>
      <c r="B29" s="10" t="n">
        <v>260</v>
      </c>
      <c r="C29" s="10" t="n">
        <v>14</v>
      </c>
      <c r="D29" s="10" t="n">
        <v>1.20000004768372</v>
      </c>
      <c r="E29" s="10" t="n">
        <v>0.699999988079071</v>
      </c>
      <c r="F29" s="10" t="n">
        <v>0.300000011920929</v>
      </c>
      <c r="G29" s="10" t="n">
        <v>0.7</v>
      </c>
      <c r="H29" s="10" t="n">
        <v>0.7</v>
      </c>
      <c r="I29" s="10" t="n">
        <v>0.2</v>
      </c>
      <c r="J29" s="10"/>
    </row>
    <row r="30" customFormat="false" ht="15" hidden="false" customHeight="false" outlineLevel="0" collapsed="false">
      <c r="A30" s="10" t="s">
        <v>50</v>
      </c>
      <c r="B30" s="10" t="n">
        <v>300</v>
      </c>
      <c r="C30" s="10" t="n">
        <v>27.5</v>
      </c>
      <c r="D30" s="10" t="n">
        <v>2.70000004768372</v>
      </c>
      <c r="E30" s="10" t="n">
        <v>0.800000011920929</v>
      </c>
      <c r="F30" s="10" t="n">
        <v>0.300000011920929</v>
      </c>
      <c r="G30" s="10" t="n">
        <v>1.5</v>
      </c>
      <c r="H30" s="10" t="n">
        <v>0.15</v>
      </c>
      <c r="I30" s="10" t="n">
        <v>0.5</v>
      </c>
      <c r="J30" s="10"/>
    </row>
    <row r="31" customFormat="false" ht="15" hidden="false" customHeight="false" outlineLevel="0" collapsed="false">
      <c r="A31" s="10" t="s">
        <v>51</v>
      </c>
      <c r="B31" s="10" t="n">
        <v>265</v>
      </c>
      <c r="C31" s="10" t="n">
        <v>21</v>
      </c>
      <c r="D31" s="10" t="n">
        <v>1.20000004768372</v>
      </c>
      <c r="E31" s="10" t="n">
        <v>0.800000011920929</v>
      </c>
      <c r="F31" s="10" t="n">
        <v>0.400000005960464</v>
      </c>
      <c r="G31" s="10" t="n">
        <v>1.5</v>
      </c>
      <c r="H31" s="10" t="n">
        <v>0.15</v>
      </c>
      <c r="I31" s="10" t="n">
        <v>0.2</v>
      </c>
      <c r="J31" s="10"/>
    </row>
    <row r="32" customFormat="false" ht="15" hidden="false" customHeight="false" outlineLevel="0" collapsed="false">
      <c r="A32" s="10" t="s">
        <v>52</v>
      </c>
      <c r="B32" s="10" t="n">
        <v>305</v>
      </c>
      <c r="C32" s="10" t="n">
        <v>17</v>
      </c>
      <c r="D32" s="10" t="n">
        <v>1.20000004768372</v>
      </c>
      <c r="E32" s="10" t="n">
        <v>0.800000011920929</v>
      </c>
      <c r="F32" s="10" t="n">
        <v>0.400000005960464</v>
      </c>
      <c r="G32" s="10" t="n">
        <v>1</v>
      </c>
      <c r="H32" s="10" t="n">
        <v>0.15</v>
      </c>
      <c r="I32" s="10" t="n">
        <v>0.2</v>
      </c>
      <c r="J32" s="10"/>
    </row>
    <row r="33" customFormat="false" ht="15" hidden="false" customHeight="false" outlineLevel="0" collapsed="false">
      <c r="A33" s="10" t="s">
        <v>53</v>
      </c>
      <c r="B33" s="10" t="n">
        <v>260</v>
      </c>
      <c r="C33" s="10" t="n">
        <v>14</v>
      </c>
      <c r="D33" s="10" t="n">
        <v>1.60000002384186</v>
      </c>
      <c r="E33" s="10" t="n">
        <v>0.699999988079071</v>
      </c>
      <c r="F33" s="10" t="n">
        <v>0.300000011920929</v>
      </c>
      <c r="G33" s="10" t="n">
        <v>0.6</v>
      </c>
      <c r="H33" s="10" t="n">
        <v>0.1</v>
      </c>
      <c r="I33" s="10" t="n">
        <v>0.2</v>
      </c>
      <c r="J33" s="10"/>
    </row>
    <row r="34" customFormat="false" ht="15" hidden="false" customHeight="false" outlineLevel="0" collapsed="false">
      <c r="A34" s="10" t="s">
        <v>54</v>
      </c>
      <c r="B34" s="10" t="n">
        <v>310</v>
      </c>
      <c r="C34" s="10" t="n">
        <v>24</v>
      </c>
      <c r="D34" s="10" t="n">
        <v>1</v>
      </c>
      <c r="E34" s="10" t="n">
        <v>0.800000011920929</v>
      </c>
      <c r="F34" s="10" t="n">
        <v>0.300000011920929</v>
      </c>
      <c r="G34" s="10" t="n">
        <v>1.5</v>
      </c>
      <c r="H34" s="10" t="n">
        <v>0.15</v>
      </c>
      <c r="I34" s="10" t="n">
        <v>0.5</v>
      </c>
      <c r="J34" s="10"/>
    </row>
    <row r="35" customFormat="false" ht="15" hidden="false" customHeight="false" outlineLevel="0" collapsed="false">
      <c r="A35" s="10" t="s">
        <v>55</v>
      </c>
      <c r="B35" s="10" t="n">
        <v>310</v>
      </c>
      <c r="C35" s="10" t="n">
        <v>21</v>
      </c>
      <c r="D35" s="10" t="n">
        <v>1</v>
      </c>
      <c r="E35" s="10" t="n">
        <v>0.699999988079071</v>
      </c>
      <c r="F35" s="10" t="n">
        <v>0.300000011920929</v>
      </c>
      <c r="G35" s="10" t="n">
        <v>1.5</v>
      </c>
      <c r="H35" s="10" t="n">
        <v>0.15</v>
      </c>
      <c r="I35" s="10" t="n">
        <v>0.5</v>
      </c>
      <c r="J35" s="10"/>
    </row>
    <row r="36" customFormat="false" ht="15" hidden="false" customHeight="false" outlineLevel="0" collapsed="false">
      <c r="A36" s="10" t="s">
        <v>56</v>
      </c>
      <c r="B36" s="10" t="n">
        <v>310</v>
      </c>
      <c r="C36" s="10" t="n">
        <v>17</v>
      </c>
      <c r="D36" s="10" t="n">
        <v>1</v>
      </c>
      <c r="E36" s="10" t="n">
        <v>0.699999988079071</v>
      </c>
      <c r="F36" s="10" t="n">
        <v>0.300000011920929</v>
      </c>
      <c r="G36" s="10" t="n">
        <v>0.7</v>
      </c>
      <c r="H36" s="10" t="n">
        <v>0.1</v>
      </c>
      <c r="I36" s="10" t="n">
        <v>0.3</v>
      </c>
      <c r="J36" s="10"/>
    </row>
    <row r="37" customFormat="false" ht="15" hidden="false" customHeight="false" outlineLevel="0" collapsed="false">
      <c r="A37" s="10" t="s">
        <v>57</v>
      </c>
      <c r="B37" s="10" t="n">
        <v>280</v>
      </c>
      <c r="C37" s="10" t="n">
        <v>15</v>
      </c>
      <c r="D37" s="10" t="n">
        <v>1</v>
      </c>
      <c r="E37" s="10" t="n">
        <v>0.699999988079071</v>
      </c>
      <c r="F37" s="10" t="n">
        <v>0.300000011920929</v>
      </c>
      <c r="G37" s="10" t="n">
        <v>0.7</v>
      </c>
      <c r="H37" s="10" t="n">
        <v>0.1</v>
      </c>
      <c r="I37" s="10" t="n">
        <v>0.3</v>
      </c>
      <c r="J37" s="10"/>
    </row>
    <row r="38" customFormat="false" ht="15" hidden="false" customHeight="false" outlineLevel="0" collapsed="false">
      <c r="A38" s="10" t="s">
        <v>58</v>
      </c>
      <c r="B38" s="10" t="n">
        <v>290</v>
      </c>
      <c r="C38" s="10" t="n">
        <v>21</v>
      </c>
      <c r="D38" s="10" t="n">
        <v>2.5</v>
      </c>
      <c r="E38" s="10" t="n">
        <v>0.699999988079071</v>
      </c>
      <c r="F38" s="10" t="n">
        <v>0.300000011920929</v>
      </c>
      <c r="G38" s="10" t="n">
        <v>1.5</v>
      </c>
      <c r="H38" s="10" t="n">
        <v>0.15</v>
      </c>
      <c r="I38" s="10" t="n">
        <v>0.5</v>
      </c>
      <c r="J38" s="10"/>
    </row>
    <row r="39" customFormat="false" ht="15" hidden="false" customHeight="false" outlineLevel="0" collapsed="false">
      <c r="A39" s="10" t="s">
        <v>59</v>
      </c>
      <c r="B39" s="10" t="n">
        <v>308</v>
      </c>
      <c r="C39" s="10" t="n">
        <v>20.5</v>
      </c>
      <c r="D39" s="10" t="n">
        <v>2.79999995231628</v>
      </c>
      <c r="E39" s="10" t="n">
        <v>0.800000011920929</v>
      </c>
      <c r="F39" s="10" t="n">
        <v>0.300000011920929</v>
      </c>
      <c r="G39" s="10" t="n">
        <v>1.5</v>
      </c>
      <c r="H39" s="10" t="n">
        <v>0.15</v>
      </c>
      <c r="I39" s="10" t="n">
        <v>0.5</v>
      </c>
      <c r="J39" s="10"/>
    </row>
    <row r="40" customFormat="false" ht="15" hidden="false" customHeight="false" outlineLevel="0" collapsed="false">
      <c r="A40" s="10" t="s">
        <v>60</v>
      </c>
      <c r="B40" s="10" t="n">
        <v>295</v>
      </c>
      <c r="C40" s="10" t="n">
        <v>25</v>
      </c>
      <c r="D40" s="10" t="n">
        <v>2.79999995231628</v>
      </c>
      <c r="E40" s="10" t="n">
        <v>0.800000011920929</v>
      </c>
      <c r="F40" s="10" t="n">
        <v>0.300000011920929</v>
      </c>
      <c r="G40" s="10" t="n">
        <v>1.5</v>
      </c>
      <c r="H40" s="10" t="n">
        <v>0.15</v>
      </c>
      <c r="I40" s="10" t="n">
        <v>0.5</v>
      </c>
      <c r="J40" s="10"/>
    </row>
    <row r="41" customFormat="false" ht="15" hidden="false" customHeight="false" outlineLevel="0" collapsed="false">
      <c r="A41" s="10" t="s">
        <v>61</v>
      </c>
      <c r="B41" s="10" t="n">
        <v>260</v>
      </c>
      <c r="C41" s="10" t="n">
        <v>14</v>
      </c>
      <c r="D41" s="10" t="n">
        <v>1.5</v>
      </c>
      <c r="E41" s="10" t="n">
        <v>0.699999988079071</v>
      </c>
      <c r="F41" s="10" t="n">
        <v>0.300000011920929</v>
      </c>
      <c r="G41" s="10" t="n">
        <v>1.5</v>
      </c>
      <c r="H41" s="10" t="n">
        <v>0.2</v>
      </c>
      <c r="I41" s="10" t="n">
        <v>0.5</v>
      </c>
      <c r="J41" s="10"/>
    </row>
    <row r="42" customFormat="false" ht="15" hidden="false" customHeight="false" outlineLevel="0" collapsed="false">
      <c r="A42" s="10" t="s">
        <v>62</v>
      </c>
      <c r="B42" s="10" t="n">
        <v>280</v>
      </c>
      <c r="C42" s="10" t="n">
        <v>18</v>
      </c>
      <c r="D42" s="10" t="n">
        <v>1.29999995231628</v>
      </c>
      <c r="E42" s="10" t="n">
        <v>0.800000011920929</v>
      </c>
      <c r="F42" s="10" t="n">
        <v>0.300000011920929</v>
      </c>
      <c r="G42" s="10" t="n">
        <v>1.5</v>
      </c>
      <c r="H42" s="10" t="n">
        <v>0.2</v>
      </c>
      <c r="I42" s="10" t="n">
        <v>0.5</v>
      </c>
      <c r="J42" s="10"/>
    </row>
    <row r="43" customFormat="false" ht="15" hidden="false" customHeight="false" outlineLevel="0" collapsed="false">
      <c r="A43" s="10" t="s">
        <v>63</v>
      </c>
      <c r="B43" s="10" t="n">
        <v>288</v>
      </c>
      <c r="C43" s="10" t="n">
        <v>20</v>
      </c>
      <c r="D43" s="10" t="n">
        <v>2.29999995231628</v>
      </c>
      <c r="E43" s="10" t="n">
        <v>0.899999976158142</v>
      </c>
      <c r="F43" s="10" t="n">
        <v>0.300000011920929</v>
      </c>
      <c r="G43" s="10" t="n">
        <v>1.2</v>
      </c>
      <c r="H43" s="10" t="n">
        <v>0.15</v>
      </c>
      <c r="I43" s="10" t="n">
        <v>0.2</v>
      </c>
      <c r="J43" s="10"/>
    </row>
    <row r="44" customFormat="false" ht="15" hidden="false" customHeight="false" outlineLevel="0" collapsed="false">
      <c r="A44" s="10" t="s">
        <v>64</v>
      </c>
      <c r="B44" s="10" t="n">
        <v>288</v>
      </c>
      <c r="C44" s="10" t="n">
        <v>20</v>
      </c>
      <c r="D44" s="10" t="n">
        <v>2</v>
      </c>
      <c r="E44" s="10" t="n">
        <v>0.899999976158142</v>
      </c>
      <c r="F44" s="10" t="n">
        <v>0.300000011920929</v>
      </c>
      <c r="G44" s="10" t="n">
        <v>1.2</v>
      </c>
      <c r="H44" s="10" t="n">
        <v>0.15</v>
      </c>
      <c r="I44" s="10" t="n">
        <v>0.2</v>
      </c>
      <c r="J44" s="10"/>
    </row>
    <row r="45" customFormat="false" ht="15" hidden="false" customHeight="false" outlineLevel="0" collapsed="false">
      <c r="A45" s="10" t="s">
        <v>65</v>
      </c>
      <c r="B45" s="10" t="n">
        <v>288</v>
      </c>
      <c r="C45" s="10" t="n">
        <v>20</v>
      </c>
      <c r="D45" s="10" t="n">
        <v>1.70000004768372</v>
      </c>
      <c r="E45" s="10" t="n">
        <v>0.899999976158142</v>
      </c>
      <c r="F45" s="10" t="n">
        <v>0.300000011920929</v>
      </c>
      <c r="G45" s="10" t="n">
        <v>1.2</v>
      </c>
      <c r="H45" s="10" t="n">
        <v>0.15</v>
      </c>
      <c r="I45" s="10" t="n">
        <v>0.5</v>
      </c>
      <c r="J45" s="10"/>
    </row>
    <row r="46" customFormat="false" ht="15" hidden="false" customHeight="false" outlineLevel="0" collapsed="false">
      <c r="A46" s="10" t="s">
        <v>66</v>
      </c>
      <c r="B46" s="10" t="n">
        <v>288</v>
      </c>
      <c r="C46" s="10" t="n">
        <v>15.1000003814697</v>
      </c>
      <c r="D46" s="10" t="n">
        <v>3</v>
      </c>
      <c r="E46" s="10" t="n">
        <v>0.800000011920929</v>
      </c>
      <c r="F46" s="10" t="n">
        <v>0.300000011920929</v>
      </c>
      <c r="G46" s="10" t="n">
        <v>1.2</v>
      </c>
      <c r="H46" s="10" t="n">
        <v>0.15</v>
      </c>
      <c r="I46" s="10" t="n">
        <v>0.2</v>
      </c>
      <c r="J46" s="10"/>
    </row>
  </sheetData>
  <mergeCells count="1">
    <mergeCell ref="B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MJ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4" activeCellId="0" sqref="C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1.71"/>
    <col collapsed="false" customWidth="true" hidden="false" outlineLevel="0" max="2" min="2" style="0" width="11.43"/>
    <col collapsed="false" customWidth="true" hidden="false" outlineLevel="0" max="3" min="3" style="0" width="11.28"/>
    <col collapsed="false" customWidth="true" hidden="false" outlineLevel="0" max="4" min="4" style="0" width="9.14"/>
    <col collapsed="false" customWidth="true" hidden="false" outlineLevel="0" max="11" min="11" style="0" width="11.28"/>
    <col collapsed="false" customWidth="true" hidden="false" outlineLevel="0" max="12" min="12" style="0" width="26.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C1" s="11" t="s">
        <v>0</v>
      </c>
      <c r="D1" s="11"/>
      <c r="E1" s="11"/>
      <c r="F1" s="11"/>
      <c r="G1" s="11"/>
      <c r="H1" s="11"/>
      <c r="I1" s="11"/>
      <c r="J1" s="11"/>
      <c r="K1" s="10"/>
    </row>
    <row r="2" s="4" customFormat="true" ht="35.25" hidden="false" customHeight="true" outlineLevel="0" collapsed="false">
      <c r="B2" s="4" t="s">
        <v>67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12" t="s">
        <v>9</v>
      </c>
      <c r="L2" s="4" t="s">
        <v>68</v>
      </c>
      <c r="AMJ2" s="0"/>
    </row>
    <row r="3" s="7" customFormat="true" ht="21.75" hidden="false" customHeight="true" outlineLevel="0" collapsed="false">
      <c r="C3" s="6" t="s">
        <v>10</v>
      </c>
      <c r="D3" s="6" t="s">
        <v>11</v>
      </c>
      <c r="E3" s="6" t="s">
        <v>11</v>
      </c>
      <c r="F3" s="6" t="s">
        <v>11</v>
      </c>
      <c r="G3" s="6" t="s">
        <v>11</v>
      </c>
      <c r="H3" s="6" t="s">
        <v>12</v>
      </c>
      <c r="I3" s="6" t="s">
        <v>12</v>
      </c>
      <c r="J3" s="6" t="s">
        <v>13</v>
      </c>
      <c r="K3" s="8" t="s">
        <v>14</v>
      </c>
      <c r="AMJ3" s="0"/>
    </row>
    <row r="4" s="7" customFormat="true" ht="21.75" hidden="false" customHeight="true" outlineLevel="0" collapsed="false">
      <c r="A4" s="7" t="s">
        <v>69</v>
      </c>
      <c r="B4" s="7" t="s">
        <v>70</v>
      </c>
      <c r="C4" s="6" t="s">
        <v>16</v>
      </c>
      <c r="D4" s="6" t="s">
        <v>17</v>
      </c>
      <c r="E4" s="6" t="s">
        <v>18</v>
      </c>
      <c r="F4" s="6" t="s">
        <v>19</v>
      </c>
      <c r="G4" s="6" t="s">
        <v>20</v>
      </c>
      <c r="H4" s="6" t="s">
        <v>21</v>
      </c>
      <c r="I4" s="6" t="s">
        <v>22</v>
      </c>
      <c r="J4" s="6" t="s">
        <v>23</v>
      </c>
      <c r="K4" s="8" t="s">
        <v>24</v>
      </c>
      <c r="L4" s="7" t="s">
        <v>71</v>
      </c>
      <c r="AMJ4" s="0"/>
    </row>
    <row r="5" customFormat="false" ht="13.8" hidden="false" customHeight="false" outlineLevel="0" collapsed="false">
      <c r="A5" s="10" t="s">
        <v>72</v>
      </c>
      <c r="B5" s="10"/>
      <c r="C5" s="10" t="n">
        <v>290</v>
      </c>
      <c r="D5" s="10" t="n">
        <v>48.6</v>
      </c>
      <c r="E5" s="10" t="n">
        <v>0</v>
      </c>
      <c r="F5" s="10" t="n">
        <v>1.08</v>
      </c>
      <c r="G5" s="10" t="n">
        <v>0.3</v>
      </c>
      <c r="H5" s="10" t="n">
        <v>0</v>
      </c>
      <c r="I5" s="10" t="n">
        <v>0</v>
      </c>
      <c r="J5" s="10" t="n">
        <v>0</v>
      </c>
      <c r="K5" s="13" t="n">
        <v>5</v>
      </c>
      <c r="L5" s="10" t="s">
        <v>73</v>
      </c>
    </row>
    <row r="6" customFormat="false" ht="13.8" hidden="false" customHeight="false" outlineLevel="0" collapsed="false">
      <c r="A6" s="10" t="s">
        <v>74</v>
      </c>
      <c r="B6" s="10"/>
      <c r="C6" s="10" t="n">
        <v>237</v>
      </c>
      <c r="D6" s="10" t="n">
        <v>26.1</v>
      </c>
      <c r="E6" s="10" t="n">
        <v>0.15</v>
      </c>
      <c r="F6" s="10" t="n">
        <v>0.41</v>
      </c>
      <c r="G6" s="10" t="n">
        <v>0.05</v>
      </c>
      <c r="H6" s="10" t="n">
        <v>0.17</v>
      </c>
      <c r="I6" s="10" t="n">
        <v>0</v>
      </c>
      <c r="J6" s="10" t="n">
        <v>0.1</v>
      </c>
      <c r="K6" s="13" t="n">
        <v>25</v>
      </c>
      <c r="L6" s="10" t="s">
        <v>75</v>
      </c>
    </row>
    <row r="7" customFormat="false" ht="13.8" hidden="false" customHeight="false" outlineLevel="0" collapsed="false">
      <c r="A7" s="10" t="s">
        <v>76</v>
      </c>
      <c r="B7" s="10" t="n">
        <v>8.2</v>
      </c>
      <c r="C7" s="10" t="n">
        <v>227</v>
      </c>
      <c r="D7" s="10" t="n">
        <v>21.8</v>
      </c>
      <c r="E7" s="10" t="n">
        <v>0.2</v>
      </c>
      <c r="F7" s="10" t="n">
        <v>0.43</v>
      </c>
      <c r="G7" s="10" t="n">
        <v>0.07</v>
      </c>
      <c r="H7" s="10" t="n">
        <v>0.1</v>
      </c>
      <c r="I7" s="10" t="n">
        <v>0</v>
      </c>
      <c r="J7" s="10" t="n">
        <v>0.1</v>
      </c>
      <c r="K7" s="13" t="n">
        <v>25</v>
      </c>
      <c r="L7" s="10" t="s">
        <v>75</v>
      </c>
    </row>
    <row r="8" customFormat="false" ht="13.8" hidden="false" customHeight="false" outlineLevel="0" collapsed="false">
      <c r="A8" s="10" t="s">
        <v>77</v>
      </c>
      <c r="B8" s="10"/>
      <c r="C8" s="10" t="n">
        <v>0</v>
      </c>
      <c r="D8" s="10" t="n">
        <v>0</v>
      </c>
      <c r="E8" s="10" t="n">
        <v>25</v>
      </c>
      <c r="F8" s="10" t="n">
        <v>18.8</v>
      </c>
      <c r="G8" s="10" t="n">
        <v>0</v>
      </c>
      <c r="H8" s="10" t="n">
        <v>0.033</v>
      </c>
      <c r="I8" s="10" t="n">
        <v>0</v>
      </c>
      <c r="J8" s="10" t="n">
        <v>0</v>
      </c>
      <c r="K8" s="13" t="n">
        <v>1</v>
      </c>
      <c r="L8" s="10" t="s">
        <v>78</v>
      </c>
    </row>
    <row r="9" customFormat="false" ht="13.8" hidden="false" customHeight="false" outlineLevel="0" collapsed="false">
      <c r="A9" s="10" t="s">
        <v>79</v>
      </c>
      <c r="B9" s="10"/>
      <c r="C9" s="10" t="n">
        <v>275</v>
      </c>
      <c r="D9" s="10" t="n">
        <v>33</v>
      </c>
      <c r="E9" s="10" t="n">
        <v>1.03</v>
      </c>
      <c r="F9" s="10" t="n">
        <v>1.4</v>
      </c>
      <c r="G9" s="10" t="n">
        <v>0.16</v>
      </c>
      <c r="H9" s="10" t="n">
        <v>0</v>
      </c>
      <c r="I9" s="10" t="n">
        <v>1</v>
      </c>
      <c r="J9" s="10" t="n">
        <v>3</v>
      </c>
      <c r="K9" s="13" t="n">
        <v>3</v>
      </c>
      <c r="L9" s="10" t="s">
        <v>73</v>
      </c>
    </row>
    <row r="10" customFormat="false" ht="13.8" hidden="false" customHeight="false" outlineLevel="0" collapsed="false">
      <c r="A10" s="10" t="s">
        <v>80</v>
      </c>
      <c r="B10" s="10" t="n">
        <v>7</v>
      </c>
      <c r="C10" s="10" t="n">
        <v>280</v>
      </c>
      <c r="D10" s="10" t="n">
        <v>39</v>
      </c>
      <c r="E10" s="10" t="n">
        <v>0.87</v>
      </c>
      <c r="F10" s="10" t="n">
        <v>1.32</v>
      </c>
      <c r="G10" s="10" t="n">
        <v>0.16</v>
      </c>
      <c r="H10" s="10" t="n">
        <v>0</v>
      </c>
      <c r="I10" s="10" t="n">
        <v>1</v>
      </c>
      <c r="J10" s="10" t="n">
        <v>3</v>
      </c>
      <c r="K10" s="13" t="n">
        <v>3</v>
      </c>
      <c r="L10" s="10" t="s">
        <v>73</v>
      </c>
    </row>
    <row r="11" customFormat="false" ht="13.8" hidden="false" customHeight="false" outlineLevel="0" collapsed="false">
      <c r="A11" s="10" t="s">
        <v>81</v>
      </c>
      <c r="B11" s="10" t="n">
        <v>7</v>
      </c>
      <c r="C11" s="10" t="n">
        <v>285</v>
      </c>
      <c r="D11" s="10" t="n">
        <v>50</v>
      </c>
      <c r="E11" s="10" t="n">
        <v>0.59</v>
      </c>
      <c r="F11" s="10" t="n">
        <v>1.13</v>
      </c>
      <c r="G11" s="10" t="n">
        <v>0.2</v>
      </c>
      <c r="H11" s="10" t="n">
        <v>0</v>
      </c>
      <c r="I11" s="10" t="n">
        <v>1</v>
      </c>
      <c r="J11" s="10" t="n">
        <v>3</v>
      </c>
      <c r="K11" s="13" t="n">
        <v>3</v>
      </c>
      <c r="L11" s="10" t="s">
        <v>73</v>
      </c>
    </row>
    <row r="12" customFormat="false" ht="13.8" hidden="false" customHeight="false" outlineLevel="0" collapsed="false">
      <c r="A12" s="10" t="s">
        <v>82</v>
      </c>
      <c r="B12" s="10"/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0.7</v>
      </c>
      <c r="K12" s="13" t="n">
        <v>3</v>
      </c>
      <c r="L12" s="10" t="s">
        <v>73</v>
      </c>
    </row>
    <row r="13" customFormat="false" ht="13.8" hidden="false" customHeight="false" outlineLevel="0" collapsed="false">
      <c r="A13" s="10" t="s">
        <v>83</v>
      </c>
      <c r="B13" s="10" t="n">
        <v>20</v>
      </c>
      <c r="C13" s="10" t="n">
        <v>871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3" t="n">
        <v>5</v>
      </c>
      <c r="L13" s="10" t="s">
        <v>84</v>
      </c>
    </row>
    <row r="14" customFormat="false" ht="13.8" hidden="false" customHeight="false" outlineLevel="0" collapsed="false">
      <c r="A14" s="10" t="s">
        <v>85</v>
      </c>
      <c r="B14" s="10" t="n">
        <v>20</v>
      </c>
      <c r="C14" s="10" t="n">
        <v>853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3" t="n">
        <v>3</v>
      </c>
      <c r="L14" s="10" t="s">
        <v>86</v>
      </c>
    </row>
    <row r="15" customFormat="false" ht="13.8" hidden="false" customHeight="false" outlineLevel="0" collapsed="false">
      <c r="A15" s="10" t="s">
        <v>87</v>
      </c>
      <c r="B15" s="10"/>
      <c r="C15" s="10" t="n">
        <v>310</v>
      </c>
      <c r="D15" s="10" t="n">
        <v>47.5</v>
      </c>
      <c r="E15" s="10" t="n">
        <v>0.24</v>
      </c>
      <c r="F15" s="10" t="n">
        <v>0.67</v>
      </c>
      <c r="G15" s="10" t="n">
        <v>0.03</v>
      </c>
      <c r="H15" s="10" t="n">
        <v>0.1</v>
      </c>
      <c r="I15" s="10" t="n">
        <v>0.004</v>
      </c>
      <c r="J15" s="10" t="n">
        <v>0.4</v>
      </c>
      <c r="K15" s="13" t="n">
        <v>25</v>
      </c>
      <c r="L15" s="10" t="s">
        <v>88</v>
      </c>
    </row>
    <row r="16" customFormat="false" ht="13.8" hidden="false" customHeight="false" outlineLevel="0" collapsed="false">
      <c r="A16" s="10" t="s">
        <v>89</v>
      </c>
      <c r="B16" s="10"/>
      <c r="C16" s="10" t="n">
        <v>288</v>
      </c>
      <c r="D16" s="10" t="n">
        <v>32.6</v>
      </c>
      <c r="E16" s="10" t="n">
        <v>0.36</v>
      </c>
      <c r="F16" s="10" t="n">
        <v>0.82</v>
      </c>
      <c r="G16" s="10" t="n">
        <v>0.06</v>
      </c>
      <c r="H16" s="10" t="n">
        <v>0.3</v>
      </c>
      <c r="I16" s="10" t="n">
        <v>0.004</v>
      </c>
      <c r="J16" s="10" t="n">
        <v>0.3</v>
      </c>
      <c r="K16" s="13" t="n">
        <v>25</v>
      </c>
      <c r="L16" s="10" t="s">
        <v>88</v>
      </c>
    </row>
    <row r="17" customFormat="false" ht="13.8" hidden="false" customHeight="false" outlineLevel="0" collapsed="false">
      <c r="A17" s="10" t="s">
        <v>90</v>
      </c>
      <c r="B17" s="10" t="n">
        <v>6</v>
      </c>
      <c r="C17" s="10" t="n">
        <v>288</v>
      </c>
      <c r="D17" s="10" t="n">
        <v>40.2</v>
      </c>
      <c r="E17" s="10" t="n">
        <v>0.33</v>
      </c>
      <c r="F17" s="10" t="n">
        <v>0.91</v>
      </c>
      <c r="G17" s="10" t="n">
        <v>0.09</v>
      </c>
      <c r="H17" s="10" t="n">
        <v>3</v>
      </c>
      <c r="I17" s="10" t="n">
        <v>0.005</v>
      </c>
      <c r="J17" s="10" t="n">
        <v>0.3</v>
      </c>
      <c r="K17" s="13" t="n">
        <v>25</v>
      </c>
      <c r="L17" s="10" t="s">
        <v>88</v>
      </c>
    </row>
    <row r="18" customFormat="false" ht="13.8" hidden="false" customHeight="false" outlineLevel="0" collapsed="false">
      <c r="A18" s="10" t="s">
        <v>91</v>
      </c>
      <c r="B18" s="10"/>
      <c r="C18" s="10" t="n">
        <v>231</v>
      </c>
      <c r="D18" s="10" t="n">
        <v>45</v>
      </c>
      <c r="E18" s="10" t="n">
        <v>0.42</v>
      </c>
      <c r="F18" s="10" t="n">
        <v>0.63</v>
      </c>
      <c r="G18" s="10" t="n">
        <v>0.04</v>
      </c>
      <c r="H18" s="10" t="n">
        <v>0.22</v>
      </c>
      <c r="I18" s="10" t="n">
        <v>0.005</v>
      </c>
      <c r="J18" s="10" t="n">
        <v>0.45</v>
      </c>
      <c r="K18" s="13" t="n">
        <v>25</v>
      </c>
      <c r="L18" s="10" t="s">
        <v>88</v>
      </c>
    </row>
    <row r="19" customFormat="false" ht="13.8" hidden="false" customHeight="false" outlineLevel="0" collapsed="false">
      <c r="A19" s="10" t="s">
        <v>92</v>
      </c>
      <c r="B19" s="10" t="n">
        <v>5</v>
      </c>
      <c r="C19" s="10" t="n">
        <v>243</v>
      </c>
      <c r="D19" s="10" t="n">
        <v>37</v>
      </c>
      <c r="E19" s="10" t="n">
        <v>0.36</v>
      </c>
      <c r="F19" s="10" t="n">
        <v>0.95</v>
      </c>
      <c r="G19" s="10" t="n">
        <v>0.06</v>
      </c>
      <c r="H19" s="10" t="n">
        <v>0.1</v>
      </c>
      <c r="I19" s="10" t="n">
        <v>0.004</v>
      </c>
      <c r="J19" s="10" t="n">
        <v>0.45</v>
      </c>
      <c r="K19" s="13" t="n">
        <v>25</v>
      </c>
      <c r="L19" s="10" t="s">
        <v>88</v>
      </c>
    </row>
    <row r="20" customFormat="false" ht="13.8" hidden="false" customHeight="false" outlineLevel="0" collapsed="false">
      <c r="A20" s="10" t="s">
        <v>93</v>
      </c>
      <c r="B20" s="10"/>
      <c r="C20" s="10" t="n">
        <v>0</v>
      </c>
      <c r="D20" s="10" t="n">
        <v>0</v>
      </c>
      <c r="E20" s="10" t="n">
        <v>33.4</v>
      </c>
      <c r="F20" s="10" t="n">
        <v>2.2</v>
      </c>
      <c r="G20" s="10" t="n">
        <v>9.4</v>
      </c>
      <c r="H20" s="10" t="n">
        <v>0</v>
      </c>
      <c r="I20" s="10" t="n">
        <v>0</v>
      </c>
      <c r="J20" s="10" t="n">
        <v>0</v>
      </c>
      <c r="K20" s="13" t="n">
        <v>3</v>
      </c>
      <c r="L20" s="10" t="s">
        <v>78</v>
      </c>
    </row>
    <row r="21" customFormat="false" ht="13.8" hidden="false" customHeight="false" outlineLevel="0" collapsed="false">
      <c r="A21" s="10" t="s">
        <v>94</v>
      </c>
      <c r="B21" s="10" t="n">
        <v>3.5</v>
      </c>
      <c r="C21" s="10" t="n">
        <v>0</v>
      </c>
      <c r="D21" s="10" t="n">
        <v>0</v>
      </c>
      <c r="E21" s="10" t="n">
        <v>32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3" t="n">
        <v>5</v>
      </c>
      <c r="L21" s="10" t="s">
        <v>78</v>
      </c>
    </row>
    <row r="22" customFormat="false" ht="13.8" hidden="false" customHeight="false" outlineLevel="0" collapsed="false">
      <c r="A22" s="10" t="s">
        <v>95</v>
      </c>
      <c r="B22" s="10"/>
      <c r="C22" s="10" t="n">
        <v>29</v>
      </c>
      <c r="D22" s="10" t="n">
        <v>2.2</v>
      </c>
      <c r="E22" s="10" t="n">
        <v>0.17</v>
      </c>
      <c r="F22" s="10" t="n">
        <v>0.04</v>
      </c>
      <c r="G22" s="10" t="n">
        <v>0.02</v>
      </c>
      <c r="H22" s="10" t="n">
        <v>0</v>
      </c>
      <c r="I22" s="10" t="n">
        <v>0</v>
      </c>
      <c r="J22" s="10" t="n">
        <v>0</v>
      </c>
      <c r="K22" s="13" t="n">
        <v>15</v>
      </c>
      <c r="L22" s="10" t="s">
        <v>96</v>
      </c>
    </row>
    <row r="23" customFormat="false" ht="13.8" hidden="false" customHeight="false" outlineLevel="0" collapsed="false">
      <c r="A23" s="10" t="s">
        <v>97</v>
      </c>
      <c r="B23" s="10"/>
      <c r="C23" s="10" t="n">
        <v>67</v>
      </c>
      <c r="D23" s="10" t="n">
        <v>2</v>
      </c>
      <c r="E23" s="10" t="n">
        <v>0.01</v>
      </c>
      <c r="F23" s="10" t="n">
        <v>0.05</v>
      </c>
      <c r="G23" s="10" t="n">
        <v>0.05</v>
      </c>
      <c r="H23" s="10" t="n">
        <v>0.03</v>
      </c>
      <c r="I23" s="10" t="n">
        <v>0</v>
      </c>
      <c r="J23" s="10" t="n">
        <v>0.03</v>
      </c>
      <c r="K23" s="13" t="n">
        <v>15</v>
      </c>
      <c r="L23" s="10" t="s">
        <v>98</v>
      </c>
    </row>
    <row r="24" customFormat="false" ht="13.8" hidden="false" customHeight="false" outlineLevel="0" collapsed="false">
      <c r="A24" s="10" t="s">
        <v>99</v>
      </c>
      <c r="B24" s="10"/>
      <c r="C24" s="10" t="n">
        <v>241</v>
      </c>
      <c r="D24" s="10" t="n">
        <v>10.5</v>
      </c>
      <c r="E24" s="10" t="n">
        <v>0.04</v>
      </c>
      <c r="F24" s="10" t="n">
        <v>0.14</v>
      </c>
      <c r="G24" s="10" t="n">
        <v>0.15</v>
      </c>
      <c r="H24" s="10" t="n">
        <v>0.1</v>
      </c>
      <c r="I24" s="10" t="n">
        <v>0</v>
      </c>
      <c r="J24" s="10" t="n">
        <v>0.1</v>
      </c>
      <c r="K24" s="13" t="n">
        <v>15</v>
      </c>
      <c r="L24" s="10" t="s">
        <v>98</v>
      </c>
    </row>
    <row r="25" customFormat="false" ht="13.8" hidden="false" customHeight="false" outlineLevel="0" collapsed="false">
      <c r="A25" s="10" t="s">
        <v>100</v>
      </c>
      <c r="B25" s="10"/>
      <c r="C25" s="10" t="n">
        <v>215</v>
      </c>
      <c r="D25" s="10" t="n">
        <v>34.3</v>
      </c>
      <c r="E25" s="10" t="n">
        <v>2.76</v>
      </c>
      <c r="F25" s="10" t="n">
        <v>1.08</v>
      </c>
      <c r="G25" s="10" t="n">
        <v>0.06</v>
      </c>
      <c r="H25" s="10" t="n">
        <v>0</v>
      </c>
      <c r="I25" s="10" t="n">
        <v>0</v>
      </c>
      <c r="J25" s="10" t="n">
        <v>0</v>
      </c>
      <c r="K25" s="13" t="n">
        <v>5</v>
      </c>
      <c r="L25" s="10" t="s">
        <v>73</v>
      </c>
    </row>
    <row r="26" customFormat="false" ht="13.8" hidden="false" customHeight="false" outlineLevel="0" collapsed="false">
      <c r="A26" s="10" t="s">
        <v>101</v>
      </c>
      <c r="B26" s="10"/>
      <c r="C26" s="10" t="n">
        <v>33</v>
      </c>
      <c r="D26" s="10" t="n">
        <v>3.6</v>
      </c>
      <c r="E26" s="10" t="n">
        <v>0.3</v>
      </c>
      <c r="F26" s="10" t="n">
        <v>0.08</v>
      </c>
      <c r="G26" s="10" t="n">
        <v>0.02</v>
      </c>
      <c r="H26" s="10" t="n">
        <v>0.4</v>
      </c>
      <c r="I26" s="10" t="n">
        <v>0.005</v>
      </c>
      <c r="J26" s="10" t="n">
        <v>0.4</v>
      </c>
      <c r="K26" s="13" t="n">
        <v>15</v>
      </c>
      <c r="L26" s="10" t="s">
        <v>96</v>
      </c>
    </row>
    <row r="27" customFormat="false" ht="13.8" hidden="false" customHeight="false" outlineLevel="0" collapsed="false">
      <c r="A27" s="10" t="s">
        <v>102</v>
      </c>
      <c r="B27" s="10"/>
      <c r="C27" s="10" t="n">
        <v>0</v>
      </c>
      <c r="D27" s="10" t="n">
        <v>9.6</v>
      </c>
      <c r="E27" s="10" t="n">
        <v>1.02</v>
      </c>
      <c r="F27" s="10" t="n">
        <v>0.13</v>
      </c>
      <c r="G27" s="10" t="n">
        <v>0.05</v>
      </c>
      <c r="H27" s="10" t="n">
        <v>13</v>
      </c>
      <c r="I27" s="10" t="n">
        <v>0.5</v>
      </c>
      <c r="J27" s="10" t="n">
        <v>0.3</v>
      </c>
      <c r="K27" s="13" t="n">
        <v>15</v>
      </c>
      <c r="L27" s="10" t="s">
        <v>96</v>
      </c>
    </row>
    <row r="28" customFormat="false" ht="13.8" hidden="false" customHeight="false" outlineLevel="0" collapsed="false">
      <c r="A28" s="10" t="s">
        <v>103</v>
      </c>
      <c r="B28" s="10" t="n">
        <v>4.5</v>
      </c>
      <c r="C28" s="10" t="n">
        <v>328</v>
      </c>
      <c r="D28" s="10" t="n">
        <v>9.2</v>
      </c>
      <c r="E28" s="10" t="n">
        <v>0.4</v>
      </c>
      <c r="F28" s="10" t="n">
        <v>0.27</v>
      </c>
      <c r="G28" s="10" t="n">
        <v>0.03</v>
      </c>
      <c r="H28" s="10" t="n">
        <v>0.67</v>
      </c>
      <c r="I28" s="10" t="n">
        <v>0</v>
      </c>
      <c r="J28" s="10" t="n">
        <v>0.1</v>
      </c>
      <c r="K28" s="13" t="n">
        <v>50</v>
      </c>
      <c r="L28" s="10" t="s">
        <v>75</v>
      </c>
    </row>
    <row r="29" customFormat="false" ht="13.8" hidden="false" customHeight="false" outlineLevel="0" collapsed="false">
      <c r="A29" s="10" t="s">
        <v>104</v>
      </c>
      <c r="B29" s="10" t="n">
        <v>4.5</v>
      </c>
      <c r="C29" s="10" t="n">
        <v>330</v>
      </c>
      <c r="D29" s="10" t="n">
        <v>10.3</v>
      </c>
      <c r="E29" s="10" t="n">
        <v>0.05</v>
      </c>
      <c r="F29" s="10" t="n">
        <v>0.52</v>
      </c>
      <c r="G29" s="10" t="n">
        <v>0.03</v>
      </c>
      <c r="H29" s="10" t="n">
        <v>1.13</v>
      </c>
      <c r="I29" s="10" t="n">
        <v>0</v>
      </c>
      <c r="J29" s="10" t="n">
        <v>0.1</v>
      </c>
      <c r="K29" s="13" t="n">
        <v>50</v>
      </c>
      <c r="L29" s="10" t="s">
        <v>75</v>
      </c>
    </row>
    <row r="30" customFormat="false" ht="13.8" hidden="false" customHeight="false" outlineLevel="0" collapsed="false">
      <c r="A30" s="10" t="s">
        <v>105</v>
      </c>
      <c r="B30" s="10"/>
      <c r="C30" s="10" t="n">
        <v>0</v>
      </c>
      <c r="D30" s="10" t="n">
        <v>4.3</v>
      </c>
      <c r="E30" s="10" t="n">
        <v>0.6</v>
      </c>
      <c r="F30" s="10" t="n">
        <v>0.1</v>
      </c>
      <c r="G30" s="10" t="n">
        <v>0.05</v>
      </c>
      <c r="H30" s="10" t="n">
        <v>3.8</v>
      </c>
      <c r="I30" s="10" t="n">
        <v>4.98</v>
      </c>
      <c r="J30" s="10" t="n">
        <v>0.3</v>
      </c>
      <c r="K30" s="13" t="n">
        <v>100</v>
      </c>
      <c r="L30" s="10" t="s">
        <v>86</v>
      </c>
    </row>
    <row r="31" customFormat="false" ht="13.8" hidden="false" customHeight="false" outlineLevel="0" collapsed="false">
      <c r="A31" s="10" t="s">
        <v>106</v>
      </c>
      <c r="B31" s="10"/>
      <c r="C31" s="10" t="n">
        <v>280</v>
      </c>
      <c r="D31" s="10" t="n">
        <v>45</v>
      </c>
      <c r="E31" s="10" t="n">
        <v>0.06</v>
      </c>
      <c r="F31" s="10" t="n">
        <v>0.3</v>
      </c>
      <c r="G31" s="10" t="n">
        <v>0.5</v>
      </c>
      <c r="H31" s="10" t="n">
        <v>0</v>
      </c>
      <c r="I31" s="10" t="n">
        <v>0</v>
      </c>
      <c r="J31" s="10" t="n">
        <v>0</v>
      </c>
      <c r="K31" s="13" t="n">
        <v>3</v>
      </c>
      <c r="L31" s="10" t="s">
        <v>73</v>
      </c>
    </row>
    <row r="32" customFormat="false" ht="13.8" hidden="false" customHeight="false" outlineLevel="0" collapsed="false">
      <c r="A32" s="10" t="s">
        <v>107</v>
      </c>
      <c r="B32" s="10"/>
      <c r="C32" s="10" t="n">
        <v>260</v>
      </c>
      <c r="D32" s="10" t="n">
        <v>15</v>
      </c>
      <c r="E32" s="10" t="n">
        <v>0.04</v>
      </c>
      <c r="F32" s="10" t="n">
        <v>0.1</v>
      </c>
      <c r="G32" s="10" t="n">
        <v>0.7</v>
      </c>
      <c r="H32" s="10" t="n">
        <v>0</v>
      </c>
      <c r="I32" s="10" t="n">
        <v>0</v>
      </c>
      <c r="J32" s="10" t="n">
        <v>0</v>
      </c>
      <c r="K32" s="13" t="n">
        <v>3</v>
      </c>
      <c r="L32" s="10" t="s">
        <v>73</v>
      </c>
    </row>
    <row r="33" customFormat="false" ht="13.8" hidden="false" customHeight="false" outlineLevel="0" collapsed="false">
      <c r="A33" s="10" t="s">
        <v>108</v>
      </c>
      <c r="B33" s="10"/>
      <c r="C33" s="10" t="n">
        <v>270</v>
      </c>
      <c r="D33" s="10" t="n">
        <v>32</v>
      </c>
      <c r="E33" s="10" t="n">
        <v>0.05</v>
      </c>
      <c r="F33" s="10" t="n">
        <v>0.2</v>
      </c>
      <c r="G33" s="10" t="n">
        <v>0.6</v>
      </c>
      <c r="H33" s="10" t="n">
        <v>0</v>
      </c>
      <c r="I33" s="10" t="n">
        <v>0</v>
      </c>
      <c r="J33" s="10" t="n">
        <v>0</v>
      </c>
      <c r="K33" s="13" t="n">
        <v>5</v>
      </c>
      <c r="L33" s="10" t="s">
        <v>73</v>
      </c>
    </row>
    <row r="34" customFormat="false" ht="13.8" hidden="false" customHeight="false" outlineLevel="0" collapsed="false">
      <c r="A34" s="10" t="s">
        <v>109</v>
      </c>
      <c r="B34" s="10"/>
      <c r="C34" s="10" t="n">
        <v>179</v>
      </c>
      <c r="D34" s="10" t="n">
        <v>32</v>
      </c>
      <c r="E34" s="10" t="n">
        <v>0.29</v>
      </c>
      <c r="F34" s="10" t="n">
        <v>0.43</v>
      </c>
      <c r="G34" s="10" t="n">
        <v>0.03</v>
      </c>
      <c r="H34" s="10" t="n">
        <v>0.65</v>
      </c>
      <c r="I34" s="10" t="n">
        <v>0</v>
      </c>
      <c r="J34" s="10" t="n">
        <v>0.95</v>
      </c>
      <c r="K34" s="13" t="n">
        <v>15</v>
      </c>
      <c r="L34" s="10" t="s">
        <v>96</v>
      </c>
    </row>
    <row r="35" customFormat="false" ht="13.8" hidden="false" customHeight="false" outlineLevel="0" collapsed="false">
      <c r="A35" s="10" t="s">
        <v>110</v>
      </c>
      <c r="B35" s="10"/>
      <c r="C35" s="10" t="n">
        <v>34</v>
      </c>
      <c r="D35" s="10" t="n">
        <v>5</v>
      </c>
      <c r="E35" s="10" t="n">
        <v>0.46</v>
      </c>
      <c r="F35" s="10" t="n">
        <v>0.07</v>
      </c>
      <c r="G35" s="10" t="n">
        <v>0.02</v>
      </c>
      <c r="H35" s="10" t="n">
        <v>0.5</v>
      </c>
      <c r="I35" s="10" t="n">
        <v>5</v>
      </c>
      <c r="J35" s="10" t="n">
        <v>0.25</v>
      </c>
      <c r="K35" s="13" t="n">
        <v>15</v>
      </c>
      <c r="L35" s="10" t="s">
        <v>96</v>
      </c>
    </row>
    <row r="36" customFormat="false" ht="13.8" hidden="false" customHeight="false" outlineLevel="0" collapsed="false">
      <c r="A36" s="10" t="s">
        <v>111</v>
      </c>
      <c r="B36" s="10" t="n">
        <v>7</v>
      </c>
      <c r="C36" s="10" t="n">
        <v>0</v>
      </c>
      <c r="D36" s="10" t="n">
        <v>0</v>
      </c>
      <c r="E36" s="10" t="n">
        <v>33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3" t="n">
        <v>5</v>
      </c>
      <c r="L36" s="10" t="s">
        <v>78</v>
      </c>
    </row>
    <row r="37" customFormat="false" ht="13.8" hidden="false" customHeight="false" outlineLevel="0" collapsed="false">
      <c r="A37" s="10" t="s">
        <v>112</v>
      </c>
      <c r="B37" s="10"/>
      <c r="C37" s="10" t="n">
        <v>40</v>
      </c>
      <c r="D37" s="10" t="n">
        <v>3.7</v>
      </c>
      <c r="E37" s="10" t="n">
        <v>0.14</v>
      </c>
      <c r="F37" s="10" t="n">
        <v>0.1</v>
      </c>
      <c r="G37" s="10" t="n">
        <v>0.54</v>
      </c>
      <c r="H37" s="10" t="n">
        <v>0</v>
      </c>
      <c r="I37" s="10" t="n">
        <v>0</v>
      </c>
      <c r="J37" s="10" t="n">
        <v>0</v>
      </c>
      <c r="K37" s="13" t="n">
        <v>15</v>
      </c>
      <c r="L37" s="10" t="s">
        <v>84</v>
      </c>
    </row>
    <row r="38" customFormat="false" ht="13.8" hidden="false" customHeight="false" outlineLevel="0" collapsed="false">
      <c r="A38" s="10" t="s">
        <v>113</v>
      </c>
      <c r="B38" s="10"/>
      <c r="C38" s="10" t="n">
        <v>280</v>
      </c>
      <c r="D38" s="10" t="n">
        <v>33.3</v>
      </c>
      <c r="E38" s="10" t="n">
        <v>1.24</v>
      </c>
      <c r="F38" s="10" t="n">
        <v>1.2</v>
      </c>
      <c r="G38" s="10" t="n">
        <v>0.54</v>
      </c>
      <c r="H38" s="10" t="n">
        <v>0</v>
      </c>
      <c r="I38" s="10" t="n">
        <v>0.12</v>
      </c>
      <c r="J38" s="10" t="n">
        <v>2</v>
      </c>
      <c r="K38" s="13" t="n">
        <v>15</v>
      </c>
      <c r="L38" s="10" t="s">
        <v>84</v>
      </c>
    </row>
    <row r="39" customFormat="false" ht="13.8" hidden="false" customHeight="false" outlineLevel="0" collapsed="false">
      <c r="A39" s="10" t="s">
        <v>114</v>
      </c>
      <c r="B39" s="10"/>
      <c r="C39" s="10" t="n">
        <v>53</v>
      </c>
      <c r="D39" s="10" t="n">
        <v>3.3</v>
      </c>
      <c r="E39" s="10" t="n">
        <v>0.12</v>
      </c>
      <c r="F39" s="10" t="n">
        <v>0.09</v>
      </c>
      <c r="G39" s="10" t="n">
        <v>0.05</v>
      </c>
      <c r="H39" s="10" t="n">
        <v>0</v>
      </c>
      <c r="I39" s="10" t="n">
        <v>0.01</v>
      </c>
      <c r="J39" s="10" t="n">
        <v>0.02</v>
      </c>
      <c r="K39" s="13" t="n">
        <v>15</v>
      </c>
      <c r="L39" s="10" t="s">
        <v>84</v>
      </c>
    </row>
    <row r="40" customFormat="false" ht="13.8" hidden="false" customHeight="false" outlineLevel="0" collapsed="false">
      <c r="A40" s="10" t="s">
        <v>115</v>
      </c>
      <c r="B40" s="10"/>
      <c r="C40" s="10" t="n">
        <v>0</v>
      </c>
      <c r="D40" s="10" t="n">
        <v>0</v>
      </c>
      <c r="E40" s="10" t="n">
        <v>16.4</v>
      </c>
      <c r="F40" s="10" t="n">
        <v>23</v>
      </c>
      <c r="G40" s="10" t="n">
        <v>0</v>
      </c>
      <c r="H40" s="10" t="n">
        <v>0</v>
      </c>
      <c r="I40" s="10" t="n">
        <v>0</v>
      </c>
      <c r="J40" s="10" t="n">
        <v>0</v>
      </c>
      <c r="K40" s="13" t="n">
        <v>5</v>
      </c>
      <c r="L40" s="10" t="s">
        <v>78</v>
      </c>
    </row>
    <row r="41" customFormat="false" ht="13.8" hidden="false" customHeight="false" outlineLevel="0" collapsed="false">
      <c r="A41" s="10" t="s">
        <v>116</v>
      </c>
      <c r="B41" s="10"/>
      <c r="C41" s="10" t="n">
        <v>36</v>
      </c>
      <c r="D41" s="10" t="n">
        <v>1.2</v>
      </c>
      <c r="E41" s="10" t="n">
        <v>0.06</v>
      </c>
      <c r="F41" s="10" t="n">
        <v>0.05</v>
      </c>
      <c r="G41" s="10" t="n">
        <v>0.05</v>
      </c>
      <c r="H41" s="10" t="n">
        <v>9</v>
      </c>
      <c r="I41" s="10" t="n">
        <v>0</v>
      </c>
      <c r="J41" s="10" t="n">
        <v>0.1</v>
      </c>
      <c r="K41" s="13" t="n">
        <v>15</v>
      </c>
      <c r="L41" s="10" t="s">
        <v>98</v>
      </c>
    </row>
    <row r="42" customFormat="false" ht="13.8" hidden="false" customHeight="false" outlineLevel="0" collapsed="false">
      <c r="A42" s="10" t="s">
        <v>117</v>
      </c>
      <c r="B42" s="10"/>
      <c r="C42" s="10" t="n">
        <v>152</v>
      </c>
      <c r="D42" s="10" t="n">
        <v>18.1</v>
      </c>
      <c r="E42" s="10" t="n">
        <v>19</v>
      </c>
      <c r="F42" s="10" t="n">
        <v>9.37</v>
      </c>
      <c r="G42" s="10" t="n">
        <v>1.94</v>
      </c>
      <c r="H42" s="10" t="n">
        <v>0</v>
      </c>
      <c r="I42" s="10" t="n">
        <v>0</v>
      </c>
      <c r="J42" s="10" t="n">
        <v>0.4</v>
      </c>
      <c r="K42" s="13" t="n">
        <v>3</v>
      </c>
      <c r="L42" s="10" t="s">
        <v>84</v>
      </c>
    </row>
    <row r="43" customFormat="false" ht="13.8" hidden="false" customHeight="false" outlineLevel="0" collapsed="false">
      <c r="A43" s="10" t="s">
        <v>118</v>
      </c>
      <c r="B43" s="10"/>
      <c r="C43" s="10" t="n">
        <v>33</v>
      </c>
      <c r="D43" s="10" t="n">
        <v>7.2</v>
      </c>
      <c r="E43" s="10" t="n">
        <v>21.2</v>
      </c>
      <c r="F43" s="10" t="n">
        <v>12.4</v>
      </c>
      <c r="G43" s="10" t="n">
        <v>2.1</v>
      </c>
      <c r="H43" s="10" t="n">
        <v>0</v>
      </c>
      <c r="I43" s="10" t="n">
        <v>0</v>
      </c>
      <c r="J43" s="10" t="n">
        <v>0</v>
      </c>
      <c r="K43" s="13" t="n">
        <v>3</v>
      </c>
      <c r="L43" s="10" t="s">
        <v>84</v>
      </c>
    </row>
    <row r="44" customFormat="false" ht="13.8" hidden="false" customHeight="false" outlineLevel="0" collapsed="false">
      <c r="A44" s="10" t="s">
        <v>119</v>
      </c>
      <c r="B44" s="10"/>
      <c r="C44" s="10" t="n">
        <v>298</v>
      </c>
      <c r="D44" s="10" t="n">
        <v>80</v>
      </c>
      <c r="E44" s="10" t="n">
        <v>0.37</v>
      </c>
      <c r="F44" s="10" t="n">
        <v>0.34</v>
      </c>
      <c r="G44" s="10" t="n">
        <v>0.96</v>
      </c>
      <c r="H44" s="10" t="n">
        <v>0</v>
      </c>
      <c r="I44" s="10" t="n">
        <v>0</v>
      </c>
      <c r="J44" s="10" t="n">
        <v>0.3</v>
      </c>
      <c r="K44" s="13" t="n">
        <v>6</v>
      </c>
      <c r="L44" s="10" t="s">
        <v>84</v>
      </c>
    </row>
    <row r="45" customFormat="false" ht="13.8" hidden="false" customHeight="false" outlineLevel="0" collapsed="false">
      <c r="A45" s="10" t="s">
        <v>120</v>
      </c>
      <c r="B45" s="10"/>
      <c r="C45" s="10" t="n">
        <v>289</v>
      </c>
      <c r="D45" s="10" t="n">
        <v>54</v>
      </c>
      <c r="E45" s="10" t="n">
        <v>7.3</v>
      </c>
      <c r="F45" s="10" t="n">
        <v>3.99</v>
      </c>
      <c r="G45" s="10" t="n">
        <v>1.6</v>
      </c>
      <c r="H45" s="10" t="n">
        <v>0</v>
      </c>
      <c r="I45" s="10" t="n">
        <v>0</v>
      </c>
      <c r="J45" s="10" t="n">
        <v>0.5</v>
      </c>
      <c r="K45" s="13" t="n">
        <v>5</v>
      </c>
      <c r="L45" s="10" t="s">
        <v>84</v>
      </c>
    </row>
    <row r="46" customFormat="false" ht="13.8" hidden="false" customHeight="false" outlineLevel="0" collapsed="false">
      <c r="A46" s="10" t="s">
        <v>121</v>
      </c>
      <c r="B46" s="10" t="n">
        <v>7.2</v>
      </c>
      <c r="C46" s="10" t="n">
        <v>200</v>
      </c>
      <c r="D46" s="10" t="n">
        <v>34.1</v>
      </c>
      <c r="E46" s="10" t="n">
        <v>10.55</v>
      </c>
      <c r="F46" s="10" t="n">
        <v>5.35</v>
      </c>
      <c r="G46" s="10" t="n">
        <v>1.55</v>
      </c>
      <c r="H46" s="10" t="n">
        <v>0</v>
      </c>
      <c r="I46" s="10" t="n">
        <v>0.07</v>
      </c>
      <c r="J46" s="10" t="n">
        <v>0.5</v>
      </c>
      <c r="K46" s="13" t="n">
        <v>5</v>
      </c>
      <c r="L46" s="10" t="s">
        <v>84</v>
      </c>
    </row>
    <row r="47" customFormat="false" ht="13.8" hidden="false" customHeight="false" outlineLevel="0" collapsed="false">
      <c r="A47" s="10" t="s">
        <v>122</v>
      </c>
      <c r="B47" s="10" t="n">
        <v>7</v>
      </c>
      <c r="C47" s="10" t="n">
        <v>270</v>
      </c>
      <c r="D47" s="10" t="n">
        <v>47</v>
      </c>
      <c r="E47" s="10" t="n">
        <v>8.14</v>
      </c>
      <c r="F47" s="10" t="n">
        <v>4.23</v>
      </c>
      <c r="G47" s="10" t="n">
        <v>1.54</v>
      </c>
      <c r="H47" s="10" t="n">
        <v>0</v>
      </c>
      <c r="I47" s="10" t="n">
        <v>0</v>
      </c>
      <c r="J47" s="10" t="n">
        <v>0.5</v>
      </c>
      <c r="K47" s="13" t="n">
        <v>5</v>
      </c>
      <c r="L47" s="10" t="s">
        <v>84</v>
      </c>
    </row>
    <row r="48" customFormat="false" ht="13.8" hidden="false" customHeight="false" outlineLevel="0" collapsed="false">
      <c r="A48" s="10" t="s">
        <v>123</v>
      </c>
      <c r="B48" s="10" t="n">
        <v>7</v>
      </c>
      <c r="C48" s="10" t="n">
        <v>232</v>
      </c>
      <c r="D48" s="10" t="n">
        <v>37.9</v>
      </c>
      <c r="E48" s="10" t="n">
        <v>9.05</v>
      </c>
      <c r="F48" s="10" t="n">
        <v>4.8</v>
      </c>
      <c r="G48" s="10" t="n">
        <v>1.55</v>
      </c>
      <c r="H48" s="10" t="n">
        <v>0</v>
      </c>
      <c r="I48" s="10" t="n">
        <v>0</v>
      </c>
      <c r="J48" s="10" t="n">
        <v>0.5</v>
      </c>
      <c r="K48" s="13" t="n">
        <v>5</v>
      </c>
      <c r="L48" s="10" t="s">
        <v>84</v>
      </c>
    </row>
    <row r="49" customFormat="false" ht="13.8" hidden="false" customHeight="false" outlineLevel="0" collapsed="false">
      <c r="A49" s="10" t="s">
        <v>124</v>
      </c>
      <c r="B49" s="10" t="n">
        <v>7</v>
      </c>
      <c r="C49" s="10" t="n">
        <v>260</v>
      </c>
      <c r="D49" s="10" t="n">
        <v>43</v>
      </c>
      <c r="E49" s="10" t="n">
        <v>8.6</v>
      </c>
      <c r="F49" s="10" t="n">
        <v>4.4</v>
      </c>
      <c r="G49" s="10" t="n">
        <v>1.55</v>
      </c>
      <c r="H49" s="10" t="n">
        <v>0</v>
      </c>
      <c r="I49" s="10" t="n">
        <v>0</v>
      </c>
      <c r="J49" s="10" t="n">
        <v>0.5</v>
      </c>
      <c r="K49" s="13" t="n">
        <v>5</v>
      </c>
      <c r="L49" s="10" t="s">
        <v>84</v>
      </c>
    </row>
    <row r="50" customFormat="false" ht="13.8" hidden="false" customHeight="false" outlineLevel="0" collapsed="false">
      <c r="A50" s="10" t="s">
        <v>125</v>
      </c>
      <c r="B50" s="10"/>
      <c r="C50" s="10" t="n">
        <v>234</v>
      </c>
      <c r="D50" s="10" t="n">
        <v>80</v>
      </c>
      <c r="E50" s="10" t="n">
        <v>0.6</v>
      </c>
      <c r="F50" s="10" t="n">
        <v>0.56</v>
      </c>
      <c r="G50" s="10" t="n">
        <v>0.36</v>
      </c>
      <c r="H50" s="10" t="n">
        <v>0</v>
      </c>
      <c r="I50" s="10" t="n">
        <v>0</v>
      </c>
      <c r="J50" s="10" t="n">
        <v>0</v>
      </c>
      <c r="K50" s="13" t="n">
        <v>3</v>
      </c>
      <c r="L50" s="10" t="s">
        <v>84</v>
      </c>
    </row>
    <row r="51" customFormat="false" ht="13.8" hidden="false" customHeight="false" outlineLevel="0" collapsed="false">
      <c r="A51" s="10" t="s">
        <v>126</v>
      </c>
      <c r="B51" s="10" t="n">
        <v>11</v>
      </c>
      <c r="C51" s="10" t="n">
        <v>270</v>
      </c>
      <c r="D51" s="10" t="n">
        <v>48.5</v>
      </c>
      <c r="E51" s="10" t="n">
        <v>8</v>
      </c>
      <c r="F51" s="10" t="n">
        <v>6.4</v>
      </c>
      <c r="G51" s="10" t="n">
        <v>2.2</v>
      </c>
      <c r="H51" s="10" t="n">
        <v>0</v>
      </c>
      <c r="I51" s="10" t="n">
        <v>0.05</v>
      </c>
      <c r="J51" s="10" t="n">
        <v>0.7</v>
      </c>
      <c r="K51" s="13" t="n">
        <v>15</v>
      </c>
      <c r="L51" s="10" t="s">
        <v>84</v>
      </c>
    </row>
    <row r="52" customFormat="false" ht="13.8" hidden="false" customHeight="false" outlineLevel="0" collapsed="false">
      <c r="A52" s="10" t="s">
        <v>127</v>
      </c>
      <c r="B52" s="10" t="n">
        <v>11</v>
      </c>
      <c r="C52" s="10" t="n">
        <v>282</v>
      </c>
      <c r="D52" s="10" t="n">
        <v>52.5</v>
      </c>
      <c r="E52" s="10" t="n">
        <v>6.3</v>
      </c>
      <c r="F52" s="10" t="n">
        <v>4.7</v>
      </c>
      <c r="G52" s="10" t="n">
        <v>2.12</v>
      </c>
      <c r="H52" s="10" t="n">
        <v>0</v>
      </c>
      <c r="I52" s="10" t="n">
        <v>0.06</v>
      </c>
      <c r="J52" s="10" t="n">
        <v>0.7</v>
      </c>
      <c r="K52" s="13" t="n">
        <v>15</v>
      </c>
      <c r="L52" s="10" t="s">
        <v>84</v>
      </c>
    </row>
    <row r="53" customFormat="false" ht="13.8" hidden="false" customHeight="false" outlineLevel="0" collapsed="false">
      <c r="A53" s="10" t="s">
        <v>128</v>
      </c>
      <c r="B53" s="10" t="n">
        <v>11</v>
      </c>
      <c r="C53" s="10" t="n">
        <v>285</v>
      </c>
      <c r="D53" s="10" t="n">
        <v>70</v>
      </c>
      <c r="E53" s="10" t="n">
        <v>5.1</v>
      </c>
      <c r="F53" s="10" t="n">
        <v>3.2</v>
      </c>
      <c r="G53" s="10" t="n">
        <v>2.12</v>
      </c>
      <c r="H53" s="10" t="n">
        <v>0</v>
      </c>
      <c r="I53" s="10" t="n">
        <v>0.07</v>
      </c>
      <c r="J53" s="10" t="n">
        <v>0.7</v>
      </c>
      <c r="K53" s="13" t="n">
        <v>15</v>
      </c>
      <c r="L53" s="10" t="s">
        <v>84</v>
      </c>
    </row>
    <row r="54" customFormat="false" ht="13.8" hidden="false" customHeight="false" outlineLevel="0" collapsed="false">
      <c r="A54" s="10" t="s">
        <v>129</v>
      </c>
      <c r="B54" s="10"/>
      <c r="C54" s="10" t="n">
        <v>180</v>
      </c>
      <c r="D54" s="10" t="n">
        <v>17.3</v>
      </c>
      <c r="E54" s="10" t="n">
        <v>1.22</v>
      </c>
      <c r="F54" s="10" t="n">
        <v>0.26</v>
      </c>
      <c r="G54" s="10" t="n">
        <v>0.28</v>
      </c>
      <c r="H54" s="10" t="n">
        <v>30</v>
      </c>
      <c r="I54" s="10" t="n">
        <v>0.08</v>
      </c>
      <c r="J54" s="10" t="n">
        <v>0.7</v>
      </c>
      <c r="K54" s="13" t="n">
        <v>15</v>
      </c>
      <c r="L54" s="10" t="s">
        <v>96</v>
      </c>
    </row>
    <row r="55" customFormat="false" ht="13.8" hidden="false" customHeight="false" outlineLevel="0" collapsed="false">
      <c r="A55" s="10" t="s">
        <v>130</v>
      </c>
      <c r="B55" s="10"/>
      <c r="C55" s="10" t="n">
        <v>173</v>
      </c>
      <c r="D55" s="10" t="n">
        <v>15.9</v>
      </c>
      <c r="E55" s="10" t="n">
        <v>1.01</v>
      </c>
      <c r="F55" s="10" t="n">
        <v>0.21</v>
      </c>
      <c r="G55" s="10" t="n">
        <v>0.16</v>
      </c>
      <c r="H55" s="10" t="n">
        <v>20</v>
      </c>
      <c r="I55" s="10" t="n">
        <v>0.06</v>
      </c>
      <c r="J55" s="10" t="n">
        <v>0.7</v>
      </c>
      <c r="K55" s="13" t="n">
        <v>15</v>
      </c>
      <c r="L55" s="10" t="s">
        <v>96</v>
      </c>
    </row>
    <row r="56" customFormat="false" ht="13.8" hidden="false" customHeight="false" outlineLevel="0" collapsed="false">
      <c r="A56" s="10" t="s">
        <v>131</v>
      </c>
      <c r="B56" s="10"/>
      <c r="C56" s="10" t="n">
        <v>170</v>
      </c>
      <c r="D56" s="10" t="n">
        <v>14.2</v>
      </c>
      <c r="E56" s="10" t="n">
        <v>0.92</v>
      </c>
      <c r="F56" s="10" t="n">
        <v>0.21</v>
      </c>
      <c r="G56" s="10" t="n">
        <v>0.12</v>
      </c>
      <c r="H56" s="10" t="n">
        <v>10</v>
      </c>
      <c r="I56" s="10" t="n">
        <v>0.04</v>
      </c>
      <c r="J56" s="10" t="n">
        <v>0.7</v>
      </c>
      <c r="K56" s="13" t="n">
        <v>15</v>
      </c>
      <c r="L56" s="10" t="s">
        <v>96</v>
      </c>
    </row>
    <row r="57" customFormat="false" ht="13.8" hidden="false" customHeight="false" outlineLevel="0" collapsed="false">
      <c r="A57" s="10" t="s">
        <v>132</v>
      </c>
      <c r="B57" s="10"/>
      <c r="C57" s="10" t="n">
        <v>140</v>
      </c>
      <c r="D57" s="10" t="n">
        <v>12.4</v>
      </c>
      <c r="E57" s="10" t="n">
        <v>0.91</v>
      </c>
      <c r="F57" s="10" t="n">
        <v>0.19</v>
      </c>
      <c r="G57" s="10" t="n">
        <v>0.1</v>
      </c>
      <c r="H57" s="10" t="n">
        <v>5</v>
      </c>
      <c r="I57" s="10" t="n">
        <v>0.02</v>
      </c>
      <c r="J57" s="10" t="n">
        <v>0.6</v>
      </c>
      <c r="K57" s="13" t="n">
        <v>15</v>
      </c>
      <c r="L57" s="10" t="s">
        <v>96</v>
      </c>
    </row>
    <row r="58" customFormat="false" ht="13.8" hidden="false" customHeight="false" outlineLevel="0" collapsed="false">
      <c r="A58" s="10" t="s">
        <v>133</v>
      </c>
      <c r="B58" s="10"/>
      <c r="C58" s="10" t="n">
        <v>165</v>
      </c>
      <c r="D58" s="10" t="n">
        <v>22.2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3" t="n">
        <v>15</v>
      </c>
      <c r="L58" s="10" t="s">
        <v>86</v>
      </c>
    </row>
    <row r="59" customFormat="false" ht="13.8" hidden="false" customHeight="false" outlineLevel="0" collapsed="false">
      <c r="A59" s="10" t="s">
        <v>134</v>
      </c>
      <c r="B59" s="10"/>
      <c r="C59" s="10" t="n">
        <v>165</v>
      </c>
      <c r="D59" s="10" t="n">
        <v>11.4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3" t="n">
        <v>15</v>
      </c>
      <c r="L59" s="10" t="s">
        <v>86</v>
      </c>
    </row>
    <row r="60" customFormat="false" ht="13.8" hidden="false" customHeight="false" outlineLevel="0" collapsed="false">
      <c r="A60" s="10" t="s">
        <v>135</v>
      </c>
      <c r="B60" s="10"/>
      <c r="C60" s="10" t="n">
        <v>165</v>
      </c>
      <c r="D60" s="10" t="n">
        <v>9.3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3" t="n">
        <v>15</v>
      </c>
      <c r="L60" s="10" t="s">
        <v>86</v>
      </c>
    </row>
    <row r="61" customFormat="false" ht="13.8" hidden="false" customHeight="false" outlineLevel="0" collapsed="false">
      <c r="A61" s="10" t="s">
        <v>136</v>
      </c>
      <c r="B61" s="10"/>
      <c r="C61" s="10" t="n">
        <v>165</v>
      </c>
      <c r="D61" s="10" t="n">
        <v>11.6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3" t="n">
        <v>15</v>
      </c>
      <c r="L61" s="10" t="s">
        <v>86</v>
      </c>
    </row>
    <row r="62" customFormat="false" ht="13.8" hidden="false" customHeight="false" outlineLevel="0" collapsed="false">
      <c r="A62" s="10" t="s">
        <v>137</v>
      </c>
      <c r="B62" s="10"/>
      <c r="C62" s="10" t="n">
        <v>165</v>
      </c>
      <c r="D62" s="10" t="n">
        <v>12.1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3" t="n">
        <v>15</v>
      </c>
      <c r="L62" s="10" t="s">
        <v>86</v>
      </c>
    </row>
    <row r="63" customFormat="false" ht="13.8" hidden="false" customHeight="false" outlineLevel="0" collapsed="false">
      <c r="A63" s="10" t="s">
        <v>138</v>
      </c>
      <c r="B63" s="10"/>
      <c r="C63" s="10" t="n">
        <v>165</v>
      </c>
      <c r="D63" s="10" t="n">
        <v>14.2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3" t="n">
        <v>15</v>
      </c>
      <c r="L63" s="10" t="s">
        <v>86</v>
      </c>
    </row>
    <row r="64" customFormat="false" ht="13.8" hidden="false" customHeight="false" outlineLevel="0" collapsed="false">
      <c r="A64" s="10" t="s">
        <v>139</v>
      </c>
      <c r="B64" s="10"/>
      <c r="C64" s="10" t="n">
        <v>165</v>
      </c>
      <c r="D64" s="10" t="n">
        <v>13.1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3" t="n">
        <v>15</v>
      </c>
      <c r="L64" s="10" t="s">
        <v>86</v>
      </c>
    </row>
    <row r="65" customFormat="false" ht="13.8" hidden="false" customHeight="false" outlineLevel="0" collapsed="false">
      <c r="A65" s="10" t="s">
        <v>140</v>
      </c>
      <c r="B65" s="10"/>
      <c r="C65" s="10" t="n">
        <v>165</v>
      </c>
      <c r="D65" s="10" t="n">
        <v>9.5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3" t="n">
        <v>15</v>
      </c>
      <c r="L65" s="10" t="s">
        <v>86</v>
      </c>
    </row>
    <row r="66" customFormat="false" ht="13.8" hidden="false" customHeight="false" outlineLevel="0" collapsed="false">
      <c r="A66" s="10" t="s">
        <v>141</v>
      </c>
      <c r="B66" s="10"/>
      <c r="C66" s="10" t="n">
        <v>165</v>
      </c>
      <c r="D66" s="10" t="n">
        <v>14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3" t="n">
        <v>15</v>
      </c>
      <c r="L66" s="10" t="s">
        <v>86</v>
      </c>
    </row>
    <row r="67" customFormat="false" ht="13.8" hidden="false" customHeight="false" outlineLevel="0" collapsed="false">
      <c r="A67" s="10" t="s">
        <v>142</v>
      </c>
      <c r="B67" s="10"/>
      <c r="C67" s="10" t="n">
        <v>295</v>
      </c>
      <c r="D67" s="10" t="n">
        <v>12</v>
      </c>
      <c r="E67" s="10" t="n">
        <v>0.11</v>
      </c>
      <c r="F67" s="10" t="n">
        <v>0.25</v>
      </c>
      <c r="G67" s="10" t="n">
        <v>0.03</v>
      </c>
      <c r="H67" s="10" t="n">
        <v>0</v>
      </c>
      <c r="I67" s="10" t="n">
        <v>0</v>
      </c>
      <c r="J67" s="10" t="n">
        <v>0.1</v>
      </c>
      <c r="K67" s="13" t="n">
        <v>25</v>
      </c>
      <c r="L67" s="10" t="s">
        <v>75</v>
      </c>
    </row>
    <row r="68" customFormat="false" ht="13.8" hidden="false" customHeight="false" outlineLevel="0" collapsed="false">
      <c r="A68" s="10" t="s">
        <v>143</v>
      </c>
      <c r="B68" s="10" t="n">
        <v>2</v>
      </c>
      <c r="C68" s="10" t="n">
        <v>257</v>
      </c>
      <c r="D68" s="10" t="n">
        <v>10.5</v>
      </c>
      <c r="E68" s="10" t="n">
        <v>0.12</v>
      </c>
      <c r="F68" s="10" t="n">
        <v>0.35</v>
      </c>
      <c r="G68" s="10" t="n">
        <v>0.03</v>
      </c>
      <c r="H68" s="10" t="n">
        <v>0</v>
      </c>
      <c r="I68" s="10" t="n">
        <v>0</v>
      </c>
      <c r="J68" s="10" t="n">
        <v>0.1</v>
      </c>
      <c r="K68" s="13" t="n">
        <v>25</v>
      </c>
      <c r="L68" s="10" t="s">
        <v>75</v>
      </c>
    </row>
    <row r="69" customFormat="false" ht="13.8" hidden="false" customHeight="false" outlineLevel="0" collapsed="false">
      <c r="A69" s="10" t="s">
        <v>144</v>
      </c>
      <c r="B69" s="10" t="n">
        <v>2</v>
      </c>
      <c r="C69" s="10" t="n">
        <v>183</v>
      </c>
      <c r="D69" s="10" t="n">
        <v>13.4</v>
      </c>
      <c r="E69" s="10" t="n">
        <v>2</v>
      </c>
      <c r="F69" s="10" t="n">
        <v>0.66</v>
      </c>
      <c r="G69" s="10" t="n">
        <v>0.04</v>
      </c>
      <c r="H69" s="10" t="n">
        <v>0</v>
      </c>
      <c r="I69" s="10" t="n">
        <v>0</v>
      </c>
      <c r="J69" s="10" t="n">
        <v>0.027</v>
      </c>
      <c r="K69" s="13" t="n">
        <v>60</v>
      </c>
      <c r="L69" s="10" t="s">
        <v>145</v>
      </c>
    </row>
    <row r="70" customFormat="false" ht="13.8" hidden="false" customHeight="false" outlineLevel="0" collapsed="false">
      <c r="A70" s="10" t="s">
        <v>146</v>
      </c>
      <c r="B70" s="10"/>
      <c r="C70" s="10" t="n">
        <v>206</v>
      </c>
      <c r="D70" s="10" t="n">
        <v>15</v>
      </c>
      <c r="E70" s="10" t="n">
        <v>0.11</v>
      </c>
      <c r="F70" s="10" t="n">
        <v>0.7</v>
      </c>
      <c r="G70" s="10" t="n">
        <v>0.04</v>
      </c>
      <c r="H70" s="10" t="n">
        <v>0</v>
      </c>
      <c r="I70" s="10" t="n">
        <v>0</v>
      </c>
      <c r="J70" s="10" t="n">
        <v>0</v>
      </c>
      <c r="K70" s="13" t="n">
        <v>60</v>
      </c>
      <c r="L70" s="10" t="s">
        <v>86</v>
      </c>
    </row>
    <row r="71" customFormat="false" ht="13.8" hidden="false" customHeight="false" outlineLevel="0" collapsed="false">
      <c r="A71" s="10" t="s">
        <v>147</v>
      </c>
      <c r="B71" s="10"/>
      <c r="C71" s="10" t="n">
        <v>200</v>
      </c>
      <c r="D71" s="10" t="n">
        <v>14</v>
      </c>
      <c r="E71" s="10" t="n">
        <v>0.19</v>
      </c>
      <c r="F71" s="10" t="n">
        <v>0.2</v>
      </c>
      <c r="G71" s="10" t="n">
        <v>0.04</v>
      </c>
      <c r="H71" s="10" t="n">
        <v>0</v>
      </c>
      <c r="I71" s="10" t="n">
        <v>0</v>
      </c>
      <c r="J71" s="10" t="n">
        <v>0</v>
      </c>
      <c r="K71" s="13" t="n">
        <v>60</v>
      </c>
      <c r="L71" s="10" t="s">
        <v>86</v>
      </c>
    </row>
    <row r="72" customFormat="false" ht="13.8" hidden="false" customHeight="false" outlineLevel="0" collapsed="false">
      <c r="A72" s="10" t="s">
        <v>148</v>
      </c>
      <c r="B72" s="10"/>
      <c r="C72" s="10" t="n">
        <v>295</v>
      </c>
      <c r="D72" s="10" t="n">
        <v>4.5</v>
      </c>
      <c r="E72" s="10" t="n">
        <v>28.7</v>
      </c>
      <c r="F72" s="10" t="n">
        <v>13.6</v>
      </c>
      <c r="G72" s="10" t="n">
        <v>1.7</v>
      </c>
      <c r="H72" s="10" t="n">
        <v>0</v>
      </c>
      <c r="I72" s="10" t="n">
        <v>0</v>
      </c>
      <c r="J72" s="10" t="n">
        <v>0</v>
      </c>
      <c r="K72" s="13" t="n">
        <v>15</v>
      </c>
      <c r="L72" s="10" t="s">
        <v>84</v>
      </c>
    </row>
    <row r="73" customFormat="false" ht="13.8" hidden="false" customHeight="false" outlineLevel="0" collapsed="false">
      <c r="A73" s="10" t="s">
        <v>149</v>
      </c>
      <c r="B73" s="10"/>
      <c r="C73" s="10" t="n">
        <v>127</v>
      </c>
      <c r="D73" s="10" t="n">
        <v>10</v>
      </c>
      <c r="E73" s="10" t="n">
        <v>0.09</v>
      </c>
      <c r="F73" s="10" t="n">
        <v>0.7</v>
      </c>
      <c r="G73" s="10" t="n">
        <v>0.03</v>
      </c>
      <c r="H73" s="10" t="n">
        <v>120</v>
      </c>
      <c r="I73" s="10" t="n">
        <v>27</v>
      </c>
      <c r="J73" s="10" t="n">
        <v>80</v>
      </c>
      <c r="K73" s="13" t="n">
        <v>0.9</v>
      </c>
      <c r="L73" s="10" t="s">
        <v>150</v>
      </c>
    </row>
    <row r="74" customFormat="false" ht="13.8" hidden="false" customHeight="false" outlineLevel="0" collapsed="false">
      <c r="A74" s="10" t="s">
        <v>151</v>
      </c>
      <c r="B74" s="10" t="n">
        <v>15</v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140</v>
      </c>
      <c r="I74" s="10" t="n">
        <v>30</v>
      </c>
      <c r="J74" s="10" t="n">
        <v>60</v>
      </c>
      <c r="K74" s="13" t="n">
        <v>0.9</v>
      </c>
      <c r="L74" s="10" t="s">
        <v>150</v>
      </c>
    </row>
    <row r="75" customFormat="false" ht="13.8" hidden="false" customHeight="false" outlineLevel="0" collapsed="false">
      <c r="A75" s="10" t="s">
        <v>152</v>
      </c>
      <c r="B75" s="10" t="n">
        <v>15</v>
      </c>
      <c r="C75" s="10" t="n">
        <v>0</v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100</v>
      </c>
      <c r="I75" s="10" t="n">
        <v>20</v>
      </c>
      <c r="J75" s="10" t="n">
        <v>20</v>
      </c>
      <c r="K75" s="13" t="n">
        <v>1</v>
      </c>
      <c r="L75" s="10" t="s">
        <v>150</v>
      </c>
    </row>
    <row r="76" customFormat="false" ht="13.8" hidden="false" customHeight="false" outlineLevel="0" collapsed="false">
      <c r="A76" s="10" t="s">
        <v>153</v>
      </c>
      <c r="B76" s="10" t="n">
        <v>15</v>
      </c>
      <c r="C76" s="10" t="n">
        <v>0</v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80</v>
      </c>
      <c r="I76" s="10" t="n">
        <v>20</v>
      </c>
      <c r="J76" s="10" t="n">
        <v>30</v>
      </c>
      <c r="K76" s="13" t="n">
        <v>1</v>
      </c>
      <c r="L76" s="10" t="s">
        <v>150</v>
      </c>
    </row>
    <row r="77" customFormat="false" ht="13.8" hidden="false" customHeight="false" outlineLevel="0" collapsed="false">
      <c r="A77" s="10" t="s">
        <v>154</v>
      </c>
      <c r="B77" s="10" t="n">
        <v>15</v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100</v>
      </c>
      <c r="I77" s="10" t="n">
        <v>20</v>
      </c>
      <c r="J77" s="10" t="n">
        <v>12</v>
      </c>
      <c r="K77" s="13" t="n">
        <v>1</v>
      </c>
      <c r="L77" s="10" t="s">
        <v>150</v>
      </c>
    </row>
    <row r="78" customFormat="false" ht="13.8" hidden="false" customHeight="false" outlineLevel="0" collapsed="false">
      <c r="A78" s="10" t="s">
        <v>155</v>
      </c>
      <c r="B78" s="10" t="n">
        <v>15</v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80</v>
      </c>
      <c r="I78" s="10" t="n">
        <v>15</v>
      </c>
      <c r="J78" s="10" t="n">
        <v>8</v>
      </c>
      <c r="K78" s="13" t="n">
        <v>0.9</v>
      </c>
      <c r="L78" s="10" t="s">
        <v>150</v>
      </c>
    </row>
    <row r="79" customFormat="false" ht="13.8" hidden="false" customHeight="false" outlineLevel="0" collapsed="false">
      <c r="A79" s="10" t="s">
        <v>156</v>
      </c>
      <c r="B79" s="10"/>
      <c r="C79" s="10" t="n">
        <v>280</v>
      </c>
      <c r="D79" s="10" t="n">
        <v>10.8</v>
      </c>
      <c r="E79" s="10" t="n">
        <v>0.09</v>
      </c>
      <c r="F79" s="10" t="n">
        <v>0.51</v>
      </c>
      <c r="G79" s="10" t="n">
        <v>0.08</v>
      </c>
      <c r="H79" s="10" t="n">
        <v>0.33</v>
      </c>
      <c r="I79" s="10" t="n">
        <v>0</v>
      </c>
      <c r="J79" s="10" t="n">
        <v>0.07</v>
      </c>
      <c r="K79" s="13" t="n">
        <v>50</v>
      </c>
      <c r="L79" s="10" t="s">
        <v>75</v>
      </c>
    </row>
    <row r="80" customFormat="false" ht="13.8" hidden="false" customHeight="false" outlineLevel="0" collapsed="false">
      <c r="A80" s="10" t="s">
        <v>157</v>
      </c>
      <c r="B80" s="10" t="n">
        <v>5.5</v>
      </c>
      <c r="C80" s="10" t="n">
        <v>295</v>
      </c>
      <c r="D80" s="10" t="n">
        <v>14.9</v>
      </c>
      <c r="E80" s="10" t="n">
        <v>0.07</v>
      </c>
      <c r="F80" s="10" t="n">
        <v>0.43</v>
      </c>
      <c r="G80" s="10" t="n">
        <v>0.04</v>
      </c>
      <c r="H80" s="10" t="n">
        <v>1.7</v>
      </c>
      <c r="I80" s="10" t="n">
        <v>0</v>
      </c>
      <c r="J80" s="10" t="n">
        <v>0.1</v>
      </c>
      <c r="K80" s="13" t="n">
        <v>50</v>
      </c>
      <c r="L80" s="10" t="s">
        <v>75</v>
      </c>
    </row>
    <row r="81" customFormat="false" ht="13.8" hidden="false" customHeight="false" outlineLevel="0" collapsed="false">
      <c r="A81" s="10" t="s">
        <v>158</v>
      </c>
      <c r="B81" s="10"/>
      <c r="C81" s="10" t="n">
        <v>291</v>
      </c>
      <c r="D81" s="10" t="n">
        <v>14.9</v>
      </c>
      <c r="E81" s="10" t="n">
        <v>0.05</v>
      </c>
      <c r="F81" s="10" t="n">
        <v>0.42</v>
      </c>
      <c r="G81" s="10" t="n">
        <v>0.02</v>
      </c>
      <c r="H81" s="10" t="n">
        <v>0.1</v>
      </c>
      <c r="I81" s="10" t="n">
        <v>0</v>
      </c>
      <c r="J81" s="10" t="n">
        <v>0.1</v>
      </c>
      <c r="K81" s="13" t="n">
        <v>50</v>
      </c>
      <c r="L81" s="10" t="s">
        <v>75</v>
      </c>
    </row>
    <row r="82" customFormat="false" ht="13.8" hidden="false" customHeight="false" outlineLevel="0" collapsed="false">
      <c r="A82" s="10" t="s">
        <v>159</v>
      </c>
      <c r="B82" s="10" t="n">
        <v>3</v>
      </c>
      <c r="C82" s="10" t="n">
        <v>0</v>
      </c>
      <c r="D82" s="10" t="n">
        <v>0</v>
      </c>
      <c r="E82" s="10" t="n">
        <v>33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3" t="n">
        <v>10</v>
      </c>
      <c r="L82" s="10" t="s">
        <v>78</v>
      </c>
    </row>
    <row r="83" customFormat="false" ht="13.8" hidden="false" customHeight="false" outlineLevel="0" collapsed="false">
      <c r="A83" s="10" t="s">
        <v>160</v>
      </c>
      <c r="B83" s="10"/>
      <c r="C83" s="10" t="n">
        <v>300</v>
      </c>
      <c r="D83" s="10" t="n">
        <v>7.5</v>
      </c>
      <c r="E83" s="10" t="n">
        <v>0.09</v>
      </c>
      <c r="F83" s="10" t="n">
        <v>0.2</v>
      </c>
      <c r="G83" s="10" t="n">
        <v>0.08</v>
      </c>
      <c r="H83" s="10" t="n">
        <v>0</v>
      </c>
      <c r="I83" s="10" t="n">
        <v>0</v>
      </c>
      <c r="J83" s="10" t="n">
        <v>0.18</v>
      </c>
      <c r="K83" s="13" t="n">
        <v>50</v>
      </c>
      <c r="L83" s="10" t="s">
        <v>75</v>
      </c>
    </row>
    <row r="84" customFormat="false" ht="13.8" hidden="false" customHeight="false" outlineLevel="0" collapsed="false">
      <c r="A84" s="10" t="s">
        <v>161</v>
      </c>
      <c r="B84" s="10"/>
      <c r="C84" s="10" t="n">
        <v>267</v>
      </c>
      <c r="D84" s="10" t="n">
        <v>7.8</v>
      </c>
      <c r="E84" s="10" t="n">
        <v>0.07</v>
      </c>
      <c r="F84" s="10" t="n">
        <v>0.23</v>
      </c>
      <c r="G84" s="10" t="n">
        <v>0.08</v>
      </c>
      <c r="H84" s="10" t="n">
        <v>0</v>
      </c>
      <c r="I84" s="10" t="n">
        <v>0</v>
      </c>
      <c r="J84" s="10" t="n">
        <v>0.04</v>
      </c>
      <c r="K84" s="13" t="n">
        <v>50</v>
      </c>
      <c r="L84" s="10" t="s">
        <v>75</v>
      </c>
    </row>
    <row r="85" customFormat="false" ht="13.8" hidden="false" customHeight="false" outlineLevel="0" collapsed="false">
      <c r="A85" s="10" t="s">
        <v>162</v>
      </c>
      <c r="B85" s="10" t="n">
        <v>0</v>
      </c>
      <c r="C85" s="10" t="n">
        <v>282</v>
      </c>
      <c r="D85" s="10" t="n">
        <v>11.7</v>
      </c>
      <c r="E85" s="10" t="n">
        <v>0.07</v>
      </c>
      <c r="F85" s="10" t="n">
        <v>0.3</v>
      </c>
      <c r="G85" s="10" t="n">
        <v>0.7</v>
      </c>
      <c r="H85" s="10" t="n">
        <v>0</v>
      </c>
      <c r="I85" s="10" t="n">
        <v>0</v>
      </c>
      <c r="J85" s="10" t="n">
        <v>0.18</v>
      </c>
      <c r="K85" s="13" t="n">
        <v>50</v>
      </c>
      <c r="L85" s="10" t="s">
        <v>75</v>
      </c>
    </row>
    <row r="86" customFormat="false" ht="13.8" hidden="false" customHeight="false" outlineLevel="0" collapsed="false">
      <c r="A86" s="10" t="s">
        <v>163</v>
      </c>
      <c r="B86" s="10"/>
      <c r="C86" s="10" t="n">
        <v>100</v>
      </c>
      <c r="D86" s="10" t="n">
        <v>20</v>
      </c>
      <c r="E86" s="10" t="n">
        <v>2.6</v>
      </c>
      <c r="F86" s="10" t="n">
        <v>2</v>
      </c>
      <c r="G86" s="10" t="n">
        <v>0.9</v>
      </c>
      <c r="H86" s="10" t="n">
        <v>0</v>
      </c>
      <c r="I86" s="10" t="n">
        <v>0.007</v>
      </c>
      <c r="J86" s="10" t="n">
        <v>0.15</v>
      </c>
      <c r="K86" s="13" t="n">
        <v>15</v>
      </c>
      <c r="L86" s="10" t="s">
        <v>84</v>
      </c>
    </row>
    <row r="87" customFormat="false" ht="13.8" hidden="false" customHeight="false" outlineLevel="0" collapsed="false">
      <c r="A87" s="10" t="s">
        <v>164</v>
      </c>
      <c r="B87" s="10"/>
      <c r="C87" s="10" t="n">
        <v>227</v>
      </c>
      <c r="D87" s="10" t="n">
        <v>6.3</v>
      </c>
      <c r="E87" s="10" t="n">
        <v>0.11</v>
      </c>
      <c r="F87" s="10" t="n">
        <v>1.13</v>
      </c>
      <c r="G87" s="10" t="n">
        <v>0.2</v>
      </c>
      <c r="H87" s="10" t="n">
        <v>0.06</v>
      </c>
      <c r="I87" s="10" t="n">
        <v>0</v>
      </c>
      <c r="J87" s="10" t="n">
        <v>0.1</v>
      </c>
      <c r="K87" s="13" t="n">
        <v>15</v>
      </c>
      <c r="L87" s="10" t="s">
        <v>98</v>
      </c>
    </row>
    <row r="88" customFormat="false" ht="13.8" hidden="false" customHeight="false" outlineLevel="0" collapsed="false">
      <c r="A88" s="10" t="s">
        <v>165</v>
      </c>
      <c r="B88" s="10"/>
      <c r="C88" s="10" t="n">
        <v>36</v>
      </c>
      <c r="D88" s="10" t="n">
        <v>13</v>
      </c>
      <c r="E88" s="10" t="n">
        <v>0.04</v>
      </c>
      <c r="F88" s="10" t="n">
        <v>0.07</v>
      </c>
      <c r="G88" s="10" t="n">
        <v>0.06</v>
      </c>
      <c r="H88" s="10" t="n">
        <v>0.02</v>
      </c>
      <c r="I88" s="10" t="n">
        <v>0</v>
      </c>
      <c r="J88" s="10" t="n">
        <v>0.03</v>
      </c>
      <c r="K88" s="13" t="n">
        <v>15</v>
      </c>
      <c r="L88" s="10" t="s">
        <v>98</v>
      </c>
    </row>
    <row r="89" customFormat="false" ht="13.8" hidden="false" customHeight="false" outlineLevel="0" collapsed="false">
      <c r="A89" s="10" t="s">
        <v>166</v>
      </c>
      <c r="B89" s="10"/>
      <c r="C89" s="10" t="n">
        <v>14</v>
      </c>
      <c r="D89" s="10" t="n">
        <v>1.4</v>
      </c>
      <c r="E89" s="10" t="n">
        <v>0.14</v>
      </c>
      <c r="F89" s="10" t="n">
        <v>0.05</v>
      </c>
      <c r="G89" s="10" t="n">
        <v>0.02</v>
      </c>
      <c r="H89" s="10" t="n">
        <v>0</v>
      </c>
      <c r="I89" s="10" t="n">
        <v>0</v>
      </c>
      <c r="J89" s="10" t="n">
        <v>0</v>
      </c>
      <c r="K89" s="13" t="n">
        <v>25</v>
      </c>
      <c r="L89" s="10" t="s">
        <v>86</v>
      </c>
    </row>
    <row r="90" customFormat="false" ht="13.8" hidden="false" customHeight="false" outlineLevel="0" collapsed="false">
      <c r="A90" s="10" t="s">
        <v>167</v>
      </c>
      <c r="B90" s="10"/>
      <c r="C90" s="10" t="n">
        <v>0</v>
      </c>
      <c r="D90" s="10" t="n">
        <v>0</v>
      </c>
      <c r="E90" s="10" t="n">
        <v>40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3" t="n">
        <v>10</v>
      </c>
      <c r="L90" s="10" t="s">
        <v>78</v>
      </c>
    </row>
    <row r="91" customFormat="false" ht="13.8" hidden="false" customHeight="false" outlineLevel="0" collapsed="false">
      <c r="A91" s="10" t="s">
        <v>168</v>
      </c>
      <c r="B91" s="10" t="n">
        <v>1.5</v>
      </c>
      <c r="C91" s="10" t="n">
        <v>0</v>
      </c>
      <c r="D91" s="10" t="n">
        <v>0</v>
      </c>
      <c r="E91" s="10" t="n">
        <v>0</v>
      </c>
      <c r="F91" s="10" t="n">
        <v>0</v>
      </c>
      <c r="G91" s="10" t="n">
        <v>37.2</v>
      </c>
      <c r="H91" s="10" t="n">
        <v>0</v>
      </c>
      <c r="I91" s="10" t="n">
        <v>0</v>
      </c>
      <c r="J91" s="10" t="n">
        <v>0</v>
      </c>
      <c r="K91" s="13" t="n">
        <v>0.5</v>
      </c>
      <c r="L91" s="10" t="s">
        <v>78</v>
      </c>
    </row>
    <row r="92" customFormat="false" ht="13.8" hidden="false" customHeight="false" outlineLevel="0" collapsed="false">
      <c r="A92" s="10" t="s">
        <v>169</v>
      </c>
      <c r="B92" s="10"/>
      <c r="C92" s="10" t="n">
        <v>300</v>
      </c>
      <c r="D92" s="10" t="n">
        <v>8.5</v>
      </c>
      <c r="E92" s="10" t="n">
        <v>0.08</v>
      </c>
      <c r="F92" s="10" t="n">
        <v>0.26</v>
      </c>
      <c r="G92" s="10" t="n">
        <v>0.03</v>
      </c>
      <c r="H92" s="10" t="n">
        <v>0</v>
      </c>
      <c r="I92" s="10" t="n">
        <v>1.2</v>
      </c>
      <c r="J92" s="10" t="n">
        <v>0.1</v>
      </c>
      <c r="K92" s="13" t="n">
        <v>50</v>
      </c>
      <c r="L92" s="10" t="s">
        <v>96</v>
      </c>
    </row>
    <row r="93" customFormat="false" ht="13.8" hidden="false" customHeight="false" outlineLevel="0" collapsed="false">
      <c r="A93" s="10" t="s">
        <v>170</v>
      </c>
      <c r="B93" s="10"/>
      <c r="C93" s="10" t="n">
        <v>300</v>
      </c>
      <c r="D93" s="10" t="n">
        <v>10.3</v>
      </c>
      <c r="E93" s="10" t="n">
        <v>0.11</v>
      </c>
      <c r="F93" s="10" t="n">
        <v>0.25</v>
      </c>
      <c r="G93" s="10" t="n">
        <v>0.03</v>
      </c>
      <c r="H93" s="10" t="n">
        <v>0</v>
      </c>
      <c r="I93" s="10" t="n">
        <v>1.2</v>
      </c>
      <c r="J93" s="10" t="n">
        <v>0.1</v>
      </c>
      <c r="K93" s="13" t="n">
        <v>50</v>
      </c>
      <c r="L93" s="10" t="s">
        <v>96</v>
      </c>
    </row>
    <row r="94" customFormat="false" ht="13.8" hidden="false" customHeight="false" outlineLevel="0" collapsed="false">
      <c r="A94" s="10" t="s">
        <v>171</v>
      </c>
      <c r="B94" s="10" t="n">
        <v>15</v>
      </c>
      <c r="C94" s="10" t="n">
        <v>299</v>
      </c>
      <c r="D94" s="10" t="n">
        <v>34</v>
      </c>
      <c r="E94" s="10" t="n">
        <v>0.3</v>
      </c>
      <c r="F94" s="10" t="n">
        <v>0.55</v>
      </c>
      <c r="G94" s="10" t="n">
        <v>0.03</v>
      </c>
      <c r="H94" s="10" t="n">
        <v>0</v>
      </c>
      <c r="I94" s="10" t="n">
        <v>0</v>
      </c>
      <c r="J94" s="10" t="n">
        <v>0.3</v>
      </c>
      <c r="K94" s="13" t="n">
        <v>50</v>
      </c>
      <c r="L94" s="10" t="s">
        <v>75</v>
      </c>
    </row>
    <row r="95" customFormat="false" ht="13.8" hidden="false" customHeight="false" outlineLevel="0" collapsed="false">
      <c r="A95" s="10" t="s">
        <v>172</v>
      </c>
      <c r="B95" s="10"/>
      <c r="C95" s="10" t="n">
        <v>217</v>
      </c>
      <c r="D95" s="10" t="n">
        <v>13</v>
      </c>
      <c r="E95" s="10" t="n">
        <v>0.9</v>
      </c>
      <c r="F95" s="10" t="n">
        <v>0.7</v>
      </c>
      <c r="G95" s="10" t="n">
        <v>0.23</v>
      </c>
      <c r="H95" s="10" t="n">
        <v>0</v>
      </c>
      <c r="I95" s="10" t="n">
        <v>0</v>
      </c>
      <c r="J95" s="10" t="n">
        <v>0</v>
      </c>
      <c r="K95" s="13" t="n">
        <v>15</v>
      </c>
      <c r="L95" s="10" t="s">
        <v>84</v>
      </c>
    </row>
    <row r="96" customFormat="false" ht="13.8" hidden="false" customHeight="false" outlineLevel="0" collapsed="false">
      <c r="A96" s="10" t="s">
        <v>173</v>
      </c>
      <c r="B96" s="10" t="n">
        <v>20</v>
      </c>
      <c r="C96" s="10" t="n">
        <v>140</v>
      </c>
      <c r="D96" s="10" t="n">
        <v>12.7</v>
      </c>
      <c r="E96" s="10" t="n">
        <v>0.3</v>
      </c>
      <c r="F96" s="10" t="n">
        <v>0.24</v>
      </c>
      <c r="G96" s="10" t="n">
        <v>0.15</v>
      </c>
      <c r="H96" s="10" t="n">
        <v>0</v>
      </c>
      <c r="I96" s="10" t="n">
        <v>0</v>
      </c>
      <c r="J96" s="10" t="n">
        <v>0.6</v>
      </c>
      <c r="K96" s="13" t="n">
        <v>15</v>
      </c>
      <c r="L96" s="10" t="s">
        <v>84</v>
      </c>
    </row>
    <row r="97" customFormat="false" ht="13.8" hidden="false" customHeight="false" outlineLevel="0" collapsed="false">
      <c r="A97" s="10" t="s">
        <v>174</v>
      </c>
      <c r="B97" s="10" t="n">
        <v>7</v>
      </c>
      <c r="C97" s="10" t="n">
        <v>0</v>
      </c>
      <c r="D97" s="10" t="n">
        <v>0</v>
      </c>
      <c r="E97" s="10" t="n">
        <v>29</v>
      </c>
      <c r="F97" s="10" t="n">
        <v>11</v>
      </c>
      <c r="G97" s="10" t="n">
        <v>0</v>
      </c>
      <c r="H97" s="10" t="n">
        <v>0</v>
      </c>
      <c r="I97" s="10" t="n">
        <v>0</v>
      </c>
      <c r="J97" s="10" t="n">
        <v>0</v>
      </c>
      <c r="K97" s="13" t="n">
        <v>5</v>
      </c>
      <c r="L97" s="10" t="s">
        <v>78</v>
      </c>
    </row>
    <row r="98" customFormat="false" ht="13.8" hidden="false" customHeight="false" outlineLevel="0" collapsed="false">
      <c r="A98" s="10" t="s">
        <v>175</v>
      </c>
      <c r="B98" s="10"/>
      <c r="C98" s="10" t="n">
        <v>25</v>
      </c>
      <c r="D98" s="10" t="n">
        <v>0.9</v>
      </c>
      <c r="E98" s="10" t="n">
        <v>0.02</v>
      </c>
      <c r="F98" s="10" t="n">
        <v>0.03</v>
      </c>
      <c r="G98" s="10" t="n">
        <v>0.02</v>
      </c>
      <c r="H98" s="10" t="n">
        <v>0</v>
      </c>
      <c r="I98" s="10" t="n">
        <v>0</v>
      </c>
      <c r="J98" s="10" t="n">
        <v>0</v>
      </c>
      <c r="K98" s="13" t="n">
        <v>15</v>
      </c>
      <c r="L98" s="10" t="s">
        <v>98</v>
      </c>
    </row>
    <row r="99" customFormat="false" ht="13.8" hidden="false" customHeight="false" outlineLevel="0" collapsed="false">
      <c r="A99" s="10" t="s">
        <v>176</v>
      </c>
      <c r="B99" s="10"/>
      <c r="C99" s="10" t="n">
        <v>380</v>
      </c>
      <c r="D99" s="10" t="n">
        <v>28.1</v>
      </c>
      <c r="E99" s="10" t="n">
        <v>0.42</v>
      </c>
      <c r="F99" s="10" t="n">
        <v>1.07</v>
      </c>
      <c r="G99" s="10" t="n">
        <v>0.06</v>
      </c>
      <c r="H99" s="10" t="n">
        <v>0</v>
      </c>
      <c r="I99" s="10" t="n">
        <v>0</v>
      </c>
      <c r="J99" s="10" t="n">
        <v>0</v>
      </c>
      <c r="K99" s="13" t="n">
        <v>5</v>
      </c>
      <c r="L99" s="10" t="s">
        <v>78</v>
      </c>
    </row>
    <row r="100" customFormat="false" ht="13.8" hidden="false" customHeight="false" outlineLevel="0" collapsed="false">
      <c r="A100" s="10" t="s">
        <v>177</v>
      </c>
      <c r="B100" s="10"/>
      <c r="C100" s="10" t="n">
        <v>0</v>
      </c>
      <c r="D100" s="10" t="n">
        <v>0</v>
      </c>
      <c r="E100" s="10" t="n">
        <v>34</v>
      </c>
      <c r="F100" s="10" t="n">
        <v>16.5</v>
      </c>
      <c r="G100" s="10" t="n">
        <v>0</v>
      </c>
      <c r="H100" s="10" t="n">
        <v>0</v>
      </c>
      <c r="I100" s="10" t="n">
        <v>0</v>
      </c>
      <c r="J100" s="10" t="n">
        <v>0</v>
      </c>
      <c r="K100" s="13" t="n">
        <v>5</v>
      </c>
      <c r="L100" s="10" t="s">
        <v>78</v>
      </c>
    </row>
    <row r="101" customFormat="false" ht="13.8" hidden="false" customHeight="false" outlineLevel="0" collapsed="false">
      <c r="A101" s="10" t="s">
        <v>178</v>
      </c>
      <c r="B101" s="10" t="n">
        <v>1.2</v>
      </c>
      <c r="C101" s="10" t="n">
        <v>600</v>
      </c>
      <c r="D101" s="10" t="n">
        <v>26</v>
      </c>
      <c r="E101" s="10"/>
      <c r="F101" s="10"/>
      <c r="G101" s="10"/>
      <c r="H101" s="10"/>
      <c r="I101" s="10"/>
      <c r="J101" s="10"/>
      <c r="K101" s="13"/>
      <c r="L101" s="10" t="s">
        <v>73</v>
      </c>
    </row>
    <row r="102" customFormat="false" ht="13.8" hidden="false" customHeight="false" outlineLevel="0" collapsed="false">
      <c r="A102" s="10" t="s">
        <v>179</v>
      </c>
      <c r="B102" s="10"/>
      <c r="C102" s="10" t="n">
        <v>570</v>
      </c>
      <c r="D102" s="10" t="n">
        <v>31.2</v>
      </c>
      <c r="E102" s="10" t="n">
        <v>0.05</v>
      </c>
      <c r="F102" s="10" t="n">
        <v>0.2</v>
      </c>
      <c r="G102" s="10" t="n">
        <v>1</v>
      </c>
      <c r="H102" s="10" t="n">
        <v>0</v>
      </c>
      <c r="I102" s="10" t="n">
        <v>0</v>
      </c>
      <c r="J102" s="10" t="n">
        <v>1</v>
      </c>
      <c r="K102" s="13" t="n">
        <v>25</v>
      </c>
      <c r="L102" s="10" t="s">
        <v>180</v>
      </c>
    </row>
    <row r="103" customFormat="false" ht="13.8" hidden="false" customHeight="false" outlineLevel="0" collapsed="false">
      <c r="A103" s="10" t="s">
        <v>181</v>
      </c>
      <c r="B103" s="10"/>
      <c r="C103" s="10" t="n">
        <v>240</v>
      </c>
      <c r="D103" s="10" t="n">
        <v>13</v>
      </c>
      <c r="E103" s="10" t="n">
        <v>0.03</v>
      </c>
      <c r="F103" s="10" t="n">
        <v>0.1</v>
      </c>
      <c r="G103" s="10" t="n">
        <v>0.5</v>
      </c>
      <c r="H103" s="10" t="n">
        <v>0</v>
      </c>
      <c r="I103" s="10" t="n">
        <v>0</v>
      </c>
      <c r="J103" s="10" t="n">
        <v>0.5</v>
      </c>
      <c r="K103" s="13" t="n">
        <v>25</v>
      </c>
      <c r="L103" s="10" t="s">
        <v>180</v>
      </c>
    </row>
    <row r="104" customFormat="false" ht="13.8" hidden="false" customHeight="false" outlineLevel="0" collapsed="false">
      <c r="A104" s="10" t="s">
        <v>182</v>
      </c>
      <c r="B104" s="10"/>
      <c r="C104" s="10" t="n">
        <v>270</v>
      </c>
      <c r="D104" s="10" t="n">
        <v>25.2</v>
      </c>
      <c r="E104" s="10" t="n">
        <v>0.12</v>
      </c>
      <c r="F104" s="10" t="n">
        <v>0.45</v>
      </c>
      <c r="G104" s="10" t="n">
        <v>0.03</v>
      </c>
      <c r="H104" s="10" t="n">
        <v>0</v>
      </c>
      <c r="I104" s="10" t="n">
        <v>0</v>
      </c>
      <c r="J104" s="10" t="n">
        <v>0</v>
      </c>
      <c r="K104" s="13" t="n">
        <v>25</v>
      </c>
      <c r="L104" s="10" t="s">
        <v>75</v>
      </c>
    </row>
    <row r="105" customFormat="false" ht="13.8" hidden="false" customHeight="false" outlineLevel="0" collapsed="false">
      <c r="A105" s="10" t="s">
        <v>183</v>
      </c>
      <c r="B105" s="10"/>
      <c r="C105" s="10" t="n">
        <v>253</v>
      </c>
      <c r="D105" s="10" t="n">
        <v>50</v>
      </c>
      <c r="E105" s="10" t="n">
        <v>0.18</v>
      </c>
      <c r="F105" s="10" t="n">
        <v>0.53</v>
      </c>
      <c r="G105" s="10" t="n">
        <v>0.05</v>
      </c>
      <c r="H105" s="10" t="n">
        <v>0</v>
      </c>
      <c r="I105" s="10" t="n">
        <v>0</v>
      </c>
      <c r="J105" s="10" t="n">
        <v>0</v>
      </c>
      <c r="K105" s="13" t="n">
        <v>25</v>
      </c>
      <c r="L105" s="10" t="s">
        <v>88</v>
      </c>
    </row>
    <row r="106" customFormat="false" ht="13.8" hidden="false" customHeight="false" outlineLevel="0" collapsed="false">
      <c r="A106" s="10" t="s">
        <v>184</v>
      </c>
      <c r="B106" s="10"/>
      <c r="C106" s="10" t="n">
        <v>260</v>
      </c>
      <c r="D106" s="10" t="n">
        <v>33.3</v>
      </c>
      <c r="E106" s="10" t="n">
        <v>0.33</v>
      </c>
      <c r="F106" s="10" t="n">
        <v>0.76</v>
      </c>
      <c r="G106" s="10" t="n">
        <v>0.06</v>
      </c>
      <c r="H106" s="10" t="n">
        <v>0</v>
      </c>
      <c r="I106" s="10" t="n">
        <v>0</v>
      </c>
      <c r="J106" s="10" t="n">
        <v>0.3</v>
      </c>
      <c r="K106" s="13" t="n">
        <v>25</v>
      </c>
      <c r="L106" s="10" t="s">
        <v>88</v>
      </c>
    </row>
    <row r="107" customFormat="false" ht="13.8" hidden="false" customHeight="false" outlineLevel="0" collapsed="false">
      <c r="A107" s="10" t="s">
        <v>185</v>
      </c>
      <c r="B107" s="10" t="n">
        <v>6.2</v>
      </c>
      <c r="C107" s="10" t="n">
        <v>267</v>
      </c>
      <c r="D107" s="10" t="n">
        <v>37</v>
      </c>
      <c r="E107" s="10" t="n">
        <v>0.32</v>
      </c>
      <c r="F107" s="10" t="n">
        <v>0.91</v>
      </c>
      <c r="G107" s="10" t="n">
        <v>0.08</v>
      </c>
      <c r="H107" s="10" t="n">
        <v>0</v>
      </c>
      <c r="I107" s="10" t="n">
        <v>0.005</v>
      </c>
      <c r="J107" s="10" t="n">
        <v>0.3</v>
      </c>
      <c r="K107" s="13" t="n">
        <v>25</v>
      </c>
      <c r="L107" s="10" t="s">
        <v>88</v>
      </c>
    </row>
    <row r="108" customFormat="false" ht="13.8" hidden="false" customHeight="false" outlineLevel="0" collapsed="false">
      <c r="A108" s="10" t="s">
        <v>186</v>
      </c>
      <c r="B108" s="10" t="n">
        <v>6.2</v>
      </c>
      <c r="C108" s="10" t="n">
        <v>270</v>
      </c>
      <c r="D108" s="10" t="n">
        <v>42.9</v>
      </c>
      <c r="E108" s="10" t="n">
        <v>0.3</v>
      </c>
      <c r="F108" s="10" t="n">
        <v>1</v>
      </c>
      <c r="G108" s="10" t="n">
        <v>0.08</v>
      </c>
      <c r="H108" s="10" t="n">
        <v>0</v>
      </c>
      <c r="I108" s="10" t="n">
        <v>0.005</v>
      </c>
      <c r="J108" s="10" t="n">
        <v>0.3</v>
      </c>
      <c r="K108" s="13" t="n">
        <v>25</v>
      </c>
      <c r="L108" s="10" t="s">
        <v>88</v>
      </c>
    </row>
    <row r="109" customFormat="false" ht="13.8" hidden="false" customHeight="false" outlineLevel="0" collapsed="false">
      <c r="A109" s="10" t="s">
        <v>187</v>
      </c>
      <c r="B109" s="10"/>
      <c r="C109" s="10" t="n">
        <v>265</v>
      </c>
      <c r="D109" s="10" t="n">
        <v>36</v>
      </c>
      <c r="E109" s="10" t="n">
        <v>0.48</v>
      </c>
      <c r="F109" s="10" t="n">
        <v>0.8</v>
      </c>
      <c r="G109" s="10" t="n">
        <v>0.03</v>
      </c>
      <c r="H109" s="10" t="n">
        <v>0</v>
      </c>
      <c r="I109" s="10" t="n">
        <v>0</v>
      </c>
      <c r="J109" s="10" t="n">
        <v>0</v>
      </c>
      <c r="K109" s="13" t="n">
        <v>25</v>
      </c>
      <c r="L109" s="10" t="s">
        <v>88</v>
      </c>
    </row>
    <row r="110" customFormat="false" ht="13.8" hidden="false" customHeight="false" outlineLevel="0" collapsed="false">
      <c r="A110" s="10" t="s">
        <v>188</v>
      </c>
      <c r="B110" s="10"/>
      <c r="C110" s="10" t="n">
        <v>265</v>
      </c>
      <c r="D110" s="10" t="n">
        <v>46.9</v>
      </c>
      <c r="E110" s="10" t="n">
        <v>0.39</v>
      </c>
      <c r="F110" s="10" t="n">
        <v>0.78</v>
      </c>
      <c r="G110" s="10" t="n">
        <v>0.05</v>
      </c>
      <c r="H110" s="10" t="n">
        <v>0</v>
      </c>
      <c r="I110" s="10" t="n">
        <v>0.004</v>
      </c>
      <c r="J110" s="10" t="n">
        <v>0.3</v>
      </c>
      <c r="K110" s="13" t="n">
        <v>25</v>
      </c>
      <c r="L110" s="10" t="s">
        <v>88</v>
      </c>
    </row>
    <row r="111" customFormat="false" ht="13.8" hidden="false" customHeight="false" outlineLevel="0" collapsed="false">
      <c r="A111" s="10" t="s">
        <v>189</v>
      </c>
      <c r="B111" s="10"/>
      <c r="C111" s="10" t="n">
        <v>250</v>
      </c>
      <c r="D111" s="10" t="n">
        <v>42</v>
      </c>
      <c r="E111" s="10" t="n">
        <v>0.38</v>
      </c>
      <c r="F111" s="10" t="n">
        <v>0.65</v>
      </c>
      <c r="G111" s="10" t="n">
        <v>0.04</v>
      </c>
      <c r="H111" s="10" t="n">
        <v>0</v>
      </c>
      <c r="I111" s="10" t="n">
        <v>0.004</v>
      </c>
      <c r="J111" s="10" t="n">
        <v>0.3</v>
      </c>
      <c r="K111" s="13" t="n">
        <v>25</v>
      </c>
      <c r="L111" s="10" t="s">
        <v>88</v>
      </c>
    </row>
    <row r="112" customFormat="false" ht="13.8" hidden="false" customHeight="false" outlineLevel="0" collapsed="false">
      <c r="A112" s="10" t="s">
        <v>190</v>
      </c>
      <c r="B112" s="10"/>
      <c r="C112" s="10" t="n">
        <v>262</v>
      </c>
      <c r="D112" s="10" t="n">
        <v>41.4</v>
      </c>
      <c r="E112" s="10" t="n">
        <v>0.28</v>
      </c>
      <c r="F112" s="10" t="n">
        <v>1.15</v>
      </c>
      <c r="G112" s="10" t="n">
        <v>0.04</v>
      </c>
      <c r="H112" s="10" t="n">
        <v>0</v>
      </c>
      <c r="I112" s="10" t="n">
        <v>0.0035</v>
      </c>
      <c r="J112" s="10" t="n">
        <v>0.45</v>
      </c>
      <c r="K112" s="13" t="n">
        <v>25</v>
      </c>
      <c r="L112" s="10" t="s">
        <v>88</v>
      </c>
    </row>
    <row r="113" customFormat="false" ht="13.8" hidden="false" customHeight="false" outlineLevel="0" collapsed="false">
      <c r="A113" s="10" t="s">
        <v>191</v>
      </c>
      <c r="B113" s="10"/>
      <c r="C113" s="10" t="n">
        <v>255</v>
      </c>
      <c r="D113" s="10" t="n">
        <v>37.5</v>
      </c>
      <c r="E113" s="10" t="n">
        <v>0.28</v>
      </c>
      <c r="F113" s="10" t="n">
        <v>1.09</v>
      </c>
      <c r="G113" s="10" t="n">
        <v>0.04</v>
      </c>
      <c r="H113" s="10" t="n">
        <v>0</v>
      </c>
      <c r="I113" s="10" t="n">
        <v>0.0035</v>
      </c>
      <c r="J113" s="10" t="n">
        <v>0.45</v>
      </c>
      <c r="K113" s="13" t="n">
        <v>25</v>
      </c>
      <c r="L113" s="10" t="s">
        <v>88</v>
      </c>
    </row>
    <row r="114" customFormat="false" ht="13.8" hidden="false" customHeight="false" outlineLevel="0" collapsed="false">
      <c r="A114" s="10" t="s">
        <v>192</v>
      </c>
      <c r="B114" s="10"/>
      <c r="C114" s="10" t="n">
        <v>132</v>
      </c>
      <c r="D114" s="10" t="n">
        <v>37.5</v>
      </c>
      <c r="E114" s="10" t="n">
        <v>0.05</v>
      </c>
      <c r="F114" s="10" t="n">
        <v>0.21</v>
      </c>
      <c r="G114" s="10" t="n">
        <v>0</v>
      </c>
      <c r="H114" s="10" t="n">
        <v>0.7</v>
      </c>
      <c r="I114" s="10" t="n">
        <v>0</v>
      </c>
      <c r="J114" s="10" t="n">
        <v>0.8</v>
      </c>
      <c r="K114" s="13" t="n">
        <v>15</v>
      </c>
      <c r="L114" s="10" t="s">
        <v>84</v>
      </c>
    </row>
    <row r="115" customFormat="false" ht="13.8" hidden="false" customHeight="false" outlineLevel="0" collapsed="false">
      <c r="A115" s="10" t="s">
        <v>193</v>
      </c>
      <c r="B115" s="10" t="n">
        <v>3</v>
      </c>
      <c r="C115" s="10" t="n">
        <v>305</v>
      </c>
      <c r="D115" s="10" t="n">
        <v>12.2</v>
      </c>
      <c r="E115" s="10" t="n">
        <v>0.2</v>
      </c>
      <c r="F115" s="10" t="n">
        <v>0.35</v>
      </c>
      <c r="G115" s="10" t="n">
        <v>0.24</v>
      </c>
      <c r="H115" s="10" t="n">
        <v>0</v>
      </c>
      <c r="I115" s="10" t="n">
        <v>0</v>
      </c>
      <c r="J115" s="10" t="n">
        <v>0.1</v>
      </c>
      <c r="K115" s="13" t="n">
        <v>25</v>
      </c>
      <c r="L115" s="10" t="s">
        <v>75</v>
      </c>
    </row>
    <row r="116" customFormat="false" ht="13.8" hidden="false" customHeight="false" outlineLevel="0" collapsed="false">
      <c r="A116" s="10" t="s">
        <v>194</v>
      </c>
      <c r="B116" s="10" t="n">
        <v>3</v>
      </c>
      <c r="C116" s="10" t="n">
        <v>267</v>
      </c>
      <c r="D116" s="10" t="n">
        <v>11.1</v>
      </c>
      <c r="E116" s="10" t="n">
        <v>0.2</v>
      </c>
      <c r="F116" s="10" t="n">
        <v>0.34</v>
      </c>
      <c r="G116" s="10" t="n">
        <v>0.04</v>
      </c>
      <c r="H116" s="10" t="n">
        <v>0</v>
      </c>
      <c r="I116" s="10" t="n">
        <v>0</v>
      </c>
      <c r="J116" s="10" t="n">
        <v>0.1</v>
      </c>
      <c r="K116" s="13" t="n">
        <v>25</v>
      </c>
      <c r="L116" s="10" t="s">
        <v>75</v>
      </c>
    </row>
  </sheetData>
  <mergeCells count="1">
    <mergeCell ref="C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2:M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54296875" defaultRowHeight="15" zeroHeight="false" outlineLevelRow="0" outlineLevelCol="0"/>
  <cols>
    <col collapsed="false" customWidth="true" hidden="false" outlineLevel="0" max="1" min="1" style="14" width="9.14"/>
    <col collapsed="false" customWidth="true" hidden="false" outlineLevel="0" max="2" min="2" style="0" width="25.85"/>
    <col collapsed="false" customWidth="true" hidden="false" outlineLevel="0" max="3" min="3" style="0" width="10.28"/>
    <col collapsed="false" customWidth="true" hidden="false" outlineLevel="0" max="10" min="4" style="0" width="9.57"/>
    <col collapsed="false" customWidth="true" hidden="false" outlineLevel="0" max="11" min="11" style="0" width="11.85"/>
    <col collapsed="false" customWidth="true" hidden="false" outlineLevel="0" max="12" min="12" style="0" width="9.14"/>
  </cols>
  <sheetData>
    <row r="2" customFormat="false" ht="15" hidden="false" customHeight="false" outlineLevel="0" collapsed="false">
      <c r="C2" s="11" t="s">
        <v>0</v>
      </c>
      <c r="D2" s="11"/>
      <c r="E2" s="11"/>
      <c r="F2" s="11"/>
      <c r="G2" s="11"/>
      <c r="H2" s="11"/>
      <c r="I2" s="11"/>
      <c r="J2" s="11"/>
    </row>
    <row r="3" customFormat="false" ht="30" hidden="false" customHeight="false" outlineLevel="0" collapsed="false">
      <c r="C3" s="5" t="str">
        <f aca="false">Птица!B2</f>
        <v>Объемная энергия</v>
      </c>
      <c r="D3" s="5" t="str">
        <f aca="false">Птица!C2</f>
        <v>Протеин / белок</v>
      </c>
      <c r="E3" s="5" t="str">
        <f aca="false">Птица!D2</f>
        <v>Кальцый</v>
      </c>
      <c r="F3" s="5" t="str">
        <f aca="false">Птица!E2</f>
        <v>Фосфор</v>
      </c>
      <c r="G3" s="5" t="str">
        <f aca="false">Птица!F2</f>
        <v>Натрий</v>
      </c>
      <c r="H3" s="5" t="str">
        <f aca="false">Птица!G2</f>
        <v>Витамин A</v>
      </c>
      <c r="I3" s="5" t="str">
        <f aca="false">Птица!H2</f>
        <v>ВитаминD3</v>
      </c>
      <c r="J3" s="5" t="str">
        <f aca="false">Птица!I2</f>
        <v>ВитаминB2</v>
      </c>
      <c r="K3" s="15" t="s">
        <v>195</v>
      </c>
      <c r="L3" s="16" t="s">
        <v>196</v>
      </c>
      <c r="M3" s="17"/>
    </row>
    <row r="4" customFormat="false" ht="15" hidden="false" customHeight="false" outlineLevel="0" collapsed="false">
      <c r="C4" s="5" t="str">
        <f aca="false">Птица!B3</f>
        <v>ккал</v>
      </c>
      <c r="D4" s="5" t="str">
        <f aca="false">Птица!C3</f>
        <v>гр</v>
      </c>
      <c r="E4" s="5" t="str">
        <f aca="false">Птица!D3</f>
        <v>гр</v>
      </c>
      <c r="F4" s="5" t="str">
        <f aca="false">Птица!E3</f>
        <v>гр</v>
      </c>
      <c r="G4" s="5" t="str">
        <f aca="false">Птица!F3</f>
        <v>гр</v>
      </c>
      <c r="H4" s="5" t="str">
        <f aca="false">Птица!G3</f>
        <v>тыс МЕ</v>
      </c>
      <c r="I4" s="5" t="str">
        <f aca="false">Птица!H3</f>
        <v>тыс МЕ</v>
      </c>
      <c r="J4" s="5" t="str">
        <f aca="false">Птица!I3</f>
        <v>мГр</v>
      </c>
      <c r="K4" s="15" t="s">
        <v>197</v>
      </c>
      <c r="L4" s="18" t="s">
        <v>198</v>
      </c>
      <c r="M4" s="19"/>
    </row>
    <row r="5" customFormat="false" ht="15.75" hidden="false" customHeight="false" outlineLevel="0" collapsed="false">
      <c r="M5" s="20"/>
    </row>
    <row r="6" customFormat="false" ht="15.75" hidden="false" customHeight="false" outlineLevel="0" collapsed="false">
      <c r="B6" s="21" t="s">
        <v>58</v>
      </c>
      <c r="C6" s="22" t="n">
        <f aca="false">VLOOKUP($B6,Птица!$A:$I,2,0)</f>
        <v>290</v>
      </c>
      <c r="D6" s="22" t="n">
        <f aca="false">VLOOKUP($B6,Птица!$A:$I,3,0)</f>
        <v>21</v>
      </c>
      <c r="E6" s="22" t="n">
        <f aca="false">VLOOKUP($B6,Птица!$A:$I,4,0)</f>
        <v>2.5</v>
      </c>
      <c r="F6" s="22" t="n">
        <f aca="false">VLOOKUP($B6,Птица!$A:$I,5,0)</f>
        <v>0.699999988079071</v>
      </c>
      <c r="G6" s="22" t="n">
        <f aca="false">VLOOKUP($B6,Птица!$A:$I,6,0)</f>
        <v>0.300000011920929</v>
      </c>
      <c r="H6" s="22" t="n">
        <f aca="false">VLOOKUP($B6,Птица!$A:$I,7,0)</f>
        <v>1.5</v>
      </c>
      <c r="I6" s="22" t="n">
        <f aca="false">VLOOKUP($B6,Птица!$A:$I,8,0)</f>
        <v>0.15</v>
      </c>
      <c r="J6" s="23" t="n">
        <f aca="false">VLOOKUP($B6,Птица!$A:$I,9,0)</f>
        <v>0.5</v>
      </c>
      <c r="M6" s="20"/>
    </row>
    <row r="7" customFormat="false" ht="15.75" hidden="false" customHeight="false" outlineLevel="0" collapsed="false">
      <c r="M7" s="20"/>
    </row>
    <row r="8" s="29" customFormat="true" ht="15.75" hidden="false" customHeight="false" outlineLevel="0" collapsed="false">
      <c r="A8" s="24" t="n">
        <f aca="false">SUM(A10:A38)</f>
        <v>0.984</v>
      </c>
      <c r="B8" s="25" t="s">
        <v>199</v>
      </c>
      <c r="C8" s="26" t="n">
        <f aca="false">C40/C6</f>
        <v>0.975241379310345</v>
      </c>
      <c r="D8" s="26" t="n">
        <f aca="false">D40/D6</f>
        <v>0.962583333333333</v>
      </c>
      <c r="E8" s="26" t="n">
        <f aca="false">E40/E6</f>
        <v>0.979</v>
      </c>
      <c r="F8" s="26" t="n">
        <f aca="false">F40/F6</f>
        <v>1.03471430333537</v>
      </c>
      <c r="G8" s="26" t="n">
        <f aca="false">G40/G6</f>
        <v>0.979666627738212</v>
      </c>
      <c r="H8" s="26" t="n">
        <f aca="false">H40/H6</f>
        <v>1.01366666666667</v>
      </c>
      <c r="I8" s="26" t="n">
        <f aca="false">I40/I6</f>
        <v>1.01096666666667</v>
      </c>
      <c r="J8" s="26" t="n">
        <f aca="false">J40/J6</f>
        <v>0.8281</v>
      </c>
      <c r="K8" s="27"/>
      <c r="L8" s="28" t="n">
        <v>100</v>
      </c>
      <c r="M8" s="19"/>
    </row>
    <row r="9" customFormat="false" ht="15.75" hidden="false" customHeight="false" outlineLevel="0" collapsed="false">
      <c r="L9" s="1"/>
      <c r="M9" s="20"/>
    </row>
    <row r="10" customFormat="false" ht="15.75" hidden="false" customHeight="false" outlineLevel="0" collapsed="false">
      <c r="A10" s="30" t="n">
        <v>0.25</v>
      </c>
      <c r="B10" s="31" t="s">
        <v>104</v>
      </c>
      <c r="C10" s="32" t="n">
        <f aca="false">VLOOKUP($B10,Корма!$A:$I,3,0)*$A10</f>
        <v>82.5</v>
      </c>
      <c r="D10" s="32" t="n">
        <f aca="false">VLOOKUP($B10,Корма!$A:$I,4,0)*$A10</f>
        <v>2.575</v>
      </c>
      <c r="E10" s="32" t="n">
        <f aca="false">VLOOKUP($B10,Корма!$A:$I,5,0)*$A10</f>
        <v>0.0125</v>
      </c>
      <c r="F10" s="32" t="n">
        <f aca="false">VLOOKUP($B10,Корма!$A:$I,6,0)*$A10</f>
        <v>0.13</v>
      </c>
      <c r="G10" s="32" t="n">
        <f aca="false">VLOOKUP($B10,Корма!$A:$I,7,0)*$A10</f>
        <v>0.0075</v>
      </c>
      <c r="H10" s="32" t="n">
        <f aca="false">VLOOKUP($B10,Корма!$A:$I,8,0)*$A10</f>
        <v>0.2825</v>
      </c>
      <c r="I10" s="32" t="n">
        <f aca="false">VLOOKUP($B10,Корма!$A:$I,9,0)*$A10</f>
        <v>0</v>
      </c>
      <c r="J10" s="32" t="n">
        <f aca="false">VLOOKUP($B10,Корма!$A:$J,10,0)*$A10</f>
        <v>0.025</v>
      </c>
      <c r="K10" s="33" t="n">
        <f aca="false">VLOOKUP($B10,Корма!$A:$J,2,0)*$A10</f>
        <v>1.125</v>
      </c>
      <c r="L10" s="28" t="n">
        <f aca="false">L8*A10</f>
        <v>25</v>
      </c>
      <c r="M10" s="20"/>
    </row>
    <row r="11" customFormat="false" ht="15.75" hidden="false" customHeight="false" outlineLevel="0" collapsed="false">
      <c r="A11" s="34" t="n">
        <v>0.25</v>
      </c>
      <c r="B11" s="35" t="s">
        <v>157</v>
      </c>
      <c r="C11" s="32" t="n">
        <f aca="false">VLOOKUP($B11,Корма!$A:$I,3,0)*$A11</f>
        <v>73.75</v>
      </c>
      <c r="D11" s="32" t="n">
        <f aca="false">VLOOKUP($B11,Корма!$A:$I,4,0)*$A11</f>
        <v>3.725</v>
      </c>
      <c r="E11" s="32" t="n">
        <f aca="false">VLOOKUP($B11,Корма!$A:$I,5,0)*$A11</f>
        <v>0.0175</v>
      </c>
      <c r="F11" s="32" t="n">
        <f aca="false">VLOOKUP($B11,Корма!$A:$I,6,0)*$A11</f>
        <v>0.1075</v>
      </c>
      <c r="G11" s="32" t="n">
        <f aca="false">VLOOKUP($B11,Корма!$A:$I,7,0)*$A11</f>
        <v>0.01</v>
      </c>
      <c r="H11" s="32" t="n">
        <f aca="false">VLOOKUP($B11,Корма!$A:$I,8,0)*$A11</f>
        <v>0.425</v>
      </c>
      <c r="I11" s="32" t="n">
        <f aca="false">VLOOKUP($B11,Корма!$A:$I,9,0)*$A11</f>
        <v>0</v>
      </c>
      <c r="J11" s="32" t="n">
        <f aca="false">VLOOKUP($B11,Корма!$A:$J,10,0)*$A11</f>
        <v>0.025</v>
      </c>
      <c r="K11" s="33" t="n">
        <f aca="false">VLOOKUP($B11,Корма!$A:$J,2,0)*$A11</f>
        <v>1.375</v>
      </c>
      <c r="L11" s="28" t="n">
        <f aca="false">L8*A11</f>
        <v>25</v>
      </c>
      <c r="M11" s="20"/>
    </row>
    <row r="12" customFormat="false" ht="15.75" hidden="false" customHeight="false" outlineLevel="0" collapsed="false">
      <c r="A12" s="34" t="n">
        <v>0.16</v>
      </c>
      <c r="B12" s="35" t="s">
        <v>171</v>
      </c>
      <c r="C12" s="32" t="n">
        <f aca="false">VLOOKUP($B12,Корма!$A:$I,3,0)*$A12</f>
        <v>47.84</v>
      </c>
      <c r="D12" s="32" t="n">
        <f aca="false">VLOOKUP($B12,Корма!$A:$I,4,0)*$A12</f>
        <v>5.44</v>
      </c>
      <c r="E12" s="32" t="n">
        <f aca="false">VLOOKUP($B12,Корма!$A:$I,5,0)*$A12</f>
        <v>0.048</v>
      </c>
      <c r="F12" s="32" t="n">
        <f aca="false">VLOOKUP($B12,Корма!$A:$I,6,0)*$A12</f>
        <v>0.088</v>
      </c>
      <c r="G12" s="32" t="n">
        <f aca="false">VLOOKUP($B12,Корма!$A:$I,7,0)*$A12</f>
        <v>0.0048</v>
      </c>
      <c r="H12" s="32" t="n">
        <f aca="false">VLOOKUP($B12,Корма!$A:$I,8,0)*$A12</f>
        <v>0</v>
      </c>
      <c r="I12" s="32" t="n">
        <f aca="false">VLOOKUP($B12,Корма!$A:$I,9,0)*$A12</f>
        <v>0</v>
      </c>
      <c r="J12" s="32" t="n">
        <f aca="false">VLOOKUP($B12,Корма!$A:$J,10,0)*$A12</f>
        <v>0.048</v>
      </c>
      <c r="K12" s="33" t="n">
        <f aca="false">VLOOKUP($B12,Корма!$A:$J,2,0)*$A12</f>
        <v>2.4</v>
      </c>
      <c r="L12" s="28" t="n">
        <f aca="false">L8*A12</f>
        <v>16</v>
      </c>
      <c r="M12" s="20"/>
    </row>
    <row r="13" customFormat="false" ht="15.75" hidden="false" customHeight="false" outlineLevel="0" collapsed="false">
      <c r="A13" s="34" t="n">
        <v>0.07</v>
      </c>
      <c r="B13" s="35" t="s">
        <v>90</v>
      </c>
      <c r="C13" s="32" t="n">
        <f aca="false">VLOOKUP($B13,Корма!$A:$I,3,0)*$A13</f>
        <v>20.16</v>
      </c>
      <c r="D13" s="32" t="n">
        <f aca="false">VLOOKUP($B13,Корма!$A:$I,4,0)*$A13</f>
        <v>2.814</v>
      </c>
      <c r="E13" s="32" t="n">
        <f aca="false">VLOOKUP($B13,Корма!$A:$I,5,0)*$A13</f>
        <v>0.0231</v>
      </c>
      <c r="F13" s="32" t="n">
        <f aca="false">VLOOKUP($B13,Корма!$A:$I,6,0)*$A13</f>
        <v>0.0637</v>
      </c>
      <c r="G13" s="32" t="n">
        <f aca="false">VLOOKUP($B13,Корма!$A:$I,7,0)*$A13</f>
        <v>0.0063</v>
      </c>
      <c r="H13" s="32" t="n">
        <f aca="false">VLOOKUP($B13,Корма!$A:$I,8,0)*$A13</f>
        <v>0.21</v>
      </c>
      <c r="I13" s="32" t="n">
        <f aca="false">VLOOKUP($B13,Корма!$A:$I,9,0)*$A13</f>
        <v>0.00035</v>
      </c>
      <c r="J13" s="32" t="n">
        <f aca="false">VLOOKUP($B13,Корма!$A:$J,10,0)*$A13</f>
        <v>0.021</v>
      </c>
      <c r="K13" s="33" t="n">
        <f aca="false">VLOOKUP($B13,Корма!$A:$J,2,0)*$A13</f>
        <v>0.42</v>
      </c>
      <c r="L13" s="28" t="n">
        <f aca="false">L8*A13</f>
        <v>7</v>
      </c>
      <c r="M13" s="20"/>
    </row>
    <row r="14" customFormat="false" ht="15.75" hidden="false" customHeight="false" outlineLevel="0" collapsed="false">
      <c r="A14" s="34" t="n">
        <v>0.035</v>
      </c>
      <c r="B14" s="35" t="s">
        <v>94</v>
      </c>
      <c r="C14" s="32" t="n">
        <f aca="false">VLOOKUP($B14,Корма!$A:$I,3,0)*$A14</f>
        <v>0</v>
      </c>
      <c r="D14" s="32" t="n">
        <f aca="false">VLOOKUP($B14,Корма!$A:$I,4,0)*$A14</f>
        <v>0</v>
      </c>
      <c r="E14" s="32" t="n">
        <f aca="false">VLOOKUP($B14,Корма!$A:$I,5,0)*$A14</f>
        <v>1.12</v>
      </c>
      <c r="F14" s="32" t="n">
        <f aca="false">VLOOKUP($B14,Корма!$A:$I,6,0)*$A14</f>
        <v>0</v>
      </c>
      <c r="G14" s="32" t="n">
        <f aca="false">VLOOKUP($B14,Корма!$A:$I,7,0)*$A14</f>
        <v>0</v>
      </c>
      <c r="H14" s="32" t="n">
        <f aca="false">VLOOKUP($B14,Корма!$A:$I,8,0)*$A14</f>
        <v>0</v>
      </c>
      <c r="I14" s="32" t="n">
        <f aca="false">VLOOKUP($B14,Корма!$A:$I,9,0)*$A14</f>
        <v>0</v>
      </c>
      <c r="J14" s="32" t="n">
        <f aca="false">VLOOKUP($B14,Корма!$A:$J,10,0)*$A14</f>
        <v>0</v>
      </c>
      <c r="K14" s="33" t="n">
        <f aca="false">VLOOKUP($B14,Корма!$A:$J,2,0)*$A14</f>
        <v>0.1225</v>
      </c>
      <c r="L14" s="28" t="n">
        <f aca="false">L8*A14</f>
        <v>3.5</v>
      </c>
      <c r="M14" s="20"/>
    </row>
    <row r="15" customFormat="false" ht="15.75" hidden="false" customHeight="false" outlineLevel="0" collapsed="false">
      <c r="A15" s="34" t="n">
        <v>0.03</v>
      </c>
      <c r="B15" s="35" t="s">
        <v>159</v>
      </c>
      <c r="C15" s="32" t="n">
        <f aca="false">VLOOKUP($B15,Корма!$A:$I,3,0)*$A15</f>
        <v>0</v>
      </c>
      <c r="D15" s="32" t="n">
        <f aca="false">VLOOKUP($B15,Корма!$A:$I,4,0)*$A15</f>
        <v>0</v>
      </c>
      <c r="E15" s="32" t="n">
        <f aca="false">VLOOKUP($B15,Корма!$A:$I,5,0)*$A15</f>
        <v>0.99</v>
      </c>
      <c r="F15" s="32" t="n">
        <f aca="false">VLOOKUP($B15,Корма!$A:$I,6,0)*$A15</f>
        <v>0</v>
      </c>
      <c r="G15" s="32" t="n">
        <f aca="false">VLOOKUP($B15,Корма!$A:$I,7,0)*$A15</f>
        <v>0</v>
      </c>
      <c r="H15" s="32" t="n">
        <f aca="false">VLOOKUP($B15,Корма!$A:$I,8,0)*$A15</f>
        <v>0</v>
      </c>
      <c r="I15" s="32" t="n">
        <f aca="false">VLOOKUP($B15,Корма!$A:$I,9,0)*$A15</f>
        <v>0</v>
      </c>
      <c r="J15" s="32" t="n">
        <f aca="false">VLOOKUP($B15,Корма!$A:$J,10,0)*$A15</f>
        <v>0</v>
      </c>
      <c r="K15" s="33" t="n">
        <f aca="false">VLOOKUP($B15,Корма!$A:$J,2,0)*$A15</f>
        <v>0.09</v>
      </c>
      <c r="L15" s="28" t="n">
        <f aca="false">L8*A15</f>
        <v>3</v>
      </c>
      <c r="M15" s="20"/>
    </row>
    <row r="16" customFormat="false" ht="15.75" hidden="false" customHeight="false" outlineLevel="0" collapsed="false">
      <c r="A16" s="34" t="n">
        <v>0.004</v>
      </c>
      <c r="B16" s="35" t="s">
        <v>115</v>
      </c>
      <c r="C16" s="32" t="n">
        <f aca="false">VLOOKUP($B16,Корма!$A:$I,3,0)*$A16</f>
        <v>0</v>
      </c>
      <c r="D16" s="32" t="n">
        <f aca="false">VLOOKUP($B16,Корма!$A:$I,4,0)*$A16</f>
        <v>0</v>
      </c>
      <c r="E16" s="32" t="n">
        <f aca="false">VLOOKUP($B16,Корма!$A:$I,5,0)*$A16</f>
        <v>0.0656</v>
      </c>
      <c r="F16" s="32" t="n">
        <f aca="false">VLOOKUP($B16,Корма!$A:$I,6,0)*$A16</f>
        <v>0.092</v>
      </c>
      <c r="G16" s="32" t="n">
        <f aca="false">VLOOKUP($B16,Корма!$A:$I,7,0)*$A16</f>
        <v>0</v>
      </c>
      <c r="H16" s="32" t="n">
        <f aca="false">VLOOKUP($B16,Корма!$A:$I,8,0)*$A16</f>
        <v>0</v>
      </c>
      <c r="I16" s="32" t="n">
        <f aca="false">VLOOKUP($B16,Корма!$A:$I,9,0)*$A16</f>
        <v>0</v>
      </c>
      <c r="J16" s="32" t="n">
        <f aca="false">VLOOKUP($B16,Корма!$A:$J,10,0)*$A16</f>
        <v>0</v>
      </c>
      <c r="K16" s="33" t="n">
        <f aca="false">VLOOKUP($B16,Корма!$A:$J,2,0)*$A16</f>
        <v>0</v>
      </c>
      <c r="L16" s="28" t="n">
        <f aca="false">L8*A16</f>
        <v>0.4</v>
      </c>
      <c r="M16" s="20"/>
    </row>
    <row r="17" customFormat="false" ht="15.75" hidden="false" customHeight="false" outlineLevel="0" collapsed="false">
      <c r="A17" s="34" t="n">
        <v>0.03</v>
      </c>
      <c r="B17" s="35" t="s">
        <v>92</v>
      </c>
      <c r="C17" s="32" t="n">
        <f aca="false">VLOOKUP($B17,Корма!$A:$I,3,0)*$A17</f>
        <v>7.29</v>
      </c>
      <c r="D17" s="32" t="n">
        <f aca="false">VLOOKUP($B17,Корма!$A:$I,4,0)*$A17</f>
        <v>1.11</v>
      </c>
      <c r="E17" s="32" t="n">
        <f aca="false">VLOOKUP($B17,Корма!$A:$I,5,0)*$A17</f>
        <v>0.0108</v>
      </c>
      <c r="F17" s="32" t="n">
        <f aca="false">VLOOKUP($B17,Корма!$A:$I,6,0)*$A17</f>
        <v>0.0285</v>
      </c>
      <c r="G17" s="32" t="n">
        <f aca="false">VLOOKUP($B17,Корма!$A:$I,7,0)*$A17</f>
        <v>0.0018</v>
      </c>
      <c r="H17" s="32" t="n">
        <f aca="false">VLOOKUP($B17,Корма!$A:$I,8,0)*$A17</f>
        <v>0.003</v>
      </c>
      <c r="I17" s="32" t="n">
        <f aca="false">VLOOKUP($B17,Корма!$A:$I,9,0)*$A17</f>
        <v>0.00012</v>
      </c>
      <c r="J17" s="32" t="n">
        <f aca="false">VLOOKUP($B17,Корма!$A:$J,10,0)*$A17</f>
        <v>0.0135</v>
      </c>
      <c r="K17" s="33" t="n">
        <f aca="false">VLOOKUP($B17,Корма!$A:$J,2,0)*$A17</f>
        <v>0.15</v>
      </c>
      <c r="L17" s="28" t="n">
        <f aca="false">L8*A17</f>
        <v>3</v>
      </c>
      <c r="M17" s="20"/>
    </row>
    <row r="18" customFormat="false" ht="15.75" hidden="false" customHeight="false" outlineLevel="0" collapsed="false">
      <c r="A18" s="34" t="n">
        <v>0.006</v>
      </c>
      <c r="B18" s="35" t="s">
        <v>168</v>
      </c>
      <c r="C18" s="32" t="n">
        <f aca="false">VLOOKUP($B18,Корма!$A:$I,3,0)*$A18</f>
        <v>0</v>
      </c>
      <c r="D18" s="32" t="n">
        <f aca="false">VLOOKUP($B18,Корма!$A:$I,4,0)*$A18</f>
        <v>0</v>
      </c>
      <c r="E18" s="32" t="n">
        <f aca="false">VLOOKUP($B18,Корма!$A:$I,5,0)*$A18</f>
        <v>0</v>
      </c>
      <c r="F18" s="32" t="n">
        <f aca="false">VLOOKUP($B18,Корма!$A:$I,6,0)*$A18</f>
        <v>0</v>
      </c>
      <c r="G18" s="32" t="n">
        <f aca="false">VLOOKUP($B18,Корма!$A:$I,7,0)*$A18</f>
        <v>0.2232</v>
      </c>
      <c r="H18" s="32" t="n">
        <f aca="false">VLOOKUP($B18,Корма!$A:$I,8,0)*$A18</f>
        <v>0</v>
      </c>
      <c r="I18" s="32" t="n">
        <f aca="false">VLOOKUP($B18,Корма!$A:$I,9,0)*$A18</f>
        <v>0</v>
      </c>
      <c r="J18" s="32" t="n">
        <f aca="false">VLOOKUP($B18,Корма!$A:$J,10,0)*$A18</f>
        <v>0</v>
      </c>
      <c r="K18" s="33" t="n">
        <f aca="false">VLOOKUP($B18,Корма!$A:$J,2,0)*$A18</f>
        <v>0.009</v>
      </c>
      <c r="L18" s="28" t="n">
        <f aca="false">L8*A18</f>
        <v>0.6</v>
      </c>
      <c r="M18" s="20"/>
    </row>
    <row r="19" customFormat="false" ht="15.75" hidden="false" customHeight="false" outlineLevel="0" collapsed="false">
      <c r="A19" s="34" t="n">
        <v>0.025</v>
      </c>
      <c r="B19" s="35" t="s">
        <v>85</v>
      </c>
      <c r="C19" s="32" t="n">
        <f aca="false">VLOOKUP($B19,Корма!$A:$I,3,0)*$A19</f>
        <v>21.325</v>
      </c>
      <c r="D19" s="32" t="n">
        <f aca="false">VLOOKUP($B19,Корма!$A:$I,4,0)*$A19</f>
        <v>0</v>
      </c>
      <c r="E19" s="32" t="n">
        <f aca="false">VLOOKUP($B19,Корма!$A:$I,5,0)*$A19</f>
        <v>0</v>
      </c>
      <c r="F19" s="32" t="n">
        <f aca="false">VLOOKUP($B19,Корма!$A:$I,6,0)*$A19</f>
        <v>0</v>
      </c>
      <c r="G19" s="32" t="n">
        <f aca="false">VLOOKUP($B19,Корма!$A:$I,7,0)*$A19</f>
        <v>0</v>
      </c>
      <c r="H19" s="32" t="n">
        <f aca="false">VLOOKUP($B19,Корма!$A:$I,8,0)*$A19</f>
        <v>0</v>
      </c>
      <c r="I19" s="32" t="n">
        <f aca="false">VLOOKUP($B19,Корма!$A:$I,9,0)*$A19</f>
        <v>0</v>
      </c>
      <c r="J19" s="32" t="n">
        <f aca="false">VLOOKUP($B19,Корма!$A:$J,10,0)*$A19</f>
        <v>0</v>
      </c>
      <c r="K19" s="33" t="n">
        <f aca="false">VLOOKUP($B19,Корма!$A:$J,2,0)*$A19</f>
        <v>0.5</v>
      </c>
      <c r="L19" s="28" t="n">
        <f aca="false">L8*A19</f>
        <v>2.5</v>
      </c>
      <c r="M19" s="20"/>
    </row>
    <row r="20" customFormat="false" ht="15.75" hidden="false" customHeight="false" outlineLevel="0" collapsed="false">
      <c r="A20" s="34" t="n">
        <v>0.0075</v>
      </c>
      <c r="B20" s="35" t="s">
        <v>153</v>
      </c>
      <c r="C20" s="32" t="n">
        <f aca="false">VLOOKUP($B20,Корма!$A:$I,3,0)*$A20</f>
        <v>0</v>
      </c>
      <c r="D20" s="32" t="n">
        <f aca="false">VLOOKUP($B20,Корма!$A:$I,4,0)*$A20</f>
        <v>0</v>
      </c>
      <c r="E20" s="32" t="n">
        <f aca="false">VLOOKUP($B20,Корма!$A:$I,5,0)*$A20</f>
        <v>0</v>
      </c>
      <c r="F20" s="32" t="n">
        <f aca="false">VLOOKUP($B20,Корма!$A:$I,6,0)*$A20</f>
        <v>0</v>
      </c>
      <c r="G20" s="32" t="n">
        <f aca="false">VLOOKUP($B20,Корма!$A:$I,7,0)*$A20</f>
        <v>0</v>
      </c>
      <c r="H20" s="32" t="n">
        <f aca="false">VLOOKUP($B20,Корма!$A:$I,8,0)*$A20</f>
        <v>0.6</v>
      </c>
      <c r="I20" s="32" t="n">
        <f aca="false">VLOOKUP($B20,Корма!$A:$I,9,0)*$A20</f>
        <v>0.15</v>
      </c>
      <c r="J20" s="32" t="n">
        <f aca="false">VLOOKUP($B20,Корма!$A:$J,10,0)*$A20</f>
        <v>0.225</v>
      </c>
      <c r="K20" s="33" t="n">
        <f aca="false">VLOOKUP($B20,Корма!$A:$J,2,0)*$A20</f>
        <v>0.1125</v>
      </c>
      <c r="L20" s="28" t="n">
        <f aca="false">L8*A20</f>
        <v>0.75</v>
      </c>
      <c r="M20" s="20"/>
    </row>
    <row r="21" customFormat="false" ht="15.75" hidden="false" customHeight="false" outlineLevel="0" collapsed="false">
      <c r="A21" s="34" t="n">
        <v>0.0165</v>
      </c>
      <c r="B21" s="35" t="s">
        <v>126</v>
      </c>
      <c r="C21" s="32" t="n">
        <f aca="false">VLOOKUP($B21,Корма!$A:$I,3,0)*$A21</f>
        <v>4.455</v>
      </c>
      <c r="D21" s="32" t="n">
        <f aca="false">VLOOKUP($B21,Корма!$A:$I,4,0)*$A21</f>
        <v>0.80025</v>
      </c>
      <c r="E21" s="32" t="n">
        <f aca="false">VLOOKUP($B21,Корма!$A:$I,5,0)*$A21</f>
        <v>0.132</v>
      </c>
      <c r="F21" s="32" t="n">
        <f aca="false">VLOOKUP($B21,Корма!$A:$I,6,0)*$A21</f>
        <v>0.1056</v>
      </c>
      <c r="G21" s="32" t="n">
        <f aca="false">VLOOKUP($B21,Корма!$A:$I,7,0)*$A21</f>
        <v>0.0363</v>
      </c>
      <c r="H21" s="32" t="n">
        <f aca="false">VLOOKUP($B21,Корма!$A:$I,8,0)*$A21</f>
        <v>0</v>
      </c>
      <c r="I21" s="32" t="n">
        <f aca="false">VLOOKUP($B21,Корма!$A:$I,9,0)*$A21</f>
        <v>0.000825</v>
      </c>
      <c r="J21" s="32" t="n">
        <f aca="false">VLOOKUP($B21,Корма!$A:$J,10,0)*$A21</f>
        <v>0.01155</v>
      </c>
      <c r="K21" s="33" t="n">
        <f aca="false">VLOOKUP($B21,Корма!$A:$J,2,0)*$A21</f>
        <v>0.1815</v>
      </c>
      <c r="L21" s="28" t="n">
        <f aca="false">L8*A21</f>
        <v>1.65</v>
      </c>
      <c r="M21" s="20"/>
    </row>
    <row r="22" customFormat="false" ht="15.75" hidden="false" customHeight="false" outlineLevel="0" collapsed="false">
      <c r="A22" s="34" t="n">
        <v>0.1</v>
      </c>
      <c r="B22" s="35" t="s">
        <v>191</v>
      </c>
      <c r="C22" s="32" t="n">
        <f aca="false">VLOOKUP($B22,Корма!$A:$I,3,0)*$A22</f>
        <v>25.5</v>
      </c>
      <c r="D22" s="32" t="n">
        <f aca="false">VLOOKUP($B22,Корма!$A:$I,4,0)*$A22</f>
        <v>3.75</v>
      </c>
      <c r="E22" s="32" t="n">
        <f aca="false">VLOOKUP($B22,Корма!$A:$I,5,0)*$A22</f>
        <v>0.028</v>
      </c>
      <c r="F22" s="32" t="n">
        <f aca="false">VLOOKUP($B22,Корма!$A:$I,6,0)*$A22</f>
        <v>0.109</v>
      </c>
      <c r="G22" s="32" t="n">
        <f aca="false">VLOOKUP($B22,Корма!$A:$I,7,0)*$A22</f>
        <v>0.004</v>
      </c>
      <c r="H22" s="32" t="n">
        <f aca="false">VLOOKUP($B22,Корма!$A:$I,8,0)*$A22</f>
        <v>0</v>
      </c>
      <c r="I22" s="32" t="n">
        <f aca="false">VLOOKUP($B22,Корма!$A:$I,9,0)*$A22</f>
        <v>0.00035</v>
      </c>
      <c r="J22" s="32" t="n">
        <f aca="false">VLOOKUP($B22,Корма!$A:$J,10,0)*$A22</f>
        <v>0.045</v>
      </c>
      <c r="K22" s="33" t="n">
        <f aca="false">VLOOKUP($B22,Корма!$A:$J,2,0)*$A22</f>
        <v>0</v>
      </c>
      <c r="L22" s="28" t="n">
        <f aca="false">L8*A22</f>
        <v>10</v>
      </c>
      <c r="M22" s="20"/>
    </row>
    <row r="23" customFormat="false" ht="15.75" hidden="false" customHeight="false" outlineLevel="0" collapsed="false">
      <c r="A23" s="34" t="n">
        <v>0</v>
      </c>
      <c r="B23" s="35" t="s">
        <v>173</v>
      </c>
      <c r="C23" s="32" t="n">
        <f aca="false">VLOOKUP($B23,Корма!$A:$I,3,0)*$A23</f>
        <v>0</v>
      </c>
      <c r="D23" s="32" t="n">
        <f aca="false">VLOOKUP($B23,Корма!$A:$I,4,0)*$A23</f>
        <v>0</v>
      </c>
      <c r="E23" s="32" t="n">
        <f aca="false">VLOOKUP($B23,Корма!$A:$I,5,0)*$A23</f>
        <v>0</v>
      </c>
      <c r="F23" s="32" t="n">
        <f aca="false">VLOOKUP($B23,Корма!$A:$I,6,0)*$A23</f>
        <v>0</v>
      </c>
      <c r="G23" s="32" t="n">
        <f aca="false">VLOOKUP($B23,Корма!$A:$I,7,0)*$A23</f>
        <v>0</v>
      </c>
      <c r="H23" s="32" t="n">
        <f aca="false">VLOOKUP($B23,Корма!$A:$I,8,0)*$A23</f>
        <v>0</v>
      </c>
      <c r="I23" s="32" t="n">
        <f aca="false">VLOOKUP($B23,Корма!$A:$I,9,0)*$A23</f>
        <v>0</v>
      </c>
      <c r="J23" s="32" t="n">
        <f aca="false">VLOOKUP($B23,Корма!$A:$J,10,0)*$A23</f>
        <v>0</v>
      </c>
      <c r="K23" s="33" t="n">
        <f aca="false">VLOOKUP($B23,Корма!$A:$J,2,0)*$A23</f>
        <v>0</v>
      </c>
      <c r="L23" s="28" t="n">
        <f aca="false">L8*A23</f>
        <v>0</v>
      </c>
      <c r="M23" s="20"/>
    </row>
    <row r="24" customFormat="false" ht="13.8" hidden="false" customHeight="false" outlineLevel="0" collapsed="false">
      <c r="A24" s="34" t="n">
        <v>0</v>
      </c>
      <c r="B24" s="35" t="s">
        <v>200</v>
      </c>
      <c r="C24" s="32" t="n">
        <v>0</v>
      </c>
      <c r="D24" s="32"/>
      <c r="E24" s="32"/>
      <c r="F24" s="32"/>
      <c r="G24" s="32"/>
      <c r="H24" s="32"/>
      <c r="I24" s="32"/>
      <c r="J24" s="32"/>
      <c r="K24" s="33"/>
      <c r="L24" s="28" t="n">
        <f aca="false">L8*A24</f>
        <v>0</v>
      </c>
      <c r="M24" s="20"/>
    </row>
    <row r="25" customFormat="false" ht="13.8" hidden="false" customHeight="false" outlineLevel="0" collapsed="false">
      <c r="A25" s="34" t="n">
        <v>0</v>
      </c>
      <c r="B25" s="35" t="s">
        <v>200</v>
      </c>
      <c r="C25" s="32"/>
      <c r="D25" s="32"/>
      <c r="E25" s="32"/>
      <c r="F25" s="32"/>
      <c r="G25" s="32"/>
      <c r="H25" s="32"/>
      <c r="I25" s="32"/>
      <c r="J25" s="32"/>
      <c r="K25" s="33"/>
      <c r="L25" s="28" t="n">
        <f aca="false">L8*A25</f>
        <v>0</v>
      </c>
      <c r="M25" s="20"/>
    </row>
    <row r="26" customFormat="false" ht="13.8" hidden="false" customHeight="false" outlineLevel="0" collapsed="false">
      <c r="A26" s="36" t="n">
        <v>0</v>
      </c>
      <c r="B26" s="37" t="s">
        <v>200</v>
      </c>
      <c r="C26" s="38"/>
      <c r="D26" s="38"/>
      <c r="E26" s="38"/>
      <c r="F26" s="38"/>
      <c r="G26" s="38"/>
      <c r="H26" s="38"/>
      <c r="I26" s="38"/>
      <c r="J26" s="38"/>
      <c r="K26" s="39"/>
      <c r="L26" s="28" t="n">
        <f aca="false">L8*A26</f>
        <v>0</v>
      </c>
      <c r="M26" s="20"/>
    </row>
    <row r="27" customFormat="false" ht="13.8" hidden="false" customHeight="false" outlineLevel="0" collapsed="false">
      <c r="A27" s="36" t="n">
        <v>0</v>
      </c>
      <c r="B27" s="37" t="s">
        <v>200</v>
      </c>
      <c r="C27" s="38"/>
      <c r="D27" s="38"/>
      <c r="E27" s="38"/>
      <c r="F27" s="38"/>
      <c r="G27" s="38"/>
      <c r="H27" s="38"/>
      <c r="I27" s="38"/>
      <c r="J27" s="38"/>
      <c r="K27" s="39"/>
      <c r="L27" s="28" t="n">
        <f aca="false">L8*A27</f>
        <v>0</v>
      </c>
      <c r="M27" s="20"/>
    </row>
    <row r="28" customFormat="false" ht="13.8" hidden="false" customHeight="false" outlineLevel="0" collapsed="false">
      <c r="A28" s="36" t="n">
        <v>0</v>
      </c>
      <c r="B28" s="37" t="s">
        <v>200</v>
      </c>
      <c r="C28" s="38"/>
      <c r="D28" s="38"/>
      <c r="E28" s="38"/>
      <c r="F28" s="38"/>
      <c r="G28" s="38"/>
      <c r="H28" s="38"/>
      <c r="I28" s="38"/>
      <c r="J28" s="38"/>
      <c r="K28" s="39"/>
      <c r="L28" s="28" t="n">
        <f aca="false">L8*A28</f>
        <v>0</v>
      </c>
      <c r="M28" s="20"/>
    </row>
    <row r="29" customFormat="false" ht="13.8" hidden="false" customHeight="false" outlineLevel="0" collapsed="false">
      <c r="A29" s="36" t="n">
        <v>0</v>
      </c>
      <c r="B29" s="37" t="s">
        <v>200</v>
      </c>
      <c r="C29" s="38"/>
      <c r="D29" s="38"/>
      <c r="E29" s="38"/>
      <c r="F29" s="38"/>
      <c r="G29" s="38"/>
      <c r="H29" s="38"/>
      <c r="I29" s="38"/>
      <c r="J29" s="38"/>
      <c r="K29" s="39"/>
      <c r="L29" s="28" t="n">
        <f aca="false">L8*A29</f>
        <v>0</v>
      </c>
      <c r="M29" s="20"/>
    </row>
    <row r="30" customFormat="false" ht="13.8" hidden="false" customHeight="false" outlineLevel="0" collapsed="false">
      <c r="A30" s="36" t="n">
        <v>0</v>
      </c>
      <c r="B30" s="37" t="s">
        <v>200</v>
      </c>
      <c r="C30" s="38"/>
      <c r="D30" s="38"/>
      <c r="E30" s="38"/>
      <c r="F30" s="38"/>
      <c r="G30" s="38"/>
      <c r="H30" s="38"/>
      <c r="I30" s="38"/>
      <c r="J30" s="38"/>
      <c r="K30" s="39"/>
      <c r="L30" s="28" t="n">
        <f aca="false">L8*A30</f>
        <v>0</v>
      </c>
      <c r="M30" s="20"/>
    </row>
    <row r="31" customFormat="false" ht="13.8" hidden="false" customHeight="false" outlineLevel="0" collapsed="false">
      <c r="A31" s="36" t="n">
        <v>0</v>
      </c>
      <c r="B31" s="37" t="s">
        <v>200</v>
      </c>
      <c r="C31" s="38"/>
      <c r="D31" s="38"/>
      <c r="E31" s="38"/>
      <c r="F31" s="38"/>
      <c r="G31" s="38"/>
      <c r="H31" s="38"/>
      <c r="I31" s="38"/>
      <c r="J31" s="38"/>
      <c r="K31" s="39"/>
      <c r="L31" s="28" t="n">
        <f aca="false">L8*A31</f>
        <v>0</v>
      </c>
      <c r="M31" s="20"/>
    </row>
    <row r="32" customFormat="false" ht="13.8" hidden="false" customHeight="false" outlineLevel="0" collapsed="false">
      <c r="A32" s="36" t="n">
        <v>0</v>
      </c>
      <c r="B32" s="37" t="s">
        <v>200</v>
      </c>
      <c r="C32" s="38"/>
      <c r="D32" s="38"/>
      <c r="E32" s="38"/>
      <c r="F32" s="38"/>
      <c r="G32" s="38"/>
      <c r="H32" s="38"/>
      <c r="I32" s="38"/>
      <c r="J32" s="38"/>
      <c r="K32" s="39"/>
      <c r="L32" s="28" t="n">
        <f aca="false">L8*A32</f>
        <v>0</v>
      </c>
      <c r="M32" s="20"/>
    </row>
    <row r="33" customFormat="false" ht="13.8" hidden="false" customHeight="false" outlineLevel="0" collapsed="false">
      <c r="A33" s="36" t="n">
        <v>0</v>
      </c>
      <c r="B33" s="37" t="s">
        <v>200</v>
      </c>
      <c r="C33" s="38"/>
      <c r="D33" s="38"/>
      <c r="E33" s="38"/>
      <c r="F33" s="38"/>
      <c r="G33" s="38"/>
      <c r="H33" s="38"/>
      <c r="I33" s="38"/>
      <c r="J33" s="38"/>
      <c r="K33" s="39"/>
      <c r="L33" s="28" t="n">
        <f aca="false">L8*A33</f>
        <v>0</v>
      </c>
      <c r="M33" s="20"/>
    </row>
    <row r="34" customFormat="false" ht="13.8" hidden="false" customHeight="false" outlineLevel="0" collapsed="false">
      <c r="A34" s="36" t="n">
        <v>0</v>
      </c>
      <c r="B34" s="37" t="s">
        <v>200</v>
      </c>
      <c r="C34" s="38"/>
      <c r="D34" s="38"/>
      <c r="E34" s="38"/>
      <c r="F34" s="38"/>
      <c r="G34" s="38"/>
      <c r="H34" s="38"/>
      <c r="I34" s="38"/>
      <c r="J34" s="38"/>
      <c r="K34" s="39"/>
      <c r="L34" s="28" t="n">
        <f aca="false">L8*A34</f>
        <v>0</v>
      </c>
      <c r="M34" s="20"/>
    </row>
    <row r="35" customFormat="false" ht="13.8" hidden="false" customHeight="false" outlineLevel="0" collapsed="false">
      <c r="A35" s="36" t="n">
        <v>0</v>
      </c>
      <c r="B35" s="37" t="s">
        <v>200</v>
      </c>
      <c r="C35" s="38"/>
      <c r="D35" s="38"/>
      <c r="E35" s="38"/>
      <c r="F35" s="38"/>
      <c r="G35" s="38"/>
      <c r="H35" s="38"/>
      <c r="I35" s="38"/>
      <c r="J35" s="38"/>
      <c r="K35" s="39"/>
      <c r="L35" s="28" t="n">
        <f aca="false">L8*A35</f>
        <v>0</v>
      </c>
      <c r="M35" s="20"/>
    </row>
    <row r="36" customFormat="false" ht="13.8" hidden="false" customHeight="false" outlineLevel="0" collapsed="false">
      <c r="A36" s="36" t="n">
        <v>0</v>
      </c>
      <c r="B36" s="37" t="s">
        <v>200</v>
      </c>
      <c r="C36" s="38"/>
      <c r="D36" s="38"/>
      <c r="E36" s="38"/>
      <c r="F36" s="38"/>
      <c r="G36" s="38"/>
      <c r="H36" s="38"/>
      <c r="I36" s="38"/>
      <c r="J36" s="38"/>
      <c r="K36" s="39"/>
      <c r="L36" s="28" t="n">
        <f aca="false">L8*A36</f>
        <v>0</v>
      </c>
      <c r="M36" s="20"/>
    </row>
    <row r="37" customFormat="false" ht="13.8" hidden="false" customHeight="false" outlineLevel="0" collapsed="false">
      <c r="A37" s="36" t="n">
        <v>0</v>
      </c>
      <c r="B37" s="37" t="s">
        <v>200</v>
      </c>
      <c r="C37" s="38"/>
      <c r="D37" s="38"/>
      <c r="E37" s="38"/>
      <c r="F37" s="38"/>
      <c r="G37" s="38"/>
      <c r="H37" s="38"/>
      <c r="I37" s="38"/>
      <c r="J37" s="38"/>
      <c r="K37" s="39"/>
      <c r="L37" s="28" t="n">
        <f aca="false">L8*A37</f>
        <v>0</v>
      </c>
      <c r="M37" s="20"/>
    </row>
    <row r="38" customFormat="false" ht="13.8" hidden="false" customHeight="false" outlineLevel="0" collapsed="false">
      <c r="A38" s="40" t="n">
        <v>0</v>
      </c>
      <c r="B38" s="37" t="s">
        <v>200</v>
      </c>
      <c r="C38" s="41"/>
      <c r="D38" s="41"/>
      <c r="E38" s="41"/>
      <c r="F38" s="41"/>
      <c r="G38" s="41"/>
      <c r="H38" s="41"/>
      <c r="I38" s="41"/>
      <c r="J38" s="41"/>
      <c r="K38" s="42"/>
      <c r="L38" s="28" t="n">
        <f aca="false">L8*A38</f>
        <v>0</v>
      </c>
      <c r="M38" s="20"/>
    </row>
    <row r="39" customFormat="false" ht="15.75" hidden="false" customHeight="false" outlineLevel="0" collapsed="false">
      <c r="A39" s="43"/>
      <c r="C39" s="44"/>
      <c r="D39" s="44"/>
      <c r="E39" s="44"/>
      <c r="F39" s="44"/>
      <c r="G39" s="44"/>
      <c r="H39" s="44"/>
      <c r="I39" s="44"/>
      <c r="J39" s="44"/>
      <c r="K39" s="44"/>
      <c r="L39" s="1"/>
      <c r="M39" s="20"/>
    </row>
    <row r="40" customFormat="false" ht="15.75" hidden="false" customHeight="false" outlineLevel="0" collapsed="false">
      <c r="B40" s="45" t="s">
        <v>201</v>
      </c>
      <c r="C40" s="46" t="n">
        <f aca="false">SUM(C10:C38)</f>
        <v>282.82</v>
      </c>
      <c r="D40" s="47" t="n">
        <f aca="false">SUM(D10:D38)</f>
        <v>20.21425</v>
      </c>
      <c r="E40" s="47" t="n">
        <f aca="false">SUM(E10:E38)</f>
        <v>2.4475</v>
      </c>
      <c r="F40" s="47" t="n">
        <f aca="false">SUM(F10:F38)</f>
        <v>0.7243</v>
      </c>
      <c r="G40" s="47" t="n">
        <f aca="false">SUM(G10:G38)</f>
        <v>0.2939</v>
      </c>
      <c r="H40" s="47" t="n">
        <f aca="false">SUM(H10:H38)</f>
        <v>1.5205</v>
      </c>
      <c r="I40" s="47" t="n">
        <f aca="false">SUM(I10:I38)</f>
        <v>0.151645</v>
      </c>
      <c r="J40" s="47" t="n">
        <f aca="false">SUM(J10:J38)</f>
        <v>0.41405</v>
      </c>
      <c r="K40" s="48" t="n">
        <f aca="false">SUM(K10:K38)</f>
        <v>6.4855</v>
      </c>
      <c r="L40" s="28" t="n">
        <f aca="false">SUM(L10:L38)</f>
        <v>98.4</v>
      </c>
      <c r="M40" s="20"/>
    </row>
  </sheetData>
  <mergeCells count="1">
    <mergeCell ref="C2:J2"/>
  </mergeCells>
  <conditionalFormatting sqref="C8">
    <cfRule type="expression" priority="2" aboveAverage="0" equalAverage="0" bottom="0" percent="0" rank="0" text="" dxfId="0">
      <formula>C8&lt;95%</formula>
    </cfRule>
    <cfRule type="expression" priority="3" aboveAverage="0" equalAverage="0" bottom="0" percent="0" rank="0" text="" dxfId="1">
      <formula>C8&lt;105%</formula>
    </cfRule>
    <cfRule type="expression" priority="4" aboveAverage="0" equalAverage="0" bottom="0" percent="0" rank="0" text="" dxfId="2">
      <formula>C8&gt;105.1%</formula>
    </cfRule>
  </conditionalFormatting>
  <conditionalFormatting sqref="D8:J8">
    <cfRule type="expression" priority="5" aboveAverage="0" equalAverage="0" bottom="0" percent="0" rank="0" text="" dxfId="3">
      <formula>D8&gt;105.1</formula>
    </cfRule>
    <cfRule type="expression" priority="6" aboveAverage="0" equalAverage="0" bottom="0" percent="0" rank="0" text="" dxfId="4">
      <formula>D8&lt;105%</formula>
    </cfRule>
    <cfRule type="expression" priority="7" aboveAverage="0" equalAverage="0" bottom="0" percent="0" rank="0" text="" dxfId="5">
      <formula>D8&lt;97%</formula>
    </cfRule>
  </conditionalFormatting>
  <conditionalFormatting sqref="D8:J8">
    <cfRule type="expression" priority="8" aboveAverage="0" equalAverage="0" bottom="0" percent="0" rank="0" text="" dxfId="6">
      <formula>D8&lt;97%</formula>
    </cfRule>
    <cfRule type="expression" priority="9" aboveAverage="0" equalAverage="0" bottom="0" percent="0" rank="0" text="" dxfId="7">
      <formula>D8&lt;105%</formula>
    </cfRule>
    <cfRule type="expression" priority="10" aboveAverage="0" equalAverage="0" bottom="0" percent="0" rank="0" text="" dxfId="8">
      <formula>D8&gt;105.1%</formula>
    </cfRule>
  </conditionalFormatting>
  <conditionalFormatting sqref="A8">
    <cfRule type="expression" priority="11" aboveAverage="0" equalAverage="0" bottom="0" percent="0" rank="0" text="" dxfId="9">
      <formula>A8&gt;100%</formula>
    </cfRule>
    <cfRule type="expression" priority="12" aboveAverage="0" equalAverage="0" bottom="0" percent="0" rank="0" text="" dxfId="10">
      <formula>A8=100%</formula>
    </cfRule>
    <cfRule type="expression" priority="13" aboveAverage="0" equalAverage="0" bottom="0" percent="0" rank="0" text="" dxfId="11">
      <formula>A8&lt;100%</formula>
    </cfRule>
  </conditionalFormatting>
  <conditionalFormatting sqref="D8:J8">
    <cfRule type="expression" priority="14" aboveAverage="0" equalAverage="0" bottom="0" percent="0" rank="0" text="" dxfId="12">
      <formula>D8&lt;95%</formula>
    </cfRule>
    <cfRule type="expression" priority="15" aboveAverage="0" equalAverage="0" bottom="0" percent="0" rank="0" text="" dxfId="13">
      <formula>D8&lt;105%</formula>
    </cfRule>
    <cfRule type="expression" priority="16" aboveAverage="0" equalAverage="0" bottom="0" percent="0" rank="0" text="" dxfId="14">
      <formula>D8&gt;105.1%</formula>
    </cfRule>
  </conditionalFormatting>
  <dataValidations count="2">
    <dataValidation allowBlank="true" operator="between" showDropDown="false" showErrorMessage="true" showInputMessage="true" sqref="B10:B38" type="list">
      <formula1>корма</formula1>
      <formula2>0</formula2>
    </dataValidation>
    <dataValidation allowBlank="true" operator="between" showDropDown="false" showErrorMessage="true" showInputMessage="true" sqref="B6" type="list">
      <formula1>птичка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2:R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4" activeCellId="0" sqref="O4"/>
    </sheetView>
  </sheetViews>
  <sheetFormatPr defaultColWidth="8.54296875" defaultRowHeight="15" zeroHeight="false" outlineLevelRow="0" outlineLevelCol="0"/>
  <cols>
    <col collapsed="false" customWidth="true" hidden="false" outlineLevel="0" max="1" min="1" style="14" width="9.14"/>
    <col collapsed="false" customWidth="true" hidden="false" outlineLevel="0" max="2" min="2" style="0" width="25.85"/>
    <col collapsed="false" customWidth="true" hidden="false" outlineLevel="0" max="3" min="3" style="0" width="10.28"/>
    <col collapsed="false" customWidth="true" hidden="false" outlineLevel="0" max="10" min="4" style="0" width="9.57"/>
    <col collapsed="false" customWidth="true" hidden="false" outlineLevel="0" max="11" min="11" style="0" width="11.85"/>
  </cols>
  <sheetData>
    <row r="2" customFormat="false" ht="15" hidden="false" customHeight="false" outlineLevel="0" collapsed="false">
      <c r="C2" s="11" t="s">
        <v>0</v>
      </c>
      <c r="D2" s="11"/>
      <c r="E2" s="11"/>
      <c r="F2" s="11"/>
      <c r="G2" s="11"/>
      <c r="H2" s="11"/>
      <c r="I2" s="11"/>
      <c r="J2" s="11"/>
    </row>
    <row r="3" customFormat="false" ht="30" hidden="false" customHeight="false" outlineLevel="0" collapsed="false">
      <c r="C3" s="5" t="str">
        <f aca="false">Птица!B2</f>
        <v>Объемная энергия</v>
      </c>
      <c r="D3" s="5" t="str">
        <f aca="false">Птица!C2</f>
        <v>Протеин / белок</v>
      </c>
      <c r="E3" s="5" t="str">
        <f aca="false">Птица!D2</f>
        <v>Кальцый</v>
      </c>
      <c r="F3" s="5" t="str">
        <f aca="false">Птица!E2</f>
        <v>Фосфор</v>
      </c>
      <c r="G3" s="5" t="str">
        <f aca="false">Птица!F2</f>
        <v>Натрий</v>
      </c>
      <c r="H3" s="5" t="str">
        <f aca="false">Птица!G2</f>
        <v>Витамин A</v>
      </c>
      <c r="I3" s="5" t="str">
        <f aca="false">Птица!H2</f>
        <v>ВитаминD3</v>
      </c>
      <c r="J3" s="5" t="str">
        <f aca="false">Птица!I2</f>
        <v>ВитаминB2</v>
      </c>
      <c r="K3" s="15" t="s">
        <v>195</v>
      </c>
      <c r="L3" s="16" t="s">
        <v>196</v>
      </c>
      <c r="M3" s="17"/>
    </row>
    <row r="4" customFormat="false" ht="14.9" hidden="false" customHeight="false" outlineLevel="0" collapsed="false">
      <c r="C4" s="5" t="str">
        <f aca="false">Птица!B3</f>
        <v>ккал</v>
      </c>
      <c r="D4" s="5" t="str">
        <f aca="false">Птица!C3</f>
        <v>гр</v>
      </c>
      <c r="E4" s="5" t="str">
        <f aca="false">Птица!D3</f>
        <v>гр</v>
      </c>
      <c r="F4" s="5" t="str">
        <f aca="false">Птица!E3</f>
        <v>гр</v>
      </c>
      <c r="G4" s="5" t="str">
        <f aca="false">Птица!F3</f>
        <v>гр</v>
      </c>
      <c r="H4" s="5" t="str">
        <f aca="false">Птица!G3</f>
        <v>тыс МЕ</v>
      </c>
      <c r="I4" s="5" t="str">
        <f aca="false">Птица!H3</f>
        <v>тыс МЕ</v>
      </c>
      <c r="J4" s="5" t="str">
        <f aca="false">Птица!I3</f>
        <v>мГр</v>
      </c>
      <c r="K4" s="15" t="s">
        <v>202</v>
      </c>
      <c r="L4" s="18" t="s">
        <v>198</v>
      </c>
      <c r="M4" s="19"/>
      <c r="O4" s="20"/>
      <c r="P4" s="20"/>
      <c r="Q4" s="20"/>
      <c r="R4" s="20"/>
    </row>
    <row r="5" customFormat="false" ht="13.8" hidden="false" customHeight="false" outlineLevel="0" collapsed="false">
      <c r="M5" s="20"/>
      <c r="O5" s="20"/>
      <c r="P5" s="20"/>
      <c r="Q5" s="20"/>
      <c r="R5" s="20"/>
    </row>
    <row r="6" customFormat="false" ht="13.8" hidden="false" customHeight="false" outlineLevel="0" collapsed="false">
      <c r="B6" s="49" t="s">
        <v>58</v>
      </c>
      <c r="C6" s="22" t="n">
        <f aca="false">VLOOKUP($B6,Птица!$A:$I,2,0)</f>
        <v>290</v>
      </c>
      <c r="D6" s="22" t="n">
        <f aca="false">VLOOKUP($B6,Птица!$A:$I,3,0)</f>
        <v>21</v>
      </c>
      <c r="E6" s="22" t="n">
        <f aca="false">VLOOKUP($B6,Птица!$A:$I,4,0)</f>
        <v>2.5</v>
      </c>
      <c r="F6" s="22" t="n">
        <f aca="false">VLOOKUP($B6,Птица!$A:$I,5,0)</f>
        <v>0.699999988079071</v>
      </c>
      <c r="G6" s="22" t="n">
        <f aca="false">VLOOKUP($B6,Птица!$A:$I,6,0)</f>
        <v>0.300000011920929</v>
      </c>
      <c r="H6" s="22" t="n">
        <f aca="false">VLOOKUP($B6,Птица!$A:$I,7,0)</f>
        <v>1.5</v>
      </c>
      <c r="I6" s="22" t="n">
        <f aca="false">VLOOKUP($B6,Птица!$A:$I,8,0)</f>
        <v>0.15</v>
      </c>
      <c r="J6" s="23" t="n">
        <f aca="false">VLOOKUP($B6,Птица!$A:$I,9,0)</f>
        <v>0.5</v>
      </c>
      <c r="M6" s="20"/>
      <c r="O6" s="20"/>
      <c r="P6" s="20"/>
      <c r="Q6" s="20"/>
      <c r="R6" s="20"/>
    </row>
    <row r="7" customFormat="false" ht="13.8" hidden="false" customHeight="false" outlineLevel="0" collapsed="false">
      <c r="M7" s="20"/>
      <c r="O7" s="20"/>
      <c r="P7" s="20"/>
      <c r="Q7" s="20"/>
      <c r="R7" s="20"/>
    </row>
    <row r="8" s="29" customFormat="true" ht="14.9" hidden="false" customHeight="false" outlineLevel="0" collapsed="false">
      <c r="A8" s="24" t="n">
        <f aca="false">SUM(A10:A38)</f>
        <v>1.053</v>
      </c>
      <c r="B8" s="25" t="s">
        <v>199</v>
      </c>
      <c r="C8" s="26" t="e">
        <f aca="false">C40/C6</f>
        <v>#N/A</v>
      </c>
      <c r="D8" s="26" t="e">
        <f aca="false">D40/D6</f>
        <v>#N/A</v>
      </c>
      <c r="E8" s="26" t="e">
        <f aca="false">E40/E6</f>
        <v>#N/A</v>
      </c>
      <c r="F8" s="26" t="e">
        <f aca="false">F40/F6</f>
        <v>#N/A</v>
      </c>
      <c r="G8" s="26" t="e">
        <f aca="false">G40/G6</f>
        <v>#N/A</v>
      </c>
      <c r="H8" s="26" t="e">
        <f aca="false">H40/H6</f>
        <v>#N/A</v>
      </c>
      <c r="I8" s="26" t="e">
        <f aca="false">I40/I6</f>
        <v>#N/A</v>
      </c>
      <c r="J8" s="26" t="e">
        <f aca="false">J40/J6</f>
        <v>#N/A</v>
      </c>
      <c r="K8" s="27"/>
      <c r="L8" s="28" t="n">
        <v>100</v>
      </c>
      <c r="M8" s="19"/>
      <c r="O8" s="20"/>
      <c r="P8" s="20"/>
      <c r="Q8" s="20"/>
      <c r="R8" s="20"/>
    </row>
    <row r="9" customFormat="false" ht="13.8" hidden="false" customHeight="false" outlineLevel="0" collapsed="false">
      <c r="L9" s="1"/>
      <c r="M9" s="20"/>
      <c r="O9" s="20"/>
      <c r="P9" s="20"/>
      <c r="Q9" s="20"/>
      <c r="R9" s="20"/>
    </row>
    <row r="10" customFormat="false" ht="13.8" hidden="false" customHeight="false" outlineLevel="0" collapsed="false">
      <c r="A10" s="30" t="n">
        <v>0.475</v>
      </c>
      <c r="B10" s="31" t="s">
        <v>104</v>
      </c>
      <c r="C10" s="32" t="n">
        <f aca="false">VLOOKUP($B10,Корма!$A:$I,3,0)*$A10</f>
        <v>156.75</v>
      </c>
      <c r="D10" s="32" t="n">
        <f aca="false">VLOOKUP($B10,Корма!$A:$I,4,0)*$A10</f>
        <v>4.8925</v>
      </c>
      <c r="E10" s="32" t="n">
        <f aca="false">VLOOKUP($B10,Корма!$A:$I,5,0)*$A10</f>
        <v>0.02375</v>
      </c>
      <c r="F10" s="32" t="n">
        <f aca="false">VLOOKUP($B10,Корма!$A:$I,6,0)*$A10</f>
        <v>0.247</v>
      </c>
      <c r="G10" s="32" t="n">
        <f aca="false">VLOOKUP($B10,Корма!$A:$I,7,0)*$A10</f>
        <v>0.01425</v>
      </c>
      <c r="H10" s="32" t="n">
        <f aca="false">VLOOKUP($B10,Корма!$A:$I,8,0)*$A10</f>
        <v>0.53675</v>
      </c>
      <c r="I10" s="32" t="n">
        <f aca="false">VLOOKUP($B10,Корма!$A:$I,9,0)*$A10</f>
        <v>0</v>
      </c>
      <c r="J10" s="32" t="n">
        <f aca="false">VLOOKUP($B10,Корма!$A:$J,10,0)*$A10</f>
        <v>0.0475</v>
      </c>
      <c r="K10" s="33" t="n">
        <f aca="false">VLOOKUP($B10,Корма!$A:$J,2,0)*$A10</f>
        <v>2.1375</v>
      </c>
      <c r="L10" s="28" t="n">
        <f aca="false">L8*A10</f>
        <v>47.5</v>
      </c>
      <c r="M10" s="20"/>
      <c r="O10" s="20"/>
      <c r="P10" s="20"/>
      <c r="Q10" s="20"/>
      <c r="R10" s="20"/>
    </row>
    <row r="11" customFormat="false" ht="13.8" hidden="false" customHeight="false" outlineLevel="0" collapsed="false">
      <c r="A11" s="36" t="n">
        <v>0.2</v>
      </c>
      <c r="B11" s="37" t="s">
        <v>157</v>
      </c>
      <c r="C11" s="38" t="n">
        <f aca="false">VLOOKUP($B11,Корма!$A:$I,3,0)*$A11</f>
        <v>59</v>
      </c>
      <c r="D11" s="38" t="n">
        <f aca="false">VLOOKUP($B11,Корма!$A:$I,4,0)*$A11</f>
        <v>2.98</v>
      </c>
      <c r="E11" s="38" t="n">
        <f aca="false">VLOOKUP($B11,Корма!$A:$I,5,0)*$A11</f>
        <v>0.014</v>
      </c>
      <c r="F11" s="38" t="n">
        <f aca="false">VLOOKUP($B11,Корма!$A:$I,6,0)*$A11</f>
        <v>0.086</v>
      </c>
      <c r="G11" s="38" t="n">
        <f aca="false">VLOOKUP($B11,Корма!$A:$I,7,0)*$A11</f>
        <v>0.008</v>
      </c>
      <c r="H11" s="38" t="n">
        <f aca="false">VLOOKUP($B11,Корма!$A:$I,8,0)*$A11</f>
        <v>0.34</v>
      </c>
      <c r="I11" s="38" t="n">
        <f aca="false">VLOOKUP($B11,Корма!$A:$I,9,0)*$A11</f>
        <v>0</v>
      </c>
      <c r="J11" s="38" t="n">
        <f aca="false">VLOOKUP($B11,Корма!$A:$J,10,0)*$A11</f>
        <v>0.02</v>
      </c>
      <c r="K11" s="39" t="n">
        <f aca="false">VLOOKUP($B11,Корма!$A:$J,2,0)*$A11</f>
        <v>1.1</v>
      </c>
      <c r="L11" s="28" t="n">
        <f aca="false">L8*A11</f>
        <v>20</v>
      </c>
      <c r="M11" s="20"/>
      <c r="O11" s="20"/>
      <c r="P11" s="20"/>
      <c r="Q11" s="20"/>
      <c r="R11" s="20"/>
    </row>
    <row r="12" customFormat="false" ht="13.8" hidden="false" customHeight="false" outlineLevel="0" collapsed="false">
      <c r="A12" s="36" t="n">
        <v>0.2</v>
      </c>
      <c r="B12" s="37" t="s">
        <v>90</v>
      </c>
      <c r="C12" s="38" t="n">
        <f aca="false">VLOOKUP($B12,Корма!$A:$I,3,0)*$A12</f>
        <v>57.6</v>
      </c>
      <c r="D12" s="38" t="n">
        <f aca="false">VLOOKUP($B12,Корма!$A:$I,4,0)*$A12</f>
        <v>8.04</v>
      </c>
      <c r="E12" s="38" t="n">
        <f aca="false">VLOOKUP($B12,Корма!$A:$I,5,0)*$A12</f>
        <v>0.066</v>
      </c>
      <c r="F12" s="38" t="n">
        <f aca="false">VLOOKUP($B12,Корма!$A:$I,6,0)*$A12</f>
        <v>0.182</v>
      </c>
      <c r="G12" s="38" t="n">
        <f aca="false">VLOOKUP($B12,Корма!$A:$I,7,0)*$A12</f>
        <v>0.018</v>
      </c>
      <c r="H12" s="38" t="n">
        <f aca="false">VLOOKUP($B12,Корма!$A:$I,8,0)*$A12</f>
        <v>0.6</v>
      </c>
      <c r="I12" s="38" t="n">
        <f aca="false">VLOOKUP($B12,Корма!$A:$I,9,0)*$A12</f>
        <v>0.001</v>
      </c>
      <c r="J12" s="38" t="n">
        <f aca="false">VLOOKUP($B12,Корма!$A:$J,10,0)*$A12</f>
        <v>0.06</v>
      </c>
      <c r="K12" s="39" t="n">
        <f aca="false">VLOOKUP($B12,Корма!$A:$J,2,0)*$A12</f>
        <v>1.2</v>
      </c>
      <c r="L12" s="28" t="n">
        <f aca="false">L8*A12</f>
        <v>20</v>
      </c>
      <c r="M12" s="20"/>
      <c r="O12" s="20"/>
      <c r="P12" s="20"/>
      <c r="Q12" s="20"/>
      <c r="R12" s="20"/>
    </row>
    <row r="13" customFormat="false" ht="13.8" hidden="false" customHeight="false" outlineLevel="0" collapsed="false">
      <c r="A13" s="36" t="n">
        <v>0.01</v>
      </c>
      <c r="B13" s="37" t="s">
        <v>171</v>
      </c>
      <c r="C13" s="38" t="n">
        <f aca="false">VLOOKUP($B13,Корма!$A:$I,3,0)*$A13</f>
        <v>2.99</v>
      </c>
      <c r="D13" s="38" t="n">
        <f aca="false">VLOOKUP($B13,Корма!$A:$I,4,0)*$A13</f>
        <v>0.34</v>
      </c>
      <c r="E13" s="38" t="n">
        <f aca="false">VLOOKUP($B13,Корма!$A:$I,5,0)*$A13</f>
        <v>0.003</v>
      </c>
      <c r="F13" s="38" t="n">
        <f aca="false">VLOOKUP($B13,Корма!$A:$I,6,0)*$A13</f>
        <v>0.0055</v>
      </c>
      <c r="G13" s="38" t="n">
        <f aca="false">VLOOKUP($B13,Корма!$A:$I,7,0)*$A13</f>
        <v>0.0003</v>
      </c>
      <c r="H13" s="38" t="n">
        <f aca="false">VLOOKUP($B13,Корма!$A:$I,8,0)*$A13</f>
        <v>0</v>
      </c>
      <c r="I13" s="38" t="n">
        <f aca="false">VLOOKUP($B13,Корма!$A:$I,9,0)*$A13</f>
        <v>0</v>
      </c>
      <c r="J13" s="38" t="n">
        <f aca="false">VLOOKUP($B13,Корма!$A:$J,10,0)*$A13</f>
        <v>0.003</v>
      </c>
      <c r="K13" s="39" t="n">
        <f aca="false">VLOOKUP($B13,Корма!$A:$J,2,0)*$A13</f>
        <v>0.15</v>
      </c>
      <c r="L13" s="28" t="n">
        <f aca="false">L8*A13</f>
        <v>1</v>
      </c>
      <c r="M13" s="20"/>
      <c r="O13" s="20"/>
      <c r="P13" s="20"/>
      <c r="Q13" s="20"/>
      <c r="R13" s="20"/>
    </row>
    <row r="14" customFormat="false" ht="13.8" hidden="false" customHeight="false" outlineLevel="0" collapsed="false">
      <c r="A14" s="36" t="n">
        <v>0.05</v>
      </c>
      <c r="B14" s="37" t="s">
        <v>126</v>
      </c>
      <c r="C14" s="38" t="n">
        <f aca="false">VLOOKUP($B14,Корма!$A:$I,3,0)*$A14</f>
        <v>13.5</v>
      </c>
      <c r="D14" s="38" t="n">
        <f aca="false">VLOOKUP($B14,Корма!$A:$I,4,0)*$A14</f>
        <v>2.425</v>
      </c>
      <c r="E14" s="38" t="n">
        <f aca="false">VLOOKUP($B14,Корма!$A:$I,5,0)*$A14</f>
        <v>0.4</v>
      </c>
      <c r="F14" s="38" t="n">
        <f aca="false">VLOOKUP($B14,Корма!$A:$I,6,0)*$A14</f>
        <v>0.32</v>
      </c>
      <c r="G14" s="38" t="n">
        <f aca="false">VLOOKUP($B14,Корма!$A:$I,7,0)*$A14</f>
        <v>0.11</v>
      </c>
      <c r="H14" s="38" t="n">
        <f aca="false">VLOOKUP($B14,Корма!$A:$I,8,0)*$A14</f>
        <v>0</v>
      </c>
      <c r="I14" s="38" t="n">
        <f aca="false">VLOOKUP($B14,Корма!$A:$I,9,0)*$A14</f>
        <v>0.0025</v>
      </c>
      <c r="J14" s="38" t="n">
        <f aca="false">VLOOKUP($B14,Корма!$A:$J,10,0)*$A14</f>
        <v>0.035</v>
      </c>
      <c r="K14" s="39" t="n">
        <f aca="false">VLOOKUP($B14,Корма!$A:$J,2,0)*$A14</f>
        <v>0.55</v>
      </c>
      <c r="L14" s="28" t="n">
        <f aca="false">L8*A14</f>
        <v>5</v>
      </c>
      <c r="M14" s="20"/>
      <c r="O14" s="20"/>
      <c r="P14" s="20"/>
      <c r="Q14" s="20"/>
      <c r="R14" s="20"/>
    </row>
    <row r="15" customFormat="false" ht="13.8" hidden="false" customHeight="false" outlineLevel="0" collapsed="false">
      <c r="A15" s="36" t="n">
        <v>0.02</v>
      </c>
      <c r="B15" s="37" t="s">
        <v>121</v>
      </c>
      <c r="C15" s="38" t="n">
        <f aca="false">VLOOKUP($B15,Корма!$A:$I,3,0)*$A15</f>
        <v>4</v>
      </c>
      <c r="D15" s="38" t="n">
        <f aca="false">VLOOKUP($B15,Корма!$A:$I,4,0)*$A15</f>
        <v>0.682</v>
      </c>
      <c r="E15" s="38" t="n">
        <f aca="false">VLOOKUP($B15,Корма!$A:$I,5,0)*$A15</f>
        <v>0.211</v>
      </c>
      <c r="F15" s="38" t="n">
        <f aca="false">VLOOKUP($B15,Корма!$A:$I,6,0)*$A15</f>
        <v>0.107</v>
      </c>
      <c r="G15" s="38" t="n">
        <f aca="false">VLOOKUP($B15,Корма!$A:$I,7,0)*$A15</f>
        <v>0.031</v>
      </c>
      <c r="H15" s="38" t="n">
        <f aca="false">VLOOKUP($B15,Корма!$A:$I,8,0)*$A15</f>
        <v>0</v>
      </c>
      <c r="I15" s="38" t="n">
        <f aca="false">VLOOKUP($B15,Корма!$A:$I,9,0)*$A15</f>
        <v>0.0014</v>
      </c>
      <c r="J15" s="38" t="n">
        <f aca="false">VLOOKUP($B15,Корма!$A:$J,10,0)*$A15</f>
        <v>0.01</v>
      </c>
      <c r="K15" s="39" t="n">
        <f aca="false">VLOOKUP($B15,Корма!$A:$J,2,0)*$A15</f>
        <v>0.144</v>
      </c>
      <c r="L15" s="28" t="n">
        <f aca="false">L8*A15</f>
        <v>2</v>
      </c>
      <c r="M15" s="20"/>
      <c r="O15" s="20"/>
      <c r="P15" s="20"/>
      <c r="Q15" s="20"/>
      <c r="R15" s="20"/>
    </row>
    <row r="16" customFormat="false" ht="15" hidden="false" customHeight="false" outlineLevel="0" collapsed="false">
      <c r="A16" s="36" t="n">
        <v>0.04</v>
      </c>
      <c r="B16" s="37" t="s">
        <v>94</v>
      </c>
      <c r="C16" s="38" t="n">
        <f aca="false">VLOOKUP($B16,Корма!$A:$I,3,0)*$A16</f>
        <v>0</v>
      </c>
      <c r="D16" s="38" t="n">
        <f aca="false">VLOOKUP($B16,Корма!$A:$I,4,0)*$A16</f>
        <v>0</v>
      </c>
      <c r="E16" s="38" t="n">
        <f aca="false">VLOOKUP($B16,Корма!$A:$I,5,0)*$A16</f>
        <v>1.28</v>
      </c>
      <c r="F16" s="38" t="n">
        <f aca="false">VLOOKUP($B16,Корма!$A:$I,6,0)*$A16</f>
        <v>0</v>
      </c>
      <c r="G16" s="38" t="n">
        <f aca="false">VLOOKUP($B16,Корма!$A:$I,7,0)*$A16</f>
        <v>0</v>
      </c>
      <c r="H16" s="38" t="n">
        <f aca="false">VLOOKUP($B16,Корма!$A:$I,8,0)*$A16</f>
        <v>0</v>
      </c>
      <c r="I16" s="38" t="n">
        <f aca="false">VLOOKUP($B16,Корма!$A:$I,9,0)*$A16</f>
        <v>0</v>
      </c>
      <c r="J16" s="38" t="n">
        <f aca="false">VLOOKUP($B16,Корма!$A:$J,10,0)*$A16</f>
        <v>0</v>
      </c>
      <c r="K16" s="39" t="n">
        <f aca="false">VLOOKUP($B16,Корма!$A:$J,2,0)*$A16</f>
        <v>0.14</v>
      </c>
      <c r="L16" s="28" t="n">
        <f aca="false">L8*A16</f>
        <v>4</v>
      </c>
      <c r="M16" s="20"/>
    </row>
    <row r="17" customFormat="false" ht="15" hidden="false" customHeight="false" outlineLevel="0" collapsed="false">
      <c r="A17" s="36" t="n">
        <v>0.003</v>
      </c>
      <c r="B17" s="37" t="s">
        <v>152</v>
      </c>
      <c r="C17" s="38" t="n">
        <f aca="false">VLOOKUP($B17,Корма!$A:$I,3,0)*$A17</f>
        <v>0</v>
      </c>
      <c r="D17" s="38" t="n">
        <f aca="false">VLOOKUP($B17,Корма!$A:$I,4,0)*$A17</f>
        <v>0</v>
      </c>
      <c r="E17" s="38" t="n">
        <f aca="false">VLOOKUP($B17,Корма!$A:$I,5,0)*$A17</f>
        <v>0</v>
      </c>
      <c r="F17" s="38" t="n">
        <f aca="false">VLOOKUP($B17,Корма!$A:$I,6,0)*$A17</f>
        <v>0</v>
      </c>
      <c r="G17" s="38" t="n">
        <f aca="false">VLOOKUP($B17,Корма!$A:$I,7,0)*$A17</f>
        <v>0</v>
      </c>
      <c r="H17" s="38" t="n">
        <f aca="false">VLOOKUP($B17,Корма!$A:$I,8,0)*$A17</f>
        <v>0.3</v>
      </c>
      <c r="I17" s="38" t="n">
        <f aca="false">VLOOKUP($B17,Корма!$A:$I,9,0)*$A17</f>
        <v>0.06</v>
      </c>
      <c r="J17" s="38" t="n">
        <f aca="false">VLOOKUP($B17,Корма!$A:$J,10,0)*$A17</f>
        <v>0.06</v>
      </c>
      <c r="K17" s="39" t="n">
        <f aca="false">VLOOKUP($B17,Корма!$A:$J,2,0)*$A17</f>
        <v>0.045</v>
      </c>
      <c r="L17" s="28" t="n">
        <f aca="false">L8*A17</f>
        <v>0.3</v>
      </c>
      <c r="M17" s="20"/>
    </row>
    <row r="18" customFormat="false" ht="15" hidden="false" customHeight="false" outlineLevel="0" collapsed="false">
      <c r="A18" s="36" t="n">
        <v>0.005</v>
      </c>
      <c r="B18" s="37" t="s">
        <v>168</v>
      </c>
      <c r="C18" s="38" t="n">
        <f aca="false">VLOOKUP($B18,Корма!$A:$I,3,0)*$A18</f>
        <v>0</v>
      </c>
      <c r="D18" s="38" t="n">
        <f aca="false">VLOOKUP($B18,Корма!$A:$I,4,0)*$A18</f>
        <v>0</v>
      </c>
      <c r="E18" s="38" t="n">
        <f aca="false">VLOOKUP($B18,Корма!$A:$I,5,0)*$A18</f>
        <v>0</v>
      </c>
      <c r="F18" s="38" t="n">
        <f aca="false">VLOOKUP($B18,Корма!$A:$I,6,0)*$A18</f>
        <v>0</v>
      </c>
      <c r="G18" s="38" t="n">
        <f aca="false">VLOOKUP($B18,Корма!$A:$I,7,0)*$A18</f>
        <v>0.186</v>
      </c>
      <c r="H18" s="38" t="n">
        <f aca="false">VLOOKUP($B18,Корма!$A:$I,8,0)*$A18</f>
        <v>0</v>
      </c>
      <c r="I18" s="38" t="n">
        <f aca="false">VLOOKUP($B18,Корма!$A:$I,9,0)*$A18</f>
        <v>0</v>
      </c>
      <c r="J18" s="38" t="n">
        <f aca="false">VLOOKUP($B18,Корма!$A:$J,10,0)*$A18</f>
        <v>0</v>
      </c>
      <c r="K18" s="39" t="n">
        <f aca="false">VLOOKUP($B18,Корма!$A:$J,2,0)*$A18</f>
        <v>0.0075</v>
      </c>
      <c r="L18" s="28" t="n">
        <f aca="false">L8*A18</f>
        <v>0.5</v>
      </c>
      <c r="M18" s="20"/>
    </row>
    <row r="19" customFormat="false" ht="15" hidden="false" customHeight="false" outlineLevel="0" collapsed="false">
      <c r="A19" s="36" t="n">
        <v>0.01</v>
      </c>
      <c r="B19" s="37" t="s">
        <v>85</v>
      </c>
      <c r="C19" s="38" t="n">
        <f aca="false">VLOOKUP($B19,Корма!$A:$I,3,0)*$A19</f>
        <v>8.53</v>
      </c>
      <c r="D19" s="38" t="n">
        <f aca="false">VLOOKUP($B19,Корма!$A:$I,4,0)*$A19</f>
        <v>0</v>
      </c>
      <c r="E19" s="38" t="n">
        <f aca="false">VLOOKUP($B19,Корма!$A:$I,5,0)*$A19</f>
        <v>0</v>
      </c>
      <c r="F19" s="38" t="n">
        <f aca="false">VLOOKUP($B19,Корма!$A:$I,6,0)*$A19</f>
        <v>0</v>
      </c>
      <c r="G19" s="38" t="n">
        <f aca="false">VLOOKUP($B19,Корма!$A:$I,7,0)*$A19</f>
        <v>0</v>
      </c>
      <c r="H19" s="38" t="n">
        <f aca="false">VLOOKUP($B19,Корма!$A:$I,8,0)*$A19</f>
        <v>0</v>
      </c>
      <c r="I19" s="38" t="n">
        <f aca="false">VLOOKUP($B19,Корма!$A:$I,9,0)*$A19</f>
        <v>0</v>
      </c>
      <c r="J19" s="38" t="n">
        <f aca="false">VLOOKUP($B19,Корма!$A:$J,10,0)*$A19</f>
        <v>0</v>
      </c>
      <c r="K19" s="39" t="n">
        <f aca="false">VLOOKUP($B19,Корма!$A:$J,2,0)*$A19</f>
        <v>0.2</v>
      </c>
      <c r="L19" s="28" t="n">
        <f aca="false">L8*A19</f>
        <v>1</v>
      </c>
      <c r="M19" s="20"/>
    </row>
    <row r="20" customFormat="false" ht="15" hidden="false" customHeight="false" outlineLevel="0" collapsed="false">
      <c r="A20" s="36" t="n">
        <v>0.04</v>
      </c>
      <c r="B20" s="37" t="s">
        <v>186</v>
      </c>
      <c r="C20" s="38" t="n">
        <f aca="false">VLOOKUP($B20,Корма!$A:$I,3,0)*$A20</f>
        <v>10.8</v>
      </c>
      <c r="D20" s="38" t="n">
        <f aca="false">VLOOKUP($B20,Корма!$A:$I,4,0)*$A20</f>
        <v>1.716</v>
      </c>
      <c r="E20" s="38" t="n">
        <f aca="false">VLOOKUP($B20,Корма!$A:$I,5,0)*$A20</f>
        <v>0.012</v>
      </c>
      <c r="F20" s="38" t="n">
        <f aca="false">VLOOKUP($B20,Корма!$A:$I,6,0)*$A20</f>
        <v>0.04</v>
      </c>
      <c r="G20" s="38" t="n">
        <f aca="false">VLOOKUP($B20,Корма!$A:$I,7,0)*$A20</f>
        <v>0.0032</v>
      </c>
      <c r="H20" s="38" t="n">
        <f aca="false">VLOOKUP($B20,Корма!$A:$I,8,0)*$A20</f>
        <v>0</v>
      </c>
      <c r="I20" s="38" t="n">
        <f aca="false">VLOOKUP($B20,Корма!$A:$I,9,0)*$A20</f>
        <v>0.0002</v>
      </c>
      <c r="J20" s="38" t="n">
        <f aca="false">VLOOKUP($B20,Корма!$A:$J,10,0)*$A20</f>
        <v>0.012</v>
      </c>
      <c r="K20" s="39" t="n">
        <f aca="false">VLOOKUP($B20,Корма!$A:$J,2,0)*$A20</f>
        <v>0.248</v>
      </c>
      <c r="L20" s="28" t="n">
        <f aca="false">L8*A20</f>
        <v>4</v>
      </c>
      <c r="M20" s="20"/>
    </row>
    <row r="21" customFormat="false" ht="15" hidden="false" customHeight="false" outlineLevel="0" collapsed="false">
      <c r="A21" s="36" t="n">
        <v>0</v>
      </c>
      <c r="B21" s="37" t="s">
        <v>200</v>
      </c>
      <c r="C21" s="38" t="e">
        <f aca="false">VLOOKUP($B21,Корма!$A:$I,3,0)*$A21</f>
        <v>#N/A</v>
      </c>
      <c r="D21" s="38" t="e">
        <f aca="false">VLOOKUP($B21,Корма!$A:$I,4,0)*$A21</f>
        <v>#N/A</v>
      </c>
      <c r="E21" s="38" t="e">
        <f aca="false">VLOOKUP($B21,Корма!$A:$I,5,0)*$A21</f>
        <v>#N/A</v>
      </c>
      <c r="F21" s="38" t="e">
        <f aca="false">VLOOKUP($B21,Корма!$A:$I,6,0)*$A21</f>
        <v>#N/A</v>
      </c>
      <c r="G21" s="38" t="e">
        <f aca="false">VLOOKUP($B21,Корма!$A:$I,7,0)*$A21</f>
        <v>#N/A</v>
      </c>
      <c r="H21" s="38" t="e">
        <f aca="false">VLOOKUP($B21,Корма!$A:$I,8,0)*$A21</f>
        <v>#N/A</v>
      </c>
      <c r="I21" s="38" t="e">
        <f aca="false">VLOOKUP($B21,Корма!$A:$I,9,0)*$A21</f>
        <v>#N/A</v>
      </c>
      <c r="J21" s="38" t="e">
        <f aca="false">VLOOKUP($B21,Корма!$A:$J,10,0)*$A21</f>
        <v>#N/A</v>
      </c>
      <c r="K21" s="39" t="e">
        <f aca="false">VLOOKUP($B21,Корма!$A:$J,2,0)*$A21</f>
        <v>#N/A</v>
      </c>
      <c r="L21" s="28" t="n">
        <f aca="false">L8*A21</f>
        <v>0</v>
      </c>
      <c r="M21" s="20"/>
    </row>
    <row r="22" customFormat="false" ht="15" hidden="false" customHeight="false" outlineLevel="0" collapsed="false">
      <c r="A22" s="36" t="n">
        <v>0</v>
      </c>
      <c r="B22" s="37" t="s">
        <v>200</v>
      </c>
      <c r="C22" s="38" t="e">
        <f aca="false">VLOOKUP($B22,Корма!$A:$I,3,0)*$A22</f>
        <v>#N/A</v>
      </c>
      <c r="D22" s="38" t="e">
        <f aca="false">VLOOKUP($B22,Корма!$A:$I,4,0)*$A22</f>
        <v>#N/A</v>
      </c>
      <c r="E22" s="38" t="e">
        <f aca="false">VLOOKUP($B22,Корма!$A:$I,5,0)*$A22</f>
        <v>#N/A</v>
      </c>
      <c r="F22" s="38" t="e">
        <f aca="false">VLOOKUP($B22,Корма!$A:$I,6,0)*$A22</f>
        <v>#N/A</v>
      </c>
      <c r="G22" s="38" t="e">
        <f aca="false">VLOOKUP($B22,Корма!$A:$I,7,0)*$A22</f>
        <v>#N/A</v>
      </c>
      <c r="H22" s="38" t="e">
        <f aca="false">VLOOKUP($B22,Корма!$A:$I,8,0)*$A22</f>
        <v>#N/A</v>
      </c>
      <c r="I22" s="38" t="e">
        <f aca="false">VLOOKUP($B22,Корма!$A:$I,9,0)*$A22</f>
        <v>#N/A</v>
      </c>
      <c r="J22" s="38" t="e">
        <f aca="false">VLOOKUP($B22,Корма!$A:$J,10,0)*$A22</f>
        <v>#N/A</v>
      </c>
      <c r="K22" s="39" t="e">
        <f aca="false">VLOOKUP($B22,Корма!$A:$J,2,0)*$A22</f>
        <v>#N/A</v>
      </c>
      <c r="L22" s="28" t="n">
        <f aca="false">L9*A22</f>
        <v>0</v>
      </c>
      <c r="M22" s="20"/>
    </row>
    <row r="23" customFormat="false" ht="15" hidden="false" customHeight="false" outlineLevel="0" collapsed="false">
      <c r="A23" s="36" t="n">
        <v>0</v>
      </c>
      <c r="B23" s="37" t="s">
        <v>173</v>
      </c>
      <c r="C23" s="38" t="n">
        <f aca="false">VLOOKUP($B23,Корма!$A:$I,3,0)*$A23</f>
        <v>0</v>
      </c>
      <c r="D23" s="38" t="n">
        <f aca="false">VLOOKUP($B23,Корма!$A:$I,4,0)*$A23</f>
        <v>0</v>
      </c>
      <c r="E23" s="38" t="n">
        <f aca="false">VLOOKUP($B23,Корма!$A:$I,5,0)*$A23</f>
        <v>0</v>
      </c>
      <c r="F23" s="38" t="n">
        <f aca="false">VLOOKUP($B23,Корма!$A:$I,6,0)*$A23</f>
        <v>0</v>
      </c>
      <c r="G23" s="38" t="n">
        <f aca="false">VLOOKUP($B23,Корма!$A:$I,7,0)*$A23</f>
        <v>0</v>
      </c>
      <c r="H23" s="38" t="n">
        <f aca="false">VLOOKUP($B23,Корма!$A:$I,8,0)*$A23</f>
        <v>0</v>
      </c>
      <c r="I23" s="38" t="n">
        <f aca="false">VLOOKUP($B23,Корма!$A:$I,9,0)*$A23</f>
        <v>0</v>
      </c>
      <c r="J23" s="38" t="n">
        <f aca="false">VLOOKUP($B23,Корма!$A:$J,10,0)*$A23</f>
        <v>0</v>
      </c>
      <c r="K23" s="39" t="n">
        <f aca="false">VLOOKUP($B23,Корма!$A:$J,2,0)*$A23</f>
        <v>0</v>
      </c>
      <c r="L23" s="28" t="n">
        <f aca="false">L10*A23</f>
        <v>0</v>
      </c>
      <c r="M23" s="20"/>
    </row>
    <row r="24" customFormat="false" ht="15" hidden="false" customHeight="false" outlineLevel="0" collapsed="false">
      <c r="A24" s="36" t="n">
        <v>0</v>
      </c>
      <c r="B24" s="37" t="s">
        <v>200</v>
      </c>
      <c r="C24" s="38" t="e">
        <f aca="false">VLOOKUP($B24,Корма!$A:$I,3,0)*$A24</f>
        <v>#N/A</v>
      </c>
      <c r="D24" s="38" t="e">
        <f aca="false">VLOOKUP($B24,Корма!$A:$I,4,0)*$A24</f>
        <v>#N/A</v>
      </c>
      <c r="E24" s="38" t="e">
        <f aca="false">VLOOKUP($B24,Корма!$A:$I,5,0)*$A24</f>
        <v>#N/A</v>
      </c>
      <c r="F24" s="38" t="e">
        <f aca="false">VLOOKUP($B24,Корма!$A:$I,6,0)*$A24</f>
        <v>#N/A</v>
      </c>
      <c r="G24" s="38" t="e">
        <f aca="false">VLOOKUP($B24,Корма!$A:$I,7,0)*$A24</f>
        <v>#N/A</v>
      </c>
      <c r="H24" s="38" t="e">
        <f aca="false">VLOOKUP($B24,Корма!$A:$I,8,0)*$A24</f>
        <v>#N/A</v>
      </c>
      <c r="I24" s="38" t="e">
        <f aca="false">VLOOKUP($B24,Корма!$A:$I,9,0)*$A24</f>
        <v>#N/A</v>
      </c>
      <c r="J24" s="38" t="e">
        <f aca="false">VLOOKUP($B24,Корма!$A:$J,10,0)*$A24</f>
        <v>#N/A</v>
      </c>
      <c r="K24" s="39" t="e">
        <f aca="false">VLOOKUP($B24,Корма!$A:$J,2,0)*$A24</f>
        <v>#N/A</v>
      </c>
      <c r="L24" s="28" t="n">
        <f aca="false">L11*A24</f>
        <v>0</v>
      </c>
      <c r="M24" s="20"/>
    </row>
    <row r="25" customFormat="false" ht="15" hidden="false" customHeight="false" outlineLevel="0" collapsed="false">
      <c r="A25" s="36" t="n">
        <v>0</v>
      </c>
      <c r="B25" s="37" t="s">
        <v>200</v>
      </c>
      <c r="C25" s="38" t="e">
        <f aca="false">VLOOKUP($B25,Корма!$A:$I,3,0)*$A25</f>
        <v>#N/A</v>
      </c>
      <c r="D25" s="38" t="e">
        <f aca="false">VLOOKUP($B25,Корма!$A:$I,4,0)*$A25</f>
        <v>#N/A</v>
      </c>
      <c r="E25" s="38" t="e">
        <f aca="false">VLOOKUP($B25,Корма!$A:$I,5,0)*$A25</f>
        <v>#N/A</v>
      </c>
      <c r="F25" s="38" t="e">
        <f aca="false">VLOOKUP($B25,Корма!$A:$I,6,0)*$A25</f>
        <v>#N/A</v>
      </c>
      <c r="G25" s="38" t="e">
        <f aca="false">VLOOKUP($B25,Корма!$A:$I,7,0)*$A25</f>
        <v>#N/A</v>
      </c>
      <c r="H25" s="38" t="e">
        <f aca="false">VLOOKUP($B25,Корма!$A:$I,8,0)*$A25</f>
        <v>#N/A</v>
      </c>
      <c r="I25" s="38" t="e">
        <f aca="false">VLOOKUP($B25,Корма!$A:$I,9,0)*$A25</f>
        <v>#N/A</v>
      </c>
      <c r="J25" s="38" t="e">
        <f aca="false">VLOOKUP($B25,Корма!$A:$J,10,0)*$A25</f>
        <v>#N/A</v>
      </c>
      <c r="K25" s="39" t="e">
        <f aca="false">VLOOKUP($B25,Корма!$A:$J,2,0)*$A25</f>
        <v>#N/A</v>
      </c>
      <c r="L25" s="28" t="n">
        <f aca="false">L12*A25</f>
        <v>0</v>
      </c>
      <c r="M25" s="20"/>
    </row>
    <row r="26" customFormat="false" ht="15" hidden="false" customHeight="false" outlineLevel="0" collapsed="false">
      <c r="A26" s="36" t="n">
        <v>0</v>
      </c>
      <c r="B26" s="37" t="s">
        <v>200</v>
      </c>
      <c r="C26" s="38" t="e">
        <f aca="false">VLOOKUP($B26,Корма!$A:$I,3,0)*$A26</f>
        <v>#N/A</v>
      </c>
      <c r="D26" s="38" t="e">
        <f aca="false">VLOOKUP($B26,Корма!$A:$I,4,0)*$A26</f>
        <v>#N/A</v>
      </c>
      <c r="E26" s="38" t="e">
        <f aca="false">VLOOKUP($B26,Корма!$A:$I,5,0)*$A26</f>
        <v>#N/A</v>
      </c>
      <c r="F26" s="38" t="e">
        <f aca="false">VLOOKUP($B26,Корма!$A:$I,6,0)*$A26</f>
        <v>#N/A</v>
      </c>
      <c r="G26" s="38" t="e">
        <f aca="false">VLOOKUP($B26,Корма!$A:$I,7,0)*$A26</f>
        <v>#N/A</v>
      </c>
      <c r="H26" s="38" t="e">
        <f aca="false">VLOOKUP($B26,Корма!$A:$I,8,0)*$A26</f>
        <v>#N/A</v>
      </c>
      <c r="I26" s="38" t="e">
        <f aca="false">VLOOKUP($B26,Корма!$A:$I,9,0)*$A26</f>
        <v>#N/A</v>
      </c>
      <c r="J26" s="38" t="e">
        <f aca="false">VLOOKUP($B26,Корма!$A:$J,10,0)*$A26</f>
        <v>#N/A</v>
      </c>
      <c r="K26" s="39" t="e">
        <f aca="false">VLOOKUP($B26,Корма!$A:$J,2,0)*$A26</f>
        <v>#N/A</v>
      </c>
      <c r="L26" s="28" t="n">
        <f aca="false">L13*A26</f>
        <v>0</v>
      </c>
      <c r="M26" s="20"/>
    </row>
    <row r="27" customFormat="false" ht="15" hidden="false" customHeight="false" outlineLevel="0" collapsed="false">
      <c r="A27" s="36" t="n">
        <v>0</v>
      </c>
      <c r="B27" s="37" t="s">
        <v>200</v>
      </c>
      <c r="C27" s="38" t="e">
        <f aca="false">VLOOKUP($B27,Корма!$A:$I,3,0)*$A27</f>
        <v>#N/A</v>
      </c>
      <c r="D27" s="38" t="e">
        <f aca="false">VLOOKUP($B27,Корма!$A:$I,4,0)*$A27</f>
        <v>#N/A</v>
      </c>
      <c r="E27" s="38" t="e">
        <f aca="false">VLOOKUP($B27,Корма!$A:$I,5,0)*$A27</f>
        <v>#N/A</v>
      </c>
      <c r="F27" s="38" t="e">
        <f aca="false">VLOOKUP($B27,Корма!$A:$I,6,0)*$A27</f>
        <v>#N/A</v>
      </c>
      <c r="G27" s="38" t="e">
        <f aca="false">VLOOKUP($B27,Корма!$A:$I,7,0)*$A27</f>
        <v>#N/A</v>
      </c>
      <c r="H27" s="38" t="e">
        <f aca="false">VLOOKUP($B27,Корма!$A:$I,8,0)*$A27</f>
        <v>#N/A</v>
      </c>
      <c r="I27" s="38" t="e">
        <f aca="false">VLOOKUP($B27,Корма!$A:$I,9,0)*$A27</f>
        <v>#N/A</v>
      </c>
      <c r="J27" s="38" t="e">
        <f aca="false">VLOOKUP($B27,Корма!$A:$J,10,0)*$A27</f>
        <v>#N/A</v>
      </c>
      <c r="K27" s="39" t="e">
        <f aca="false">VLOOKUP($B27,Корма!$A:$J,2,0)*$A27</f>
        <v>#N/A</v>
      </c>
      <c r="L27" s="28" t="n">
        <f aca="false">L14*A27</f>
        <v>0</v>
      </c>
      <c r="M27" s="20"/>
    </row>
    <row r="28" customFormat="false" ht="15" hidden="false" customHeight="false" outlineLevel="0" collapsed="false">
      <c r="A28" s="36" t="n">
        <v>0</v>
      </c>
      <c r="B28" s="37" t="s">
        <v>200</v>
      </c>
      <c r="C28" s="38" t="e">
        <f aca="false">VLOOKUP($B28,Корма!$A:$I,3,0)*$A28</f>
        <v>#N/A</v>
      </c>
      <c r="D28" s="38" t="e">
        <f aca="false">VLOOKUP($B28,Корма!$A:$I,4,0)*$A28</f>
        <v>#N/A</v>
      </c>
      <c r="E28" s="38" t="e">
        <f aca="false">VLOOKUP($B28,Корма!$A:$I,5,0)*$A28</f>
        <v>#N/A</v>
      </c>
      <c r="F28" s="38" t="e">
        <f aca="false">VLOOKUP($B28,Корма!$A:$I,6,0)*$A28</f>
        <v>#N/A</v>
      </c>
      <c r="G28" s="38" t="e">
        <f aca="false">VLOOKUP($B28,Корма!$A:$I,7,0)*$A28</f>
        <v>#N/A</v>
      </c>
      <c r="H28" s="38" t="e">
        <f aca="false">VLOOKUP($B28,Корма!$A:$I,8,0)*$A28</f>
        <v>#N/A</v>
      </c>
      <c r="I28" s="38" t="e">
        <f aca="false">VLOOKUP($B28,Корма!$A:$I,9,0)*$A28</f>
        <v>#N/A</v>
      </c>
      <c r="J28" s="38" t="e">
        <f aca="false">VLOOKUP($B28,Корма!$A:$J,10,0)*$A28</f>
        <v>#N/A</v>
      </c>
      <c r="K28" s="39" t="e">
        <f aca="false">VLOOKUP($B28,Корма!$A:$J,2,0)*$A28</f>
        <v>#N/A</v>
      </c>
      <c r="L28" s="28" t="n">
        <f aca="false">L15*A28</f>
        <v>0</v>
      </c>
      <c r="M28" s="20"/>
    </row>
    <row r="29" customFormat="false" ht="15" hidden="false" customHeight="false" outlineLevel="0" collapsed="false">
      <c r="A29" s="36" t="n">
        <v>0</v>
      </c>
      <c r="B29" s="37" t="s">
        <v>200</v>
      </c>
      <c r="C29" s="38" t="e">
        <f aca="false">VLOOKUP($B29,Корма!$A:$I,3,0)*$A29</f>
        <v>#N/A</v>
      </c>
      <c r="D29" s="38" t="e">
        <f aca="false">VLOOKUP($B29,Корма!$A:$I,4,0)*$A29</f>
        <v>#N/A</v>
      </c>
      <c r="E29" s="38" t="e">
        <f aca="false">VLOOKUP($B29,Корма!$A:$I,5,0)*$A29</f>
        <v>#N/A</v>
      </c>
      <c r="F29" s="38" t="e">
        <f aca="false">VLOOKUP($B29,Корма!$A:$I,6,0)*$A29</f>
        <v>#N/A</v>
      </c>
      <c r="G29" s="38" t="e">
        <f aca="false">VLOOKUP($B29,Корма!$A:$I,7,0)*$A29</f>
        <v>#N/A</v>
      </c>
      <c r="H29" s="38" t="e">
        <f aca="false">VLOOKUP($B29,Корма!$A:$I,8,0)*$A29</f>
        <v>#N/A</v>
      </c>
      <c r="I29" s="38" t="e">
        <f aca="false">VLOOKUP($B29,Корма!$A:$I,9,0)*$A29</f>
        <v>#N/A</v>
      </c>
      <c r="J29" s="38" t="e">
        <f aca="false">VLOOKUP($B29,Корма!$A:$J,10,0)*$A29</f>
        <v>#N/A</v>
      </c>
      <c r="K29" s="39" t="e">
        <f aca="false">VLOOKUP($B29,Корма!$A:$J,2,0)*$A29</f>
        <v>#N/A</v>
      </c>
      <c r="L29" s="28" t="n">
        <f aca="false">L16*A29</f>
        <v>0</v>
      </c>
      <c r="M29" s="20"/>
    </row>
    <row r="30" customFormat="false" ht="15" hidden="false" customHeight="false" outlineLevel="0" collapsed="false">
      <c r="A30" s="36" t="n">
        <v>0</v>
      </c>
      <c r="B30" s="37" t="s">
        <v>200</v>
      </c>
      <c r="C30" s="38" t="e">
        <f aca="false">VLOOKUP($B30,Корма!$A:$I,3,0)*$A30</f>
        <v>#N/A</v>
      </c>
      <c r="D30" s="38" t="e">
        <f aca="false">VLOOKUP($B30,Корма!$A:$I,4,0)*$A30</f>
        <v>#N/A</v>
      </c>
      <c r="E30" s="38" t="e">
        <f aca="false">VLOOKUP($B30,Корма!$A:$I,5,0)*$A30</f>
        <v>#N/A</v>
      </c>
      <c r="F30" s="38" t="e">
        <f aca="false">VLOOKUP($B30,Корма!$A:$I,6,0)*$A30</f>
        <v>#N/A</v>
      </c>
      <c r="G30" s="38" t="e">
        <f aca="false">VLOOKUP($B30,Корма!$A:$I,7,0)*$A30</f>
        <v>#N/A</v>
      </c>
      <c r="H30" s="38" t="e">
        <f aca="false">VLOOKUP($B30,Корма!$A:$I,8,0)*$A30</f>
        <v>#N/A</v>
      </c>
      <c r="I30" s="38" t="e">
        <f aca="false">VLOOKUP($B30,Корма!$A:$I,9,0)*$A30</f>
        <v>#N/A</v>
      </c>
      <c r="J30" s="38" t="e">
        <f aca="false">VLOOKUP($B30,Корма!$A:$J,10,0)*$A30</f>
        <v>#N/A</v>
      </c>
      <c r="K30" s="39" t="e">
        <f aca="false">VLOOKUP($B30,Корма!$A:$J,2,0)*$A30</f>
        <v>#N/A</v>
      </c>
      <c r="L30" s="28" t="n">
        <f aca="false">L17*A30</f>
        <v>0</v>
      </c>
      <c r="M30" s="20"/>
    </row>
    <row r="31" customFormat="false" ht="15" hidden="false" customHeight="false" outlineLevel="0" collapsed="false">
      <c r="A31" s="36" t="n">
        <v>0</v>
      </c>
      <c r="B31" s="37" t="s">
        <v>200</v>
      </c>
      <c r="C31" s="38" t="e">
        <f aca="false">VLOOKUP($B31,Корма!$A:$I,3,0)*$A31</f>
        <v>#N/A</v>
      </c>
      <c r="D31" s="38" t="e">
        <f aca="false">VLOOKUP($B31,Корма!$A:$I,4,0)*$A31</f>
        <v>#N/A</v>
      </c>
      <c r="E31" s="38" t="e">
        <f aca="false">VLOOKUP($B31,Корма!$A:$I,5,0)*$A31</f>
        <v>#N/A</v>
      </c>
      <c r="F31" s="38" t="e">
        <f aca="false">VLOOKUP($B31,Корма!$A:$I,6,0)*$A31</f>
        <v>#N/A</v>
      </c>
      <c r="G31" s="38" t="e">
        <f aca="false">VLOOKUP($B31,Корма!$A:$I,7,0)*$A31</f>
        <v>#N/A</v>
      </c>
      <c r="H31" s="38" t="e">
        <f aca="false">VLOOKUP($B31,Корма!$A:$I,8,0)*$A31</f>
        <v>#N/A</v>
      </c>
      <c r="I31" s="38" t="e">
        <f aca="false">VLOOKUP($B31,Корма!$A:$I,9,0)*$A31</f>
        <v>#N/A</v>
      </c>
      <c r="J31" s="38" t="e">
        <f aca="false">VLOOKUP($B31,Корма!$A:$J,10,0)*$A31</f>
        <v>#N/A</v>
      </c>
      <c r="K31" s="39" t="e">
        <f aca="false">VLOOKUP($B31,Корма!$A:$J,2,0)*$A31</f>
        <v>#N/A</v>
      </c>
      <c r="L31" s="28" t="n">
        <f aca="false">L18*A31</f>
        <v>0</v>
      </c>
      <c r="M31" s="20"/>
    </row>
    <row r="32" customFormat="false" ht="15" hidden="false" customHeight="false" outlineLevel="0" collapsed="false">
      <c r="A32" s="36" t="n">
        <v>0</v>
      </c>
      <c r="B32" s="37" t="s">
        <v>200</v>
      </c>
      <c r="C32" s="38" t="e">
        <f aca="false">VLOOKUP($B32,Корма!$A:$I,3,0)*$A32</f>
        <v>#N/A</v>
      </c>
      <c r="D32" s="38" t="e">
        <f aca="false">VLOOKUP($B32,Корма!$A:$I,4,0)*$A32</f>
        <v>#N/A</v>
      </c>
      <c r="E32" s="38" t="e">
        <f aca="false">VLOOKUP($B32,Корма!$A:$I,5,0)*$A32</f>
        <v>#N/A</v>
      </c>
      <c r="F32" s="38" t="e">
        <f aca="false">VLOOKUP($B32,Корма!$A:$I,6,0)*$A32</f>
        <v>#N/A</v>
      </c>
      <c r="G32" s="38" t="e">
        <f aca="false">VLOOKUP($B32,Корма!$A:$I,7,0)*$A32</f>
        <v>#N/A</v>
      </c>
      <c r="H32" s="38" t="e">
        <f aca="false">VLOOKUP($B32,Корма!$A:$I,8,0)*$A32</f>
        <v>#N/A</v>
      </c>
      <c r="I32" s="38" t="e">
        <f aca="false">VLOOKUP($B32,Корма!$A:$I,9,0)*$A32</f>
        <v>#N/A</v>
      </c>
      <c r="J32" s="38" t="e">
        <f aca="false">VLOOKUP($B32,Корма!$A:$J,10,0)*$A32</f>
        <v>#N/A</v>
      </c>
      <c r="K32" s="39" t="e">
        <f aca="false">VLOOKUP($B32,Корма!$A:$J,2,0)*$A32</f>
        <v>#N/A</v>
      </c>
      <c r="L32" s="28" t="n">
        <f aca="false">L19*A32</f>
        <v>0</v>
      </c>
      <c r="M32" s="20"/>
    </row>
    <row r="33" customFormat="false" ht="15" hidden="false" customHeight="false" outlineLevel="0" collapsed="false">
      <c r="A33" s="36" t="n">
        <v>0</v>
      </c>
      <c r="B33" s="37" t="s">
        <v>200</v>
      </c>
      <c r="C33" s="38" t="e">
        <f aca="false">VLOOKUP($B33,Корма!$A:$I,3,0)*$A33</f>
        <v>#N/A</v>
      </c>
      <c r="D33" s="38" t="e">
        <f aca="false">VLOOKUP($B33,Корма!$A:$I,4,0)*$A33</f>
        <v>#N/A</v>
      </c>
      <c r="E33" s="38" t="e">
        <f aca="false">VLOOKUP($B33,Корма!$A:$I,5,0)*$A33</f>
        <v>#N/A</v>
      </c>
      <c r="F33" s="38" t="e">
        <f aca="false">VLOOKUP($B33,Корма!$A:$I,6,0)*$A33</f>
        <v>#N/A</v>
      </c>
      <c r="G33" s="38" t="e">
        <f aca="false">VLOOKUP($B33,Корма!$A:$I,7,0)*$A33</f>
        <v>#N/A</v>
      </c>
      <c r="H33" s="38" t="e">
        <f aca="false">VLOOKUP($B33,Корма!$A:$I,8,0)*$A33</f>
        <v>#N/A</v>
      </c>
      <c r="I33" s="38" t="e">
        <f aca="false">VLOOKUP($B33,Корма!$A:$I,9,0)*$A33</f>
        <v>#N/A</v>
      </c>
      <c r="J33" s="38" t="e">
        <f aca="false">VLOOKUP($B33,Корма!$A:$J,10,0)*$A33</f>
        <v>#N/A</v>
      </c>
      <c r="K33" s="39" t="e">
        <f aca="false">VLOOKUP($B33,Корма!$A:$J,2,0)*$A33</f>
        <v>#N/A</v>
      </c>
      <c r="L33" s="28" t="n">
        <f aca="false">L20*A33</f>
        <v>0</v>
      </c>
      <c r="M33" s="20"/>
    </row>
    <row r="34" customFormat="false" ht="15" hidden="false" customHeight="false" outlineLevel="0" collapsed="false">
      <c r="A34" s="36" t="n">
        <v>0</v>
      </c>
      <c r="B34" s="37" t="s">
        <v>200</v>
      </c>
      <c r="C34" s="38" t="e">
        <f aca="false">VLOOKUP($B34,Корма!$A:$I,3,0)*$A34</f>
        <v>#N/A</v>
      </c>
      <c r="D34" s="38" t="e">
        <f aca="false">VLOOKUP($B34,Корма!$A:$I,4,0)*$A34</f>
        <v>#N/A</v>
      </c>
      <c r="E34" s="38" t="e">
        <f aca="false">VLOOKUP($B34,Корма!$A:$I,5,0)*$A34</f>
        <v>#N/A</v>
      </c>
      <c r="F34" s="38" t="e">
        <f aca="false">VLOOKUP($B34,Корма!$A:$I,6,0)*$A34</f>
        <v>#N/A</v>
      </c>
      <c r="G34" s="38" t="e">
        <f aca="false">VLOOKUP($B34,Корма!$A:$I,7,0)*$A34</f>
        <v>#N/A</v>
      </c>
      <c r="H34" s="38" t="e">
        <f aca="false">VLOOKUP($B34,Корма!$A:$I,8,0)*$A34</f>
        <v>#N/A</v>
      </c>
      <c r="I34" s="38" t="e">
        <f aca="false">VLOOKUP($B34,Корма!$A:$I,9,0)*$A34</f>
        <v>#N/A</v>
      </c>
      <c r="J34" s="38" t="e">
        <f aca="false">VLOOKUP($B34,Корма!$A:$J,10,0)*$A34</f>
        <v>#N/A</v>
      </c>
      <c r="K34" s="39" t="e">
        <f aca="false">VLOOKUP($B34,Корма!$A:$J,2,0)*$A34</f>
        <v>#N/A</v>
      </c>
      <c r="L34" s="28" t="n">
        <f aca="false">L21*A34</f>
        <v>0</v>
      </c>
      <c r="M34" s="20"/>
    </row>
    <row r="35" customFormat="false" ht="15" hidden="false" customHeight="false" outlineLevel="0" collapsed="false">
      <c r="A35" s="36" t="n">
        <v>0</v>
      </c>
      <c r="B35" s="37" t="s">
        <v>200</v>
      </c>
      <c r="C35" s="38" t="e">
        <f aca="false">VLOOKUP($B35,Корма!$A:$I,3,0)*$A35</f>
        <v>#N/A</v>
      </c>
      <c r="D35" s="38" t="e">
        <f aca="false">VLOOKUP($B35,Корма!$A:$I,4,0)*$A35</f>
        <v>#N/A</v>
      </c>
      <c r="E35" s="38" t="e">
        <f aca="false">VLOOKUP($B35,Корма!$A:$I,5,0)*$A35</f>
        <v>#N/A</v>
      </c>
      <c r="F35" s="38" t="e">
        <f aca="false">VLOOKUP($B35,Корма!$A:$I,6,0)*$A35</f>
        <v>#N/A</v>
      </c>
      <c r="G35" s="38" t="e">
        <f aca="false">VLOOKUP($B35,Корма!$A:$I,7,0)*$A35</f>
        <v>#N/A</v>
      </c>
      <c r="H35" s="38" t="e">
        <f aca="false">VLOOKUP($B35,Корма!$A:$I,8,0)*$A35</f>
        <v>#N/A</v>
      </c>
      <c r="I35" s="38" t="e">
        <f aca="false">VLOOKUP($B35,Корма!$A:$I,9,0)*$A35</f>
        <v>#N/A</v>
      </c>
      <c r="J35" s="38" t="e">
        <f aca="false">VLOOKUP($B35,Корма!$A:$J,10,0)*$A35</f>
        <v>#N/A</v>
      </c>
      <c r="K35" s="39" t="e">
        <f aca="false">VLOOKUP($B35,Корма!$A:$J,2,0)*$A35</f>
        <v>#N/A</v>
      </c>
      <c r="L35" s="28" t="n">
        <f aca="false">L22*A35</f>
        <v>0</v>
      </c>
      <c r="M35" s="20"/>
    </row>
    <row r="36" customFormat="false" ht="15" hidden="false" customHeight="false" outlineLevel="0" collapsed="false">
      <c r="A36" s="36" t="n">
        <v>0</v>
      </c>
      <c r="B36" s="37" t="s">
        <v>200</v>
      </c>
      <c r="C36" s="38" t="e">
        <f aca="false">VLOOKUP($B36,Корма!$A:$I,3,0)*$A36</f>
        <v>#N/A</v>
      </c>
      <c r="D36" s="38" t="e">
        <f aca="false">VLOOKUP($B36,Корма!$A:$I,4,0)*$A36</f>
        <v>#N/A</v>
      </c>
      <c r="E36" s="38" t="e">
        <f aca="false">VLOOKUP($B36,Корма!$A:$I,5,0)*$A36</f>
        <v>#N/A</v>
      </c>
      <c r="F36" s="38" t="e">
        <f aca="false">VLOOKUP($B36,Корма!$A:$I,6,0)*$A36</f>
        <v>#N/A</v>
      </c>
      <c r="G36" s="38" t="e">
        <f aca="false">VLOOKUP($B36,Корма!$A:$I,7,0)*$A36</f>
        <v>#N/A</v>
      </c>
      <c r="H36" s="38" t="e">
        <f aca="false">VLOOKUP($B36,Корма!$A:$I,8,0)*$A36</f>
        <v>#N/A</v>
      </c>
      <c r="I36" s="38" t="e">
        <f aca="false">VLOOKUP($B36,Корма!$A:$I,9,0)*$A36</f>
        <v>#N/A</v>
      </c>
      <c r="J36" s="38" t="e">
        <f aca="false">VLOOKUP($B36,Корма!$A:$J,10,0)*$A36</f>
        <v>#N/A</v>
      </c>
      <c r="K36" s="39" t="e">
        <f aca="false">VLOOKUP($B36,Корма!$A:$J,2,0)*$A36</f>
        <v>#N/A</v>
      </c>
      <c r="L36" s="28" t="n">
        <f aca="false">L23*A36</f>
        <v>0</v>
      </c>
      <c r="M36" s="20"/>
    </row>
    <row r="37" customFormat="false" ht="15" hidden="false" customHeight="false" outlineLevel="0" collapsed="false">
      <c r="A37" s="36" t="n">
        <v>0</v>
      </c>
      <c r="B37" s="37" t="s">
        <v>200</v>
      </c>
      <c r="C37" s="38" t="e">
        <f aca="false">VLOOKUP($B37,Корма!$A:$I,3,0)*$A37</f>
        <v>#N/A</v>
      </c>
      <c r="D37" s="38" t="e">
        <f aca="false">VLOOKUP($B37,Корма!$A:$I,4,0)*$A37</f>
        <v>#N/A</v>
      </c>
      <c r="E37" s="38" t="e">
        <f aca="false">VLOOKUP($B37,Корма!$A:$I,5,0)*$A37</f>
        <v>#N/A</v>
      </c>
      <c r="F37" s="38" t="e">
        <f aca="false">VLOOKUP($B37,Корма!$A:$I,6,0)*$A37</f>
        <v>#N/A</v>
      </c>
      <c r="G37" s="38" t="e">
        <f aca="false">VLOOKUP($B37,Корма!$A:$I,7,0)*$A37</f>
        <v>#N/A</v>
      </c>
      <c r="H37" s="38" t="e">
        <f aca="false">VLOOKUP($B37,Корма!$A:$I,8,0)*$A37</f>
        <v>#N/A</v>
      </c>
      <c r="I37" s="38" t="e">
        <f aca="false">VLOOKUP($B37,Корма!$A:$I,9,0)*$A37</f>
        <v>#N/A</v>
      </c>
      <c r="J37" s="38" t="e">
        <f aca="false">VLOOKUP($B37,Корма!$A:$J,10,0)*$A37</f>
        <v>#N/A</v>
      </c>
      <c r="K37" s="39" t="e">
        <f aca="false">VLOOKUP($B37,Корма!$A:$J,2,0)*$A37</f>
        <v>#N/A</v>
      </c>
      <c r="L37" s="28" t="n">
        <f aca="false">L8*A37</f>
        <v>0</v>
      </c>
      <c r="M37" s="20"/>
    </row>
    <row r="38" customFormat="false" ht="15.75" hidden="false" customHeight="false" outlineLevel="0" collapsed="false">
      <c r="A38" s="40" t="n">
        <v>0</v>
      </c>
      <c r="B38" s="37" t="s">
        <v>200</v>
      </c>
      <c r="C38" s="41" t="e">
        <f aca="false">VLOOKUP($B38,Корма!$A:$I,3,0)*$A38</f>
        <v>#N/A</v>
      </c>
      <c r="D38" s="41" t="e">
        <f aca="false">VLOOKUP($B38,Корма!$A:$I,4,0)*$A38</f>
        <v>#N/A</v>
      </c>
      <c r="E38" s="41" t="e">
        <f aca="false">VLOOKUP($B38,Корма!$A:$I,5,0)*$A38</f>
        <v>#N/A</v>
      </c>
      <c r="F38" s="41" t="e">
        <f aca="false">VLOOKUP($B38,Корма!$A:$I,6,0)*$A38</f>
        <v>#N/A</v>
      </c>
      <c r="G38" s="41" t="e">
        <f aca="false">VLOOKUP($B38,Корма!$A:$I,7,0)*$A38</f>
        <v>#N/A</v>
      </c>
      <c r="H38" s="41" t="e">
        <f aca="false">VLOOKUP($B38,Корма!$A:$I,8,0)*$A38</f>
        <v>#N/A</v>
      </c>
      <c r="I38" s="41" t="e">
        <f aca="false">VLOOKUP($B38,Корма!$A:$I,9,0)*$A38</f>
        <v>#N/A</v>
      </c>
      <c r="J38" s="41" t="e">
        <f aca="false">VLOOKUP($B38,Корма!$A:$J,10,0)*$A38</f>
        <v>#N/A</v>
      </c>
      <c r="K38" s="42" t="e">
        <f aca="false">VLOOKUP($B38,Корма!$A:$J,2,0)*$A38</f>
        <v>#N/A</v>
      </c>
      <c r="L38" s="28" t="n">
        <f aca="false">L8*A38</f>
        <v>0</v>
      </c>
      <c r="M38" s="20"/>
    </row>
    <row r="39" customFormat="false" ht="15.75" hidden="false" customHeight="false" outlineLevel="0" collapsed="false">
      <c r="A39" s="43"/>
      <c r="C39" s="44"/>
      <c r="D39" s="44"/>
      <c r="E39" s="44"/>
      <c r="F39" s="44"/>
      <c r="G39" s="44"/>
      <c r="H39" s="44"/>
      <c r="I39" s="44"/>
      <c r="J39" s="44"/>
      <c r="K39" s="44"/>
      <c r="L39" s="1"/>
      <c r="M39" s="20"/>
    </row>
    <row r="40" customFormat="false" ht="15.75" hidden="false" customHeight="false" outlineLevel="0" collapsed="false">
      <c r="B40" s="45" t="s">
        <v>201</v>
      </c>
      <c r="C40" s="46" t="e">
        <f aca="false">SUM(C10:C38)</f>
        <v>#N/A</v>
      </c>
      <c r="D40" s="47" t="e">
        <f aca="false">SUM(D10:D38)</f>
        <v>#N/A</v>
      </c>
      <c r="E40" s="47" t="e">
        <f aca="false">SUM(E10:E38)</f>
        <v>#N/A</v>
      </c>
      <c r="F40" s="47" t="e">
        <f aca="false">SUM(F10:F38)</f>
        <v>#N/A</v>
      </c>
      <c r="G40" s="47" t="e">
        <f aca="false">SUM(G10:G38)</f>
        <v>#N/A</v>
      </c>
      <c r="H40" s="47" t="e">
        <f aca="false">SUM(H10:H38)</f>
        <v>#N/A</v>
      </c>
      <c r="I40" s="47" t="e">
        <f aca="false">SUM(I10:I38)</f>
        <v>#N/A</v>
      </c>
      <c r="J40" s="47" t="e">
        <f aca="false">SUM(J10:J38)</f>
        <v>#N/A</v>
      </c>
      <c r="K40" s="48" t="e">
        <f aca="false">SUM(K10:K38)</f>
        <v>#N/A</v>
      </c>
      <c r="L40" s="28" t="n">
        <f aca="false">SUM(L10:L38)</f>
        <v>105.3</v>
      </c>
      <c r="M40" s="20"/>
    </row>
  </sheetData>
  <mergeCells count="2">
    <mergeCell ref="C2:J2"/>
    <mergeCell ref="O4:R15"/>
  </mergeCells>
  <conditionalFormatting sqref="C8">
    <cfRule type="expression" priority="2" aboveAverage="0" equalAverage="0" bottom="0" percent="0" rank="0" text="" dxfId="15">
      <formula>C8&lt;95%</formula>
    </cfRule>
    <cfRule type="expression" priority="3" aboveAverage="0" equalAverage="0" bottom="0" percent="0" rank="0" text="" dxfId="16">
      <formula>C8&lt;105%</formula>
    </cfRule>
    <cfRule type="expression" priority="4" aboveAverage="0" equalAverage="0" bottom="0" percent="0" rank="0" text="" dxfId="17">
      <formula>C8&gt;105.1%</formula>
    </cfRule>
  </conditionalFormatting>
  <conditionalFormatting sqref="D8:J8">
    <cfRule type="expression" priority="5" aboveAverage="0" equalAverage="0" bottom="0" percent="0" rank="0" text="" dxfId="18">
      <formula>D8&gt;105.1</formula>
    </cfRule>
    <cfRule type="expression" priority="6" aboveAverage="0" equalAverage="0" bottom="0" percent="0" rank="0" text="" dxfId="19">
      <formula>D8&lt;105%</formula>
    </cfRule>
    <cfRule type="expression" priority="7" aboveAverage="0" equalAverage="0" bottom="0" percent="0" rank="0" text="" dxfId="20">
      <formula>D8&lt;97%</formula>
    </cfRule>
  </conditionalFormatting>
  <conditionalFormatting sqref="D8:J8">
    <cfRule type="expression" priority="8" aboveAverage="0" equalAverage="0" bottom="0" percent="0" rank="0" text="" dxfId="21">
      <formula>D8&lt;97%</formula>
    </cfRule>
    <cfRule type="expression" priority="9" aboveAverage="0" equalAverage="0" bottom="0" percent="0" rank="0" text="" dxfId="22">
      <formula>D8&lt;105%</formula>
    </cfRule>
    <cfRule type="expression" priority="10" aboveAverage="0" equalAverage="0" bottom="0" percent="0" rank="0" text="" dxfId="23">
      <formula>D8&gt;105.1%</formula>
    </cfRule>
  </conditionalFormatting>
  <conditionalFormatting sqref="A8">
    <cfRule type="expression" priority="11" aboveAverage="0" equalAverage="0" bottom="0" percent="0" rank="0" text="" dxfId="24">
      <formula>A8&gt;100%</formula>
    </cfRule>
    <cfRule type="expression" priority="12" aboveAverage="0" equalAverage="0" bottom="0" percent="0" rank="0" text="" dxfId="25">
      <formula>A8=100%</formula>
    </cfRule>
    <cfRule type="expression" priority="13" aboveAverage="0" equalAverage="0" bottom="0" percent="0" rank="0" text="" dxfId="26">
      <formula>A8&lt;100%</formula>
    </cfRule>
  </conditionalFormatting>
  <conditionalFormatting sqref="D8:J8">
    <cfRule type="expression" priority="14" aboveAverage="0" equalAverage="0" bottom="0" percent="0" rank="0" text="" dxfId="27">
      <formula>D8&lt;95%</formula>
    </cfRule>
    <cfRule type="expression" priority="15" aboveAverage="0" equalAverage="0" bottom="0" percent="0" rank="0" text="" dxfId="28">
      <formula>D8&lt;105%</formula>
    </cfRule>
    <cfRule type="expression" priority="16" aboveAverage="0" equalAverage="0" bottom="0" percent="0" rank="0" text="" dxfId="29">
      <formula>D8&gt;105.1%</formula>
    </cfRule>
  </conditionalFormatting>
  <dataValidations count="2">
    <dataValidation allowBlank="true" operator="between" showDropDown="false" showErrorMessage="true" showInputMessage="true" sqref="B6:B7" type="list">
      <formula1>Птица!$A:$A</formula1>
      <formula2>0</formula2>
    </dataValidation>
    <dataValidation allowBlank="true" operator="between" showDropDown="false" showErrorMessage="true" showInputMessage="true" sqref="B10:B39" type="list">
      <formula1>Корма!$A:$A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9.16015625" defaultRowHeight="12.8" zeroHeight="false" outlineLevelRow="0" outlineLevelCol="0"/>
  <sheetData>
    <row r="1" customFormat="false" ht="68.65" hidden="false" customHeight="false" outlineLevel="0" collapsed="false">
      <c r="A1" s="50" t="s">
        <v>203</v>
      </c>
      <c r="B1" s="50" t="s">
        <v>204</v>
      </c>
      <c r="C1" s="50" t="s">
        <v>205</v>
      </c>
      <c r="D1" s="50" t="s">
        <v>206</v>
      </c>
      <c r="E1" s="50" t="s">
        <v>207</v>
      </c>
      <c r="F1" s="50" t="s">
        <v>208</v>
      </c>
      <c r="G1" s="0" t="n">
        <f aca="false">2.08*(0.38+0.002)</f>
        <v>0.79456</v>
      </c>
      <c r="I1" s="0" t="n">
        <f aca="false">4.4*0.5</f>
        <v>2.2</v>
      </c>
    </row>
    <row r="4" customFormat="false" ht="12.8" hidden="false" customHeight="false" outlineLevel="0" collapsed="false">
      <c r="H4" s="0" t="n">
        <f aca="false">G1/F5</f>
        <v>12.2617283950617</v>
      </c>
      <c r="I4" s="0" t="n">
        <f aca="false">I1/F5</f>
        <v>33.9506172839506</v>
      </c>
    </row>
    <row r="5" customFormat="false" ht="12.8" hidden="false" customHeight="false" outlineLevel="0" collapsed="false">
      <c r="F5" s="0" t="n">
        <f aca="false">(2.08+4.4)/100</f>
        <v>0.0648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2017-07-26T04:55:18Z</dcterms:created>
  <dc:creator>Melnikov, Sergey</dc:creator>
  <dc:description/>
  <dc:language>ru-RU</dc:language>
  <cp:lastModifiedBy/>
  <dcterms:modified xsi:type="dcterms:W3CDTF">2020-11-03T21:22:23Z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