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ототот\Desktop\"/>
    </mc:Choice>
  </mc:AlternateContent>
  <xr:revisionPtr revIDLastSave="0" documentId="13_ncr:1_{3A278394-D652-47D8-88E1-A20B4CDF8D56}" xr6:coauthVersionLast="46" xr6:coauthVersionMax="46" xr10:uidLastSave="{00000000-0000-0000-0000-000000000000}"/>
  <bookViews>
    <workbookView xWindow="-108" yWindow="-108" windowWidth="23256" windowHeight="12576" xr2:uid="{5B369186-34C5-40E2-BA20-23AC47451EE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G19" i="1" s="1"/>
  <c r="H18" i="1"/>
  <c r="H19" i="1" s="1"/>
  <c r="I18" i="1"/>
  <c r="F18" i="1"/>
  <c r="F19" i="1" s="1"/>
  <c r="G15" i="1"/>
  <c r="G16" i="1" s="1"/>
  <c r="H15" i="1"/>
  <c r="H16" i="1" s="1"/>
  <c r="I15" i="1"/>
  <c r="F15" i="1"/>
  <c r="F16" i="1" s="1"/>
  <c r="H11" i="1"/>
  <c r="I9" i="1"/>
  <c r="H9" i="1"/>
  <c r="I8" i="1"/>
  <c r="H8" i="1"/>
  <c r="I7" i="1"/>
  <c r="I11" i="1" s="1"/>
  <c r="H7" i="1"/>
  <c r="F11" i="1"/>
  <c r="G9" i="1"/>
  <c r="F9" i="1"/>
  <c r="G8" i="1"/>
  <c r="G7" i="1"/>
  <c r="G11" i="1" s="1"/>
  <c r="F8" i="1"/>
  <c r="F7" i="1"/>
  <c r="I4" i="1"/>
  <c r="G12" i="1" l="1"/>
  <c r="F12" i="1"/>
  <c r="H12" i="1"/>
  <c r="G4" i="1" l="1"/>
  <c r="H4" i="1"/>
  <c r="H5" i="1" s="1"/>
  <c r="F4" i="1"/>
  <c r="G5" i="1" l="1"/>
  <c r="F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tc={45E68614-C86E-49B5-B1CB-8762A3B5F5DE}</author>
  </authors>
  <commentList>
    <comment ref="B2" authorId="0" shapeId="0" xr:uid="{45E68614-C86E-49B5-B1CB-8762A3B5F5DE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Оптимальным, особенно в российской практике, считается равное соотношение обязательств и собственного капитала (чистых активов), т.е. коэффициент финансового левериджа равный 1. Допустимым может быть и значение до 2 (у крупных публичных компаний это соотношение может быть еще больше). При больших значениях коэффициента организация теряет финансовую независимость, и ее финансовое положение становится крайне неустойчивым. Таким организациям сложнее привлечь дополнительные займы. Наиболее распространенным значением коэффициента в развитых экономиках является 1,5 (т.е. 60% заемного капитала и 40% собственного).
Слишком низкое значение коэффициента финансового левериджа говорит об упущенной возможности использовать финансовый рычаг – повысить рентабельность собственного капитала за счет вовлечение в деятельность заемных средств.
Как и другие аналогичные коэффициенты, характеризующие структуру капитала (коэффициент автономии, коэффициент финансовой зависимости), нормальное значение коэффициента финансового левериджа зависит от отрасли, масштабов предприятия и даже способа организации производства (фондоемкое или трудоемкое производство). Поэтому его следует оценивать в динамике и сравнивать с показателем аналогичных предприятий.</t>
      </text>
    </comment>
  </commentList>
</comments>
</file>

<file path=xl/sharedStrings.xml><?xml version="1.0" encoding="utf-8"?>
<sst xmlns="http://schemas.openxmlformats.org/spreadsheetml/2006/main" count="26" uniqueCount="16">
  <si>
    <t>Финансовый рычаг</t>
  </si>
  <si>
    <t>Обязательства</t>
  </si>
  <si>
    <t>Собственные средства</t>
  </si>
  <si>
    <t>Темп прироста</t>
  </si>
  <si>
    <t>Мгновенная ликвидность</t>
  </si>
  <si>
    <t>Денежные средства</t>
  </si>
  <si>
    <t>Счета и депозиты в банках (50%)</t>
  </si>
  <si>
    <t>Финансовые инструменты (50%)</t>
  </si>
  <si>
    <t>Текущие счета и депозиты клиентов</t>
  </si>
  <si>
    <t>Рентабельность активов</t>
  </si>
  <si>
    <t>Чистая прибыль</t>
  </si>
  <si>
    <t>Активы</t>
  </si>
  <si>
    <t>ROA</t>
  </si>
  <si>
    <t>Собственный капитал</t>
  </si>
  <si>
    <t>ROE</t>
  </si>
  <si>
    <t>Рентабельность капитала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</si>
</sst>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_-;_-@_-"/>
  </numFmts>
  <fonts count="4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2"/>
      <charset val="204"/>
    </font>
    <font>
      <b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1" applyNumberFormat="1" applyFont="1"/>
    <xf numFmtId="164" fontId="0" fillId="0" borderId="1" xfId="1" applyNumberFormat="1" applyFont="1" applyBorder="1"/>
    <xf numFmtId="165" fontId="2" fillId="0" borderId="1" xfId="1" applyNumberFormat="1" applyFon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165" fontId="2" fillId="0" borderId="4" xfId="1" applyNumberFormat="1" applyFont="1" applyBorder="1"/>
    <xf numFmtId="10" fontId="3" fillId="0" borderId="5" xfId="2" applyNumberFormat="1" applyFont="1" applyBorder="1"/>
    <xf numFmtId="164" fontId="0" fillId="0" borderId="6" xfId="1" applyNumberFormat="1" applyFon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165" fontId="2" fillId="0" borderId="8" xfId="1" applyNumberFormat="1" applyFont="1" applyBorder="1"/>
    <xf numFmtId="10" fontId="3" fillId="0" borderId="9" xfId="2" applyNumberFormat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1" fontId="3" fillId="0" borderId="16" xfId="1" applyNumberFormat="1" applyFont="1" applyBorder="1"/>
    <xf numFmtId="164" fontId="0" fillId="0" borderId="17" xfId="1" applyNumberFormat="1" applyFont="1" applyBorder="1"/>
    <xf numFmtId="9" fontId="2" fillId="0" borderId="1" xfId="2" applyFont="1" applyBorder="1"/>
    <xf numFmtId="9" fontId="2" fillId="0" borderId="8" xfId="2" applyFont="1" applyBorder="1"/>
    <xf numFmtId="9" fontId="2" fillId="0" borderId="1" xfId="2" applyNumberFormat="1" applyFont="1" applyBorder="1"/>
    <xf numFmtId="9" fontId="2" fillId="0" borderId="8" xfId="2" applyNumberFormat="1" applyFont="1" applyBorder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рентабельности капитала АО "Ситибанк казахстан" 2017-2019 гг.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Лист1!$P$9</c:f>
              <c:strCache>
                <c:ptCount val="1"/>
                <c:pt idx="0">
                  <c:v>ROE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Лист1!$Q$8:$S$8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Лист1!$Q$9:$S$9</c:f>
              <c:numCache>
                <c:formatCode>0%</c:formatCode>
                <c:ptCount val="3"/>
                <c:pt idx="0">
                  <c:v>0.19019984026787382</c:v>
                </c:pt>
                <c:pt idx="1">
                  <c:v>0.22539429791431567</c:v>
                </c:pt>
                <c:pt idx="2">
                  <c:v>0.27280903203629592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6-4648-96F1-B539C77E5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037624"/>
        <c:axId val="672036984"/>
      </c:barChart>
      <c:lineChart>
        <c:grouping val="standard"/>
        <c:varyColors val="0"/>
        <c:ser>
          <c:idx val="1"/>
          <c:order val="1"/>
          <c:tx>
            <c:strRef>
              <c:f>Лист1!$P$10</c:f>
              <c:strCache>
                <c:ptCount val="1"/>
                <c:pt idx="0">
                  <c:v>Темп прироста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Лист1!$Q$8:$S$8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Лист1!$Q$10:$S$10</c:f>
              <c:numCache>
                <c:formatCode>0.00%</c:formatCode>
                <c:ptCount val="3"/>
                <c:pt idx="0">
                  <c:v>-0.1990858957166588</c:v>
                </c:pt>
                <c:pt idx="1">
                  <c:v>0.18503936489575734</c:v>
                </c:pt>
                <c:pt idx="2">
                  <c:v>0.21036350325066833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B6-4648-96F1-B539C77E5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037624"/>
        <c:axId val="672036984"/>
      </c:lineChart>
      <c:catAx>
        <c:axId val="67203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2036984"/>
        <c:crosses val="autoZero"/>
        <c:auto val="1"/>
        <c:lblAlgn val="ctr"/>
        <c:lblOffset val="100"/>
        <c:noMultiLvlLbl val="0"/>
      </c:catAx>
      <c:valAx>
        <c:axId val="67203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203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рентабельности актива АО "Ситибанк казахстан" 2017-2019 гг.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Лист1!$P$6</c:f>
              <c:strCache>
                <c:ptCount val="1"/>
                <c:pt idx="0">
                  <c:v>ROA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Лист1!$Q$5:$S$5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Лист1!$Q$6:$S$6</c:f>
              <c:numCache>
                <c:formatCode>0%</c:formatCode>
                <c:ptCount val="3"/>
                <c:pt idx="0">
                  <c:v>4.8772603016646036E-2</c:v>
                </c:pt>
                <c:pt idx="1">
                  <c:v>4.21331830950748E-2</c:v>
                </c:pt>
                <c:pt idx="2">
                  <c:v>4.073976621833595E-2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E-4407-92EF-1FFBA1AD0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040504"/>
        <c:axId val="672041784"/>
      </c:barChart>
      <c:lineChart>
        <c:grouping val="standard"/>
        <c:varyColors val="0"/>
        <c:ser>
          <c:idx val="1"/>
          <c:order val="1"/>
          <c:tx>
            <c:strRef>
              <c:f>Лист1!$P$7</c:f>
              <c:strCache>
                <c:ptCount val="1"/>
                <c:pt idx="0">
                  <c:v>Темп прироста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Лист1!$Q$5:$S$5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Лист1!$Q$7:$S$7</c:f>
              <c:numCache>
                <c:formatCode>0.00%</c:formatCode>
                <c:ptCount val="3"/>
                <c:pt idx="0">
                  <c:v>-1.1135291876476883E-2</c:v>
                </c:pt>
                <c:pt idx="1">
                  <c:v>-0.13613011221289972</c:v>
                </c:pt>
                <c:pt idx="2">
                  <c:v>-3.3071721013685607E-2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E-4407-92EF-1FFBA1AD0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045624"/>
        <c:axId val="672043704"/>
      </c:lineChart>
      <c:catAx>
        <c:axId val="67204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2041784"/>
        <c:crosses val="autoZero"/>
        <c:auto val="1"/>
        <c:lblAlgn val="ctr"/>
        <c:lblOffset val="100"/>
        <c:noMultiLvlLbl val="0"/>
      </c:catAx>
      <c:valAx>
        <c:axId val="67204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2040504"/>
        <c:crosses val="autoZero"/>
        <c:crossBetween val="between"/>
      </c:valAx>
      <c:valAx>
        <c:axId val="67204370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2045624"/>
        <c:crosses val="max"/>
        <c:crossBetween val="between"/>
      </c:valAx>
      <c:catAx>
        <c:axId val="6720456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72043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</xdr:colOff>
      <xdr:row>19</xdr:row>
      <xdr:rowOff>118110</xdr:rowOff>
    </xdr:from>
    <xdr:to>
      <xdr:col>11</xdr:col>
      <xdr:colOff>422910</xdr:colOff>
      <xdr:row>33</xdr:row>
      <xdr:rowOff>87630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A5907E0-1E79-441C-8578-A5E9106E0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346710</xdr:colOff>
      <xdr:row>11</xdr:row>
      <xdr:rowOff>140970</xdr:rowOff>
    </xdr:from>
    <xdr:to>
      <xdr:col>18</xdr:col>
      <xdr:colOff>422910</xdr:colOff>
      <xdr:row>25</xdr:row>
      <xdr:rowOff>87630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66F4C811-C9FE-4F08-97EB-0E100181F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60170098 Салимов Райымбек Жумабекулы" id="{5B89DD54-F64A-4A17-8B10-A2536D65F3A0}" userId="60170098 Салимов Райымбек Жумабекулы" providerId="None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1-04-01T14:35:42.99" personId="{5B89DD54-F64A-4A17-8B10-A2536D65F3A0}" id="{45E68614-C86E-49B5-B1CB-8762A3B5F5DE}">
    <text>Оптимальным, особенно в российской практике, считается равное соотношение обязательств и собственного капитала (чистых активов), т.е. коэффициент финансового левериджа равный 1. Допустимым может быть и значение до 2 (у крупных публичных компаний это соотношение может быть еще больше). При больших значениях коэффициента организация теряет финансовую независимость, и ее финансовое положение становится крайне неустойчивым. Таким организациям сложнее привлечь дополнительные займы. Наиболее распространенным значением коэффициента в развитых экономиках является 1,5 (т.е. 60% заемного капитала и 40% собственного).
Слишком низкое значение коэффициента финансового левериджа говорит об упущенной возможности использовать финансовый рычаг – повысить рентабельность собственного капитала за счет вовлечение в деятельность заемных средств.
Как и другие аналогичные коэффициенты, характеризующие структуру капитала (коэффициент автономии, коэффициент финансовой зависимости), нормальное значение коэффициента финансового левериджа зависит от отрасли, масштабов предприятия и даже способа организации производства (фондоемкое или трудоемкое производство). Поэтому его следует оценивать в динамике и сравнивать с показателем аналогичных предприятий.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160A1-85B6-4AD2-90BB-A4BCBBB87A48}">
  <dimension ref="B1:S163"/>
  <sheetViews>
    <sheetView tabSelected="1" workbookViewId="0">
      <selection activeCell="E3" sqref="E3"/>
    </sheetView>
  </sheetViews>
  <sheetFormatPr defaultRowHeight="15.6" x14ac:dyDescent="0.3"/>
  <cols>
    <col min="5" max="5" width="30.8984375" customWidth="1"/>
    <col min="6" max="6" width="14.8984375" bestFit="1" customWidth="1"/>
    <col min="7" max="9" width="12.296875" bestFit="1" customWidth="1"/>
    <col min="15" max="15" width="1.69921875" customWidth="1"/>
    <col min="16" max="16" width="22.09765625" customWidth="1"/>
  </cols>
  <sheetData>
    <row r="1" spans="2:19" ht="16.2" thickBot="1" x14ac:dyDescent="0.35">
      <c r="E1" s="14"/>
      <c r="F1" s="19">
        <v>2019</v>
      </c>
      <c r="G1" s="20">
        <v>2018</v>
      </c>
      <c r="H1" s="20">
        <v>2017</v>
      </c>
      <c r="I1" s="21">
        <v>2016</v>
      </c>
    </row>
    <row r="2" spans="2:19" x14ac:dyDescent="0.3">
      <c r="B2" t="s">
        <v>0</v>
      </c>
      <c r="E2" s="15" t="s">
        <v>1</v>
      </c>
      <c r="F2" s="10">
        <v>700386762</v>
      </c>
      <c r="G2" s="4">
        <v>598433797</v>
      </c>
      <c r="H2" s="4">
        <v>391796510</v>
      </c>
      <c r="I2" s="5">
        <v>463196414</v>
      </c>
    </row>
    <row r="3" spans="2:19" x14ac:dyDescent="0.3">
      <c r="E3" s="16" t="s">
        <v>2</v>
      </c>
      <c r="F3" s="11">
        <v>122952916</v>
      </c>
      <c r="G3" s="2">
        <v>137584674</v>
      </c>
      <c r="H3" s="2">
        <v>135114961</v>
      </c>
      <c r="I3" s="6">
        <v>121418457</v>
      </c>
    </row>
    <row r="4" spans="2:19" ht="16.2" thickBot="1" x14ac:dyDescent="0.35">
      <c r="E4" s="17" t="s">
        <v>0</v>
      </c>
      <c r="F4" s="12">
        <f>F2/F3</f>
        <v>5.6963818735295391</v>
      </c>
      <c r="G4" s="3">
        <f t="shared" ref="G4:I4" si="0">G2/G3</f>
        <v>4.3495672853794751</v>
      </c>
      <c r="H4" s="3">
        <f t="shared" si="0"/>
        <v>2.8997270701946913</v>
      </c>
      <c r="I4" s="7">
        <f t="shared" si="0"/>
        <v>3.8148764647865687</v>
      </c>
    </row>
    <row r="5" spans="2:19" ht="16.2" thickBot="1" x14ac:dyDescent="0.35">
      <c r="E5" s="18" t="s">
        <v>3</v>
      </c>
      <c r="F5" s="13">
        <f>F4/G4-1</f>
        <v>0.30964335065633142</v>
      </c>
      <c r="G5" s="8">
        <f>G4/H4-1</f>
        <v>0.49999195789396822</v>
      </c>
      <c r="H5" s="8">
        <f>H4/I4-1</f>
        <v>-0.23988965384311001</v>
      </c>
      <c r="I5" s="9"/>
      <c r="Q5" s="20">
        <v>2017</v>
      </c>
      <c r="R5" s="20">
        <v>2018</v>
      </c>
      <c r="S5" s="19">
        <v>2019</v>
      </c>
    </row>
    <row r="6" spans="2:19" x14ac:dyDescent="0.3">
      <c r="B6" t="s">
        <v>4</v>
      </c>
      <c r="E6" s="15" t="s">
        <v>5</v>
      </c>
      <c r="F6" s="10">
        <v>699593218</v>
      </c>
      <c r="G6" s="4">
        <v>602691794</v>
      </c>
      <c r="H6" s="4">
        <v>374780104</v>
      </c>
      <c r="I6" s="5">
        <v>460454364</v>
      </c>
      <c r="P6" s="17" t="s">
        <v>12</v>
      </c>
      <c r="Q6" s="23">
        <v>4.8772603016646036E-2</v>
      </c>
      <c r="R6" s="23">
        <v>4.21331830950748E-2</v>
      </c>
      <c r="S6" s="24">
        <v>4.073976621833595E-2</v>
      </c>
    </row>
    <row r="7" spans="2:19" ht="16.2" thickBot="1" x14ac:dyDescent="0.35">
      <c r="E7" s="16" t="s">
        <v>6</v>
      </c>
      <c r="F7" s="11">
        <f>1409130*0.5</f>
        <v>704565</v>
      </c>
      <c r="G7" s="2">
        <f>3510435*0.5</f>
        <v>1755217.5</v>
      </c>
      <c r="H7" s="2">
        <f>0.5*430520</f>
        <v>215260</v>
      </c>
      <c r="I7" s="6">
        <f>0.5*431764</f>
        <v>215882</v>
      </c>
      <c r="P7" s="18" t="s">
        <v>3</v>
      </c>
      <c r="Q7" s="8">
        <v>-1.1135291876476883E-2</v>
      </c>
      <c r="R7" s="8">
        <v>-0.13613011221289972</v>
      </c>
      <c r="S7" s="13">
        <v>-3.3071721013685607E-2</v>
      </c>
    </row>
    <row r="8" spans="2:19" x14ac:dyDescent="0.3">
      <c r="E8" s="16" t="s">
        <v>7</v>
      </c>
      <c r="F8" s="11">
        <f>534348*0.5</f>
        <v>267174</v>
      </c>
      <c r="G8" s="2">
        <f>0.5*644189</f>
        <v>322094.5</v>
      </c>
      <c r="H8" s="2">
        <f>0.5*1001166</f>
        <v>500583</v>
      </c>
      <c r="I8" s="6">
        <f>0.5*909003</f>
        <v>454501.5</v>
      </c>
      <c r="P8" s="22"/>
      <c r="Q8" s="20">
        <v>2017</v>
      </c>
      <c r="R8" s="20">
        <v>2018</v>
      </c>
      <c r="S8" s="19">
        <v>2019</v>
      </c>
    </row>
    <row r="9" spans="2:19" x14ac:dyDescent="0.3">
      <c r="E9" s="16" t="s">
        <v>6</v>
      </c>
      <c r="F9" s="11">
        <f>0.5*19869296</f>
        <v>9934648</v>
      </c>
      <c r="G9" s="2">
        <f>0.5*41563318</f>
        <v>20781659</v>
      </c>
      <c r="H9" s="2">
        <f>0.5*13828072</f>
        <v>6914036</v>
      </c>
      <c r="I9" s="6">
        <f>0.5*10813813</f>
        <v>5406906.5</v>
      </c>
      <c r="P9" s="17" t="s">
        <v>14</v>
      </c>
      <c r="Q9" s="25">
        <v>0.19019984026787382</v>
      </c>
      <c r="R9" s="25">
        <v>0.22539429791431567</v>
      </c>
      <c r="S9" s="26">
        <v>0.27280903203629592</v>
      </c>
    </row>
    <row r="10" spans="2:19" ht="16.2" thickBot="1" x14ac:dyDescent="0.35">
      <c r="E10" s="16" t="s">
        <v>8</v>
      </c>
      <c r="F10" s="11">
        <v>678673282</v>
      </c>
      <c r="G10" s="2">
        <v>552990662</v>
      </c>
      <c r="H10" s="2">
        <v>374561482</v>
      </c>
      <c r="I10" s="6">
        <v>448782247</v>
      </c>
      <c r="P10" s="18" t="s">
        <v>3</v>
      </c>
      <c r="Q10" s="8">
        <v>-0.1990858957166588</v>
      </c>
      <c r="R10" s="8">
        <v>0.18503936489575734</v>
      </c>
      <c r="S10" s="13">
        <v>0.21036350325066833</v>
      </c>
    </row>
    <row r="11" spans="2:19" x14ac:dyDescent="0.3">
      <c r="E11" s="17" t="s">
        <v>4</v>
      </c>
      <c r="F11" s="12">
        <f>SUM(F6:F8)/SUM(F9:F10)</f>
        <v>1.0173640564958351</v>
      </c>
      <c r="G11" s="3">
        <f>SUM(G6:G8)/SUM(G9:G10)</f>
        <v>1.0540227959166402</v>
      </c>
      <c r="H11" s="3">
        <f t="shared" ref="H11:I11" si="1">SUM(H6:H8)/SUM(H9:H10)</f>
        <v>0.98432515137183718</v>
      </c>
      <c r="I11" s="7">
        <f t="shared" si="1"/>
        <v>1.0152702765941326</v>
      </c>
    </row>
    <row r="12" spans="2:19" ht="16.2" thickBot="1" x14ac:dyDescent="0.35">
      <c r="E12" s="18" t="s">
        <v>3</v>
      </c>
      <c r="F12" s="13">
        <f>F11/G11-1</f>
        <v>-3.477983546733876E-2</v>
      </c>
      <c r="G12" s="8">
        <f>G11/H11-1</f>
        <v>7.0807542048139771E-2</v>
      </c>
      <c r="H12" s="8">
        <f>H11/I11-1</f>
        <v>-3.0479691896531436E-2</v>
      </c>
      <c r="I12" s="9"/>
    </row>
    <row r="13" spans="2:19" x14ac:dyDescent="0.3">
      <c r="B13" t="s">
        <v>9</v>
      </c>
      <c r="E13" s="15" t="s">
        <v>10</v>
      </c>
      <c r="F13" s="10">
        <v>33542666</v>
      </c>
      <c r="G13" s="4">
        <v>31010801</v>
      </c>
      <c r="H13" s="4">
        <v>25698844</v>
      </c>
      <c r="I13" s="5">
        <v>28834267</v>
      </c>
    </row>
    <row r="14" spans="2:19" x14ac:dyDescent="0.3">
      <c r="E14" s="16" t="s">
        <v>11</v>
      </c>
      <c r="F14" s="11">
        <v>823339678</v>
      </c>
      <c r="G14" s="2">
        <v>736018471</v>
      </c>
      <c r="H14" s="2">
        <v>526911471</v>
      </c>
      <c r="I14" s="6">
        <v>584614871</v>
      </c>
    </row>
    <row r="15" spans="2:19" x14ac:dyDescent="0.3">
      <c r="E15" s="17" t="s">
        <v>12</v>
      </c>
      <c r="F15" s="12">
        <f>F13/F14</f>
        <v>4.073976621833595E-2</v>
      </c>
      <c r="G15" s="3">
        <f t="shared" ref="G15:I15" si="2">G13/G14</f>
        <v>4.21331830950748E-2</v>
      </c>
      <c r="H15" s="3">
        <f t="shared" si="2"/>
        <v>4.8772603016646036E-2</v>
      </c>
      <c r="I15" s="7">
        <f t="shared" si="2"/>
        <v>4.932181583181109E-2</v>
      </c>
    </row>
    <row r="16" spans="2:19" ht="16.2" thickBot="1" x14ac:dyDescent="0.35">
      <c r="E16" s="18" t="s">
        <v>3</v>
      </c>
      <c r="F16" s="13">
        <f>F15/G15-1</f>
        <v>-3.3071721013685607E-2</v>
      </c>
      <c r="G16" s="8">
        <f>G15/H15-1</f>
        <v>-0.13613011221289972</v>
      </c>
      <c r="H16" s="8">
        <f>H15/I15-1</f>
        <v>-1.1135291876476883E-2</v>
      </c>
      <c r="I16" s="9"/>
    </row>
    <row r="17" spans="2:9" x14ac:dyDescent="0.3">
      <c r="B17" t="s">
        <v>15</v>
      </c>
      <c r="E17" s="15" t="s">
        <v>13</v>
      </c>
      <c r="F17" s="10">
        <v>122952916</v>
      </c>
      <c r="G17" s="4">
        <v>137584674</v>
      </c>
      <c r="H17" s="4">
        <v>135114961</v>
      </c>
      <c r="I17" s="5">
        <v>121418457</v>
      </c>
    </row>
    <row r="18" spans="2:9" x14ac:dyDescent="0.3">
      <c r="E18" s="17" t="s">
        <v>14</v>
      </c>
      <c r="F18" s="12">
        <f>F13/F17</f>
        <v>0.27280903203629592</v>
      </c>
      <c r="G18" s="3">
        <f t="shared" ref="G18:I18" si="3">G13/G17</f>
        <v>0.22539429791431567</v>
      </c>
      <c r="H18" s="3">
        <f t="shared" si="3"/>
        <v>0.19019984026787382</v>
      </c>
      <c r="I18" s="7">
        <f t="shared" si="3"/>
        <v>0.23747845024912481</v>
      </c>
    </row>
    <row r="19" spans="2:9" ht="16.2" thickBot="1" x14ac:dyDescent="0.35">
      <c r="E19" s="18" t="s">
        <v>3</v>
      </c>
      <c r="F19" s="13">
        <f>F18/G18-1</f>
        <v>0.21036350325066833</v>
      </c>
      <c r="G19" s="8">
        <f>G18/H18-1</f>
        <v>0.18503936489575734</v>
      </c>
      <c r="H19" s="8">
        <f>H18/I18-1</f>
        <v>-0.1990858957166588</v>
      </c>
      <c r="I19" s="9"/>
    </row>
    <row r="20" spans="2:9" x14ac:dyDescent="0.3">
      <c r="F20" s="1"/>
      <c r="G20" s="1"/>
      <c r="H20" s="1"/>
      <c r="I20" s="1"/>
    </row>
    <row r="21" spans="2:9" x14ac:dyDescent="0.3">
      <c r="F21" s="1"/>
      <c r="G21" s="1"/>
      <c r="H21" s="1"/>
      <c r="I21" s="1"/>
    </row>
    <row r="22" spans="2:9" x14ac:dyDescent="0.3">
      <c r="F22" s="1"/>
      <c r="G22" s="1"/>
      <c r="H22" s="1"/>
      <c r="I22" s="1"/>
    </row>
    <row r="23" spans="2:9" x14ac:dyDescent="0.3">
      <c r="F23" s="1"/>
      <c r="G23" s="1"/>
      <c r="H23" s="1"/>
      <c r="I23" s="1"/>
    </row>
    <row r="24" spans="2:9" x14ac:dyDescent="0.3">
      <c r="F24" s="1"/>
      <c r="G24" s="1"/>
      <c r="H24" s="1"/>
      <c r="I24" s="1"/>
    </row>
    <row r="25" spans="2:9" x14ac:dyDescent="0.3">
      <c r="F25" s="1"/>
      <c r="G25" s="1"/>
      <c r="H25" s="1"/>
      <c r="I25" s="1"/>
    </row>
    <row r="26" spans="2:9" x14ac:dyDescent="0.3">
      <c r="F26" s="1"/>
      <c r="G26" s="1"/>
      <c r="H26" s="1"/>
      <c r="I26" s="1"/>
    </row>
    <row r="27" spans="2:9" x14ac:dyDescent="0.3">
      <c r="F27" s="1"/>
      <c r="G27" s="1"/>
      <c r="H27" s="1"/>
      <c r="I27" s="1"/>
    </row>
    <row r="28" spans="2:9" x14ac:dyDescent="0.3">
      <c r="F28" s="1"/>
      <c r="G28" s="1"/>
      <c r="H28" s="1"/>
      <c r="I28" s="1"/>
    </row>
    <row r="29" spans="2:9" x14ac:dyDescent="0.3">
      <c r="F29" s="1"/>
      <c r="G29" s="1"/>
      <c r="H29" s="1"/>
      <c r="I29" s="1"/>
    </row>
    <row r="30" spans="2:9" x14ac:dyDescent="0.3">
      <c r="F30" s="1"/>
      <c r="G30" s="1"/>
      <c r="H30" s="1"/>
      <c r="I30" s="1"/>
    </row>
    <row r="31" spans="2:9" x14ac:dyDescent="0.3">
      <c r="F31" s="1"/>
      <c r="G31" s="1"/>
      <c r="H31" s="1"/>
      <c r="I31" s="1"/>
    </row>
    <row r="32" spans="2:9" x14ac:dyDescent="0.3">
      <c r="F32" s="1"/>
      <c r="G32" s="1"/>
      <c r="H32" s="1"/>
      <c r="I32" s="1"/>
    </row>
    <row r="33" spans="6:9" x14ac:dyDescent="0.3">
      <c r="F33" s="1"/>
      <c r="G33" s="1"/>
      <c r="H33" s="1"/>
      <c r="I33" s="1"/>
    </row>
    <row r="34" spans="6:9" x14ac:dyDescent="0.3">
      <c r="I34" s="1"/>
    </row>
    <row r="35" spans="6:9" x14ac:dyDescent="0.3">
      <c r="I35" s="1"/>
    </row>
    <row r="36" spans="6:9" x14ac:dyDescent="0.3">
      <c r="I36" s="1"/>
    </row>
    <row r="37" spans="6:9" x14ac:dyDescent="0.3">
      <c r="I37" s="1"/>
    </row>
    <row r="38" spans="6:9" x14ac:dyDescent="0.3">
      <c r="I38" s="1"/>
    </row>
    <row r="39" spans="6:9" x14ac:dyDescent="0.3">
      <c r="I39" s="1"/>
    </row>
    <row r="40" spans="6:9" x14ac:dyDescent="0.3">
      <c r="I40" s="1"/>
    </row>
    <row r="41" spans="6:9" x14ac:dyDescent="0.3">
      <c r="I41" s="1"/>
    </row>
    <row r="42" spans="6:9" x14ac:dyDescent="0.3">
      <c r="I42" s="1"/>
    </row>
    <row r="43" spans="6:9" x14ac:dyDescent="0.3">
      <c r="I43" s="1"/>
    </row>
    <row r="44" spans="6:9" x14ac:dyDescent="0.3">
      <c r="I44" s="1"/>
    </row>
    <row r="45" spans="6:9" x14ac:dyDescent="0.3">
      <c r="I45" s="1"/>
    </row>
    <row r="46" spans="6:9" x14ac:dyDescent="0.3">
      <c r="I46" s="1"/>
    </row>
    <row r="47" spans="6:9" x14ac:dyDescent="0.3">
      <c r="I47" s="1"/>
    </row>
    <row r="48" spans="6:9" x14ac:dyDescent="0.3">
      <c r="I48" s="1"/>
    </row>
    <row r="49" spans="9:9" x14ac:dyDescent="0.3">
      <c r="I49" s="1"/>
    </row>
    <row r="50" spans="9:9" x14ac:dyDescent="0.3">
      <c r="I50" s="1"/>
    </row>
    <row r="51" spans="9:9" x14ac:dyDescent="0.3">
      <c r="I51" s="1"/>
    </row>
    <row r="52" spans="9:9" x14ac:dyDescent="0.3">
      <c r="I52" s="1"/>
    </row>
    <row r="53" spans="9:9" x14ac:dyDescent="0.3">
      <c r="I53" s="1"/>
    </row>
    <row r="54" spans="9:9" x14ac:dyDescent="0.3">
      <c r="I54" s="1"/>
    </row>
    <row r="55" spans="9:9" x14ac:dyDescent="0.3">
      <c r="I55" s="1"/>
    </row>
    <row r="56" spans="9:9" x14ac:dyDescent="0.3">
      <c r="I56" s="1"/>
    </row>
    <row r="57" spans="9:9" x14ac:dyDescent="0.3">
      <c r="I57" s="1"/>
    </row>
    <row r="58" spans="9:9" x14ac:dyDescent="0.3">
      <c r="I58" s="1"/>
    </row>
    <row r="59" spans="9:9" x14ac:dyDescent="0.3">
      <c r="I59" s="1"/>
    </row>
    <row r="60" spans="9:9" x14ac:dyDescent="0.3">
      <c r="I60" s="1"/>
    </row>
    <row r="61" spans="9:9" x14ac:dyDescent="0.3">
      <c r="I61" s="1"/>
    </row>
    <row r="62" spans="9:9" x14ac:dyDescent="0.3">
      <c r="I62" s="1"/>
    </row>
    <row r="63" spans="9:9" x14ac:dyDescent="0.3">
      <c r="I63" s="1"/>
    </row>
    <row r="64" spans="9:9" x14ac:dyDescent="0.3">
      <c r="I64" s="1"/>
    </row>
    <row r="65" spans="9:9" x14ac:dyDescent="0.3">
      <c r="I65" s="1"/>
    </row>
    <row r="66" spans="9:9" x14ac:dyDescent="0.3">
      <c r="I66" s="1"/>
    </row>
    <row r="67" spans="9:9" x14ac:dyDescent="0.3">
      <c r="I67" s="1"/>
    </row>
    <row r="68" spans="9:9" x14ac:dyDescent="0.3">
      <c r="I68" s="1"/>
    </row>
    <row r="69" spans="9:9" x14ac:dyDescent="0.3">
      <c r="I69" s="1"/>
    </row>
    <row r="70" spans="9:9" x14ac:dyDescent="0.3">
      <c r="I70" s="1"/>
    </row>
    <row r="71" spans="9:9" x14ac:dyDescent="0.3">
      <c r="I71" s="1"/>
    </row>
    <row r="72" spans="9:9" x14ac:dyDescent="0.3">
      <c r="I72" s="1"/>
    </row>
    <row r="73" spans="9:9" x14ac:dyDescent="0.3">
      <c r="I73" s="1"/>
    </row>
    <row r="74" spans="9:9" x14ac:dyDescent="0.3">
      <c r="I74" s="1"/>
    </row>
    <row r="75" spans="9:9" x14ac:dyDescent="0.3">
      <c r="I75" s="1"/>
    </row>
    <row r="76" spans="9:9" x14ac:dyDescent="0.3">
      <c r="I76" s="1"/>
    </row>
    <row r="77" spans="9:9" x14ac:dyDescent="0.3">
      <c r="I77" s="1"/>
    </row>
    <row r="78" spans="9:9" x14ac:dyDescent="0.3">
      <c r="I78" s="1"/>
    </row>
    <row r="79" spans="9:9" x14ac:dyDescent="0.3">
      <c r="I79" s="1"/>
    </row>
    <row r="80" spans="9:9" x14ac:dyDescent="0.3">
      <c r="I80" s="1"/>
    </row>
    <row r="81" spans="9:9" x14ac:dyDescent="0.3">
      <c r="I81" s="1"/>
    </row>
    <row r="82" spans="9:9" x14ac:dyDescent="0.3">
      <c r="I82" s="1"/>
    </row>
    <row r="83" spans="9:9" x14ac:dyDescent="0.3">
      <c r="I83" s="1"/>
    </row>
    <row r="84" spans="9:9" x14ac:dyDescent="0.3">
      <c r="I84" s="1"/>
    </row>
    <row r="85" spans="9:9" x14ac:dyDescent="0.3">
      <c r="I85" s="1"/>
    </row>
    <row r="86" spans="9:9" x14ac:dyDescent="0.3">
      <c r="I86" s="1"/>
    </row>
    <row r="87" spans="9:9" x14ac:dyDescent="0.3">
      <c r="I87" s="1"/>
    </row>
    <row r="88" spans="9:9" x14ac:dyDescent="0.3">
      <c r="I88" s="1"/>
    </row>
    <row r="89" spans="9:9" x14ac:dyDescent="0.3">
      <c r="I89" s="1"/>
    </row>
    <row r="90" spans="9:9" x14ac:dyDescent="0.3">
      <c r="I90" s="1"/>
    </row>
    <row r="91" spans="9:9" x14ac:dyDescent="0.3">
      <c r="I91" s="1"/>
    </row>
    <row r="92" spans="9:9" x14ac:dyDescent="0.3">
      <c r="I92" s="1"/>
    </row>
    <row r="93" spans="9:9" x14ac:dyDescent="0.3">
      <c r="I93" s="1"/>
    </row>
    <row r="94" spans="9:9" x14ac:dyDescent="0.3">
      <c r="I94" s="1"/>
    </row>
    <row r="95" spans="9:9" x14ac:dyDescent="0.3">
      <c r="I95" s="1"/>
    </row>
    <row r="96" spans="9:9" x14ac:dyDescent="0.3">
      <c r="I96" s="1"/>
    </row>
    <row r="97" spans="9:9" x14ac:dyDescent="0.3">
      <c r="I97" s="1"/>
    </row>
    <row r="98" spans="9:9" x14ac:dyDescent="0.3">
      <c r="I98" s="1"/>
    </row>
    <row r="99" spans="9:9" x14ac:dyDescent="0.3">
      <c r="I99" s="1"/>
    </row>
    <row r="100" spans="9:9" x14ac:dyDescent="0.3">
      <c r="I100" s="1"/>
    </row>
    <row r="101" spans="9:9" x14ac:dyDescent="0.3">
      <c r="I101" s="1"/>
    </row>
    <row r="102" spans="9:9" x14ac:dyDescent="0.3">
      <c r="I102" s="1"/>
    </row>
    <row r="103" spans="9:9" x14ac:dyDescent="0.3">
      <c r="I103" s="1"/>
    </row>
    <row r="104" spans="9:9" x14ac:dyDescent="0.3">
      <c r="I104" s="1"/>
    </row>
    <row r="105" spans="9:9" x14ac:dyDescent="0.3">
      <c r="I105" s="1"/>
    </row>
    <row r="106" spans="9:9" x14ac:dyDescent="0.3">
      <c r="I106" s="1"/>
    </row>
    <row r="107" spans="9:9" x14ac:dyDescent="0.3">
      <c r="I107" s="1"/>
    </row>
    <row r="108" spans="9:9" x14ac:dyDescent="0.3">
      <c r="I108" s="1"/>
    </row>
    <row r="109" spans="9:9" x14ac:dyDescent="0.3">
      <c r="I109" s="1"/>
    </row>
    <row r="110" spans="9:9" x14ac:dyDescent="0.3">
      <c r="I110" s="1"/>
    </row>
    <row r="111" spans="9:9" x14ac:dyDescent="0.3">
      <c r="I111" s="1"/>
    </row>
    <row r="112" spans="9:9" x14ac:dyDescent="0.3">
      <c r="I112" s="1"/>
    </row>
    <row r="113" spans="9:9" x14ac:dyDescent="0.3">
      <c r="I113" s="1"/>
    </row>
    <row r="114" spans="9:9" x14ac:dyDescent="0.3">
      <c r="I114" s="1"/>
    </row>
    <row r="115" spans="9:9" x14ac:dyDescent="0.3">
      <c r="I115" s="1"/>
    </row>
    <row r="116" spans="9:9" x14ac:dyDescent="0.3">
      <c r="I116" s="1"/>
    </row>
    <row r="117" spans="9:9" x14ac:dyDescent="0.3">
      <c r="I117" s="1"/>
    </row>
    <row r="118" spans="9:9" x14ac:dyDescent="0.3">
      <c r="I118" s="1"/>
    </row>
    <row r="119" spans="9:9" x14ac:dyDescent="0.3">
      <c r="I119" s="1"/>
    </row>
    <row r="120" spans="9:9" x14ac:dyDescent="0.3">
      <c r="I120" s="1"/>
    </row>
    <row r="121" spans="9:9" x14ac:dyDescent="0.3">
      <c r="I121" s="1"/>
    </row>
    <row r="122" spans="9:9" x14ac:dyDescent="0.3">
      <c r="I122" s="1"/>
    </row>
    <row r="123" spans="9:9" x14ac:dyDescent="0.3">
      <c r="I123" s="1"/>
    </row>
    <row r="124" spans="9:9" x14ac:dyDescent="0.3">
      <c r="I124" s="1"/>
    </row>
    <row r="125" spans="9:9" x14ac:dyDescent="0.3">
      <c r="I125" s="1"/>
    </row>
    <row r="126" spans="9:9" x14ac:dyDescent="0.3">
      <c r="I126" s="1"/>
    </row>
    <row r="127" spans="9:9" x14ac:dyDescent="0.3">
      <c r="I127" s="1"/>
    </row>
    <row r="128" spans="9:9" x14ac:dyDescent="0.3">
      <c r="I128" s="1"/>
    </row>
    <row r="129" spans="9:9" x14ac:dyDescent="0.3">
      <c r="I129" s="1"/>
    </row>
    <row r="130" spans="9:9" x14ac:dyDescent="0.3">
      <c r="I130" s="1"/>
    </row>
    <row r="131" spans="9:9" x14ac:dyDescent="0.3">
      <c r="I131" s="1"/>
    </row>
    <row r="132" spans="9:9" x14ac:dyDescent="0.3">
      <c r="I132" s="1"/>
    </row>
    <row r="133" spans="9:9" x14ac:dyDescent="0.3">
      <c r="I133" s="1"/>
    </row>
    <row r="134" spans="9:9" x14ac:dyDescent="0.3">
      <c r="I134" s="1"/>
    </row>
    <row r="135" spans="9:9" x14ac:dyDescent="0.3">
      <c r="I135" s="1"/>
    </row>
    <row r="136" spans="9:9" x14ac:dyDescent="0.3">
      <c r="I136" s="1"/>
    </row>
    <row r="137" spans="9:9" x14ac:dyDescent="0.3">
      <c r="I137" s="1"/>
    </row>
    <row r="138" spans="9:9" x14ac:dyDescent="0.3">
      <c r="I138" s="1"/>
    </row>
    <row r="139" spans="9:9" x14ac:dyDescent="0.3">
      <c r="I139" s="1"/>
    </row>
    <row r="140" spans="9:9" x14ac:dyDescent="0.3">
      <c r="I140" s="1"/>
    </row>
    <row r="141" spans="9:9" x14ac:dyDescent="0.3">
      <c r="I141" s="1"/>
    </row>
    <row r="142" spans="9:9" x14ac:dyDescent="0.3">
      <c r="I142" s="1"/>
    </row>
    <row r="143" spans="9:9" x14ac:dyDescent="0.3">
      <c r="I143" s="1"/>
    </row>
    <row r="144" spans="9:9" x14ac:dyDescent="0.3">
      <c r="I144" s="1"/>
    </row>
    <row r="145" spans="9:9" x14ac:dyDescent="0.3">
      <c r="I145" s="1"/>
    </row>
    <row r="146" spans="9:9" x14ac:dyDescent="0.3">
      <c r="I146" s="1"/>
    </row>
    <row r="147" spans="9:9" x14ac:dyDescent="0.3">
      <c r="I147" s="1"/>
    </row>
    <row r="148" spans="9:9" x14ac:dyDescent="0.3">
      <c r="I148" s="1"/>
    </row>
    <row r="149" spans="9:9" x14ac:dyDescent="0.3">
      <c r="I149" s="1"/>
    </row>
    <row r="150" spans="9:9" x14ac:dyDescent="0.3">
      <c r="I150" s="1"/>
    </row>
    <row r="151" spans="9:9" x14ac:dyDescent="0.3">
      <c r="I151" s="1"/>
    </row>
    <row r="152" spans="9:9" x14ac:dyDescent="0.3">
      <c r="I152" s="1"/>
    </row>
    <row r="153" spans="9:9" x14ac:dyDescent="0.3">
      <c r="I153" s="1"/>
    </row>
    <row r="154" spans="9:9" x14ac:dyDescent="0.3">
      <c r="I154" s="1"/>
    </row>
    <row r="155" spans="9:9" x14ac:dyDescent="0.3">
      <c r="I155" s="1"/>
    </row>
    <row r="156" spans="9:9" x14ac:dyDescent="0.3">
      <c r="I156" s="1"/>
    </row>
    <row r="157" spans="9:9" x14ac:dyDescent="0.3">
      <c r="I157" s="1"/>
    </row>
    <row r="158" spans="9:9" x14ac:dyDescent="0.3">
      <c r="I158" s="1"/>
    </row>
    <row r="159" spans="9:9" x14ac:dyDescent="0.3">
      <c r="I159" s="1"/>
    </row>
    <row r="160" spans="9:9" x14ac:dyDescent="0.3">
      <c r="I160" s="1"/>
    </row>
    <row r="161" spans="9:9" x14ac:dyDescent="0.3">
      <c r="I161" s="1"/>
    </row>
    <row r="162" spans="9:9" x14ac:dyDescent="0.3">
      <c r="I162" s="1"/>
    </row>
    <row r="163" spans="9:9" x14ac:dyDescent="0.3">
      <c r="I163" s="1"/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Райымбек Салимов</dc:creator>
  <cp:lastModifiedBy>Райымбек Салимов</cp:lastModifiedBy>
  <dcterms:created xsi:type="dcterms:W3CDTF">2021-04-01T14:19:12Z</dcterms:created>
  <dcterms:modified xsi:type="dcterms:W3CDTF">2021-04-02T07:50:12Z</dcterms:modified>
</cp:coreProperties>
</file>