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EBBBB318-697A-483E-B590-DA5E1E740B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fuerzo seccion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4" l="1"/>
  <c r="E33" i="4"/>
  <c r="D33" i="4"/>
  <c r="C33" i="4"/>
  <c r="B33" i="4"/>
  <c r="B35" i="4"/>
  <c r="B31" i="4"/>
  <c r="F87" i="4"/>
  <c r="F85" i="4"/>
  <c r="F83" i="4"/>
  <c r="F81" i="4"/>
  <c r="F79" i="4"/>
  <c r="F77" i="4"/>
  <c r="F75" i="4"/>
  <c r="F73" i="4"/>
  <c r="F71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1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1" i="4"/>
  <c r="D87" i="4"/>
  <c r="D85" i="4"/>
  <c r="D83" i="4"/>
  <c r="D81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D39" i="4"/>
  <c r="D31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86" i="4"/>
  <c r="D86" i="4"/>
  <c r="E86" i="4"/>
  <c r="F86" i="4"/>
  <c r="C84" i="4"/>
  <c r="D84" i="4"/>
  <c r="E84" i="4"/>
  <c r="F84" i="4"/>
  <c r="B84" i="4"/>
  <c r="C82" i="4"/>
  <c r="D82" i="4"/>
  <c r="E82" i="4"/>
  <c r="F82" i="4"/>
  <c r="B82" i="4"/>
  <c r="C80" i="4"/>
  <c r="D80" i="4"/>
  <c r="E80" i="4"/>
  <c r="F80" i="4"/>
  <c r="B80" i="4"/>
  <c r="C78" i="4"/>
  <c r="D78" i="4"/>
  <c r="E78" i="4"/>
  <c r="F78" i="4"/>
  <c r="B78" i="4"/>
  <c r="C76" i="4"/>
  <c r="D76" i="4"/>
  <c r="E76" i="4"/>
  <c r="F76" i="4"/>
  <c r="B76" i="4"/>
  <c r="C74" i="4"/>
  <c r="D74" i="4"/>
  <c r="E74" i="4"/>
  <c r="F74" i="4"/>
  <c r="B74" i="4"/>
  <c r="C72" i="4"/>
  <c r="D72" i="4"/>
  <c r="E72" i="4"/>
  <c r="F72" i="4"/>
  <c r="B72" i="4"/>
  <c r="C70" i="4"/>
  <c r="D70" i="4"/>
  <c r="E70" i="4"/>
  <c r="F70" i="4"/>
  <c r="B70" i="4"/>
  <c r="C68" i="4"/>
  <c r="D68" i="4"/>
  <c r="E68" i="4"/>
  <c r="F68" i="4"/>
  <c r="B68" i="4"/>
  <c r="C66" i="4"/>
  <c r="D66" i="4"/>
  <c r="E66" i="4"/>
  <c r="F66" i="4"/>
  <c r="B66" i="4"/>
  <c r="C64" i="4"/>
  <c r="D64" i="4"/>
  <c r="E64" i="4"/>
  <c r="F64" i="4"/>
  <c r="B64" i="4"/>
  <c r="C62" i="4"/>
  <c r="D62" i="4"/>
  <c r="E62" i="4"/>
  <c r="F62" i="4"/>
  <c r="B62" i="4"/>
  <c r="C60" i="4"/>
  <c r="D60" i="4"/>
  <c r="E60" i="4"/>
  <c r="F60" i="4"/>
  <c r="B60" i="4"/>
  <c r="C58" i="4"/>
  <c r="D58" i="4"/>
  <c r="E58" i="4"/>
  <c r="F58" i="4"/>
  <c r="B58" i="4"/>
  <c r="C56" i="4"/>
  <c r="D56" i="4"/>
  <c r="E56" i="4"/>
  <c r="F56" i="4"/>
  <c r="B56" i="4"/>
  <c r="C54" i="4"/>
  <c r="D54" i="4"/>
  <c r="E54" i="4"/>
  <c r="F54" i="4"/>
  <c r="B54" i="4"/>
  <c r="C52" i="4"/>
  <c r="D52" i="4"/>
  <c r="E52" i="4"/>
  <c r="F52" i="4"/>
  <c r="B52" i="4"/>
  <c r="C50" i="4"/>
  <c r="D50" i="4"/>
  <c r="E50" i="4"/>
  <c r="F50" i="4"/>
  <c r="B50" i="4"/>
  <c r="C48" i="4"/>
  <c r="D48" i="4"/>
  <c r="E48" i="4"/>
  <c r="F48" i="4"/>
  <c r="B48" i="4"/>
  <c r="C46" i="4"/>
  <c r="D46" i="4"/>
  <c r="E46" i="4"/>
  <c r="F46" i="4"/>
  <c r="B46" i="4"/>
  <c r="C44" i="4"/>
  <c r="D44" i="4"/>
  <c r="E44" i="4"/>
  <c r="F44" i="4"/>
  <c r="B44" i="4"/>
  <c r="C42" i="4"/>
  <c r="D42" i="4"/>
  <c r="E42" i="4"/>
  <c r="F42" i="4"/>
  <c r="B42" i="4"/>
  <c r="C40" i="4"/>
  <c r="D40" i="4"/>
  <c r="E40" i="4"/>
  <c r="F40" i="4"/>
  <c r="B40" i="4"/>
  <c r="B87" i="4"/>
  <c r="B85" i="4"/>
  <c r="B83" i="4"/>
  <c r="B81" i="4"/>
  <c r="B79" i="4"/>
  <c r="B77" i="4"/>
  <c r="B71" i="4"/>
  <c r="B75" i="4"/>
  <c r="B73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C38" i="4"/>
  <c r="D38" i="4"/>
  <c r="E38" i="4"/>
  <c r="F38" i="4"/>
  <c r="B38" i="4"/>
  <c r="F37" i="4"/>
  <c r="E37" i="4"/>
  <c r="D37" i="4"/>
  <c r="C37" i="4"/>
  <c r="C36" i="4"/>
  <c r="D36" i="4"/>
  <c r="E36" i="4"/>
  <c r="F36" i="4"/>
  <c r="B36" i="4"/>
  <c r="C31" i="4" l="1"/>
  <c r="F28" i="4"/>
  <c r="E28" i="4"/>
  <c r="D28" i="4"/>
  <c r="C28" i="4"/>
  <c r="B28" i="4"/>
  <c r="B86" i="4"/>
  <c r="B30" i="4" l="1"/>
  <c r="D30" i="4"/>
  <c r="E30" i="4"/>
  <c r="F30" i="4"/>
  <c r="C30" i="4"/>
</calcChain>
</file>

<file path=xl/sharedStrings.xml><?xml version="1.0" encoding="utf-8"?>
<sst xmlns="http://schemas.openxmlformats.org/spreadsheetml/2006/main" count="87" uniqueCount="87">
  <si>
    <t>Cormorán Imperial</t>
  </si>
  <si>
    <t>Yeco</t>
  </si>
  <si>
    <t>Cormorán de las Rocas</t>
  </si>
  <si>
    <t>Lile</t>
  </si>
  <si>
    <t>Gaviota Dominicana</t>
  </si>
  <si>
    <t>Gaviota Austral</t>
  </si>
  <si>
    <t>Gaviota Cahuil</t>
  </si>
  <si>
    <t>Petrel Gigante</t>
  </si>
  <si>
    <t>Fardela Negra</t>
  </si>
  <si>
    <t>Albatros Ceja Negra</t>
  </si>
  <si>
    <t>Pingüino de Magallanes</t>
  </si>
  <si>
    <t>Quetro No Volador</t>
  </si>
  <si>
    <t>Caranca</t>
  </si>
  <si>
    <t>Huairavo</t>
  </si>
  <si>
    <t>Garza Grande</t>
  </si>
  <si>
    <t>Churrete</t>
  </si>
  <si>
    <t>Tiuque</t>
  </si>
  <si>
    <t>Traro</t>
  </si>
  <si>
    <t>Jote Cabeza Colorada</t>
  </si>
  <si>
    <t>Jote Cabeza Negra</t>
  </si>
  <si>
    <t>Cóndor</t>
  </si>
  <si>
    <t>%</t>
  </si>
  <si>
    <t>% Cormorán Imperial</t>
  </si>
  <si>
    <t>% Yeco</t>
  </si>
  <si>
    <t>% Cormorán de las Rocas</t>
  </si>
  <si>
    <t>% Lile</t>
  </si>
  <si>
    <t>% Gaviota Dominicana</t>
  </si>
  <si>
    <t>% Gaviota Austral</t>
  </si>
  <si>
    <t>% Gaviota Cahuil</t>
  </si>
  <si>
    <t>% Petrel Gigante</t>
  </si>
  <si>
    <t>% Fardela Negra</t>
  </si>
  <si>
    <t>% Albatros Ceja Negra</t>
  </si>
  <si>
    <t>% Pingüino de Magallanes</t>
  </si>
  <si>
    <t>% Quetro No Volador</t>
  </si>
  <si>
    <t>% Caranca</t>
  </si>
  <si>
    <t>% Huairavo</t>
  </si>
  <si>
    <t>% Garza Grande</t>
  </si>
  <si>
    <t>% Churrete</t>
  </si>
  <si>
    <t>% Tiuque</t>
  </si>
  <si>
    <t>% Traro</t>
  </si>
  <si>
    <t>% Jote Cabeza Colorada</t>
  </si>
  <si>
    <t>% Jote Cabeza Negra</t>
  </si>
  <si>
    <t>% Cóndor</t>
  </si>
  <si>
    <t>Salteador Chileno</t>
  </si>
  <si>
    <t>Pato Jergón Chico</t>
  </si>
  <si>
    <t>Pilpilén Negro</t>
  </si>
  <si>
    <t>Garza Cuca</t>
  </si>
  <si>
    <t>Martín Pescador</t>
  </si>
  <si>
    <t>% Salteador Chileno</t>
  </si>
  <si>
    <t>% Pato Jergón Chico</t>
  </si>
  <si>
    <t>% Pilpilén Negro</t>
  </si>
  <si>
    <t>% Garza Cuca</t>
  </si>
  <si>
    <t>% Martín Pescador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</si>
  <si>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</si>
  <si>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</si>
  <si>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</si>
  <si>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</si>
  <si>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</si>
  <si>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</si>
  <si>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Lile</t>
  </si>
  <si>
    <t>Density Gaviota Dominicana</t>
  </si>
  <si>
    <t>Density Gaviota Austral</t>
  </si>
  <si>
    <t>Density Gaviota Cahuil</t>
  </si>
  <si>
    <t>Density Petrel Gigante</t>
  </si>
  <si>
    <t>Density Fardela Negra</t>
  </si>
  <si>
    <t>Density Albatros Ceja Negra</t>
  </si>
  <si>
    <t>Density Salteador Chileno</t>
  </si>
  <si>
    <t>Density Pingüino de Magallanes</t>
  </si>
  <si>
    <t>Density Quetro No Volador</t>
  </si>
  <si>
    <t>Density Pato Jergón Chico</t>
  </si>
  <si>
    <t>Density Caranca</t>
  </si>
  <si>
    <t>Density Pilpilén Negro</t>
  </si>
  <si>
    <t>Density Huairavo</t>
  </si>
  <si>
    <t>Density Garza Grande</t>
  </si>
  <si>
    <t>Density Garza Cuca</t>
  </si>
  <si>
    <t>Density Churrete</t>
  </si>
  <si>
    <t>Density Martín Pescador</t>
  </si>
  <si>
    <t>Density Tiuque</t>
  </si>
  <si>
    <t>Density Traro</t>
  </si>
  <si>
    <t>Density Jote Cabeza Colorada</t>
  </si>
  <si>
    <t>Density Jote Cabeza Negra</t>
  </si>
  <si>
    <t>Density Cóndor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</si>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</sst>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0"/>
      <name val="Arial"/>
      <charset val="134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1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abSelected="1" topLeftCell="A13" workbookViewId="0">
      <selection activeCell="A34" sqref="A34"/>
    </sheetView>
  </sheetViews>
  <sheetFormatPr baseColWidth="10" defaultColWidth="15.88671875" defaultRowHeight="11.4"/>
  <cols>
    <col min="1" max="1" width="28.88671875" style="7" customWidth="1"/>
    <col min="2" max="7" width="15.88671875" style="7"/>
    <col min="8" max="9" width="15.88671875" style="4"/>
    <col min="10" max="16384" width="15.88671875" style="7"/>
  </cols>
  <sheetData>
    <row r="1" spans="1:17" ht="12">
      <c r="A1" s="2" t="s">
        <v>82</v>
      </c>
      <c r="B1" s="2">
        <v>1</v>
      </c>
      <c r="C1" s="27">
        <v>2</v>
      </c>
      <c r="D1" s="2">
        <v>3</v>
      </c>
      <c r="E1" s="27">
        <v>4</v>
      </c>
      <c r="F1" s="28">
        <v>5</v>
      </c>
      <c r="L1" s="4"/>
      <c r="M1" s="6"/>
      <c r="N1" s="6"/>
      <c r="O1" s="6"/>
      <c r="P1" s="6"/>
      <c r="Q1" s="6"/>
    </row>
    <row r="2" spans="1:17" ht="12">
      <c r="A2" s="10" t="s">
        <v>0</v>
      </c>
      <c r="B2" s="5">
        <v>327</v>
      </c>
      <c r="C2" s="20">
        <v>2879</v>
      </c>
      <c r="D2" s="5">
        <v>6715</v>
      </c>
      <c r="E2" s="20">
        <v>1832</v>
      </c>
      <c r="F2" s="19">
        <v>500</v>
      </c>
      <c r="G2" s="20"/>
      <c r="L2" s="6"/>
      <c r="M2" s="6"/>
      <c r="N2" s="6"/>
      <c r="O2" s="6"/>
      <c r="P2" s="6"/>
      <c r="Q2" s="6"/>
    </row>
    <row r="3" spans="1:17">
      <c r="A3" s="10" t="s">
        <v>1</v>
      </c>
      <c r="B3" s="5">
        <v>18</v>
      </c>
      <c r="C3" s="20">
        <v>149</v>
      </c>
      <c r="D3" s="5">
        <v>132</v>
      </c>
      <c r="E3" s="20">
        <v>109</v>
      </c>
      <c r="F3" s="5">
        <v>10</v>
      </c>
      <c r="G3" s="20"/>
      <c r="L3" s="4"/>
      <c r="M3" s="11"/>
      <c r="N3" s="12"/>
      <c r="O3" s="12"/>
      <c r="P3" s="12"/>
      <c r="Q3" s="12"/>
    </row>
    <row r="4" spans="1:17">
      <c r="A4" s="10" t="s">
        <v>2</v>
      </c>
      <c r="B4" s="5">
        <v>8</v>
      </c>
      <c r="C4" s="20">
        <v>7</v>
      </c>
      <c r="D4" s="5">
        <v>2012</v>
      </c>
      <c r="E4" s="20">
        <v>20</v>
      </c>
      <c r="F4" s="5">
        <v>4</v>
      </c>
      <c r="G4" s="20"/>
      <c r="L4" s="4"/>
      <c r="M4" s="11"/>
      <c r="N4" s="12"/>
      <c r="O4" s="12"/>
      <c r="P4" s="12"/>
      <c r="Q4" s="12"/>
    </row>
    <row r="5" spans="1:17">
      <c r="A5" s="10" t="s">
        <v>3</v>
      </c>
      <c r="B5" s="5">
        <v>41</v>
      </c>
      <c r="C5" s="20">
        <v>118</v>
      </c>
      <c r="D5" s="5">
        <v>626</v>
      </c>
      <c r="E5" s="20">
        <v>35</v>
      </c>
      <c r="F5" s="5">
        <v>0</v>
      </c>
      <c r="G5" s="20"/>
      <c r="L5" s="4"/>
      <c r="M5" s="11"/>
      <c r="N5" s="12"/>
      <c r="O5" s="12"/>
      <c r="P5" s="12"/>
      <c r="Q5" s="12"/>
    </row>
    <row r="6" spans="1:17">
      <c r="A6" s="10" t="s">
        <v>4</v>
      </c>
      <c r="B6" s="5">
        <v>493</v>
      </c>
      <c r="C6" s="20">
        <v>2090</v>
      </c>
      <c r="D6" s="5">
        <v>1381</v>
      </c>
      <c r="E6" s="20">
        <v>1355</v>
      </c>
      <c r="F6" s="5">
        <v>282</v>
      </c>
      <c r="G6" s="20"/>
      <c r="L6" s="4"/>
      <c r="M6" s="11"/>
      <c r="N6" s="12"/>
      <c r="O6" s="12"/>
      <c r="P6" s="12"/>
      <c r="Q6" s="12"/>
    </row>
    <row r="7" spans="1:17">
      <c r="A7" s="10" t="s">
        <v>5</v>
      </c>
      <c r="B7" s="5">
        <v>0</v>
      </c>
      <c r="C7" s="20">
        <v>11</v>
      </c>
      <c r="D7" s="5">
        <v>35</v>
      </c>
      <c r="E7" s="20">
        <v>10</v>
      </c>
      <c r="F7" s="5">
        <v>0</v>
      </c>
      <c r="G7" s="20"/>
      <c r="L7" s="4"/>
      <c r="M7" s="11"/>
      <c r="N7" s="12"/>
      <c r="O7" s="12"/>
      <c r="P7" s="12"/>
      <c r="Q7" s="12"/>
    </row>
    <row r="8" spans="1:17">
      <c r="A8" s="10" t="s">
        <v>6</v>
      </c>
      <c r="B8" s="5">
        <v>0</v>
      </c>
      <c r="C8" s="20">
        <v>140</v>
      </c>
      <c r="D8" s="5">
        <v>63</v>
      </c>
      <c r="E8" s="20">
        <v>66</v>
      </c>
      <c r="F8" s="5">
        <v>7</v>
      </c>
      <c r="G8" s="20"/>
      <c r="L8" s="4"/>
      <c r="M8" s="11"/>
      <c r="N8" s="12"/>
      <c r="O8" s="12"/>
      <c r="P8" s="12"/>
      <c r="Q8" s="12"/>
    </row>
    <row r="9" spans="1:17">
      <c r="A9" s="10" t="s">
        <v>7</v>
      </c>
      <c r="B9" s="5">
        <v>31</v>
      </c>
      <c r="C9" s="20">
        <v>13</v>
      </c>
      <c r="D9" s="5">
        <v>4</v>
      </c>
      <c r="E9" s="20">
        <v>34</v>
      </c>
      <c r="F9" s="5">
        <v>4</v>
      </c>
      <c r="G9" s="20"/>
      <c r="L9" s="4"/>
      <c r="M9" s="11"/>
      <c r="N9" s="12"/>
      <c r="O9" s="12"/>
      <c r="P9" s="12"/>
      <c r="Q9" s="12"/>
    </row>
    <row r="10" spans="1:17">
      <c r="A10" s="10" t="s">
        <v>8</v>
      </c>
      <c r="B10" s="5">
        <v>835</v>
      </c>
      <c r="C10" s="20">
        <v>3253</v>
      </c>
      <c r="D10" s="5">
        <v>1389</v>
      </c>
      <c r="E10" s="20">
        <v>34303</v>
      </c>
      <c r="F10" s="5">
        <v>44</v>
      </c>
      <c r="G10" s="20"/>
      <c r="L10" s="4"/>
      <c r="M10" s="11"/>
      <c r="N10" s="12"/>
      <c r="O10" s="12"/>
      <c r="P10" s="12"/>
      <c r="Q10" s="12"/>
    </row>
    <row r="11" spans="1:17">
      <c r="A11" s="10" t="s">
        <v>9</v>
      </c>
      <c r="B11" s="5">
        <v>308</v>
      </c>
      <c r="C11" s="20">
        <v>148</v>
      </c>
      <c r="D11" s="5">
        <v>0</v>
      </c>
      <c r="E11" s="20">
        <v>82</v>
      </c>
      <c r="F11" s="5">
        <v>0</v>
      </c>
      <c r="G11" s="20"/>
      <c r="L11" s="4"/>
      <c r="M11" s="11"/>
      <c r="N11" s="12"/>
      <c r="O11" s="12"/>
      <c r="P11" s="12"/>
      <c r="Q11" s="12"/>
    </row>
    <row r="12" spans="1:17">
      <c r="A12" s="10" t="s">
        <v>43</v>
      </c>
      <c r="B12" s="5">
        <v>4</v>
      </c>
      <c r="C12" s="20">
        <v>12</v>
      </c>
      <c r="D12" s="5">
        <v>22</v>
      </c>
      <c r="E12" s="20">
        <v>8</v>
      </c>
      <c r="F12" s="5">
        <v>6</v>
      </c>
      <c r="G12" s="20"/>
      <c r="L12" s="4"/>
      <c r="M12" s="11"/>
      <c r="N12" s="12"/>
      <c r="O12" s="12"/>
      <c r="P12" s="12"/>
      <c r="Q12" s="12"/>
    </row>
    <row r="13" spans="1:17">
      <c r="A13" s="10" t="s">
        <v>10</v>
      </c>
      <c r="B13" s="5">
        <v>29</v>
      </c>
      <c r="C13" s="20">
        <v>97</v>
      </c>
      <c r="D13" s="5">
        <v>70</v>
      </c>
      <c r="E13" s="20">
        <v>118</v>
      </c>
      <c r="F13" s="5">
        <v>3</v>
      </c>
      <c r="G13" s="20"/>
      <c r="L13" s="4"/>
      <c r="M13" s="11"/>
      <c r="N13" s="12"/>
      <c r="O13" s="12"/>
      <c r="P13" s="12"/>
      <c r="Q13" s="12"/>
    </row>
    <row r="14" spans="1:17">
      <c r="A14" s="10" t="s">
        <v>11</v>
      </c>
      <c r="B14" s="5">
        <v>27</v>
      </c>
      <c r="C14" s="20">
        <v>116</v>
      </c>
      <c r="D14" s="5">
        <v>0</v>
      </c>
      <c r="E14" s="20">
        <v>49</v>
      </c>
      <c r="F14" s="5">
        <v>2</v>
      </c>
      <c r="G14" s="20"/>
      <c r="L14" s="4"/>
      <c r="M14" s="11"/>
      <c r="N14" s="12"/>
      <c r="O14" s="12"/>
      <c r="P14" s="12"/>
      <c r="Q14" s="12"/>
    </row>
    <row r="15" spans="1:17">
      <c r="A15" s="10" t="s">
        <v>44</v>
      </c>
      <c r="B15" s="5">
        <v>0</v>
      </c>
      <c r="C15" s="20">
        <v>0</v>
      </c>
      <c r="D15" s="5">
        <v>0</v>
      </c>
      <c r="E15" s="20">
        <v>4</v>
      </c>
      <c r="F15" s="5">
        <v>0</v>
      </c>
      <c r="G15" s="20"/>
      <c r="L15" s="4"/>
      <c r="M15" s="11"/>
      <c r="N15" s="12"/>
      <c r="O15" s="12"/>
      <c r="P15" s="12"/>
      <c r="Q15" s="12"/>
    </row>
    <row r="16" spans="1:17">
      <c r="A16" s="10" t="s">
        <v>12</v>
      </c>
      <c r="B16" s="5">
        <v>0</v>
      </c>
      <c r="C16" s="20">
        <v>8</v>
      </c>
      <c r="D16" s="5">
        <v>4</v>
      </c>
      <c r="E16" s="20">
        <v>22</v>
      </c>
      <c r="F16" s="5">
        <v>0</v>
      </c>
      <c r="G16" s="20"/>
      <c r="L16" s="4"/>
      <c r="M16" s="11"/>
      <c r="N16" s="12"/>
      <c r="O16" s="12"/>
      <c r="P16" s="12"/>
      <c r="Q16" s="12"/>
    </row>
    <row r="17" spans="1:17">
      <c r="A17" s="10" t="s">
        <v>45</v>
      </c>
      <c r="B17" s="5">
        <v>0</v>
      </c>
      <c r="C17" s="20">
        <v>0</v>
      </c>
      <c r="D17" s="5">
        <v>0</v>
      </c>
      <c r="E17" s="20">
        <v>0</v>
      </c>
      <c r="F17" s="5">
        <v>2</v>
      </c>
      <c r="G17" s="20"/>
      <c r="L17" s="4"/>
      <c r="M17" s="11"/>
      <c r="N17" s="12"/>
      <c r="O17" s="12"/>
      <c r="P17" s="12"/>
      <c r="Q17" s="12"/>
    </row>
    <row r="18" spans="1:17">
      <c r="A18" s="10" t="s">
        <v>13</v>
      </c>
      <c r="B18" s="5">
        <v>0</v>
      </c>
      <c r="C18" s="20">
        <v>1</v>
      </c>
      <c r="D18" s="5">
        <v>0</v>
      </c>
      <c r="E18" s="20">
        <v>4</v>
      </c>
      <c r="F18" s="5">
        <v>0</v>
      </c>
      <c r="G18" s="20"/>
      <c r="L18" s="4"/>
      <c r="M18" s="11"/>
      <c r="N18" s="12"/>
      <c r="O18" s="12"/>
      <c r="P18" s="12"/>
      <c r="Q18" s="12"/>
    </row>
    <row r="19" spans="1:17">
      <c r="A19" s="10" t="s">
        <v>14</v>
      </c>
      <c r="B19" s="5">
        <v>1</v>
      </c>
      <c r="C19" s="20">
        <v>6</v>
      </c>
      <c r="D19" s="5">
        <v>1</v>
      </c>
      <c r="E19" s="20">
        <v>12</v>
      </c>
      <c r="F19" s="5">
        <v>2</v>
      </c>
      <c r="G19" s="20"/>
      <c r="L19" s="4"/>
      <c r="M19" s="13"/>
      <c r="N19" s="12"/>
      <c r="O19" s="12"/>
      <c r="P19" s="12"/>
      <c r="Q19" s="12"/>
    </row>
    <row r="20" spans="1:17">
      <c r="A20" s="10" t="s">
        <v>46</v>
      </c>
      <c r="B20" s="5">
        <v>0</v>
      </c>
      <c r="C20" s="20">
        <v>0</v>
      </c>
      <c r="D20" s="5">
        <v>1</v>
      </c>
      <c r="E20" s="20">
        <v>0</v>
      </c>
      <c r="F20" s="5">
        <v>1</v>
      </c>
      <c r="G20" s="20"/>
      <c r="L20" s="4"/>
      <c r="M20" s="13"/>
      <c r="N20" s="12"/>
      <c r="O20" s="12"/>
      <c r="P20" s="12"/>
      <c r="Q20" s="12"/>
    </row>
    <row r="21" spans="1:17">
      <c r="A21" s="10" t="s">
        <v>15</v>
      </c>
      <c r="B21" s="5">
        <v>2</v>
      </c>
      <c r="C21" s="20">
        <v>0</v>
      </c>
      <c r="D21" s="5">
        <v>2</v>
      </c>
      <c r="E21" s="20">
        <v>2</v>
      </c>
      <c r="F21" s="5">
        <v>7</v>
      </c>
      <c r="G21" s="20"/>
      <c r="L21" s="4"/>
      <c r="M21" s="13"/>
      <c r="N21" s="12"/>
      <c r="O21" s="12"/>
      <c r="P21" s="12"/>
      <c r="Q21" s="12"/>
    </row>
    <row r="22" spans="1:17">
      <c r="A22" s="10" t="s">
        <v>47</v>
      </c>
      <c r="B22" s="5">
        <v>1</v>
      </c>
      <c r="C22" s="20">
        <v>0</v>
      </c>
      <c r="D22" s="5">
        <v>0</v>
      </c>
      <c r="E22" s="20">
        <v>1</v>
      </c>
      <c r="F22" s="5">
        <v>0</v>
      </c>
      <c r="G22" s="20"/>
      <c r="L22" s="4"/>
      <c r="M22" s="13"/>
      <c r="N22" s="12"/>
      <c r="O22" s="12"/>
      <c r="P22" s="12"/>
      <c r="Q22" s="12"/>
    </row>
    <row r="23" spans="1:17">
      <c r="A23" s="10" t="s">
        <v>16</v>
      </c>
      <c r="B23" s="5">
        <v>1</v>
      </c>
      <c r="C23" s="20">
        <v>9</v>
      </c>
      <c r="D23" s="5">
        <v>3</v>
      </c>
      <c r="E23" s="20">
        <v>11</v>
      </c>
      <c r="F23" s="5">
        <v>0</v>
      </c>
      <c r="G23" s="20"/>
      <c r="L23" s="4"/>
      <c r="M23" s="13"/>
      <c r="N23" s="12"/>
      <c r="O23" s="12"/>
      <c r="P23" s="12"/>
      <c r="Q23" s="12"/>
    </row>
    <row r="24" spans="1:17">
      <c r="A24" s="10" t="s">
        <v>17</v>
      </c>
      <c r="B24" s="5">
        <v>0</v>
      </c>
      <c r="C24" s="20">
        <v>3</v>
      </c>
      <c r="D24" s="5">
        <v>0</v>
      </c>
      <c r="E24" s="20">
        <v>1</v>
      </c>
      <c r="F24" s="5">
        <v>0</v>
      </c>
      <c r="G24" s="20"/>
      <c r="L24" s="4"/>
      <c r="M24" s="13"/>
      <c r="N24" s="12"/>
      <c r="O24" s="12"/>
      <c r="P24" s="12"/>
      <c r="Q24" s="12"/>
    </row>
    <row r="25" spans="1:17">
      <c r="A25" s="10" t="s">
        <v>18</v>
      </c>
      <c r="B25" s="5">
        <v>3</v>
      </c>
      <c r="C25" s="20">
        <v>19</v>
      </c>
      <c r="D25" s="5">
        <v>17</v>
      </c>
      <c r="E25" s="20">
        <v>28</v>
      </c>
      <c r="F25" s="5">
        <v>2</v>
      </c>
      <c r="G25" s="20"/>
      <c r="L25" s="4"/>
      <c r="M25" s="13"/>
      <c r="N25" s="12"/>
      <c r="O25" s="12"/>
      <c r="P25" s="12"/>
      <c r="Q25" s="12"/>
    </row>
    <row r="26" spans="1:17">
      <c r="A26" s="10" t="s">
        <v>19</v>
      </c>
      <c r="B26" s="5">
        <v>0</v>
      </c>
      <c r="C26" s="20">
        <v>4</v>
      </c>
      <c r="D26" s="5">
        <v>0</v>
      </c>
      <c r="E26" s="20">
        <v>0</v>
      </c>
      <c r="F26" s="5">
        <v>0</v>
      </c>
      <c r="G26" s="20"/>
      <c r="L26" s="4"/>
      <c r="M26" s="13"/>
      <c r="N26" s="12"/>
      <c r="O26" s="12"/>
      <c r="P26" s="12"/>
      <c r="Q26" s="12"/>
    </row>
    <row r="27" spans="1:17">
      <c r="A27" s="10" t="s">
        <v>20</v>
      </c>
      <c r="B27" s="5">
        <v>0</v>
      </c>
      <c r="C27" s="20">
        <v>0</v>
      </c>
      <c r="D27" s="5">
        <v>1</v>
      </c>
      <c r="E27" s="20">
        <v>0</v>
      </c>
      <c r="F27" s="15">
        <v>0</v>
      </c>
      <c r="G27" s="20"/>
      <c r="L27" s="4"/>
      <c r="M27" s="13"/>
      <c r="N27" s="12"/>
      <c r="O27" s="12"/>
      <c r="P27" s="12"/>
      <c r="Q27" s="12"/>
    </row>
    <row r="28" spans="1:17">
      <c r="A28" s="29" t="s">
        <v>53</v>
      </c>
      <c r="B28" s="2">
        <f t="shared" ref="B28:F28" si="0">SUM(B2:B27)</f>
        <v>2129</v>
      </c>
      <c r="C28" s="27">
        <f t="shared" si="0"/>
        <v>9083</v>
      </c>
      <c r="D28" s="2">
        <f t="shared" si="0"/>
        <v>12478</v>
      </c>
      <c r="E28" s="30">
        <f t="shared" si="0"/>
        <v>38106</v>
      </c>
      <c r="F28" s="31">
        <f t="shared" si="0"/>
        <v>876</v>
      </c>
      <c r="G28" s="20"/>
      <c r="H28" s="40"/>
      <c r="I28" s="40"/>
      <c r="J28" s="40"/>
      <c r="L28" s="4"/>
      <c r="M28" s="13"/>
      <c r="N28" s="12"/>
      <c r="O28" s="12"/>
      <c r="P28" s="12"/>
      <c r="Q28" s="12"/>
    </row>
    <row r="29" spans="1:17">
      <c r="A29" s="37" t="s">
        <v>54</v>
      </c>
      <c r="B29" s="2">
        <v>235.3</v>
      </c>
      <c r="C29" s="27">
        <v>420.8</v>
      </c>
      <c r="D29" s="2">
        <v>238</v>
      </c>
      <c r="E29" s="30">
        <v>266.60000000000002</v>
      </c>
      <c r="F29" s="31">
        <v>239.5</v>
      </c>
      <c r="L29" s="4"/>
      <c r="M29" s="13"/>
      <c r="N29" s="12"/>
      <c r="O29" s="12"/>
      <c r="P29" s="12"/>
      <c r="Q29" s="12"/>
    </row>
    <row r="30" spans="1:17" ht="12">
      <c r="A30" s="9" t="s">
        <v>21</v>
      </c>
      <c r="B30" s="16">
        <f>(B28/62672)*100</f>
        <v>3.3970513147817205</v>
      </c>
      <c r="C30" s="16">
        <f t="shared" ref="C30:F30" si="1">(C28/62672)*100</f>
        <v>14.492915496553485</v>
      </c>
      <c r="D30" s="16">
        <f t="shared" si="1"/>
        <v>19.910007658922645</v>
      </c>
      <c r="E30" s="16">
        <f t="shared" si="1"/>
        <v>60.802272147051319</v>
      </c>
      <c r="F30" s="16">
        <f t="shared" si="1"/>
        <v>1.3977533826908348</v>
      </c>
      <c r="L30" s="4"/>
      <c r="M30" s="6"/>
      <c r="N30" s="14"/>
      <c r="O30" s="14"/>
      <c r="P30" s="14"/>
      <c r="Q30" s="14"/>
    </row>
    <row r="31" spans="1:17">
      <c r="A31" s="3" t="s">
        <v>55</v>
      </c>
      <c r="B31" s="32">
        <f>2129/235.3</f>
        <v>9.0480237994050139</v>
      </c>
      <c r="C31" s="33">
        <f>9083/420.8</f>
        <v>21.585076045627375</v>
      </c>
      <c r="D31" s="34">
        <f>12478/238</f>
        <v>52.428571428571431</v>
      </c>
      <c r="E31" s="32">
        <f>38106/266.6</f>
        <v>142.93323330832706</v>
      </c>
      <c r="F31" s="32">
        <f>876/239.5</f>
        <v>3.6576200417536535</v>
      </c>
    </row>
    <row r="32" spans="1:17">
      <c r="A32" s="17" t="s">
        <v>85</v>
      </c>
      <c r="B32" s="18">
        <v>1.625</v>
      </c>
      <c r="C32" s="18">
        <v>1.4990000000000001</v>
      </c>
      <c r="D32" s="18">
        <v>1.417</v>
      </c>
      <c r="E32" s="18">
        <v>0.46500000000000002</v>
      </c>
      <c r="F32" s="18">
        <v>1.1299999999999999</v>
      </c>
      <c r="G32" s="4"/>
      <c r="I32" s="8"/>
      <c r="J32" s="4"/>
    </row>
    <row r="33" spans="1:10">
      <c r="A33" s="35" t="s">
        <v>86</v>
      </c>
      <c r="B33" s="36">
        <f>1-0.253</f>
        <v>0.747</v>
      </c>
      <c r="C33" s="36">
        <f>1-0.283</f>
        <v>0.71700000000000008</v>
      </c>
      <c r="D33" s="36">
        <f>1-0.343</f>
        <v>0.65700000000000003</v>
      </c>
      <c r="E33" s="36">
        <f>1-0.814</f>
        <v>0.18600000000000005</v>
      </c>
      <c r="F33" s="36">
        <f>1-0.432</f>
        <v>0.56800000000000006</v>
      </c>
      <c r="G33" s="4"/>
      <c r="I33" s="8"/>
      <c r="J33" s="4"/>
    </row>
    <row r="34" spans="1:10">
      <c r="A34" s="38" t="s">
        <v>83</v>
      </c>
      <c r="B34" s="36">
        <v>1.179</v>
      </c>
      <c r="C34" s="36">
        <v>0</v>
      </c>
      <c r="D34" s="36">
        <v>0</v>
      </c>
      <c r="E34" s="36">
        <v>0</v>
      </c>
      <c r="F34" s="36">
        <v>0</v>
      </c>
      <c r="G34" s="4"/>
      <c r="I34" s="8"/>
      <c r="J34" s="4"/>
    </row>
    <row r="35" spans="1:10">
      <c r="A35" s="39" t="s">
        <v>84</v>
      </c>
      <c r="B35" s="36">
        <f>1-0.451</f>
        <v>0.54899999999999993</v>
      </c>
      <c r="C35" s="36">
        <v>0</v>
      </c>
      <c r="D35" s="36">
        <v>0</v>
      </c>
      <c r="E35" s="36">
        <v>0</v>
      </c>
      <c r="F35" s="36">
        <v>0</v>
      </c>
      <c r="G35" s="4"/>
      <c r="I35" s="8"/>
      <c r="J35" s="4"/>
    </row>
    <row r="36" spans="1:10" s="25" customFormat="1">
      <c r="A36" s="21" t="s">
        <v>22</v>
      </c>
      <c r="B36" s="26">
        <f>(B2/12253)*100</f>
        <v>2.668734187545907</v>
      </c>
      <c r="C36" s="26">
        <f t="shared" ref="C36:F36" si="2">(C2/12253)*100</f>
        <v>23.496286623683996</v>
      </c>
      <c r="D36" s="26">
        <f t="shared" si="2"/>
        <v>54.802905410919777</v>
      </c>
      <c r="E36" s="26">
        <f t="shared" si="2"/>
        <v>14.951440463559946</v>
      </c>
      <c r="F36" s="26">
        <f t="shared" si="2"/>
        <v>4.0806333142903783</v>
      </c>
      <c r="G36" s="23"/>
      <c r="H36" s="23"/>
      <c r="I36" s="24"/>
      <c r="J36" s="23"/>
    </row>
    <row r="37" spans="1:10" s="25" customFormat="1">
      <c r="A37" s="21" t="s">
        <v>56</v>
      </c>
      <c r="B37" s="26">
        <f>B2/235.3</f>
        <v>1.389715257118572</v>
      </c>
      <c r="C37" s="26">
        <f>C2/420.8</f>
        <v>6.8417300380228134</v>
      </c>
      <c r="D37" s="26">
        <f>D2/238</f>
        <v>28.214285714285715</v>
      </c>
      <c r="E37" s="26">
        <f>E2/266.6</f>
        <v>6.8717179294823696</v>
      </c>
      <c r="F37" s="26">
        <f>F2/239.5</f>
        <v>2.0876826722338206</v>
      </c>
      <c r="G37" s="23"/>
      <c r="H37" s="23"/>
      <c r="I37" s="24"/>
      <c r="J37" s="23"/>
    </row>
    <row r="38" spans="1:10">
      <c r="A38" s="21" t="s">
        <v>23</v>
      </c>
      <c r="B38" s="26">
        <f>(B3/418)*100</f>
        <v>4.3062200956937797</v>
      </c>
      <c r="C38" s="26">
        <f>(C3/418)*100</f>
        <v>35.645933014354064</v>
      </c>
      <c r="D38" s="26">
        <f>(D3/418)*100</f>
        <v>31.578947368421051</v>
      </c>
      <c r="E38" s="26">
        <f>(E3/418)*100</f>
        <v>26.076555023923444</v>
      </c>
      <c r="F38" s="26">
        <f>(F3/418)*100</f>
        <v>2.3923444976076556</v>
      </c>
      <c r="G38" s="4"/>
      <c r="J38" s="4"/>
    </row>
    <row r="39" spans="1:10">
      <c r="A39" s="21" t="s">
        <v>57</v>
      </c>
      <c r="B39" s="22">
        <f>B3/235.3</f>
        <v>7.6498087547811303E-2</v>
      </c>
      <c r="C39" s="22">
        <f>C3/420.8</f>
        <v>0.35408745247148288</v>
      </c>
      <c r="D39" s="22">
        <f>D3/238</f>
        <v>0.55462184873949583</v>
      </c>
      <c r="E39" s="22">
        <f>E3/266.6</f>
        <v>0.4088522130532633</v>
      </c>
      <c r="F39" s="22">
        <f>F3/239.5</f>
        <v>4.1753653444676408E-2</v>
      </c>
      <c r="G39" s="4"/>
      <c r="J39" s="4"/>
    </row>
    <row r="40" spans="1:10">
      <c r="A40" s="21" t="s">
        <v>24</v>
      </c>
      <c r="B40" s="26">
        <f>(B4/2051)*100</f>
        <v>0.39005363237445145</v>
      </c>
      <c r="C40" s="26">
        <f>(C4/2051)*100</f>
        <v>0.34129692832764508</v>
      </c>
      <c r="D40" s="26">
        <f>(D4/2051)*100</f>
        <v>98.09848854217455</v>
      </c>
      <c r="E40" s="26">
        <f>(E4/2051)*100</f>
        <v>0.97513408093612874</v>
      </c>
      <c r="F40" s="26">
        <f>(F4/2051)*100</f>
        <v>0.19502681618722573</v>
      </c>
      <c r="G40" s="4"/>
      <c r="J40" s="4"/>
    </row>
    <row r="41" spans="1:10">
      <c r="A41" s="21" t="s">
        <v>58</v>
      </c>
      <c r="B41" s="26">
        <f>B4/235.3</f>
        <v>3.3999150021249466E-2</v>
      </c>
      <c r="C41" s="26">
        <f>C4/420.8</f>
        <v>1.6634980988593156E-2</v>
      </c>
      <c r="D41" s="26">
        <f>D4/238</f>
        <v>8.4537815126050422</v>
      </c>
      <c r="E41" s="26">
        <f>E4/266.6</f>
        <v>7.5018754688672168E-2</v>
      </c>
      <c r="F41" s="26">
        <f>F4/239.5</f>
        <v>1.6701461377870562E-2</v>
      </c>
      <c r="G41" s="4"/>
      <c r="J41" s="4"/>
    </row>
    <row r="42" spans="1:10">
      <c r="A42" s="21" t="s">
        <v>25</v>
      </c>
      <c r="B42" s="26">
        <f>(B5/820)*100</f>
        <v>5</v>
      </c>
      <c r="C42" s="26">
        <f>(C5/820)*100</f>
        <v>14.390243902439023</v>
      </c>
      <c r="D42" s="26">
        <f>(D5/820)*100</f>
        <v>76.341463414634148</v>
      </c>
      <c r="E42" s="26">
        <f>(E5/820)*100</f>
        <v>4.2682926829268295</v>
      </c>
      <c r="F42" s="26">
        <f>(F5/820)*100</f>
        <v>0</v>
      </c>
      <c r="G42" s="4"/>
      <c r="J42" s="4"/>
    </row>
    <row r="43" spans="1:10">
      <c r="A43" s="21" t="s">
        <v>59</v>
      </c>
      <c r="B43" s="26">
        <f>B5/235.3</f>
        <v>0.17424564385890351</v>
      </c>
      <c r="C43" s="26">
        <f>C5/420.8</f>
        <v>0.28041825095057032</v>
      </c>
      <c r="D43" s="26">
        <f>D5/238</f>
        <v>2.6302521008403361</v>
      </c>
      <c r="E43" s="26">
        <f>E5/266.6</f>
        <v>0.13128282070517627</v>
      </c>
      <c r="F43" s="26">
        <f>F5/239.5</f>
        <v>0</v>
      </c>
      <c r="G43" s="4"/>
      <c r="J43" s="4"/>
    </row>
    <row r="44" spans="1:10">
      <c r="A44" s="21" t="s">
        <v>26</v>
      </c>
      <c r="B44" s="26">
        <f>(B6/5601)*100</f>
        <v>8.801999642920908</v>
      </c>
      <c r="C44" s="26">
        <f>(C6/5601)*100</f>
        <v>37.314765220496341</v>
      </c>
      <c r="D44" s="26">
        <f>(D6/5601)*100</f>
        <v>24.65631137296911</v>
      </c>
      <c r="E44" s="26">
        <f>(E6/5601)*100</f>
        <v>24.192108552044278</v>
      </c>
      <c r="F44" s="26">
        <f>(F6/5601)*100</f>
        <v>5.034815211569363</v>
      </c>
      <c r="G44" s="4"/>
      <c r="J44" s="4"/>
    </row>
    <row r="45" spans="1:10">
      <c r="A45" s="21" t="s">
        <v>60</v>
      </c>
      <c r="B45" s="26">
        <f>B6/235.3</f>
        <v>2.0951976200594986</v>
      </c>
      <c r="C45" s="26">
        <f>C6/420.8</f>
        <v>4.9667300380228134</v>
      </c>
      <c r="D45" s="26">
        <f>D6/238</f>
        <v>5.8025210084033612</v>
      </c>
      <c r="E45" s="26">
        <f>E6/266.6</f>
        <v>5.0825206301575392</v>
      </c>
      <c r="F45" s="26">
        <f>F6/239.5</f>
        <v>1.1774530271398747</v>
      </c>
      <c r="G45" s="4"/>
      <c r="J45" s="4"/>
    </row>
    <row r="46" spans="1:10">
      <c r="A46" s="21" t="s">
        <v>27</v>
      </c>
      <c r="B46" s="26">
        <f>(B7/56)*100</f>
        <v>0</v>
      </c>
      <c r="C46" s="26">
        <f>(C7/56)*100</f>
        <v>19.642857142857142</v>
      </c>
      <c r="D46" s="26">
        <f>(D7/56)*100</f>
        <v>62.5</v>
      </c>
      <c r="E46" s="26">
        <f>(E7/56)*100</f>
        <v>17.857142857142858</v>
      </c>
      <c r="F46" s="26">
        <f>(F7/56)*100</f>
        <v>0</v>
      </c>
      <c r="G46" s="4"/>
      <c r="J46" s="4"/>
    </row>
    <row r="47" spans="1:10">
      <c r="A47" s="21" t="s">
        <v>61</v>
      </c>
      <c r="B47" s="26">
        <f>B7/235.3</f>
        <v>0</v>
      </c>
      <c r="C47" s="26">
        <f>C7/420.8</f>
        <v>2.6140684410646386E-2</v>
      </c>
      <c r="D47" s="26">
        <f>D7/238</f>
        <v>0.14705882352941177</v>
      </c>
      <c r="E47" s="26">
        <f>E7/266.6</f>
        <v>3.7509377344336084E-2</v>
      </c>
      <c r="F47" s="26">
        <f>F7/239.5</f>
        <v>0</v>
      </c>
      <c r="G47" s="4"/>
      <c r="J47" s="4"/>
    </row>
    <row r="48" spans="1:10">
      <c r="A48" s="21" t="s">
        <v>28</v>
      </c>
      <c r="B48" s="26">
        <f>(B8/276)*100</f>
        <v>0</v>
      </c>
      <c r="C48" s="26">
        <f>(C8/276)*100</f>
        <v>50.724637681159422</v>
      </c>
      <c r="D48" s="26">
        <f>(D8/276)*100</f>
        <v>22.826086956521738</v>
      </c>
      <c r="E48" s="26">
        <f>(E8/276)*100</f>
        <v>23.913043478260871</v>
      </c>
      <c r="F48" s="26">
        <f>(F8/276)*100</f>
        <v>2.5362318840579712</v>
      </c>
      <c r="G48" s="4"/>
      <c r="J48" s="4"/>
    </row>
    <row r="49" spans="1:10">
      <c r="A49" s="21" t="s">
        <v>62</v>
      </c>
      <c r="B49" s="26">
        <f>B8/235.3</f>
        <v>0</v>
      </c>
      <c r="C49" s="26">
        <f>C8/420.8</f>
        <v>0.33269961977186313</v>
      </c>
      <c r="D49" s="26">
        <f>D8/238</f>
        <v>0.26470588235294118</v>
      </c>
      <c r="E49" s="26">
        <f>E8/266.6</f>
        <v>0.24756189047261815</v>
      </c>
      <c r="F49" s="26">
        <f>F8/239.5</f>
        <v>2.9227557411273485E-2</v>
      </c>
      <c r="G49" s="4"/>
      <c r="J49" s="4"/>
    </row>
    <row r="50" spans="1:10">
      <c r="A50" s="21" t="s">
        <v>29</v>
      </c>
      <c r="B50" s="26">
        <f>(B9/86)*100</f>
        <v>36.046511627906973</v>
      </c>
      <c r="C50" s="26">
        <f>(C9/86)*100</f>
        <v>15.11627906976744</v>
      </c>
      <c r="D50" s="26">
        <f>(D9/86)*100</f>
        <v>4.6511627906976747</v>
      </c>
      <c r="E50" s="26">
        <f>(E9/86)*100</f>
        <v>39.534883720930232</v>
      </c>
      <c r="F50" s="26">
        <f>(F9/86)*100</f>
        <v>4.6511627906976747</v>
      </c>
      <c r="G50" s="4"/>
      <c r="J50" s="4"/>
    </row>
    <row r="51" spans="1:10">
      <c r="A51" s="21" t="s">
        <v>63</v>
      </c>
      <c r="B51" s="26">
        <f>B9/235.3</f>
        <v>0.13174670633234167</v>
      </c>
      <c r="C51" s="26">
        <f>C9/420.8</f>
        <v>3.0893536121673004E-2</v>
      </c>
      <c r="D51" s="26">
        <f>D9/238</f>
        <v>1.680672268907563E-2</v>
      </c>
      <c r="E51" s="26">
        <f>E9/266.6</f>
        <v>0.12753188297074267</v>
      </c>
      <c r="F51" s="26">
        <f>F9/239.5</f>
        <v>1.6701461377870562E-2</v>
      </c>
      <c r="G51" s="1"/>
      <c r="H51" s="1"/>
      <c r="I51" s="1"/>
      <c r="J51" s="4"/>
    </row>
    <row r="52" spans="1:10">
      <c r="A52" s="21" t="s">
        <v>30</v>
      </c>
      <c r="B52" s="26">
        <f>(B10/39824)*100</f>
        <v>2.0967255926074726</v>
      </c>
      <c r="C52" s="26">
        <f>(C10/39824)*100</f>
        <v>8.1684411410204891</v>
      </c>
      <c r="D52" s="26">
        <f>(D10/39824)*100</f>
        <v>3.487846524708718</v>
      </c>
      <c r="E52" s="26">
        <f>(E10/39824)*100</f>
        <v>86.136500602651665</v>
      </c>
      <c r="F52" s="26">
        <f>(F10/39824)*100</f>
        <v>0.11048613901165126</v>
      </c>
      <c r="G52" s="4"/>
      <c r="J52" s="4"/>
    </row>
    <row r="53" spans="1:10">
      <c r="A53" s="21" t="s">
        <v>64</v>
      </c>
      <c r="B53" s="26">
        <f>B10/235.3</f>
        <v>3.5486612834679132</v>
      </c>
      <c r="C53" s="26">
        <f>C10/420.8</f>
        <v>7.7305133079847907</v>
      </c>
      <c r="D53" s="26">
        <f>D10/238</f>
        <v>5.8361344537815123</v>
      </c>
      <c r="E53" s="26">
        <f>E10/266.6</f>
        <v>128.66841710427605</v>
      </c>
      <c r="F53" s="26">
        <f>F10/239.5</f>
        <v>0.1837160751565762</v>
      </c>
      <c r="G53" s="4"/>
      <c r="J53" s="4"/>
    </row>
    <row r="54" spans="1:10">
      <c r="A54" s="21" t="s">
        <v>31</v>
      </c>
      <c r="B54" s="26">
        <f>(B11/538)*100</f>
        <v>57.249070631970255</v>
      </c>
      <c r="C54" s="26">
        <f>(C11/538)*100</f>
        <v>27.509293680297397</v>
      </c>
      <c r="D54" s="26">
        <f>(D11/538)*100</f>
        <v>0</v>
      </c>
      <c r="E54" s="26">
        <f>(E11/538)*100</f>
        <v>15.241635687732341</v>
      </c>
      <c r="F54" s="26">
        <f>(F11/538)*100</f>
        <v>0</v>
      </c>
      <c r="G54" s="4"/>
      <c r="J54" s="4"/>
    </row>
    <row r="55" spans="1:10">
      <c r="A55" s="21" t="s">
        <v>65</v>
      </c>
      <c r="B55" s="26">
        <f>B11/235.3</f>
        <v>1.3089672758181046</v>
      </c>
      <c r="C55" s="26">
        <f>C11/420.8</f>
        <v>0.35171102661596959</v>
      </c>
      <c r="D55" s="26">
        <f>D11/238</f>
        <v>0</v>
      </c>
      <c r="E55" s="26">
        <f>E11/266.6</f>
        <v>0.30757689422355589</v>
      </c>
      <c r="F55" s="26">
        <f>F11/239.5</f>
        <v>0</v>
      </c>
      <c r="G55" s="4"/>
      <c r="J55" s="4"/>
    </row>
    <row r="56" spans="1:10">
      <c r="A56" s="21" t="s">
        <v>48</v>
      </c>
      <c r="B56" s="26">
        <f>(B12/52)*100</f>
        <v>7.6923076923076925</v>
      </c>
      <c r="C56" s="26">
        <f>(C12/52)*100</f>
        <v>23.076923076923077</v>
      </c>
      <c r="D56" s="26">
        <f>(D12/52)*100</f>
        <v>42.307692307692307</v>
      </c>
      <c r="E56" s="26">
        <f>(E12/52)*100</f>
        <v>15.384615384615385</v>
      </c>
      <c r="F56" s="26">
        <f>(F12/52)*100</f>
        <v>11.538461538461538</v>
      </c>
    </row>
    <row r="57" spans="1:10">
      <c r="A57" s="21" t="s">
        <v>66</v>
      </c>
      <c r="B57" s="26">
        <f>B12/235.3</f>
        <v>1.6999575010624733E-2</v>
      </c>
      <c r="C57" s="26">
        <f>C12/420.8</f>
        <v>2.8517110266159697E-2</v>
      </c>
      <c r="D57" s="26">
        <f>D12/238</f>
        <v>9.2436974789915971E-2</v>
      </c>
      <c r="E57" s="26">
        <f>E12/266.6</f>
        <v>3.0007501875468863E-2</v>
      </c>
      <c r="F57" s="26">
        <f>F12/239.5</f>
        <v>2.5052192066805846E-2</v>
      </c>
    </row>
    <row r="58" spans="1:10">
      <c r="A58" s="21" t="s">
        <v>32</v>
      </c>
      <c r="B58" s="26">
        <f>(B13/317)*100</f>
        <v>9.1482649842271293</v>
      </c>
      <c r="C58" s="26">
        <f>(C13/317)*100</f>
        <v>30.5993690851735</v>
      </c>
      <c r="D58" s="26">
        <f>(D13/317)*100</f>
        <v>22.082018927444793</v>
      </c>
      <c r="E58" s="26">
        <f>(E13/317)*100</f>
        <v>37.223974763406943</v>
      </c>
      <c r="F58" s="26">
        <f>(F13/317)*100</f>
        <v>0.94637223974763407</v>
      </c>
    </row>
    <row r="59" spans="1:10">
      <c r="A59" s="21" t="s">
        <v>67</v>
      </c>
      <c r="B59" s="26">
        <f>B13/235.3</f>
        <v>0.12324691882702932</v>
      </c>
      <c r="C59" s="26">
        <f>C13/420.8</f>
        <v>0.23051330798479086</v>
      </c>
      <c r="D59" s="26">
        <f>D13/238</f>
        <v>0.29411764705882354</v>
      </c>
      <c r="E59" s="26">
        <f>E13/266.6</f>
        <v>0.44261065266316574</v>
      </c>
      <c r="F59" s="26">
        <f>F13/239.5</f>
        <v>1.2526096033402923E-2</v>
      </c>
    </row>
    <row r="60" spans="1:10">
      <c r="A60" s="21" t="s">
        <v>33</v>
      </c>
      <c r="B60" s="26">
        <f>(B14/194)*100</f>
        <v>13.917525773195877</v>
      </c>
      <c r="C60" s="26">
        <f>(C14/194)*100</f>
        <v>59.793814432989691</v>
      </c>
      <c r="D60" s="26">
        <f>(D14/194)*100</f>
        <v>0</v>
      </c>
      <c r="E60" s="26">
        <f>(E14/194)*100</f>
        <v>25.257731958762886</v>
      </c>
      <c r="F60" s="26">
        <f>(F14/194)*100</f>
        <v>1.0309278350515463</v>
      </c>
    </row>
    <row r="61" spans="1:10">
      <c r="A61" s="21" t="s">
        <v>68</v>
      </c>
      <c r="B61" s="26">
        <f>B14/235.3</f>
        <v>0.11474713132171695</v>
      </c>
      <c r="C61" s="26">
        <f>C14/420.8</f>
        <v>0.2756653992395437</v>
      </c>
      <c r="D61" s="26">
        <f>D14/238</f>
        <v>0</v>
      </c>
      <c r="E61" s="26">
        <f>E14/266.6</f>
        <v>0.1837959489872468</v>
      </c>
      <c r="F61" s="26">
        <f>F14/239.5</f>
        <v>8.350730688935281E-3</v>
      </c>
    </row>
    <row r="62" spans="1:10">
      <c r="A62" s="21" t="s">
        <v>49</v>
      </c>
      <c r="B62" s="26">
        <f>(B15/4)*100</f>
        <v>0</v>
      </c>
      <c r="C62" s="26">
        <f>(C15/4)*100</f>
        <v>0</v>
      </c>
      <c r="D62" s="26">
        <f>(D15/4)*100</f>
        <v>0</v>
      </c>
      <c r="E62" s="26">
        <f>(E15/4)*100</f>
        <v>100</v>
      </c>
      <c r="F62" s="26">
        <f>(F15/4)*100</f>
        <v>0</v>
      </c>
    </row>
    <row r="63" spans="1:10">
      <c r="A63" s="21" t="s">
        <v>69</v>
      </c>
      <c r="B63" s="26">
        <f>B15/235.3</f>
        <v>0</v>
      </c>
      <c r="C63" s="26">
        <f>C15/420.8</f>
        <v>0</v>
      </c>
      <c r="D63" s="26">
        <f>D15/238</f>
        <v>0</v>
      </c>
      <c r="E63" s="26">
        <f>E15/266.6</f>
        <v>1.5003750937734431E-2</v>
      </c>
      <c r="F63" s="26">
        <f>F15/239.5</f>
        <v>0</v>
      </c>
    </row>
    <row r="64" spans="1:10">
      <c r="A64" s="21" t="s">
        <v>34</v>
      </c>
      <c r="B64" s="26">
        <f>(B16/34)*100</f>
        <v>0</v>
      </c>
      <c r="C64" s="26">
        <f>(C16/34)*100</f>
        <v>23.52941176470588</v>
      </c>
      <c r="D64" s="26">
        <f>(D16/34)*100</f>
        <v>11.76470588235294</v>
      </c>
      <c r="E64" s="26">
        <f>(E16/34)*100</f>
        <v>64.705882352941174</v>
      </c>
      <c r="F64" s="26">
        <f>(F16/34)*100</f>
        <v>0</v>
      </c>
    </row>
    <row r="65" spans="1:6">
      <c r="A65" s="21" t="s">
        <v>70</v>
      </c>
      <c r="B65" s="26">
        <f>B16/235.3</f>
        <v>0</v>
      </c>
      <c r="C65" s="26">
        <f>C16/420.8</f>
        <v>1.9011406844106463E-2</v>
      </c>
      <c r="D65" s="26">
        <f>D16/238</f>
        <v>1.680672268907563E-2</v>
      </c>
      <c r="E65" s="26">
        <f>E16/266.6</f>
        <v>8.2520630157539382E-2</v>
      </c>
      <c r="F65" s="26">
        <f>F16/239.5</f>
        <v>0</v>
      </c>
    </row>
    <row r="66" spans="1:6">
      <c r="A66" s="21" t="s">
        <v>50</v>
      </c>
      <c r="B66" s="26">
        <f>(B17/2)*100</f>
        <v>0</v>
      </c>
      <c r="C66" s="26">
        <f>(C17/2)*100</f>
        <v>0</v>
      </c>
      <c r="D66" s="26">
        <f>(D17/2)*100</f>
        <v>0</v>
      </c>
      <c r="E66" s="26">
        <f>(E17/2)*100</f>
        <v>0</v>
      </c>
      <c r="F66" s="26">
        <f>(F17/2)*100</f>
        <v>100</v>
      </c>
    </row>
    <row r="67" spans="1:6">
      <c r="A67" s="21" t="s">
        <v>71</v>
      </c>
      <c r="B67" s="26">
        <f>B17/235.3</f>
        <v>0</v>
      </c>
      <c r="C67" s="26">
        <f>C17/420.8</f>
        <v>0</v>
      </c>
      <c r="D67" s="26">
        <f>D17/238</f>
        <v>0</v>
      </c>
      <c r="E67" s="26">
        <f>E17/266.6</f>
        <v>0</v>
      </c>
      <c r="F67" s="26">
        <f>F17/239.5</f>
        <v>8.350730688935281E-3</v>
      </c>
    </row>
    <row r="68" spans="1:6">
      <c r="A68" s="21" t="s">
        <v>35</v>
      </c>
      <c r="B68" s="26">
        <f>(B18/5)*100</f>
        <v>0</v>
      </c>
      <c r="C68" s="26">
        <f>(C18/5)*100</f>
        <v>20</v>
      </c>
      <c r="D68" s="26">
        <f>(D18/5)*100</f>
        <v>0</v>
      </c>
      <c r="E68" s="26">
        <f>(E18/5)*100</f>
        <v>80</v>
      </c>
      <c r="F68" s="26">
        <f>(F18/5)*100</f>
        <v>0</v>
      </c>
    </row>
    <row r="69" spans="1:6">
      <c r="A69" s="21" t="s">
        <v>72</v>
      </c>
      <c r="B69" s="26">
        <f>B18/235.3</f>
        <v>0</v>
      </c>
      <c r="C69" s="26">
        <f>C18/420.8</f>
        <v>2.3764258555133079E-3</v>
      </c>
      <c r="D69" s="26">
        <f>D18/238</f>
        <v>0</v>
      </c>
      <c r="E69" s="26">
        <f>E18/266.6</f>
        <v>1.5003750937734431E-2</v>
      </c>
      <c r="F69" s="26">
        <f>F18/239.5</f>
        <v>0</v>
      </c>
    </row>
    <row r="70" spans="1:6">
      <c r="A70" s="21" t="s">
        <v>36</v>
      </c>
      <c r="B70" s="26">
        <f>(B19/22)*100</f>
        <v>4.5454545454545459</v>
      </c>
      <c r="C70" s="26">
        <f>(C19/22)*100</f>
        <v>27.27272727272727</v>
      </c>
      <c r="D70" s="26">
        <f>(D19/22)*100</f>
        <v>4.5454545454545459</v>
      </c>
      <c r="E70" s="26">
        <f>(E19/22)*100</f>
        <v>54.54545454545454</v>
      </c>
      <c r="F70" s="26">
        <f>(F19/22)*100</f>
        <v>9.0909090909090917</v>
      </c>
    </row>
    <row r="71" spans="1:6">
      <c r="A71" s="21" t="s">
        <v>73</v>
      </c>
      <c r="B71" s="26">
        <f>B19/235.3</f>
        <v>4.2498937526561833E-3</v>
      </c>
      <c r="C71" s="26">
        <f>C19/420.8</f>
        <v>1.4258555133079848E-2</v>
      </c>
      <c r="D71" s="26">
        <f>D19/238</f>
        <v>4.2016806722689074E-3</v>
      </c>
      <c r="E71" s="26">
        <f>E19/266.6</f>
        <v>4.5011252813203298E-2</v>
      </c>
      <c r="F71" s="26">
        <f>F19/239.5</f>
        <v>8.350730688935281E-3</v>
      </c>
    </row>
    <row r="72" spans="1:6">
      <c r="A72" s="21" t="s">
        <v>51</v>
      </c>
      <c r="B72" s="26">
        <f>(B20/2)*100</f>
        <v>0</v>
      </c>
      <c r="C72" s="26">
        <f>(C20/2)*100</f>
        <v>0</v>
      </c>
      <c r="D72" s="26">
        <f>(D20/2)*100</f>
        <v>50</v>
      </c>
      <c r="E72" s="26">
        <f>(E20/2)*100</f>
        <v>0</v>
      </c>
      <c r="F72" s="26">
        <f>(F20/2)*100</f>
        <v>50</v>
      </c>
    </row>
    <row r="73" spans="1:6">
      <c r="A73" s="21" t="s">
        <v>74</v>
      </c>
      <c r="B73" s="26">
        <f>B20/235.3</f>
        <v>0</v>
      </c>
      <c r="C73" s="26">
        <f>C20/420.8</f>
        <v>0</v>
      </c>
      <c r="D73" s="26">
        <f>D20/238</f>
        <v>4.2016806722689074E-3</v>
      </c>
      <c r="E73" s="26">
        <f>E20/266.6</f>
        <v>0</v>
      </c>
      <c r="F73" s="26">
        <f>F20/239.5</f>
        <v>4.1753653444676405E-3</v>
      </c>
    </row>
    <row r="74" spans="1:6">
      <c r="A74" s="21" t="s">
        <v>37</v>
      </c>
      <c r="B74" s="26">
        <f>(B21/13)*100</f>
        <v>15.384615384615385</v>
      </c>
      <c r="C74" s="26">
        <f>(C21/13)*100</f>
        <v>0</v>
      </c>
      <c r="D74" s="26">
        <f>(D21/13)*100</f>
        <v>15.384615384615385</v>
      </c>
      <c r="E74" s="26">
        <f>(E21/13)*100</f>
        <v>15.384615384615385</v>
      </c>
      <c r="F74" s="26">
        <f>(F21/13)*100</f>
        <v>53.846153846153847</v>
      </c>
    </row>
    <row r="75" spans="1:6">
      <c r="A75" s="21" t="s">
        <v>75</v>
      </c>
      <c r="B75" s="26">
        <f>B21/235.3</f>
        <v>8.4997875053123666E-3</v>
      </c>
      <c r="C75" s="26">
        <f>C21/420.8</f>
        <v>0</v>
      </c>
      <c r="D75" s="26">
        <f>D21/238</f>
        <v>8.4033613445378148E-3</v>
      </c>
      <c r="E75" s="26">
        <f>E21/266.6</f>
        <v>7.5018754688672157E-3</v>
      </c>
      <c r="F75" s="26">
        <f>F21/239.5</f>
        <v>2.9227557411273485E-2</v>
      </c>
    </row>
    <row r="76" spans="1:6">
      <c r="A76" s="21" t="s">
        <v>52</v>
      </c>
      <c r="B76" s="26">
        <f>(B22/2)*100</f>
        <v>50</v>
      </c>
      <c r="C76" s="26">
        <f>(C22/2)*100</f>
        <v>0</v>
      </c>
      <c r="D76" s="26">
        <f>(D22/2)*100</f>
        <v>0</v>
      </c>
      <c r="E76" s="26">
        <f>(E22/2)*100</f>
        <v>50</v>
      </c>
      <c r="F76" s="26">
        <f>(F22/2)*100</f>
        <v>0</v>
      </c>
    </row>
    <row r="77" spans="1:6">
      <c r="A77" s="21" t="s">
        <v>76</v>
      </c>
      <c r="B77" s="26">
        <f>B22/235.3</f>
        <v>4.2498937526561833E-3</v>
      </c>
      <c r="C77" s="26">
        <f>C22/420.8</f>
        <v>0</v>
      </c>
      <c r="D77" s="26">
        <f>D22/238</f>
        <v>0</v>
      </c>
      <c r="E77" s="26">
        <f>E22/266.6</f>
        <v>3.7509377344336079E-3</v>
      </c>
      <c r="F77" s="26">
        <f>F22/239.5</f>
        <v>0</v>
      </c>
    </row>
    <row r="78" spans="1:6">
      <c r="A78" s="21" t="s">
        <v>38</v>
      </c>
      <c r="B78" s="26">
        <f>(B23/24)*100</f>
        <v>4.1666666666666661</v>
      </c>
      <c r="C78" s="26">
        <f>(C23/24)*100</f>
        <v>37.5</v>
      </c>
      <c r="D78" s="26">
        <f>(D23/24)*100</f>
        <v>12.5</v>
      </c>
      <c r="E78" s="26">
        <f>(E23/24)*100</f>
        <v>45.833333333333329</v>
      </c>
      <c r="F78" s="26">
        <f>(F23/24)*100</f>
        <v>0</v>
      </c>
    </row>
    <row r="79" spans="1:6">
      <c r="A79" s="21" t="s">
        <v>77</v>
      </c>
      <c r="B79" s="26">
        <f>B23/235.3</f>
        <v>4.2498937526561833E-3</v>
      </c>
      <c r="C79" s="26">
        <f>C23/420.8</f>
        <v>2.1387832699619771E-2</v>
      </c>
      <c r="D79" s="26">
        <f>D23/238</f>
        <v>1.2605042016806723E-2</v>
      </c>
      <c r="E79" s="26">
        <f>E23/266.6</f>
        <v>4.1260315078769691E-2</v>
      </c>
      <c r="F79" s="26">
        <f>F23/239.5</f>
        <v>0</v>
      </c>
    </row>
    <row r="80" spans="1:6">
      <c r="A80" s="21" t="s">
        <v>39</v>
      </c>
      <c r="B80" s="26">
        <f>(B24/4)*100</f>
        <v>0</v>
      </c>
      <c r="C80" s="26">
        <f>(C24/4)*100</f>
        <v>75</v>
      </c>
      <c r="D80" s="26">
        <f>(D24/4)*100</f>
        <v>0</v>
      </c>
      <c r="E80" s="26">
        <f>(E24/4)*100</f>
        <v>25</v>
      </c>
      <c r="F80" s="26">
        <f>(F24/4)*100</f>
        <v>0</v>
      </c>
    </row>
    <row r="81" spans="1:6">
      <c r="A81" s="21" t="s">
        <v>78</v>
      </c>
      <c r="B81" s="26">
        <f>B24/235.3</f>
        <v>0</v>
      </c>
      <c r="C81" s="26">
        <f>C24/420.8</f>
        <v>7.1292775665399242E-3</v>
      </c>
      <c r="D81" s="26">
        <f>D24/238</f>
        <v>0</v>
      </c>
      <c r="E81" s="26">
        <f>E24/266.6</f>
        <v>3.7509377344336079E-3</v>
      </c>
      <c r="F81" s="26">
        <f>F24/239.5</f>
        <v>0</v>
      </c>
    </row>
    <row r="82" spans="1:6">
      <c r="A82" s="21" t="s">
        <v>40</v>
      </c>
      <c r="B82" s="26">
        <f>(B25/69)*100</f>
        <v>4.3478260869565215</v>
      </c>
      <c r="C82" s="26">
        <f>(C25/69)*100</f>
        <v>27.536231884057973</v>
      </c>
      <c r="D82" s="26">
        <f>(D25/69)*100</f>
        <v>24.637681159420293</v>
      </c>
      <c r="E82" s="26">
        <f>(E25/69)*100</f>
        <v>40.579710144927539</v>
      </c>
      <c r="F82" s="26">
        <f>(F25/69)*100</f>
        <v>2.8985507246376812</v>
      </c>
    </row>
    <row r="83" spans="1:6">
      <c r="A83" s="21" t="s">
        <v>79</v>
      </c>
      <c r="B83" s="26">
        <f>B25/235.3</f>
        <v>1.274968125796855E-2</v>
      </c>
      <c r="C83" s="26">
        <f>C25/420.8</f>
        <v>4.5152091254752849E-2</v>
      </c>
      <c r="D83" s="26">
        <f>D25/238</f>
        <v>7.1428571428571425E-2</v>
      </c>
      <c r="E83" s="26">
        <f>E25/266.6</f>
        <v>0.10502625656414102</v>
      </c>
      <c r="F83" s="26">
        <f>F25/239.5</f>
        <v>8.350730688935281E-3</v>
      </c>
    </row>
    <row r="84" spans="1:6">
      <c r="A84" s="21" t="s">
        <v>41</v>
      </c>
      <c r="B84" s="26">
        <f>(B26/4)*100</f>
        <v>0</v>
      </c>
      <c r="C84" s="26">
        <f>(C26/4)*100</f>
        <v>100</v>
      </c>
      <c r="D84" s="26">
        <f>(D26/4)*100</f>
        <v>0</v>
      </c>
      <c r="E84" s="26">
        <f>(E26/4)*100</f>
        <v>0</v>
      </c>
      <c r="F84" s="26">
        <f>(F26/4)*100</f>
        <v>0</v>
      </c>
    </row>
    <row r="85" spans="1:6">
      <c r="A85" s="21" t="s">
        <v>80</v>
      </c>
      <c r="B85" s="26">
        <f>B26/235.3</f>
        <v>0</v>
      </c>
      <c r="C85" s="26">
        <f>C26/420.8</f>
        <v>9.5057034220532317E-3</v>
      </c>
      <c r="D85" s="26">
        <f>D26/238</f>
        <v>0</v>
      </c>
      <c r="E85" s="26">
        <f>E26/266.6</f>
        <v>0</v>
      </c>
      <c r="F85" s="26">
        <f>F26/239.5</f>
        <v>0</v>
      </c>
    </row>
    <row r="86" spans="1:6">
      <c r="A86" s="21" t="s">
        <v>42</v>
      </c>
      <c r="B86" s="26">
        <f>(B27/1)*100</f>
        <v>0</v>
      </c>
      <c r="C86" s="26">
        <f>(C27/1)*100</f>
        <v>0</v>
      </c>
      <c r="D86" s="26">
        <f>(D27/1)*100</f>
        <v>100</v>
      </c>
      <c r="E86" s="26">
        <f>(E27/1)*100</f>
        <v>0</v>
      </c>
      <c r="F86" s="26">
        <f>(F27/1)*100</f>
        <v>0</v>
      </c>
    </row>
    <row r="87" spans="1:6">
      <c r="A87" s="21" t="s">
        <v>81</v>
      </c>
      <c r="B87" s="26">
        <f>B27/235.3</f>
        <v>0</v>
      </c>
      <c r="C87" s="26">
        <f>C27/420.8</f>
        <v>0</v>
      </c>
      <c r="D87" s="26">
        <f>D27/238</f>
        <v>4.2016806722689074E-3</v>
      </c>
      <c r="E87" s="26">
        <f>E27/266.6</f>
        <v>0</v>
      </c>
      <c r="F87" s="26">
        <f>F27/239.5</f>
        <v>0</v>
      </c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esfuerzo secciones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Nana Blanc</cp:lastModifiedBy>
  <dcterms:created xsi:type="dcterms:W3CDTF">1996-11-27T10:00:00Z</dcterms:created>
  <dcterms:modified xsi:type="dcterms:W3CDTF">2022-08-19T03:45:32Z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2058-11.2.0.9665</vt:lpwstr>
  </property>
</Properties>
</file>