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0D686649-AD7A-4006-AF9F-48AA9E15A4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D29" i="1"/>
  <c r="C29" i="1"/>
  <c r="B29" i="1"/>
  <c r="B31" i="1"/>
  <c r="C75" i="1"/>
  <c r="D75" i="1"/>
  <c r="C74" i="1"/>
  <c r="D74" i="1"/>
  <c r="E74" i="1"/>
  <c r="B74" i="1"/>
  <c r="E73" i="1"/>
  <c r="D73" i="1"/>
  <c r="B73" i="1"/>
  <c r="C73" i="1"/>
  <c r="C72" i="1"/>
  <c r="D72" i="1"/>
  <c r="E72" i="1"/>
  <c r="B72" i="1"/>
  <c r="E71" i="1"/>
  <c r="D71" i="1"/>
  <c r="C71" i="1"/>
  <c r="B71" i="1"/>
  <c r="C70" i="1"/>
  <c r="D70" i="1"/>
  <c r="E70" i="1"/>
  <c r="B70" i="1"/>
  <c r="E69" i="1"/>
  <c r="D69" i="1"/>
  <c r="C69" i="1"/>
  <c r="B69" i="1"/>
  <c r="C68" i="1"/>
  <c r="D68" i="1"/>
  <c r="E68" i="1"/>
  <c r="B68" i="1"/>
  <c r="E67" i="1"/>
  <c r="C67" i="1"/>
  <c r="C66" i="1"/>
  <c r="D66" i="1"/>
  <c r="E66" i="1"/>
  <c r="B66" i="1"/>
  <c r="B67" i="1"/>
  <c r="C65" i="1"/>
  <c r="D65" i="1"/>
  <c r="E65" i="1"/>
  <c r="B65" i="1"/>
  <c r="C64" i="1"/>
  <c r="D64" i="1"/>
  <c r="E64" i="1"/>
  <c r="B64" i="1"/>
  <c r="B63" i="1"/>
  <c r="C62" i="1"/>
  <c r="D62" i="1"/>
  <c r="E62" i="1"/>
  <c r="B62" i="1"/>
  <c r="E61" i="1"/>
  <c r="B61" i="1"/>
  <c r="C60" i="1"/>
  <c r="D60" i="1"/>
  <c r="E60" i="1"/>
  <c r="B60" i="1"/>
  <c r="D59" i="1"/>
  <c r="C58" i="1"/>
  <c r="D58" i="1"/>
  <c r="E58" i="1"/>
  <c r="B58" i="1"/>
  <c r="E57" i="1"/>
  <c r="D57" i="1"/>
  <c r="C57" i="1"/>
  <c r="B57" i="1"/>
  <c r="C56" i="1"/>
  <c r="D56" i="1"/>
  <c r="E56" i="1"/>
  <c r="B56" i="1"/>
  <c r="E55" i="1"/>
  <c r="C55" i="1"/>
  <c r="C54" i="1"/>
  <c r="D54" i="1"/>
  <c r="E54" i="1"/>
  <c r="B54" i="1"/>
  <c r="E53" i="1"/>
  <c r="D53" i="1"/>
  <c r="C53" i="1"/>
  <c r="B53" i="1"/>
  <c r="C52" i="1"/>
  <c r="D52" i="1"/>
  <c r="E52" i="1"/>
  <c r="B52" i="1"/>
  <c r="E51" i="1"/>
  <c r="D51" i="1"/>
  <c r="C51" i="1"/>
  <c r="B51" i="1"/>
  <c r="C50" i="1"/>
  <c r="D50" i="1"/>
  <c r="E50" i="1"/>
  <c r="B50" i="1"/>
  <c r="E49" i="1"/>
  <c r="D49" i="1"/>
  <c r="C49" i="1"/>
  <c r="B49" i="1"/>
  <c r="C48" i="1"/>
  <c r="D48" i="1"/>
  <c r="E48" i="1"/>
  <c r="B48" i="1"/>
  <c r="E47" i="1"/>
  <c r="B47" i="1"/>
  <c r="C46" i="1"/>
  <c r="D46" i="1"/>
  <c r="E46" i="1"/>
  <c r="B46" i="1"/>
  <c r="E45" i="1"/>
  <c r="D45" i="1"/>
  <c r="C45" i="1"/>
  <c r="B45" i="1"/>
  <c r="C44" i="1"/>
  <c r="D44" i="1"/>
  <c r="E44" i="1"/>
  <c r="B44" i="1"/>
  <c r="E43" i="1"/>
  <c r="C43" i="1"/>
  <c r="B43" i="1"/>
  <c r="C42" i="1"/>
  <c r="D42" i="1"/>
  <c r="E42" i="1"/>
  <c r="B42" i="1"/>
  <c r="E41" i="1"/>
  <c r="D41" i="1"/>
  <c r="C41" i="1"/>
  <c r="B41" i="1"/>
  <c r="C40" i="1"/>
  <c r="D40" i="1"/>
  <c r="E40" i="1"/>
  <c r="B40" i="1"/>
  <c r="E39" i="1"/>
  <c r="D39" i="1"/>
  <c r="B39" i="1"/>
  <c r="C38" i="1"/>
  <c r="D38" i="1"/>
  <c r="E38" i="1"/>
  <c r="B38" i="1"/>
  <c r="E37" i="1"/>
  <c r="D37" i="1"/>
  <c r="C37" i="1"/>
  <c r="B37" i="1"/>
  <c r="C36" i="1"/>
  <c r="D36" i="1"/>
  <c r="E36" i="1"/>
  <c r="B36" i="1"/>
  <c r="E35" i="1"/>
  <c r="D35" i="1"/>
  <c r="C35" i="1"/>
  <c r="B35" i="1"/>
  <c r="C34" i="1"/>
  <c r="D34" i="1"/>
  <c r="E34" i="1"/>
  <c r="B34" i="1"/>
  <c r="E33" i="1"/>
  <c r="D33" i="1"/>
  <c r="C33" i="1"/>
  <c r="B33" i="1"/>
  <c r="C32" i="1"/>
  <c r="D32" i="1"/>
  <c r="E32" i="1"/>
  <c r="B32" i="1"/>
  <c r="C24" i="1"/>
  <c r="D24" i="1"/>
  <c r="D26" i="1" s="1"/>
  <c r="E24" i="1"/>
  <c r="B24" i="1"/>
  <c r="B27" i="1" l="1"/>
  <c r="B26" i="1"/>
  <c r="C26" i="1"/>
  <c r="C27" i="1"/>
  <c r="D27" i="1"/>
  <c r="E27" i="1"/>
  <c r="E26" i="1"/>
  <c r="C63" i="1" l="1"/>
  <c r="C61" i="1"/>
  <c r="C59" i="1"/>
  <c r="D47" i="1"/>
  <c r="C47" i="1"/>
  <c r="D43" i="1"/>
  <c r="C39" i="1"/>
  <c r="D61" i="1" l="1"/>
  <c r="B59" i="1"/>
  <c r="B55" i="1"/>
  <c r="D63" i="1"/>
  <c r="D55" i="1"/>
</calcChain>
</file>

<file path=xl/sharedStrings.xml><?xml version="1.0" encoding="utf-8"?>
<sst xmlns="http://schemas.openxmlformats.org/spreadsheetml/2006/main" count="75" uniqueCount="75">
  <si>
    <t>Cormorán Imperial</t>
  </si>
  <si>
    <t>Yeco</t>
  </si>
  <si>
    <t>Cormorán de las Rocas</t>
  </si>
  <si>
    <t>Gaviota Dominicana</t>
  </si>
  <si>
    <t>Petrel Gigante</t>
  </si>
  <si>
    <t>Albatros Ceja Negra</t>
  </si>
  <si>
    <t>Yunco de Magallanes</t>
  </si>
  <si>
    <t>Quetro No Volador</t>
  </si>
  <si>
    <t>Pato Juarjual</t>
  </si>
  <si>
    <t>Caranca</t>
  </si>
  <si>
    <t>Canquén</t>
  </si>
  <si>
    <t>Pingüino de Magallanes</t>
  </si>
  <si>
    <t>Pilpilén Austral</t>
  </si>
  <si>
    <t>Pimpollo</t>
  </si>
  <si>
    <t>Martín Pescador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</si>
  <si>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</si>
  <si>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</si>
  <si>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</si>
  <si>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</si>
  <si>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</si>
  <si>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</si>
  <si>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</si>
  <si>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Petrel Gigante</t>
  </si>
  <si>
    <t>% Quetro No Volador</t>
  </si>
  <si>
    <t>% Churrete</t>
  </si>
  <si>
    <t>% Martín Pescador</t>
  </si>
  <si>
    <t>% Tiuque</t>
  </si>
  <si>
    <t>% Jote Cabeza Colorada</t>
  </si>
  <si>
    <t>% Yunco de Magallanes</t>
  </si>
  <si>
    <t>% Pato Juarjual</t>
  </si>
  <si>
    <t>% Caranca</t>
  </si>
  <si>
    <t>% Canquén</t>
  </si>
  <si>
    <t>% Pingüino de Magallanes</t>
  </si>
  <si>
    <t>% Pilpilén Austral</t>
  </si>
  <si>
    <t>% Pimpollo</t>
  </si>
  <si>
    <t>Huairavo</t>
  </si>
  <si>
    <t>Jote Cabeza Colorada</t>
  </si>
  <si>
    <t>% Albatros Ceja Negra</t>
  </si>
  <si>
    <t>% Huairavo</t>
  </si>
  <si>
    <t>Gaviotín Suramericano</t>
  </si>
  <si>
    <t>Salteador Chileno</t>
  </si>
  <si>
    <t>Pilpilén Negro</t>
  </si>
  <si>
    <t>% Salteador Chileno</t>
  </si>
  <si>
    <t>% Pilpilén Negro</t>
  </si>
  <si>
    <t>% Gaviotín Suramericano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</si>
  <si>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</si>
  <si>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</si>
  <si>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</si>
  <si>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</si>
  <si>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</si>
  <si>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</si>
  <si>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</si>
  <si>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</si>
  <si>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Petrel Gigante</t>
  </si>
  <si>
    <t>Density Yunco de Magallanes</t>
  </si>
  <si>
    <t>Density Albatros Ceja Negra</t>
  </si>
  <si>
    <t>Density Salteador Chileno</t>
  </si>
  <si>
    <t>Density Pingüino de Magallanes</t>
  </si>
  <si>
    <t>Density Quetro No Volador</t>
  </si>
  <si>
    <t>Density Pato Juarjual</t>
  </si>
  <si>
    <t>Density Caranca</t>
  </si>
  <si>
    <t>Density Canquén</t>
  </si>
  <si>
    <t>Density Pilpilén Austral</t>
  </si>
  <si>
    <t>Density Pilpilén Negro</t>
  </si>
  <si>
    <t>Density Pimpollo</t>
  </si>
  <si>
    <t>Density Huairavo</t>
  </si>
  <si>
    <t>Density Churrete</t>
  </si>
  <si>
    <t>Density Martín Pescador</t>
  </si>
  <si>
    <t>Density Tiuque</t>
  </si>
  <si>
    <t>Density Jote Cabeza Colorada</t>
  </si>
  <si>
    <t>Sector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</si>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</sst>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49" fontId="3" fillId="0" borderId="2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workbookViewId="0">
      <selection activeCell="A30" sqref="A30"/>
    </sheetView>
  </sheetViews>
  <sheetFormatPr baseColWidth="10" defaultColWidth="8.88671875" defaultRowHeight="11.4" x14ac:dyDescent="0.3"/>
  <cols>
    <col min="1" max="1" width="39.21875" style="2" customWidth="1"/>
    <col min="2" max="2" width="13.6640625" style="2" bestFit="1" customWidth="1"/>
    <col min="3" max="3" width="15" style="2" bestFit="1" customWidth="1"/>
    <col min="4" max="4" width="13" style="2" bestFit="1" customWidth="1"/>
    <col min="5" max="5" width="10.109375" style="2" customWidth="1"/>
    <col min="6" max="6" width="8.88671875" style="2"/>
    <col min="7" max="7" width="10.109375" style="2" bestFit="1" customWidth="1"/>
    <col min="8" max="8" width="10.6640625" style="2" bestFit="1" customWidth="1"/>
    <col min="9" max="9" width="10.109375" style="2" bestFit="1" customWidth="1"/>
    <col min="10" max="16384" width="8.88671875" style="2"/>
  </cols>
  <sheetData>
    <row r="1" spans="1:6" ht="12.6" thickBot="1" x14ac:dyDescent="0.35">
      <c r="A1" s="1" t="s">
        <v>70</v>
      </c>
      <c r="B1" s="6">
        <v>1</v>
      </c>
      <c r="C1" s="6">
        <v>2</v>
      </c>
      <c r="D1" s="6">
        <v>3</v>
      </c>
      <c r="E1" s="2">
        <v>4</v>
      </c>
    </row>
    <row r="2" spans="1:6" x14ac:dyDescent="0.3">
      <c r="A2" s="11" t="s">
        <v>0</v>
      </c>
      <c r="B2" s="7">
        <v>97</v>
      </c>
      <c r="C2" s="8">
        <v>223</v>
      </c>
      <c r="D2" s="8">
        <v>60</v>
      </c>
      <c r="E2" s="8">
        <v>23</v>
      </c>
      <c r="F2" s="5"/>
    </row>
    <row r="3" spans="1:6" x14ac:dyDescent="0.3">
      <c r="A3" s="12" t="s">
        <v>1</v>
      </c>
      <c r="B3" s="9">
        <v>12</v>
      </c>
      <c r="C3" s="10">
        <v>3</v>
      </c>
      <c r="D3" s="10">
        <v>5</v>
      </c>
      <c r="E3" s="10">
        <v>0</v>
      </c>
      <c r="F3" s="5"/>
    </row>
    <row r="4" spans="1:6" x14ac:dyDescent="0.3">
      <c r="A4" s="12" t="s">
        <v>2</v>
      </c>
      <c r="B4" s="9">
        <v>34</v>
      </c>
      <c r="C4" s="10">
        <v>56</v>
      </c>
      <c r="D4" s="10">
        <v>19</v>
      </c>
      <c r="E4" s="10">
        <v>41</v>
      </c>
      <c r="F4" s="5"/>
    </row>
    <row r="5" spans="1:6" x14ac:dyDescent="0.3">
      <c r="A5" s="12" t="s">
        <v>3</v>
      </c>
      <c r="B5" s="9">
        <v>6</v>
      </c>
      <c r="C5" s="10">
        <v>0</v>
      </c>
      <c r="D5" s="10">
        <v>2</v>
      </c>
      <c r="E5" s="10">
        <v>4</v>
      </c>
      <c r="F5" s="5"/>
    </row>
    <row r="6" spans="1:6" x14ac:dyDescent="0.3">
      <c r="A6" s="12" t="s">
        <v>39</v>
      </c>
      <c r="B6" s="9">
        <v>3</v>
      </c>
      <c r="C6" s="10">
        <v>58</v>
      </c>
      <c r="D6" s="10">
        <v>25</v>
      </c>
      <c r="E6" s="10">
        <v>16</v>
      </c>
      <c r="F6" s="5"/>
    </row>
    <row r="7" spans="1:6" x14ac:dyDescent="0.3">
      <c r="A7" s="12" t="s">
        <v>4</v>
      </c>
      <c r="B7" s="9">
        <v>1</v>
      </c>
      <c r="C7" s="10">
        <v>1</v>
      </c>
      <c r="D7" s="10">
        <v>0</v>
      </c>
      <c r="E7" s="10">
        <v>0</v>
      </c>
      <c r="F7" s="5"/>
    </row>
    <row r="8" spans="1:6" x14ac:dyDescent="0.3">
      <c r="A8" s="12" t="s">
        <v>6</v>
      </c>
      <c r="B8" s="9">
        <v>7</v>
      </c>
      <c r="C8" s="10">
        <v>3</v>
      </c>
      <c r="D8" s="10">
        <v>1</v>
      </c>
      <c r="E8" s="10">
        <v>0</v>
      </c>
      <c r="F8" s="5"/>
    </row>
    <row r="9" spans="1:6" x14ac:dyDescent="0.3">
      <c r="A9" s="12" t="s">
        <v>5</v>
      </c>
      <c r="B9" s="9">
        <v>3</v>
      </c>
      <c r="C9" s="10">
        <v>0</v>
      </c>
      <c r="D9" s="10">
        <v>0</v>
      </c>
      <c r="E9" s="10">
        <v>0</v>
      </c>
      <c r="F9" s="5"/>
    </row>
    <row r="10" spans="1:6" x14ac:dyDescent="0.3">
      <c r="A10" s="12" t="s">
        <v>40</v>
      </c>
      <c r="B10" s="9">
        <v>6</v>
      </c>
      <c r="C10" s="10">
        <v>3</v>
      </c>
      <c r="D10" s="10">
        <v>1</v>
      </c>
      <c r="E10" s="10">
        <v>3</v>
      </c>
      <c r="F10" s="5"/>
    </row>
    <row r="11" spans="1:6" x14ac:dyDescent="0.3">
      <c r="A11" s="12" t="s">
        <v>11</v>
      </c>
      <c r="B11" s="9">
        <v>6</v>
      </c>
      <c r="C11" s="10">
        <v>14</v>
      </c>
      <c r="D11" s="10">
        <v>7</v>
      </c>
      <c r="E11" s="10">
        <v>6</v>
      </c>
      <c r="F11" s="5"/>
    </row>
    <row r="12" spans="1:6" x14ac:dyDescent="0.3">
      <c r="A12" s="12" t="s">
        <v>7</v>
      </c>
      <c r="B12" s="9">
        <v>48</v>
      </c>
      <c r="C12" s="10">
        <v>139</v>
      </c>
      <c r="D12" s="10">
        <v>22</v>
      </c>
      <c r="E12" s="10">
        <v>35</v>
      </c>
      <c r="F12" s="5"/>
    </row>
    <row r="13" spans="1:6" x14ac:dyDescent="0.3">
      <c r="A13" s="12" t="s">
        <v>8</v>
      </c>
      <c r="B13" s="9">
        <v>0</v>
      </c>
      <c r="C13" s="10">
        <v>2</v>
      </c>
      <c r="D13" s="10">
        <v>0</v>
      </c>
      <c r="E13" s="10">
        <v>0</v>
      </c>
      <c r="F13" s="5"/>
    </row>
    <row r="14" spans="1:6" x14ac:dyDescent="0.3">
      <c r="A14" s="12" t="s">
        <v>9</v>
      </c>
      <c r="B14" s="9">
        <v>176</v>
      </c>
      <c r="C14" s="10">
        <v>54</v>
      </c>
      <c r="D14" s="10">
        <v>0</v>
      </c>
      <c r="E14" s="10">
        <v>15</v>
      </c>
      <c r="F14" s="5"/>
    </row>
    <row r="15" spans="1:6" x14ac:dyDescent="0.3">
      <c r="A15" s="12" t="s">
        <v>10</v>
      </c>
      <c r="B15" s="9">
        <v>0</v>
      </c>
      <c r="C15" s="10">
        <v>0</v>
      </c>
      <c r="D15" s="10">
        <v>23</v>
      </c>
      <c r="E15" s="10">
        <v>0</v>
      </c>
      <c r="F15" s="5"/>
    </row>
    <row r="16" spans="1:6" x14ac:dyDescent="0.3">
      <c r="A16" s="12" t="s">
        <v>12</v>
      </c>
      <c r="B16" s="9">
        <v>6</v>
      </c>
      <c r="C16" s="10">
        <v>0</v>
      </c>
      <c r="D16" s="10">
        <v>0</v>
      </c>
      <c r="E16" s="10">
        <v>1</v>
      </c>
      <c r="F16" s="5"/>
    </row>
    <row r="17" spans="1:6" x14ac:dyDescent="0.3">
      <c r="A17" s="12" t="s">
        <v>41</v>
      </c>
      <c r="B17" s="9">
        <v>1</v>
      </c>
      <c r="C17" s="10">
        <v>0</v>
      </c>
      <c r="D17" s="10">
        <v>0</v>
      </c>
      <c r="E17" s="10">
        <v>0</v>
      </c>
      <c r="F17" s="5"/>
    </row>
    <row r="18" spans="1:6" x14ac:dyDescent="0.3">
      <c r="A18" s="12" t="s">
        <v>13</v>
      </c>
      <c r="B18" s="9">
        <v>0</v>
      </c>
      <c r="C18" s="10">
        <v>1</v>
      </c>
      <c r="D18" s="10">
        <v>0</v>
      </c>
      <c r="E18" s="10">
        <v>0</v>
      </c>
      <c r="F18" s="5"/>
    </row>
    <row r="19" spans="1:6" x14ac:dyDescent="0.3">
      <c r="A19" s="12" t="s">
        <v>35</v>
      </c>
      <c r="B19" s="9">
        <v>0</v>
      </c>
      <c r="C19" s="10">
        <v>1</v>
      </c>
      <c r="D19" s="10">
        <v>0</v>
      </c>
      <c r="E19" s="10">
        <v>1</v>
      </c>
      <c r="F19" s="5"/>
    </row>
    <row r="20" spans="1:6" x14ac:dyDescent="0.3">
      <c r="A20" s="12" t="s">
        <v>15</v>
      </c>
      <c r="B20" s="9">
        <v>5</v>
      </c>
      <c r="C20" s="10">
        <v>11</v>
      </c>
      <c r="D20" s="10">
        <v>1</v>
      </c>
      <c r="E20" s="10">
        <v>5</v>
      </c>
      <c r="F20" s="5"/>
    </row>
    <row r="21" spans="1:6" x14ac:dyDescent="0.3">
      <c r="A21" s="12" t="s">
        <v>14</v>
      </c>
      <c r="B21" s="9">
        <v>0</v>
      </c>
      <c r="C21" s="10">
        <v>0</v>
      </c>
      <c r="D21" s="10">
        <v>1</v>
      </c>
      <c r="E21" s="10">
        <v>0</v>
      </c>
      <c r="F21" s="5"/>
    </row>
    <row r="22" spans="1:6" x14ac:dyDescent="0.3">
      <c r="A22" s="12" t="s">
        <v>16</v>
      </c>
      <c r="B22" s="9">
        <v>0</v>
      </c>
      <c r="C22" s="10">
        <v>0</v>
      </c>
      <c r="D22" s="10">
        <v>0</v>
      </c>
      <c r="E22" s="10">
        <v>4</v>
      </c>
      <c r="F22" s="5"/>
    </row>
    <row r="23" spans="1:6" ht="12" thickBot="1" x14ac:dyDescent="0.35">
      <c r="A23" s="13" t="s">
        <v>36</v>
      </c>
      <c r="B23" s="14">
        <v>0</v>
      </c>
      <c r="C23" s="15">
        <v>1</v>
      </c>
      <c r="D23" s="15">
        <v>1</v>
      </c>
      <c r="E23" s="15">
        <v>0</v>
      </c>
      <c r="F23" s="5"/>
    </row>
    <row r="24" spans="1:6" x14ac:dyDescent="0.3">
      <c r="A24" s="2" t="s">
        <v>45</v>
      </c>
      <c r="B24" s="5">
        <f>SUM(B2:B23)</f>
        <v>411</v>
      </c>
      <c r="C24" s="5">
        <f t="shared" ref="C24:E24" si="0">SUM(C2:C23)</f>
        <v>570</v>
      </c>
      <c r="D24" s="5">
        <f t="shared" si="0"/>
        <v>168</v>
      </c>
      <c r="E24" s="5">
        <f t="shared" si="0"/>
        <v>154</v>
      </c>
      <c r="F24" s="5"/>
    </row>
    <row r="25" spans="1:6" x14ac:dyDescent="0.3">
      <c r="A25" s="2" t="s">
        <v>46</v>
      </c>
      <c r="B25" s="5">
        <v>76.2</v>
      </c>
      <c r="C25" s="5">
        <v>115.3</v>
      </c>
      <c r="D25" s="5">
        <v>45.1</v>
      </c>
      <c r="E25" s="5">
        <v>25.4</v>
      </c>
    </row>
    <row r="26" spans="1:6" x14ac:dyDescent="0.3">
      <c r="A26" s="2" t="s">
        <v>17</v>
      </c>
      <c r="B26" s="4">
        <f>(B24/1303)*100</f>
        <v>31.542594013814274</v>
      </c>
      <c r="C26" s="4">
        <f t="shared" ref="C26:E26" si="1">(C24/1303)*100</f>
        <v>43.745203376822715</v>
      </c>
      <c r="D26" s="4">
        <f t="shared" si="1"/>
        <v>12.893323100537222</v>
      </c>
      <c r="E26" s="4">
        <f t="shared" si="1"/>
        <v>11.818879508825788</v>
      </c>
    </row>
    <row r="27" spans="1:6" x14ac:dyDescent="0.3">
      <c r="A27" s="2" t="s">
        <v>47</v>
      </c>
      <c r="B27" s="4">
        <f>B24/76.2</f>
        <v>5.393700787401575</v>
      </c>
      <c r="C27" s="4">
        <f>C24/115.3</f>
        <v>4.9436253252385081</v>
      </c>
      <c r="D27" s="4">
        <f>D24/45.1</f>
        <v>3.7250554323725056</v>
      </c>
      <c r="E27" s="4">
        <f>E24/25.4</f>
        <v>6.0629921259842527</v>
      </c>
    </row>
    <row r="28" spans="1:6" x14ac:dyDescent="0.3">
      <c r="A28" s="2" t="s">
        <v>73</v>
      </c>
      <c r="B28" s="4">
        <v>1.7350000000000001</v>
      </c>
      <c r="C28" s="4">
        <v>1.7090000000000001</v>
      </c>
      <c r="D28" s="4">
        <v>1.8779999999999999</v>
      </c>
      <c r="E28" s="4">
        <v>2.004</v>
      </c>
    </row>
    <row r="29" spans="1:6" x14ac:dyDescent="0.3">
      <c r="A29" s="2" t="s">
        <v>74</v>
      </c>
      <c r="B29" s="4">
        <f>1-0.261</f>
        <v>0.73899999999999999</v>
      </c>
      <c r="C29" s="4">
        <f>1-0.242</f>
        <v>0.75800000000000001</v>
      </c>
      <c r="D29" s="4">
        <f>1-0.201</f>
        <v>0.79899999999999993</v>
      </c>
      <c r="E29" s="4">
        <f>1-0.169</f>
        <v>0.83099999999999996</v>
      </c>
    </row>
    <row r="30" spans="1:6" x14ac:dyDescent="0.3">
      <c r="A30" s="2" t="s">
        <v>71</v>
      </c>
      <c r="B30" s="4">
        <v>1.982</v>
      </c>
      <c r="C30" s="4">
        <v>0</v>
      </c>
      <c r="D30" s="4">
        <v>0</v>
      </c>
      <c r="E30" s="4">
        <v>0</v>
      </c>
    </row>
    <row r="31" spans="1:6" x14ac:dyDescent="0.3">
      <c r="A31" s="2" t="s">
        <v>72</v>
      </c>
      <c r="B31" s="4">
        <f>1-0.187</f>
        <v>0.81299999999999994</v>
      </c>
      <c r="C31" s="4">
        <v>0</v>
      </c>
      <c r="D31" s="4">
        <v>0</v>
      </c>
      <c r="E31" s="4">
        <v>0</v>
      </c>
    </row>
    <row r="32" spans="1:6" x14ac:dyDescent="0.3">
      <c r="A32" s="2" t="s">
        <v>18</v>
      </c>
      <c r="B32" s="4">
        <f>(B2/403)*100</f>
        <v>24.069478908188586</v>
      </c>
      <c r="C32" s="4">
        <f t="shared" ref="C32:E32" si="2">(C2/403)*100</f>
        <v>55.334987593052112</v>
      </c>
      <c r="D32" s="4">
        <f t="shared" si="2"/>
        <v>14.888337468982629</v>
      </c>
      <c r="E32" s="4">
        <f t="shared" si="2"/>
        <v>5.7071960297766751</v>
      </c>
    </row>
    <row r="33" spans="1:5" x14ac:dyDescent="0.3">
      <c r="A33" s="2" t="s">
        <v>48</v>
      </c>
      <c r="B33" s="4">
        <f>B2/76.2</f>
        <v>1.2729658792650917</v>
      </c>
      <c r="C33" s="4">
        <f>C2/115.3</f>
        <v>1.9340849956634867</v>
      </c>
      <c r="D33" s="4">
        <f>D2/45.1</f>
        <v>1.3303769401330376</v>
      </c>
      <c r="E33" s="4">
        <f>E2/25.4</f>
        <v>0.9055118110236221</v>
      </c>
    </row>
    <row r="34" spans="1:5" x14ac:dyDescent="0.3">
      <c r="A34" s="2" t="s">
        <v>19</v>
      </c>
      <c r="B34" s="4">
        <f>(B3/20)*100</f>
        <v>60</v>
      </c>
      <c r="C34" s="4">
        <f>(C3/20)*100</f>
        <v>15</v>
      </c>
      <c r="D34" s="4">
        <f>(D3/20)*100</f>
        <v>25</v>
      </c>
      <c r="E34" s="4">
        <f>(E3/20)*100</f>
        <v>0</v>
      </c>
    </row>
    <row r="35" spans="1:5" x14ac:dyDescent="0.3">
      <c r="A35" s="2" t="s">
        <v>49</v>
      </c>
      <c r="B35" s="4">
        <f>B3/76.2</f>
        <v>0.15748031496062992</v>
      </c>
      <c r="C35" s="4">
        <f>C3/115.3</f>
        <v>2.6019080659150044E-2</v>
      </c>
      <c r="D35" s="4">
        <f>D3/45.1</f>
        <v>0.11086474501108647</v>
      </c>
      <c r="E35" s="4">
        <f>E3/25.4</f>
        <v>0</v>
      </c>
    </row>
    <row r="36" spans="1:5" x14ac:dyDescent="0.3">
      <c r="A36" s="2" t="s">
        <v>20</v>
      </c>
      <c r="B36" s="4">
        <f>(B4/150)*100</f>
        <v>22.666666666666664</v>
      </c>
      <c r="C36" s="4">
        <f>(C4/150)*100</f>
        <v>37.333333333333336</v>
      </c>
      <c r="D36" s="4">
        <f>(D4/150)*100</f>
        <v>12.666666666666668</v>
      </c>
      <c r="E36" s="4">
        <f>(E4/150)*100</f>
        <v>27.333333333333332</v>
      </c>
    </row>
    <row r="37" spans="1:5" x14ac:dyDescent="0.3">
      <c r="A37" s="2" t="s">
        <v>50</v>
      </c>
      <c r="B37" s="4">
        <f>B4/76.2</f>
        <v>0.44619422572178474</v>
      </c>
      <c r="C37" s="4">
        <f>C4/115.3</f>
        <v>0.48568950563746749</v>
      </c>
      <c r="D37" s="4">
        <f>D4/45.1</f>
        <v>0.42128603104212858</v>
      </c>
      <c r="E37" s="4">
        <f>E4/25.4</f>
        <v>1.6141732283464567</v>
      </c>
    </row>
    <row r="38" spans="1:5" x14ac:dyDescent="0.3">
      <c r="A38" s="2" t="s">
        <v>21</v>
      </c>
      <c r="B38" s="4">
        <f>(B5/12)*100</f>
        <v>50</v>
      </c>
      <c r="C38" s="4">
        <f>(C5/12)*100</f>
        <v>0</v>
      </c>
      <c r="D38" s="4">
        <f>(D5/12)*100</f>
        <v>16.666666666666664</v>
      </c>
      <c r="E38" s="4">
        <f>(E5/12)*100</f>
        <v>33.333333333333329</v>
      </c>
    </row>
    <row r="39" spans="1:5" x14ac:dyDescent="0.3">
      <c r="A39" s="2" t="s">
        <v>51</v>
      </c>
      <c r="B39" s="4">
        <f>B5/76.2</f>
        <v>7.874015748031496E-2</v>
      </c>
      <c r="C39" s="4">
        <f>C5/43.1</f>
        <v>0</v>
      </c>
      <c r="D39" s="4">
        <f>D5/45.1</f>
        <v>4.4345898004434586E-2</v>
      </c>
      <c r="E39" s="4">
        <f>E5/25.4</f>
        <v>0.15748031496062992</v>
      </c>
    </row>
    <row r="40" spans="1:5" x14ac:dyDescent="0.3">
      <c r="A40" s="2" t="s">
        <v>44</v>
      </c>
      <c r="B40" s="4">
        <f>(B6/102)*100</f>
        <v>2.9411764705882351</v>
      </c>
      <c r="C40" s="4">
        <f>(C6/102)*100</f>
        <v>56.862745098039213</v>
      </c>
      <c r="D40" s="4">
        <f>(D6/102)*100</f>
        <v>24.509803921568626</v>
      </c>
      <c r="E40" s="4">
        <f>(E6/102)*100</f>
        <v>15.686274509803921</v>
      </c>
    </row>
    <row r="41" spans="1:5" x14ac:dyDescent="0.3">
      <c r="A41" s="2" t="s">
        <v>52</v>
      </c>
      <c r="B41" s="4">
        <f>B6/76.2</f>
        <v>3.937007874015748E-2</v>
      </c>
      <c r="C41" s="4">
        <f>C6/115.3</f>
        <v>0.50303555941023415</v>
      </c>
      <c r="D41" s="4">
        <f>D6/45.1</f>
        <v>0.55432372505543237</v>
      </c>
      <c r="E41" s="4">
        <f>E6/25.4</f>
        <v>0.62992125984251968</v>
      </c>
    </row>
    <row r="42" spans="1:5" x14ac:dyDescent="0.3">
      <c r="A42" s="2" t="s">
        <v>22</v>
      </c>
      <c r="B42" s="4">
        <f>(B7/2)*100</f>
        <v>50</v>
      </c>
      <c r="C42" s="4">
        <f>(C7/2)*100</f>
        <v>50</v>
      </c>
      <c r="D42" s="4">
        <f>(D7/2)*100</f>
        <v>0</v>
      </c>
      <c r="E42" s="4">
        <f>(E7/2)*100</f>
        <v>0</v>
      </c>
    </row>
    <row r="43" spans="1:5" x14ac:dyDescent="0.3">
      <c r="A43" s="2" t="s">
        <v>53</v>
      </c>
      <c r="B43" s="4">
        <f>B7/76.2</f>
        <v>1.3123359580052493E-2</v>
      </c>
      <c r="C43" s="4">
        <f>C7/115.3</f>
        <v>8.6730268863833473E-3</v>
      </c>
      <c r="D43" s="4">
        <f>D7/18.5</f>
        <v>0</v>
      </c>
      <c r="E43" s="4">
        <f>E7/18.5</f>
        <v>0</v>
      </c>
    </row>
    <row r="44" spans="1:5" x14ac:dyDescent="0.3">
      <c r="A44" s="2" t="s">
        <v>28</v>
      </c>
      <c r="B44" s="3">
        <f>(B8/11)*100</f>
        <v>63.636363636363633</v>
      </c>
      <c r="C44" s="3">
        <f>(C8/11)*100</f>
        <v>27.27272727272727</v>
      </c>
      <c r="D44" s="3">
        <f>(D8/11)*100</f>
        <v>9.0909090909090917</v>
      </c>
      <c r="E44" s="3">
        <f>(E8/11)*100</f>
        <v>0</v>
      </c>
    </row>
    <row r="45" spans="1:5" x14ac:dyDescent="0.3">
      <c r="A45" s="2" t="s">
        <v>54</v>
      </c>
      <c r="B45" s="3">
        <f>B8/76.2</f>
        <v>9.1863517060367453E-2</v>
      </c>
      <c r="C45" s="3">
        <f>C8/115.3</f>
        <v>2.6019080659150044E-2</v>
      </c>
      <c r="D45" s="3">
        <f>D8/45.1</f>
        <v>2.2172949002217293E-2</v>
      </c>
      <c r="E45" s="3">
        <f>E8/45.1</f>
        <v>0</v>
      </c>
    </row>
    <row r="46" spans="1:5" x14ac:dyDescent="0.3">
      <c r="A46" s="2" t="s">
        <v>37</v>
      </c>
      <c r="B46" s="3">
        <f>(B9/3)*100</f>
        <v>100</v>
      </c>
      <c r="C46" s="3">
        <f>(C9/3)*100</f>
        <v>0</v>
      </c>
      <c r="D46" s="3">
        <f>(D9/3)*100</f>
        <v>0</v>
      </c>
      <c r="E46" s="3">
        <f>(E9/3)*100</f>
        <v>0</v>
      </c>
    </row>
    <row r="47" spans="1:5" x14ac:dyDescent="0.3">
      <c r="A47" s="2" t="s">
        <v>55</v>
      </c>
      <c r="B47" s="3">
        <f>B9/76.1</f>
        <v>3.9421813403416557E-2</v>
      </c>
      <c r="C47" s="3">
        <f>C9/43.1</f>
        <v>0</v>
      </c>
      <c r="D47" s="3">
        <f>D9/18.5</f>
        <v>0</v>
      </c>
      <c r="E47" s="3">
        <f>E9/18.5</f>
        <v>0</v>
      </c>
    </row>
    <row r="48" spans="1:5" x14ac:dyDescent="0.3">
      <c r="A48" s="2" t="s">
        <v>42</v>
      </c>
      <c r="B48" s="3">
        <f>(B10/13)*100</f>
        <v>46.153846153846153</v>
      </c>
      <c r="C48" s="3">
        <f>(C10/13)*100</f>
        <v>23.076923076923077</v>
      </c>
      <c r="D48" s="3">
        <f>(D10/13)*100</f>
        <v>7.6923076923076925</v>
      </c>
      <c r="E48" s="3">
        <f>(E10/13)*100</f>
        <v>23.076923076923077</v>
      </c>
    </row>
    <row r="49" spans="1:5" x14ac:dyDescent="0.3">
      <c r="A49" s="2" t="s">
        <v>56</v>
      </c>
      <c r="B49" s="3">
        <f>B10/76.2</f>
        <v>7.874015748031496E-2</v>
      </c>
      <c r="C49" s="3">
        <f>C10/115.3</f>
        <v>2.6019080659150044E-2</v>
      </c>
      <c r="D49" s="3">
        <f>D10/45.1</f>
        <v>2.2172949002217293E-2</v>
      </c>
      <c r="E49" s="3">
        <f>E10/25.4</f>
        <v>0.11811023622047245</v>
      </c>
    </row>
    <row r="50" spans="1:5" x14ac:dyDescent="0.3">
      <c r="A50" s="2" t="s">
        <v>32</v>
      </c>
      <c r="B50" s="3">
        <f>(B11/33)*100</f>
        <v>18.181818181818183</v>
      </c>
      <c r="C50" s="3">
        <f>(C11/33)*100</f>
        <v>42.424242424242422</v>
      </c>
      <c r="D50" s="3">
        <f>(D11/33)*100</f>
        <v>21.212121212121211</v>
      </c>
      <c r="E50" s="3">
        <f>(E11/33)*100</f>
        <v>18.181818181818183</v>
      </c>
    </row>
    <row r="51" spans="1:5" x14ac:dyDescent="0.3">
      <c r="A51" s="2" t="s">
        <v>57</v>
      </c>
      <c r="B51" s="3">
        <f>B11/76.2</f>
        <v>7.874015748031496E-2</v>
      </c>
      <c r="C51" s="3">
        <f>C11/115.3</f>
        <v>0.12142237640936687</v>
      </c>
      <c r="D51" s="3">
        <f>D11/45.1</f>
        <v>0.15521064301552107</v>
      </c>
      <c r="E51" s="3">
        <f>E11/25.4</f>
        <v>0.23622047244094491</v>
      </c>
    </row>
    <row r="52" spans="1:5" x14ac:dyDescent="0.3">
      <c r="A52" s="2" t="s">
        <v>23</v>
      </c>
      <c r="B52" s="3">
        <f>(B12/244)*100</f>
        <v>19.672131147540984</v>
      </c>
      <c r="C52" s="3">
        <f>(C12/244)*100</f>
        <v>56.967213114754102</v>
      </c>
      <c r="D52" s="3">
        <f>(D12/244)*100</f>
        <v>9.0163934426229506</v>
      </c>
      <c r="E52" s="3">
        <f>(E12/244)*100</f>
        <v>14.344262295081966</v>
      </c>
    </row>
    <row r="53" spans="1:5" x14ac:dyDescent="0.3">
      <c r="A53" s="2" t="s">
        <v>58</v>
      </c>
      <c r="B53" s="3">
        <f>B12/76.2</f>
        <v>0.62992125984251968</v>
      </c>
      <c r="C53" s="3">
        <f>C12/115.3</f>
        <v>1.2055507372072853</v>
      </c>
      <c r="D53" s="3">
        <f>D12/45.1</f>
        <v>0.48780487804878048</v>
      </c>
      <c r="E53" s="3">
        <f>E12/25.4</f>
        <v>1.3779527559055118</v>
      </c>
    </row>
    <row r="54" spans="1:5" x14ac:dyDescent="0.3">
      <c r="A54" s="2" t="s">
        <v>29</v>
      </c>
      <c r="B54" s="2">
        <f>(B13/2)*100</f>
        <v>0</v>
      </c>
      <c r="C54" s="2">
        <f>(C13/2)*100</f>
        <v>100</v>
      </c>
      <c r="D54" s="2">
        <f>(D13/2)*100</f>
        <v>0</v>
      </c>
      <c r="E54" s="2">
        <f>(E13/2)*100</f>
        <v>0</v>
      </c>
    </row>
    <row r="55" spans="1:5" x14ac:dyDescent="0.3">
      <c r="A55" s="2" t="s">
        <v>59</v>
      </c>
      <c r="B55" s="2">
        <f>B13/34</f>
        <v>0</v>
      </c>
      <c r="C55" s="3">
        <f>C13/115.3</f>
        <v>1.7346053772766695E-2</v>
      </c>
      <c r="D55" s="2">
        <f>D13/26.9</f>
        <v>0</v>
      </c>
      <c r="E55" s="2">
        <f>E13/26.9</f>
        <v>0</v>
      </c>
    </row>
    <row r="56" spans="1:5" x14ac:dyDescent="0.3">
      <c r="A56" s="2" t="s">
        <v>30</v>
      </c>
      <c r="B56" s="3">
        <f>(B14/245)*100</f>
        <v>71.836734693877546</v>
      </c>
      <c r="C56" s="3">
        <f>(C14/245)*100</f>
        <v>22.040816326530614</v>
      </c>
      <c r="D56" s="3">
        <f>(D14/245)*100</f>
        <v>0</v>
      </c>
      <c r="E56" s="3">
        <f>(E14/245)*100</f>
        <v>6.1224489795918364</v>
      </c>
    </row>
    <row r="57" spans="1:5" x14ac:dyDescent="0.3">
      <c r="A57" s="2" t="s">
        <v>60</v>
      </c>
      <c r="B57" s="3">
        <f>B14/76.2</f>
        <v>2.3097112860892386</v>
      </c>
      <c r="C57" s="3">
        <f>C14/115.3</f>
        <v>0.46834345186470078</v>
      </c>
      <c r="D57" s="3">
        <f>D14/45.1</f>
        <v>0</v>
      </c>
      <c r="E57" s="3">
        <f>E14/25.4</f>
        <v>0.59055118110236227</v>
      </c>
    </row>
    <row r="58" spans="1:5" x14ac:dyDescent="0.3">
      <c r="A58" s="2" t="s">
        <v>31</v>
      </c>
      <c r="B58" s="2">
        <f>(B15/23)*100</f>
        <v>0</v>
      </c>
      <c r="C58" s="2">
        <f>(C15/23)*100</f>
        <v>0</v>
      </c>
      <c r="D58" s="2">
        <f>(D15/23)*100</f>
        <v>100</v>
      </c>
      <c r="E58" s="2">
        <f>(E15/23)*100</f>
        <v>0</v>
      </c>
    </row>
    <row r="59" spans="1:5" x14ac:dyDescent="0.3">
      <c r="A59" s="2" t="s">
        <v>61</v>
      </c>
      <c r="B59" s="2">
        <f>B15/34</f>
        <v>0</v>
      </c>
      <c r="C59" s="2">
        <f>C15/43.1</f>
        <v>0</v>
      </c>
      <c r="D59" s="2">
        <f>D15/45.1</f>
        <v>0.50997782705099781</v>
      </c>
      <c r="E59" s="2">
        <v>0</v>
      </c>
    </row>
    <row r="60" spans="1:5" x14ac:dyDescent="0.3">
      <c r="A60" s="2" t="s">
        <v>33</v>
      </c>
      <c r="B60" s="2">
        <f>(B16/7)*100</f>
        <v>85.714285714285708</v>
      </c>
      <c r="C60" s="2">
        <f>(C16/7)*100</f>
        <v>0</v>
      </c>
      <c r="D60" s="2">
        <f>(D16/7)*100</f>
        <v>0</v>
      </c>
      <c r="E60" s="2">
        <f>(E16/7)*100</f>
        <v>14.285714285714285</v>
      </c>
    </row>
    <row r="61" spans="1:5" x14ac:dyDescent="0.3">
      <c r="A61" s="2" t="s">
        <v>62</v>
      </c>
      <c r="B61" s="2">
        <f>B16/76.2</f>
        <v>7.874015748031496E-2</v>
      </c>
      <c r="C61" s="2">
        <f>C16/43.1</f>
        <v>0</v>
      </c>
      <c r="D61" s="2">
        <f>D16/16.8</f>
        <v>0</v>
      </c>
      <c r="E61" s="2">
        <f>E16/25.4</f>
        <v>3.937007874015748E-2</v>
      </c>
    </row>
    <row r="62" spans="1:5" x14ac:dyDescent="0.3">
      <c r="A62" s="2" t="s">
        <v>43</v>
      </c>
      <c r="B62" s="2">
        <f>(B17/1)*100</f>
        <v>100</v>
      </c>
      <c r="C62" s="2">
        <f>(C17/1)*100</f>
        <v>0</v>
      </c>
      <c r="D62" s="2">
        <f>(D17/1)*100</f>
        <v>0</v>
      </c>
      <c r="E62" s="2">
        <f>(E17/1)*100</f>
        <v>0</v>
      </c>
    </row>
    <row r="63" spans="1:5" x14ac:dyDescent="0.3">
      <c r="A63" s="2" t="s">
        <v>63</v>
      </c>
      <c r="B63" s="2">
        <f>B17/76.2</f>
        <v>1.3123359580052493E-2</v>
      </c>
      <c r="C63" s="2">
        <f>C17/43.1</f>
        <v>0</v>
      </c>
      <c r="D63" s="2">
        <f>D17/82.8</f>
        <v>0</v>
      </c>
      <c r="E63" s="2">
        <v>0</v>
      </c>
    </row>
    <row r="64" spans="1:5" x14ac:dyDescent="0.3">
      <c r="A64" s="2" t="s">
        <v>34</v>
      </c>
      <c r="B64" s="2">
        <f>(B18/1)*100</f>
        <v>0</v>
      </c>
      <c r="C64" s="2">
        <f>(C18/1)*100</f>
        <v>100</v>
      </c>
      <c r="D64" s="2">
        <f>(D18/1)*100</f>
        <v>0</v>
      </c>
      <c r="E64" s="2">
        <f>(E18/1)*100</f>
        <v>0</v>
      </c>
    </row>
    <row r="65" spans="1:5" x14ac:dyDescent="0.3">
      <c r="A65" s="2" t="s">
        <v>64</v>
      </c>
      <c r="B65" s="2">
        <f>B18/76.2</f>
        <v>0</v>
      </c>
      <c r="C65" s="3">
        <f>C18/115.3</f>
        <v>8.6730268863833473E-3</v>
      </c>
      <c r="D65" s="2">
        <f>D18/76.2</f>
        <v>0</v>
      </c>
      <c r="E65" s="2">
        <f>E18/76.2</f>
        <v>0</v>
      </c>
    </row>
    <row r="66" spans="1:5" x14ac:dyDescent="0.3">
      <c r="A66" s="2" t="s">
        <v>38</v>
      </c>
      <c r="B66" s="2">
        <f>(B19/2)*100</f>
        <v>0</v>
      </c>
      <c r="C66" s="2">
        <f>(C19/2)*100</f>
        <v>50</v>
      </c>
      <c r="D66" s="2">
        <f>(D19/2)*100</f>
        <v>0</v>
      </c>
      <c r="E66" s="2">
        <f>(E19/2)*100</f>
        <v>50</v>
      </c>
    </row>
    <row r="67" spans="1:5" x14ac:dyDescent="0.3">
      <c r="A67" s="2" t="s">
        <v>65</v>
      </c>
      <c r="B67" s="2">
        <f>B23/76.2</f>
        <v>0</v>
      </c>
      <c r="C67" s="3">
        <f>C19/115.3</f>
        <v>8.6730268863833473E-3</v>
      </c>
      <c r="D67" s="2">
        <v>0</v>
      </c>
      <c r="E67" s="2">
        <f>E18/25.4</f>
        <v>0</v>
      </c>
    </row>
    <row r="68" spans="1:5" x14ac:dyDescent="0.3">
      <c r="A68" s="2" t="s">
        <v>24</v>
      </c>
      <c r="B68" s="3">
        <f>(B20/22)*100</f>
        <v>22.727272727272727</v>
      </c>
      <c r="C68" s="3">
        <f>(C20/22)*100</f>
        <v>50</v>
      </c>
      <c r="D68" s="3">
        <f>(D20/22)*100</f>
        <v>4.5454545454545459</v>
      </c>
      <c r="E68" s="3">
        <f>(E20/22)*100</f>
        <v>22.727272727272727</v>
      </c>
    </row>
    <row r="69" spans="1:5" x14ac:dyDescent="0.3">
      <c r="A69" s="2" t="s">
        <v>66</v>
      </c>
      <c r="B69" s="2">
        <f>B20/76.2</f>
        <v>6.5616797900262466E-2</v>
      </c>
      <c r="C69" s="3">
        <f>C20/115.3</f>
        <v>9.5403295750216832E-2</v>
      </c>
      <c r="D69" s="2">
        <f>D20/45.1</f>
        <v>2.2172949002217293E-2</v>
      </c>
      <c r="E69" s="2">
        <f>E20/25.4</f>
        <v>0.19685039370078741</v>
      </c>
    </row>
    <row r="70" spans="1:5" x14ac:dyDescent="0.3">
      <c r="A70" s="2" t="s">
        <v>25</v>
      </c>
      <c r="B70" s="3">
        <f>(B21/1)*100</f>
        <v>0</v>
      </c>
      <c r="C70" s="3">
        <f>(C21/1)*100</f>
        <v>0</v>
      </c>
      <c r="D70" s="3">
        <f>(D21/1)*100</f>
        <v>100</v>
      </c>
      <c r="E70" s="3">
        <f>(E21/1)*100</f>
        <v>0</v>
      </c>
    </row>
    <row r="71" spans="1:5" x14ac:dyDescent="0.3">
      <c r="A71" s="2" t="s">
        <v>67</v>
      </c>
      <c r="B71" s="2">
        <f>B21/76.2</f>
        <v>0</v>
      </c>
      <c r="C71" s="3">
        <f>C21/115.3</f>
        <v>0</v>
      </c>
      <c r="D71" s="2">
        <f>D21/45.1</f>
        <v>2.2172949002217293E-2</v>
      </c>
      <c r="E71" s="2">
        <f>E21/25.4</f>
        <v>0</v>
      </c>
    </row>
    <row r="72" spans="1:5" x14ac:dyDescent="0.3">
      <c r="A72" s="2" t="s">
        <v>26</v>
      </c>
      <c r="B72" s="3">
        <f>(B22/4)*100</f>
        <v>0</v>
      </c>
      <c r="C72" s="3">
        <f>(C22/4)*100</f>
        <v>0</v>
      </c>
      <c r="D72" s="3">
        <f>(D22/4)*100</f>
        <v>0</v>
      </c>
      <c r="E72" s="3">
        <f>(E22/4)*100</f>
        <v>100</v>
      </c>
    </row>
    <row r="73" spans="1:5" x14ac:dyDescent="0.3">
      <c r="A73" s="2" t="s">
        <v>68</v>
      </c>
      <c r="B73" s="2">
        <f>B22/76.2</f>
        <v>0</v>
      </c>
      <c r="C73" s="3">
        <f>C22/115.3</f>
        <v>0</v>
      </c>
      <c r="D73" s="2">
        <f>D22/45.1</f>
        <v>0</v>
      </c>
      <c r="E73" s="2">
        <f>E22/25.4</f>
        <v>0.15748031496062992</v>
      </c>
    </row>
    <row r="74" spans="1:5" x14ac:dyDescent="0.3">
      <c r="A74" s="2" t="s">
        <v>27</v>
      </c>
      <c r="B74" s="3">
        <f>(B23/2)*100</f>
        <v>0</v>
      </c>
      <c r="C74" s="3">
        <f>(C23/2)*100</f>
        <v>50</v>
      </c>
      <c r="D74" s="3">
        <f>(D23/2)*100</f>
        <v>50</v>
      </c>
      <c r="E74" s="3">
        <f>(E23/2)*100</f>
        <v>0</v>
      </c>
    </row>
    <row r="75" spans="1:5" x14ac:dyDescent="0.3">
      <c r="A75" s="2" t="s">
        <v>69</v>
      </c>
      <c r="B75" s="2">
        <v>0</v>
      </c>
      <c r="C75" s="3">
        <f>C23/115.3</f>
        <v>8.6730268863833473E-3</v>
      </c>
      <c r="D75" s="2">
        <f>D23/45.1</f>
        <v>2.2172949002217293E-2</v>
      </c>
      <c r="E75" s="2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2022-08-19T03:58:04Z</dcterms:modified>
</cp:coreProperties>
</file>