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A0C4719F-E8F5-4A4B-AC84-8DAC843935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D28" i="1"/>
  <c r="C28" i="1"/>
  <c r="B28" i="1"/>
  <c r="B30" i="1"/>
  <c r="D72" i="1"/>
  <c r="C71" i="1"/>
  <c r="D71" i="1"/>
  <c r="E71" i="1"/>
  <c r="B71" i="1"/>
  <c r="E70" i="1"/>
  <c r="C70" i="1"/>
  <c r="C69" i="1"/>
  <c r="D69" i="1"/>
  <c r="E69" i="1"/>
  <c r="B69" i="1"/>
  <c r="E68" i="1"/>
  <c r="B68" i="1"/>
  <c r="C67" i="1"/>
  <c r="D67" i="1"/>
  <c r="E67" i="1"/>
  <c r="B67" i="1"/>
  <c r="E66" i="1"/>
  <c r="D66" i="1"/>
  <c r="C66" i="1"/>
  <c r="B66" i="1"/>
  <c r="C65" i="1"/>
  <c r="D65" i="1"/>
  <c r="E65" i="1"/>
  <c r="B65" i="1"/>
  <c r="E64" i="1"/>
  <c r="D64" i="1"/>
  <c r="C64" i="1"/>
  <c r="B64" i="1"/>
  <c r="C63" i="1"/>
  <c r="D63" i="1"/>
  <c r="E63" i="1"/>
  <c r="B63" i="1"/>
  <c r="E62" i="1"/>
  <c r="D62" i="1"/>
  <c r="B62" i="1"/>
  <c r="C61" i="1"/>
  <c r="D61" i="1"/>
  <c r="E61" i="1"/>
  <c r="B61" i="1"/>
  <c r="E60" i="1"/>
  <c r="B60" i="1"/>
  <c r="C59" i="1"/>
  <c r="D59" i="1"/>
  <c r="E59" i="1"/>
  <c r="B59" i="1"/>
  <c r="B58" i="1"/>
  <c r="C57" i="1"/>
  <c r="D57" i="1"/>
  <c r="E57" i="1"/>
  <c r="B57" i="1"/>
  <c r="C56" i="1"/>
  <c r="C55" i="1"/>
  <c r="D55" i="1"/>
  <c r="E55" i="1"/>
  <c r="B55" i="1"/>
  <c r="E54" i="1"/>
  <c r="D54" i="1"/>
  <c r="C54" i="1"/>
  <c r="B54" i="1"/>
  <c r="C53" i="1"/>
  <c r="D53" i="1"/>
  <c r="E53" i="1"/>
  <c r="B53" i="1"/>
  <c r="E52" i="1"/>
  <c r="B52" i="1"/>
  <c r="C51" i="1"/>
  <c r="D51" i="1"/>
  <c r="E51" i="1"/>
  <c r="B51" i="1"/>
  <c r="E50" i="1"/>
  <c r="B50" i="1"/>
  <c r="C49" i="1"/>
  <c r="D49" i="1"/>
  <c r="E49" i="1"/>
  <c r="B49" i="1"/>
  <c r="B48" i="1"/>
  <c r="C47" i="1"/>
  <c r="D47" i="1"/>
  <c r="E47" i="1"/>
  <c r="B47" i="1"/>
  <c r="E46" i="1"/>
  <c r="D46" i="1"/>
  <c r="C46" i="1"/>
  <c r="B46" i="1"/>
  <c r="C45" i="1"/>
  <c r="D45" i="1"/>
  <c r="E45" i="1"/>
  <c r="B45" i="1"/>
  <c r="E44" i="1"/>
  <c r="D44" i="1"/>
  <c r="B44" i="1"/>
  <c r="C43" i="1"/>
  <c r="D43" i="1"/>
  <c r="E43" i="1"/>
  <c r="B43" i="1"/>
  <c r="E42" i="1"/>
  <c r="B42" i="1"/>
  <c r="C41" i="1"/>
  <c r="D41" i="1"/>
  <c r="E41" i="1"/>
  <c r="B41" i="1"/>
  <c r="E40" i="1"/>
  <c r="D40" i="1"/>
  <c r="C40" i="1"/>
  <c r="B40" i="1"/>
  <c r="C39" i="1"/>
  <c r="D39" i="1"/>
  <c r="E39" i="1"/>
  <c r="B39" i="1"/>
  <c r="E38" i="1"/>
  <c r="D38" i="1"/>
  <c r="C38" i="1"/>
  <c r="B38" i="1"/>
  <c r="C37" i="1"/>
  <c r="D37" i="1"/>
  <c r="E37" i="1"/>
  <c r="B37" i="1"/>
  <c r="E36" i="1"/>
  <c r="D36" i="1"/>
  <c r="C36" i="1"/>
  <c r="B36" i="1"/>
  <c r="C35" i="1"/>
  <c r="D35" i="1"/>
  <c r="E35" i="1"/>
  <c r="B35" i="1"/>
  <c r="E34" i="1"/>
  <c r="D34" i="1"/>
  <c r="B34" i="1"/>
  <c r="C33" i="1"/>
  <c r="D33" i="1"/>
  <c r="E33" i="1"/>
  <c r="B33" i="1"/>
  <c r="E32" i="1"/>
  <c r="D32" i="1"/>
  <c r="C32" i="1"/>
  <c r="B32" i="1"/>
  <c r="C31" i="1"/>
  <c r="D31" i="1"/>
  <c r="E31" i="1"/>
  <c r="B31" i="1"/>
  <c r="B23" i="1"/>
  <c r="B25" i="1" l="1"/>
  <c r="B26" i="1"/>
  <c r="E72" i="1"/>
  <c r="B72" i="1"/>
  <c r="C72" i="1"/>
  <c r="D70" i="1"/>
  <c r="B70" i="1"/>
  <c r="D68" i="1"/>
  <c r="C68" i="1"/>
  <c r="D58" i="1"/>
  <c r="E56" i="1"/>
  <c r="D56" i="1"/>
  <c r="B56" i="1"/>
  <c r="D52" i="1"/>
  <c r="C52" i="1"/>
  <c r="D50" i="1"/>
  <c r="C50" i="1"/>
  <c r="E48" i="1"/>
  <c r="D48" i="1"/>
  <c r="C48" i="1"/>
  <c r="C44" i="1"/>
  <c r="C42" i="1"/>
  <c r="C34" i="1"/>
  <c r="C23" i="1"/>
  <c r="D23" i="1"/>
  <c r="E23" i="1"/>
  <c r="E26" i="1" l="1"/>
  <c r="E25" i="1"/>
  <c r="C26" i="1"/>
  <c r="C25" i="1"/>
  <c r="D26" i="1"/>
  <c r="D25" i="1"/>
  <c r="C62" i="1" l="1"/>
  <c r="C60" i="1"/>
  <c r="C58" i="1"/>
  <c r="D42" i="1"/>
  <c r="D60" i="1" l="1"/>
</calcChain>
</file>

<file path=xl/sharedStrings.xml><?xml version="1.0" encoding="utf-8"?>
<sst xmlns="http://schemas.openxmlformats.org/spreadsheetml/2006/main" count="72" uniqueCount="72">
  <si>
    <t>Cormorán Imperial</t>
  </si>
  <si>
    <t>Yeco</t>
  </si>
  <si>
    <t>Cormorán de las Rocas</t>
  </si>
  <si>
    <t>Gaviota Dominicana</t>
  </si>
  <si>
    <t>Albatros Ceja Negra</t>
  </si>
  <si>
    <t>Yunco de Magallanes</t>
  </si>
  <si>
    <t>Quetro No Volador</t>
  </si>
  <si>
    <t>Quetro Volador</t>
  </si>
  <si>
    <t>Pato Juarjual</t>
  </si>
  <si>
    <t>Caranca</t>
  </si>
  <si>
    <t>Canquén</t>
  </si>
  <si>
    <t>Pilpilén Austral</t>
  </si>
  <si>
    <t>Martín Pescador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</si>
  <si>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</si>
  <si>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</si>
  <si>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</si>
  <si>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</si>
  <si>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</si>
  <si>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</si>
  <si>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</si>
  <si>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Quetro No Volador</t>
  </si>
  <si>
    <t>% Churrete</t>
  </si>
  <si>
    <t>% Martín Pescador</t>
  </si>
  <si>
    <t>% Tiuque</t>
  </si>
  <si>
    <t>% Cóndor</t>
  </si>
  <si>
    <t>% Yunco de Magallanes</t>
  </si>
  <si>
    <t>% Quetro Volador</t>
  </si>
  <si>
    <t>% Pato Juarjual</t>
  </si>
  <si>
    <t>% Caranca</t>
  </si>
  <si>
    <t>% Canquén</t>
  </si>
  <si>
    <t>% Pilpilén Austral</t>
  </si>
  <si>
    <t>Cóndor</t>
  </si>
  <si>
    <t>% Albatros Ceja Negra</t>
  </si>
  <si>
    <t>Gaviotín Suramericano</t>
  </si>
  <si>
    <t>Salteador Chileno</t>
  </si>
  <si>
    <t>% Salteador Chileno</t>
  </si>
  <si>
    <t>Petrel Gigante Antartico</t>
  </si>
  <si>
    <t>Golondrina de Mar</t>
  </si>
  <si>
    <t>Pinguino de Magallanes</t>
  </si>
  <si>
    <t>% Petrel Gigante Antartico</t>
  </si>
  <si>
    <t>% Golondrina de Mar</t>
  </si>
  <si>
    <t>% Pinguino de Magallanes</t>
  </si>
  <si>
    <t>% Gaviotín Suramericano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</si>
  <si>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</si>
  <si>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</si>
  <si>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</si>
  <si>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</si>
  <si>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</si>
  <si>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</si>
  <si>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</si>
  <si>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</si>
  <si>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Albatros Ceja Negra</t>
  </si>
  <si>
    <t>Density Petrel Gigante Antartico</t>
  </si>
  <si>
    <t>Density Salteador Chileno</t>
  </si>
  <si>
    <t>Density Golondrina de Mar</t>
  </si>
  <si>
    <t>Density Yunco de Magallanes</t>
  </si>
  <si>
    <t>Density Pilpilén Austral</t>
  </si>
  <si>
    <t>Density Quetro No Volador</t>
  </si>
  <si>
    <t>Density Quetro Volador</t>
  </si>
  <si>
    <t>Density Pato Juarjual</t>
  </si>
  <si>
    <t>Density Canquén</t>
  </si>
  <si>
    <t>Density Caranca</t>
  </si>
  <si>
    <t>Density Pinguino de Magallanes</t>
  </si>
  <si>
    <t>Density Churrete</t>
  </si>
  <si>
    <t>Density Martín Pescador</t>
  </si>
  <si>
    <t>Density Tiuque</t>
  </si>
  <si>
    <t>Density Cóndor</t>
  </si>
  <si>
    <t>Pi*LnPi Birds / Region</t>
  </si>
  <si>
    <t>Pi^2 Birds / Region</t>
  </si>
  <si>
    <t>Sector</t>
  </si>
  <si>
    <t>Shannon Indice</t>
  </si>
  <si>
    <t>Simpson 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</si>
</sst>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workbookViewId="0">
      <selection activeCell="J27" sqref="G1:J27"/>
    </sheetView>
  </sheetViews>
  <sheetFormatPr baseColWidth="10" defaultColWidth="8.88671875" defaultRowHeight="11.4" x14ac:dyDescent="0.3"/>
  <cols>
    <col min="1" max="1" width="39.21875" style="2" customWidth="1"/>
    <col min="2" max="2" width="13.6640625" style="2" bestFit="1" customWidth="1"/>
    <col min="3" max="3" width="15" style="2" bestFit="1" customWidth="1"/>
    <col min="4" max="4" width="13" style="2" bestFit="1" customWidth="1"/>
    <col min="5" max="5" width="10.109375" style="2" customWidth="1"/>
    <col min="6" max="6" width="8.88671875" style="2"/>
    <col min="7" max="7" width="10.109375" style="2" bestFit="1" customWidth="1"/>
    <col min="8" max="8" width="10.6640625" style="2" bestFit="1" customWidth="1"/>
    <col min="9" max="9" width="10.109375" style="2" bestFit="1" customWidth="1"/>
    <col min="10" max="16384" width="8.88671875" style="2"/>
  </cols>
  <sheetData>
    <row r="1" spans="1:5" ht="12" x14ac:dyDescent="0.3">
      <c r="A1" s="1" t="s">
        <v>69</v>
      </c>
      <c r="B1" s="6">
        <v>1</v>
      </c>
      <c r="C1" s="6">
        <v>2</v>
      </c>
      <c r="D1" s="6">
        <v>3</v>
      </c>
      <c r="E1" s="2">
        <v>4</v>
      </c>
    </row>
    <row r="2" spans="1:5" ht="13.2" x14ac:dyDescent="0.3">
      <c r="A2" s="7" t="s">
        <v>0</v>
      </c>
      <c r="B2" s="9">
        <v>244</v>
      </c>
      <c r="C2" s="10">
        <v>34</v>
      </c>
      <c r="D2" s="10">
        <v>96</v>
      </c>
      <c r="E2" s="11">
        <v>341</v>
      </c>
    </row>
    <row r="3" spans="1:5" ht="13.2" x14ac:dyDescent="0.3">
      <c r="A3" s="7" t="s">
        <v>1</v>
      </c>
      <c r="B3" s="12">
        <v>11</v>
      </c>
      <c r="C3" s="13">
        <v>0</v>
      </c>
      <c r="D3" s="13">
        <v>2</v>
      </c>
      <c r="E3" s="14">
        <v>3</v>
      </c>
    </row>
    <row r="4" spans="1:5" ht="13.2" x14ac:dyDescent="0.3">
      <c r="A4" s="7" t="s">
        <v>2</v>
      </c>
      <c r="B4" s="12">
        <v>75</v>
      </c>
      <c r="C4" s="13">
        <v>38</v>
      </c>
      <c r="D4" s="13">
        <v>28</v>
      </c>
      <c r="E4" s="14">
        <v>26</v>
      </c>
    </row>
    <row r="5" spans="1:5" ht="13.2" x14ac:dyDescent="0.3">
      <c r="A5" s="7" t="s">
        <v>3</v>
      </c>
      <c r="B5" s="12">
        <v>12</v>
      </c>
      <c r="C5" s="13">
        <v>1</v>
      </c>
      <c r="D5" s="13">
        <v>5</v>
      </c>
      <c r="E5" s="14">
        <v>33</v>
      </c>
    </row>
    <row r="6" spans="1:5" ht="13.2" x14ac:dyDescent="0.3">
      <c r="A6" s="7" t="s">
        <v>33</v>
      </c>
      <c r="B6" s="12">
        <v>5</v>
      </c>
      <c r="C6" s="13">
        <v>6</v>
      </c>
      <c r="D6" s="13">
        <v>4</v>
      </c>
      <c r="E6" s="14">
        <v>41</v>
      </c>
    </row>
    <row r="7" spans="1:5" ht="13.2" x14ac:dyDescent="0.3">
      <c r="A7" s="7" t="s">
        <v>4</v>
      </c>
      <c r="B7" s="12">
        <v>4</v>
      </c>
      <c r="C7" s="13">
        <v>0</v>
      </c>
      <c r="D7" s="13">
        <v>0</v>
      </c>
      <c r="E7" s="14">
        <v>1</v>
      </c>
    </row>
    <row r="8" spans="1:5" ht="13.2" x14ac:dyDescent="0.3">
      <c r="A8" s="7" t="s">
        <v>36</v>
      </c>
      <c r="B8" s="12">
        <v>5</v>
      </c>
      <c r="C8" s="13">
        <v>0</v>
      </c>
      <c r="D8" s="13">
        <v>1</v>
      </c>
      <c r="E8" s="14">
        <v>10</v>
      </c>
    </row>
    <row r="9" spans="1:5" ht="13.2" x14ac:dyDescent="0.3">
      <c r="A9" s="7" t="s">
        <v>34</v>
      </c>
      <c r="B9" s="12">
        <v>11</v>
      </c>
      <c r="C9" s="13">
        <v>5</v>
      </c>
      <c r="D9" s="13">
        <v>5</v>
      </c>
      <c r="E9" s="14">
        <v>11</v>
      </c>
    </row>
    <row r="10" spans="1:5" ht="13.2" x14ac:dyDescent="0.3">
      <c r="A10" s="7" t="s">
        <v>37</v>
      </c>
      <c r="B10" s="12">
        <v>2</v>
      </c>
      <c r="C10" s="13">
        <v>0</v>
      </c>
      <c r="D10" s="13">
        <v>0</v>
      </c>
      <c r="E10" s="14"/>
    </row>
    <row r="11" spans="1:5" ht="13.2" x14ac:dyDescent="0.3">
      <c r="A11" s="7" t="s">
        <v>5</v>
      </c>
      <c r="B11" s="12">
        <v>16</v>
      </c>
      <c r="C11" s="13">
        <v>0</v>
      </c>
      <c r="D11" s="13">
        <v>0</v>
      </c>
      <c r="E11" s="14">
        <v>33</v>
      </c>
    </row>
    <row r="12" spans="1:5" ht="13.2" x14ac:dyDescent="0.3">
      <c r="A12" s="7" t="s">
        <v>11</v>
      </c>
      <c r="B12" s="12">
        <v>6</v>
      </c>
      <c r="C12" s="13">
        <v>0</v>
      </c>
      <c r="D12" s="13">
        <v>0</v>
      </c>
      <c r="E12" s="14">
        <v>4</v>
      </c>
    </row>
    <row r="13" spans="1:5" ht="13.2" x14ac:dyDescent="0.3">
      <c r="A13" s="7" t="s">
        <v>6</v>
      </c>
      <c r="B13" s="12">
        <v>98</v>
      </c>
      <c r="C13" s="13">
        <v>38</v>
      </c>
      <c r="D13" s="13">
        <v>28</v>
      </c>
      <c r="E13" s="14">
        <v>127</v>
      </c>
    </row>
    <row r="14" spans="1:5" ht="13.2" x14ac:dyDescent="0.3">
      <c r="A14" s="7" t="s">
        <v>7</v>
      </c>
      <c r="B14" s="12">
        <v>0</v>
      </c>
      <c r="C14" s="13">
        <v>2</v>
      </c>
      <c r="D14" s="13">
        <v>0</v>
      </c>
      <c r="E14" s="14">
        <v>0</v>
      </c>
    </row>
    <row r="15" spans="1:5" ht="13.2" x14ac:dyDescent="0.3">
      <c r="A15" s="7" t="s">
        <v>8</v>
      </c>
      <c r="B15" s="12">
        <v>2</v>
      </c>
      <c r="C15" s="13">
        <v>0</v>
      </c>
      <c r="D15" s="13">
        <v>0</v>
      </c>
      <c r="E15" s="14">
        <v>0</v>
      </c>
    </row>
    <row r="16" spans="1:5" ht="13.2" x14ac:dyDescent="0.3">
      <c r="A16" s="7" t="s">
        <v>10</v>
      </c>
      <c r="B16" s="12">
        <v>1</v>
      </c>
      <c r="C16" s="13">
        <v>0</v>
      </c>
      <c r="D16" s="13">
        <v>0</v>
      </c>
      <c r="E16" s="14">
        <v>1</v>
      </c>
    </row>
    <row r="17" spans="1:5" ht="13.2" x14ac:dyDescent="0.3">
      <c r="A17" s="7" t="s">
        <v>9</v>
      </c>
      <c r="B17" s="12">
        <v>129</v>
      </c>
      <c r="C17" s="13">
        <v>0</v>
      </c>
      <c r="D17" s="13">
        <v>2</v>
      </c>
      <c r="E17" s="14">
        <v>39</v>
      </c>
    </row>
    <row r="18" spans="1:5" ht="13.2" x14ac:dyDescent="0.3">
      <c r="A18" s="7" t="s">
        <v>38</v>
      </c>
      <c r="B18" s="12">
        <v>31</v>
      </c>
      <c r="C18" s="13">
        <v>7</v>
      </c>
      <c r="D18" s="13">
        <v>3</v>
      </c>
      <c r="E18" s="14">
        <v>12</v>
      </c>
    </row>
    <row r="19" spans="1:5" ht="13.2" x14ac:dyDescent="0.3">
      <c r="A19" s="7" t="s">
        <v>13</v>
      </c>
      <c r="B19" s="12">
        <v>10</v>
      </c>
      <c r="C19" s="13">
        <v>2</v>
      </c>
      <c r="D19" s="13">
        <v>1</v>
      </c>
      <c r="E19" s="14">
        <v>8</v>
      </c>
    </row>
    <row r="20" spans="1:5" ht="13.2" x14ac:dyDescent="0.3">
      <c r="A20" s="7" t="s">
        <v>12</v>
      </c>
      <c r="B20" s="12">
        <v>1</v>
      </c>
      <c r="C20" s="13">
        <v>0</v>
      </c>
      <c r="D20" s="13">
        <v>0</v>
      </c>
      <c r="E20" s="14">
        <v>2</v>
      </c>
    </row>
    <row r="21" spans="1:5" ht="13.2" x14ac:dyDescent="0.3">
      <c r="A21" s="7" t="s">
        <v>14</v>
      </c>
      <c r="B21" s="12">
        <v>0</v>
      </c>
      <c r="C21" s="13">
        <v>1</v>
      </c>
      <c r="D21" s="13">
        <v>0</v>
      </c>
      <c r="E21" s="14">
        <v>1</v>
      </c>
    </row>
    <row r="22" spans="1:5" ht="13.8" thickBot="1" x14ac:dyDescent="0.35">
      <c r="A22" s="8" t="s">
        <v>31</v>
      </c>
      <c r="B22" s="15">
        <v>0</v>
      </c>
      <c r="C22" s="16">
        <v>0</v>
      </c>
      <c r="D22" s="16">
        <v>2</v>
      </c>
      <c r="E22" s="17">
        <v>0</v>
      </c>
    </row>
    <row r="23" spans="1:5" x14ac:dyDescent="0.3">
      <c r="A23" s="2" t="s">
        <v>43</v>
      </c>
      <c r="B23" s="5">
        <f>SUM(B2:B22)</f>
        <v>663</v>
      </c>
      <c r="C23" s="5">
        <f>SUM(C2:C22)</f>
        <v>134</v>
      </c>
      <c r="D23" s="5">
        <f>SUM(D2:D22)</f>
        <v>177</v>
      </c>
      <c r="E23" s="5">
        <f>SUM(E2:E22)</f>
        <v>693</v>
      </c>
    </row>
    <row r="24" spans="1:5" x14ac:dyDescent="0.3">
      <c r="A24" s="2" t="s">
        <v>44</v>
      </c>
      <c r="B24" s="5">
        <v>89.7</v>
      </c>
      <c r="C24" s="5">
        <v>63.1</v>
      </c>
      <c r="D24" s="5">
        <v>45.5</v>
      </c>
      <c r="E24" s="5">
        <v>68.900000000000006</v>
      </c>
    </row>
    <row r="25" spans="1:5" x14ac:dyDescent="0.3">
      <c r="A25" s="2" t="s">
        <v>15</v>
      </c>
      <c r="B25" s="4">
        <f>(B23/1667)*100</f>
        <v>39.772045590881824</v>
      </c>
      <c r="C25" s="4">
        <f t="shared" ref="C25:E25" si="0">(C23/1667)*100</f>
        <v>8.0383923215356923</v>
      </c>
      <c r="D25" s="4">
        <f t="shared" si="0"/>
        <v>10.617876424715057</v>
      </c>
      <c r="E25" s="4">
        <f t="shared" si="0"/>
        <v>41.571685662867424</v>
      </c>
    </row>
    <row r="26" spans="1:5" x14ac:dyDescent="0.3">
      <c r="A26" s="2" t="s">
        <v>45</v>
      </c>
      <c r="B26" s="4">
        <f>B23/89.7</f>
        <v>7.3913043478260869</v>
      </c>
      <c r="C26" s="4">
        <f>C23/63.1</f>
        <v>2.1236133122028527</v>
      </c>
      <c r="D26" s="4">
        <f>D23/45.5</f>
        <v>3.8901098901098901</v>
      </c>
      <c r="E26" s="4">
        <f>E23/68.9</f>
        <v>10.058055152394774</v>
      </c>
    </row>
    <row r="27" spans="1:5" x14ac:dyDescent="0.3">
      <c r="A27" s="2" t="s">
        <v>67</v>
      </c>
      <c r="B27" s="4">
        <v>1.9219999999999999</v>
      </c>
      <c r="C27" s="4">
        <v>1.677</v>
      </c>
      <c r="D27" s="4">
        <v>1.4810000000000001</v>
      </c>
      <c r="E27" s="4">
        <v>1.7490000000000001</v>
      </c>
    </row>
    <row r="28" spans="1:5" x14ac:dyDescent="0.3">
      <c r="A28" s="2" t="s">
        <v>68</v>
      </c>
      <c r="B28" s="4">
        <f>1-0.212</f>
        <v>0.78800000000000003</v>
      </c>
      <c r="C28" s="4">
        <f>1-0.231</f>
        <v>0.76900000000000002</v>
      </c>
      <c r="D28" s="4">
        <f>1-0.347</f>
        <v>0.65300000000000002</v>
      </c>
      <c r="E28" s="4">
        <f>1-0.289</f>
        <v>0.71100000000000008</v>
      </c>
    </row>
    <row r="29" spans="1:5" x14ac:dyDescent="0.3">
      <c r="A29" s="2" t="s">
        <v>70</v>
      </c>
      <c r="B29" s="4">
        <v>1.893</v>
      </c>
      <c r="C29" s="4">
        <v>0</v>
      </c>
      <c r="D29" s="4">
        <v>0</v>
      </c>
      <c r="E29" s="4">
        <v>0</v>
      </c>
    </row>
    <row r="30" spans="1:5" x14ac:dyDescent="0.3">
      <c r="A30" s="2" t="s">
        <v>71</v>
      </c>
      <c r="B30" s="4">
        <f>1-0.239</f>
        <v>0.76100000000000001</v>
      </c>
      <c r="C30" s="4">
        <v>0</v>
      </c>
      <c r="D30" s="4">
        <v>0</v>
      </c>
      <c r="E30" s="4">
        <v>0</v>
      </c>
    </row>
    <row r="31" spans="1:5" x14ac:dyDescent="0.3">
      <c r="A31" s="2" t="s">
        <v>16</v>
      </c>
      <c r="B31" s="4">
        <f>(B2/715)*100</f>
        <v>34.125874125874127</v>
      </c>
      <c r="C31" s="4">
        <f>(C2/715)*100</f>
        <v>4.755244755244755</v>
      </c>
      <c r="D31" s="4">
        <f>(D2/715)*100</f>
        <v>13.426573426573427</v>
      </c>
      <c r="E31" s="4">
        <f>(E2/715)*100</f>
        <v>47.692307692307693</v>
      </c>
    </row>
    <row r="32" spans="1:5" x14ac:dyDescent="0.3">
      <c r="A32" s="2" t="s">
        <v>46</v>
      </c>
      <c r="B32" s="4">
        <f>B2/89.7</f>
        <v>2.7201783723522852</v>
      </c>
      <c r="C32" s="4">
        <f>C2/63.1</f>
        <v>0.53882725832012679</v>
      </c>
      <c r="D32" s="4">
        <f>D2/45.5</f>
        <v>2.1098901098901099</v>
      </c>
      <c r="E32" s="4">
        <f>E2/68.9</f>
        <v>4.9492017416545711</v>
      </c>
    </row>
    <row r="33" spans="1:6" x14ac:dyDescent="0.3">
      <c r="A33" s="2" t="s">
        <v>17</v>
      </c>
      <c r="B33" s="4">
        <f>(B3/16)*100</f>
        <v>68.75</v>
      </c>
      <c r="C33" s="4">
        <f>(C3/16)*100</f>
        <v>0</v>
      </c>
      <c r="D33" s="4">
        <f>(D3/16)*100</f>
        <v>12.5</v>
      </c>
      <c r="E33" s="4">
        <f>(E3/16)*100</f>
        <v>18.75</v>
      </c>
    </row>
    <row r="34" spans="1:6" x14ac:dyDescent="0.3">
      <c r="A34" s="2" t="s">
        <v>47</v>
      </c>
      <c r="B34" s="4">
        <f>B3/89.7</f>
        <v>0.12263099219620958</v>
      </c>
      <c r="C34" s="4">
        <f>C3/115.3</f>
        <v>0</v>
      </c>
      <c r="D34" s="4">
        <f>D3/45.5</f>
        <v>4.3956043956043959E-2</v>
      </c>
      <c r="E34" s="4">
        <f>E3/68.9</f>
        <v>4.3541364296081277E-2</v>
      </c>
    </row>
    <row r="35" spans="1:6" x14ac:dyDescent="0.3">
      <c r="A35" s="2" t="s">
        <v>18</v>
      </c>
      <c r="B35" s="4">
        <f>(B4/167)*100</f>
        <v>44.91017964071856</v>
      </c>
      <c r="C35" s="4">
        <f>(C4/167)*100</f>
        <v>22.754491017964071</v>
      </c>
      <c r="D35" s="4">
        <f>(D4/167)*100</f>
        <v>16.766467065868262</v>
      </c>
      <c r="E35" s="4">
        <f>(E4/167)*100</f>
        <v>15.568862275449103</v>
      </c>
    </row>
    <row r="36" spans="1:6" x14ac:dyDescent="0.3">
      <c r="A36" s="2" t="s">
        <v>48</v>
      </c>
      <c r="B36" s="4">
        <f>B4/89.7</f>
        <v>0.83612040133779264</v>
      </c>
      <c r="C36" s="4">
        <f>C4/63.1</f>
        <v>0.6022187004754358</v>
      </c>
      <c r="D36" s="4">
        <f>D4/45.5</f>
        <v>0.61538461538461542</v>
      </c>
      <c r="E36" s="4">
        <f>E4/68.9</f>
        <v>0.37735849056603771</v>
      </c>
    </row>
    <row r="37" spans="1:6" x14ac:dyDescent="0.3">
      <c r="A37" s="2" t="s">
        <v>19</v>
      </c>
      <c r="B37" s="4">
        <f>(B5/51)*100</f>
        <v>23.52941176470588</v>
      </c>
      <c r="C37" s="4">
        <f>(C5/51)*100</f>
        <v>1.9607843137254901</v>
      </c>
      <c r="D37" s="4">
        <f>(D5/51)*100</f>
        <v>9.8039215686274517</v>
      </c>
      <c r="E37" s="4">
        <f>(E5/51)*100</f>
        <v>64.705882352941174</v>
      </c>
    </row>
    <row r="38" spans="1:6" x14ac:dyDescent="0.3">
      <c r="A38" s="2" t="s">
        <v>49</v>
      </c>
      <c r="B38" s="4">
        <f>B5/89.7</f>
        <v>0.13377926421404682</v>
      </c>
      <c r="C38" s="4">
        <f>C5/63.1</f>
        <v>1.5847860538827259E-2</v>
      </c>
      <c r="D38" s="4">
        <f>D5/45.5</f>
        <v>0.10989010989010989</v>
      </c>
      <c r="E38" s="4">
        <f>E5/68.9</f>
        <v>0.47895500725689399</v>
      </c>
    </row>
    <row r="39" spans="1:6" x14ac:dyDescent="0.3">
      <c r="A39" s="2" t="s">
        <v>42</v>
      </c>
      <c r="B39" s="4">
        <f>(B6/56)*100</f>
        <v>8.9285714285714288</v>
      </c>
      <c r="C39" s="4">
        <f>(C6/56)*100</f>
        <v>10.714285714285714</v>
      </c>
      <c r="D39" s="4">
        <f>(D6/56)*100</f>
        <v>7.1428571428571423</v>
      </c>
      <c r="E39" s="4">
        <f>(E6/56)*100</f>
        <v>73.214285714285708</v>
      </c>
    </row>
    <row r="40" spans="1:6" x14ac:dyDescent="0.3">
      <c r="A40" s="2" t="s">
        <v>50</v>
      </c>
      <c r="B40" s="4">
        <f>B6/89.7</f>
        <v>5.5741360089186176E-2</v>
      </c>
      <c r="C40" s="4">
        <f>C6/63.1</f>
        <v>9.5087163232963554E-2</v>
      </c>
      <c r="D40" s="4">
        <f>D6/45.5</f>
        <v>8.7912087912087919E-2</v>
      </c>
      <c r="E40" s="4">
        <f>E6/68.9</f>
        <v>0.59506531204644408</v>
      </c>
    </row>
    <row r="41" spans="1:6" x14ac:dyDescent="0.3">
      <c r="A41" s="2" t="s">
        <v>32</v>
      </c>
      <c r="B41" s="4">
        <f>(B7/5)*100</f>
        <v>80</v>
      </c>
      <c r="C41" s="4">
        <f>(C7/5)*100</f>
        <v>0</v>
      </c>
      <c r="D41" s="4">
        <f>(D7/5)*100</f>
        <v>0</v>
      </c>
      <c r="E41" s="4">
        <f>(E7/5)*100</f>
        <v>20</v>
      </c>
    </row>
    <row r="42" spans="1:6" x14ac:dyDescent="0.3">
      <c r="A42" s="2" t="s">
        <v>51</v>
      </c>
      <c r="B42" s="4">
        <f>B7/89.7</f>
        <v>4.4593088071348937E-2</v>
      </c>
      <c r="C42" s="4">
        <f>C7/115.3</f>
        <v>0</v>
      </c>
      <c r="D42" s="4">
        <f>D7/18.5</f>
        <v>0</v>
      </c>
      <c r="E42" s="4">
        <f>E7/68.9</f>
        <v>1.4513788098693758E-2</v>
      </c>
    </row>
    <row r="43" spans="1:6" x14ac:dyDescent="0.3">
      <c r="A43" s="2" t="s">
        <v>39</v>
      </c>
      <c r="B43" s="3">
        <f>(B8/16)*100</f>
        <v>31.25</v>
      </c>
      <c r="C43" s="3">
        <f>(C8/16)*100</f>
        <v>0</v>
      </c>
      <c r="D43" s="3">
        <f>(D8/16)*100</f>
        <v>6.25</v>
      </c>
      <c r="E43" s="3">
        <f>(E8/16)*100</f>
        <v>62.5</v>
      </c>
    </row>
    <row r="44" spans="1:6" x14ac:dyDescent="0.3">
      <c r="A44" s="2" t="s">
        <v>52</v>
      </c>
      <c r="B44" s="3">
        <f>B8/89.7</f>
        <v>5.5741360089186176E-2</v>
      </c>
      <c r="C44" s="3">
        <f>C8/115.3</f>
        <v>0</v>
      </c>
      <c r="D44" s="3">
        <f>D8/45.5</f>
        <v>2.197802197802198E-2</v>
      </c>
      <c r="E44" s="3">
        <f>E8/68.9</f>
        <v>0.14513788098693758</v>
      </c>
    </row>
    <row r="45" spans="1:6" x14ac:dyDescent="0.3">
      <c r="A45" s="2" t="s">
        <v>35</v>
      </c>
      <c r="B45" s="3">
        <f>(B9/32)*100</f>
        <v>34.375</v>
      </c>
      <c r="C45" s="3">
        <f>(C9/32)*100</f>
        <v>15.625</v>
      </c>
      <c r="D45" s="3">
        <f>(D9/32)*100</f>
        <v>15.625</v>
      </c>
      <c r="E45" s="3">
        <f>(E9/32)*100</f>
        <v>34.375</v>
      </c>
    </row>
    <row r="46" spans="1:6" x14ac:dyDescent="0.3">
      <c r="A46" s="2" t="s">
        <v>53</v>
      </c>
      <c r="B46" s="3">
        <f>B9/89.7</f>
        <v>0.12263099219620958</v>
      </c>
      <c r="C46" s="3">
        <f>C9/63.1</f>
        <v>7.9239302694136288E-2</v>
      </c>
      <c r="D46" s="3">
        <f>D9/45.5</f>
        <v>0.10989010989010989</v>
      </c>
      <c r="E46" s="3">
        <f>E9/68.9</f>
        <v>0.15965166908563133</v>
      </c>
    </row>
    <row r="47" spans="1:6" x14ac:dyDescent="0.3">
      <c r="A47" s="2" t="s">
        <v>40</v>
      </c>
      <c r="B47" s="3">
        <f>(B10/2)*100</f>
        <v>100</v>
      </c>
      <c r="C47" s="3">
        <f>(C10/2)*100</f>
        <v>0</v>
      </c>
      <c r="D47" s="3">
        <f>(D10/2)*100</f>
        <v>0</v>
      </c>
      <c r="E47" s="3">
        <f>(E10/2)*100</f>
        <v>0</v>
      </c>
      <c r="F47" s="3"/>
    </row>
    <row r="48" spans="1:6" x14ac:dyDescent="0.3">
      <c r="A48" s="2" t="s">
        <v>54</v>
      </c>
      <c r="B48" s="3">
        <f>B10/89.7</f>
        <v>2.2296544035674468E-2</v>
      </c>
      <c r="C48" s="3">
        <f>C10/115.3</f>
        <v>0</v>
      </c>
      <c r="D48" s="3">
        <f>D10/45.1</f>
        <v>0</v>
      </c>
      <c r="E48" s="3">
        <f>E10/25.4</f>
        <v>0</v>
      </c>
    </row>
    <row r="49" spans="1:5" x14ac:dyDescent="0.3">
      <c r="A49" s="2" t="s">
        <v>25</v>
      </c>
      <c r="B49" s="3">
        <f>(B11/49)*100</f>
        <v>32.653061224489797</v>
      </c>
      <c r="C49" s="3">
        <f>(C11/49)*100</f>
        <v>0</v>
      </c>
      <c r="D49" s="3">
        <f>(D11/49)*100</f>
        <v>0</v>
      </c>
      <c r="E49" s="3">
        <f>(E11/49)*100</f>
        <v>67.346938775510196</v>
      </c>
    </row>
    <row r="50" spans="1:5" x14ac:dyDescent="0.3">
      <c r="A50" s="2" t="s">
        <v>55</v>
      </c>
      <c r="B50" s="3">
        <f>B11/89.7</f>
        <v>0.17837235228539575</v>
      </c>
      <c r="C50" s="3">
        <f>C11/115.3</f>
        <v>0</v>
      </c>
      <c r="D50" s="3">
        <f>D11/45.1</f>
        <v>0</v>
      </c>
      <c r="E50" s="3">
        <f>E11/68.9</f>
        <v>0.47895500725689399</v>
      </c>
    </row>
    <row r="51" spans="1:5" x14ac:dyDescent="0.3">
      <c r="A51" s="2" t="s">
        <v>30</v>
      </c>
      <c r="B51" s="3">
        <f>(B12/10)*100</f>
        <v>60</v>
      </c>
      <c r="C51" s="3">
        <f>(C12/10)*100</f>
        <v>0</v>
      </c>
      <c r="D51" s="3">
        <f>(D12/10)*100</f>
        <v>0</v>
      </c>
      <c r="E51" s="3">
        <f>(E12/10)*100</f>
        <v>40</v>
      </c>
    </row>
    <row r="52" spans="1:5" x14ac:dyDescent="0.3">
      <c r="A52" s="2" t="s">
        <v>56</v>
      </c>
      <c r="B52" s="3">
        <f>B12/89.7</f>
        <v>6.6889632107023408E-2</v>
      </c>
      <c r="C52" s="3">
        <f>C12/115.3</f>
        <v>0</v>
      </c>
      <c r="D52" s="3">
        <f>D12/45.1</f>
        <v>0</v>
      </c>
      <c r="E52" s="3">
        <f>E12/68.9</f>
        <v>5.8055152394775031E-2</v>
      </c>
    </row>
    <row r="53" spans="1:5" x14ac:dyDescent="0.3">
      <c r="A53" s="2" t="s">
        <v>20</v>
      </c>
      <c r="B53" s="4">
        <f>(B13/291)*100</f>
        <v>33.676975945017183</v>
      </c>
      <c r="C53" s="4">
        <f>(C13/291)*100</f>
        <v>13.058419243986256</v>
      </c>
      <c r="D53" s="4">
        <f>(D13/291)*100</f>
        <v>9.6219931271477677</v>
      </c>
      <c r="E53" s="4">
        <f>(E13/291)*100</f>
        <v>43.642611683848799</v>
      </c>
    </row>
    <row r="54" spans="1:5" x14ac:dyDescent="0.3">
      <c r="A54" s="2" t="s">
        <v>57</v>
      </c>
      <c r="B54" s="3">
        <f>B13/89.7</f>
        <v>1.0925306577480489</v>
      </c>
      <c r="C54" s="3">
        <f>C13/63.1</f>
        <v>0.6022187004754358</v>
      </c>
      <c r="D54" s="3">
        <f>D13/45.5</f>
        <v>0.61538461538461542</v>
      </c>
      <c r="E54" s="3">
        <f>E13/68.9</f>
        <v>1.8432510885341074</v>
      </c>
    </row>
    <row r="55" spans="1:5" x14ac:dyDescent="0.3">
      <c r="A55" s="2" t="s">
        <v>26</v>
      </c>
      <c r="B55" s="3">
        <f>(B14/2)*100</f>
        <v>0</v>
      </c>
      <c r="C55" s="3">
        <f>(C14/2)*100</f>
        <v>100</v>
      </c>
      <c r="D55" s="3">
        <f>(D14/2)*100</f>
        <v>0</v>
      </c>
      <c r="E55" s="3">
        <f>(E14/2)*100</f>
        <v>0</v>
      </c>
    </row>
    <row r="56" spans="1:5" x14ac:dyDescent="0.3">
      <c r="A56" s="2" t="s">
        <v>58</v>
      </c>
      <c r="B56" s="3">
        <f>B14/76.2</f>
        <v>0</v>
      </c>
      <c r="C56" s="3">
        <f>C14/63.1</f>
        <v>3.1695721077654518E-2</v>
      </c>
      <c r="D56" s="3">
        <f>D14/45.1</f>
        <v>0</v>
      </c>
      <c r="E56" s="3">
        <f>E14/25.4</f>
        <v>0</v>
      </c>
    </row>
    <row r="57" spans="1:5" x14ac:dyDescent="0.3">
      <c r="A57" s="2" t="s">
        <v>27</v>
      </c>
      <c r="B57" s="2">
        <f>(B15/2)*100</f>
        <v>100</v>
      </c>
      <c r="C57" s="2">
        <f>(C15/2)*100</f>
        <v>0</v>
      </c>
      <c r="D57" s="2">
        <f>(D15/2)*100</f>
        <v>0</v>
      </c>
      <c r="E57" s="2">
        <f>(E15/2)*100</f>
        <v>0</v>
      </c>
    </row>
    <row r="58" spans="1:5" x14ac:dyDescent="0.3">
      <c r="A58" s="2" t="s">
        <v>59</v>
      </c>
      <c r="B58" s="3">
        <f>B15/89.7</f>
        <v>2.2296544035674468E-2</v>
      </c>
      <c r="C58" s="2">
        <f>C15/43.1</f>
        <v>0</v>
      </c>
      <c r="D58" s="2">
        <f>D15/45.1</f>
        <v>0</v>
      </c>
      <c r="E58" s="2">
        <v>0</v>
      </c>
    </row>
    <row r="59" spans="1:5" x14ac:dyDescent="0.3">
      <c r="A59" s="2" t="s">
        <v>29</v>
      </c>
      <c r="B59" s="2">
        <f>(B16/2)*100</f>
        <v>50</v>
      </c>
      <c r="C59" s="2">
        <f>(C16/2)*100</f>
        <v>0</v>
      </c>
      <c r="D59" s="2">
        <f>(D16/2)*100</f>
        <v>0</v>
      </c>
      <c r="E59" s="2">
        <f>(E16/2)*100</f>
        <v>50</v>
      </c>
    </row>
    <row r="60" spans="1:5" x14ac:dyDescent="0.3">
      <c r="A60" s="2" t="s">
        <v>60</v>
      </c>
      <c r="B60" s="3">
        <f>B16/89.7</f>
        <v>1.1148272017837234E-2</v>
      </c>
      <c r="C60" s="3">
        <f>C16/43.1</f>
        <v>0</v>
      </c>
      <c r="D60" s="3">
        <f>D16/16.8</f>
        <v>0</v>
      </c>
      <c r="E60" s="3">
        <f>E16/68.9</f>
        <v>1.4513788098693758E-2</v>
      </c>
    </row>
    <row r="61" spans="1:5" x14ac:dyDescent="0.3">
      <c r="A61" s="2" t="s">
        <v>28</v>
      </c>
      <c r="B61" s="3">
        <f>(B17/170)*100</f>
        <v>75.882352941176464</v>
      </c>
      <c r="C61" s="3">
        <f>(C17/170)*100</f>
        <v>0</v>
      </c>
      <c r="D61" s="3">
        <f>(D17/170)*100</f>
        <v>1.1764705882352942</v>
      </c>
      <c r="E61" s="3">
        <f>(E17/170)*100</f>
        <v>22.941176470588236</v>
      </c>
    </row>
    <row r="62" spans="1:5" x14ac:dyDescent="0.3">
      <c r="A62" s="2" t="s">
        <v>61</v>
      </c>
      <c r="B62" s="3">
        <f>B17/89.7</f>
        <v>1.4381270903010033</v>
      </c>
      <c r="C62" s="3">
        <f>C17/43.1</f>
        <v>0</v>
      </c>
      <c r="D62" s="3">
        <f>D17/45.5</f>
        <v>4.3956043956043959E-2</v>
      </c>
      <c r="E62" s="3">
        <f>E17/68.9</f>
        <v>0.56603773584905659</v>
      </c>
    </row>
    <row r="63" spans="1:5" x14ac:dyDescent="0.3">
      <c r="A63" s="2" t="s">
        <v>41</v>
      </c>
      <c r="B63" s="3">
        <f>(B18/53)*100</f>
        <v>58.490566037735846</v>
      </c>
      <c r="C63" s="3">
        <f>(C18/53)*100</f>
        <v>13.20754716981132</v>
      </c>
      <c r="D63" s="3">
        <f>(D18/53)*100</f>
        <v>5.6603773584905666</v>
      </c>
      <c r="E63" s="3">
        <f>(E18/53)*100</f>
        <v>22.641509433962266</v>
      </c>
    </row>
    <row r="64" spans="1:5" x14ac:dyDescent="0.3">
      <c r="A64" s="2" t="s">
        <v>62</v>
      </c>
      <c r="B64" s="3">
        <f>B18/89.7</f>
        <v>0.3455964325529543</v>
      </c>
      <c r="C64" s="3">
        <f>C18/63.1</f>
        <v>0.11093502377179081</v>
      </c>
      <c r="D64" s="3">
        <f>D18/45.5</f>
        <v>6.5934065934065936E-2</v>
      </c>
      <c r="E64" s="3">
        <f>E18/68.9</f>
        <v>0.17416545718432511</v>
      </c>
    </row>
    <row r="65" spans="1:5" x14ac:dyDescent="0.3">
      <c r="A65" s="2" t="s">
        <v>21</v>
      </c>
      <c r="B65" s="3">
        <f>(B19/21)*100</f>
        <v>47.619047619047613</v>
      </c>
      <c r="C65" s="3">
        <f>(C19/21)*100</f>
        <v>9.5238095238095237</v>
      </c>
      <c r="D65" s="3">
        <f>(D19/21)*100</f>
        <v>4.7619047619047619</v>
      </c>
      <c r="E65" s="3">
        <f>(E19/21)*100</f>
        <v>38.095238095238095</v>
      </c>
    </row>
    <row r="66" spans="1:5" x14ac:dyDescent="0.3">
      <c r="A66" s="2" t="s">
        <v>63</v>
      </c>
      <c r="B66" s="3">
        <f>B19/89.7</f>
        <v>0.11148272017837235</v>
      </c>
      <c r="C66" s="3">
        <f>C19/63.1</f>
        <v>3.1695721077654518E-2</v>
      </c>
      <c r="D66" s="3">
        <f>D19/45.5</f>
        <v>2.197802197802198E-2</v>
      </c>
      <c r="E66" s="3">
        <f>E19/68.9</f>
        <v>0.11611030478955006</v>
      </c>
    </row>
    <row r="67" spans="1:5" x14ac:dyDescent="0.3">
      <c r="A67" s="2" t="s">
        <v>22</v>
      </c>
      <c r="B67" s="3">
        <f>(B20/3)*100</f>
        <v>33.333333333333329</v>
      </c>
      <c r="C67" s="3">
        <f>(C20/3)*100</f>
        <v>0</v>
      </c>
      <c r="D67" s="3">
        <f>(D20/3)*100</f>
        <v>0</v>
      </c>
      <c r="E67" s="3">
        <f>(E20/3)*100</f>
        <v>66.666666666666657</v>
      </c>
    </row>
    <row r="68" spans="1:5" x14ac:dyDescent="0.3">
      <c r="A68" s="2" t="s">
        <v>64</v>
      </c>
      <c r="B68" s="2">
        <f>B20/89.7</f>
        <v>1.1148272017837234E-2</v>
      </c>
      <c r="C68" s="3">
        <f>C20/115.3</f>
        <v>0</v>
      </c>
      <c r="D68" s="2">
        <f>D20/45.1</f>
        <v>0</v>
      </c>
      <c r="E68" s="2">
        <f>E20/68.9</f>
        <v>2.9027576197387515E-2</v>
      </c>
    </row>
    <row r="69" spans="1:5" x14ac:dyDescent="0.3">
      <c r="A69" s="2" t="s">
        <v>23</v>
      </c>
      <c r="B69" s="3">
        <f>(B21/2)*100</f>
        <v>0</v>
      </c>
      <c r="C69" s="3">
        <f>(C21/2)*100</f>
        <v>50</v>
      </c>
      <c r="D69" s="3">
        <f>(D21/2)*100</f>
        <v>0</v>
      </c>
      <c r="E69" s="3">
        <f>(E21/2)*100</f>
        <v>50</v>
      </c>
    </row>
    <row r="70" spans="1:5" x14ac:dyDescent="0.3">
      <c r="A70" s="2" t="s">
        <v>65</v>
      </c>
      <c r="B70" s="2">
        <f>B21/76.2</f>
        <v>0</v>
      </c>
      <c r="C70" s="3">
        <f>C21/63.1</f>
        <v>1.5847860538827259E-2</v>
      </c>
      <c r="D70" s="2">
        <f>D21/45.1</f>
        <v>0</v>
      </c>
      <c r="E70" s="2">
        <f>E21/68.9</f>
        <v>1.4513788098693758E-2</v>
      </c>
    </row>
    <row r="71" spans="1:5" x14ac:dyDescent="0.3">
      <c r="A71" s="2" t="s">
        <v>24</v>
      </c>
      <c r="B71" s="3">
        <f>(B22/2)*100</f>
        <v>0</v>
      </c>
      <c r="C71" s="3">
        <f>(C22/2)*100</f>
        <v>0</v>
      </c>
      <c r="D71" s="3">
        <f>(D22/2)*100</f>
        <v>100</v>
      </c>
      <c r="E71" s="3">
        <f>(E22/2)*100</f>
        <v>0</v>
      </c>
    </row>
    <row r="72" spans="1:5" x14ac:dyDescent="0.3">
      <c r="A72" s="2" t="s">
        <v>66</v>
      </c>
      <c r="B72" s="2">
        <f>B22/76.2</f>
        <v>0</v>
      </c>
      <c r="C72" s="3">
        <f>C22/115.3</f>
        <v>0</v>
      </c>
      <c r="D72" s="2">
        <f>D22/45.5</f>
        <v>4.3956043956043959E-2</v>
      </c>
      <c r="E72" s="2">
        <f>E22/25.4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2022-08-17T13:07:20Z</dcterms:modified>
</cp:coreProperties>
</file>