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5831366A-BC88-4C48-A95E-E8AD78494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  <c r="I36" i="1"/>
  <c r="H36" i="1"/>
  <c r="G36" i="1"/>
  <c r="F36" i="1"/>
  <c r="E36" i="1"/>
  <c r="D36" i="1"/>
  <c r="C36" i="1"/>
  <c r="B36" i="1"/>
  <c r="B38" i="1"/>
  <c r="L96" i="1"/>
  <c r="H96" i="1"/>
  <c r="C96" i="1"/>
  <c r="C95" i="1"/>
  <c r="D95" i="1"/>
  <c r="E95" i="1"/>
  <c r="F95" i="1"/>
  <c r="G95" i="1"/>
  <c r="H95" i="1"/>
  <c r="I95" i="1"/>
  <c r="J95" i="1"/>
  <c r="K95" i="1"/>
  <c r="L95" i="1"/>
  <c r="B95" i="1"/>
  <c r="L94" i="1"/>
  <c r="K94" i="1"/>
  <c r="H94" i="1"/>
  <c r="C94" i="1"/>
  <c r="C93" i="1"/>
  <c r="D93" i="1"/>
  <c r="E93" i="1"/>
  <c r="F93" i="1"/>
  <c r="G93" i="1"/>
  <c r="H93" i="1"/>
  <c r="I93" i="1"/>
  <c r="J93" i="1"/>
  <c r="K93" i="1"/>
  <c r="L93" i="1"/>
  <c r="B93" i="1"/>
  <c r="L92" i="1"/>
  <c r="K92" i="1"/>
  <c r="J92" i="1"/>
  <c r="I92" i="1"/>
  <c r="H92" i="1"/>
  <c r="G92" i="1"/>
  <c r="F92" i="1"/>
  <c r="E92" i="1"/>
  <c r="D92" i="1"/>
  <c r="C92" i="1"/>
  <c r="B92" i="1"/>
  <c r="C91" i="1"/>
  <c r="D91" i="1"/>
  <c r="E91" i="1"/>
  <c r="F91" i="1"/>
  <c r="G91" i="1"/>
  <c r="H91" i="1"/>
  <c r="I91" i="1"/>
  <c r="J91" i="1"/>
  <c r="K91" i="1"/>
  <c r="L91" i="1"/>
  <c r="B91" i="1"/>
  <c r="L90" i="1"/>
  <c r="K90" i="1"/>
  <c r="J90" i="1"/>
  <c r="I90" i="1"/>
  <c r="H90" i="1"/>
  <c r="G90" i="1"/>
  <c r="F90" i="1"/>
  <c r="E90" i="1"/>
  <c r="D90" i="1"/>
  <c r="C90" i="1"/>
  <c r="B90" i="1"/>
  <c r="C89" i="1"/>
  <c r="D89" i="1"/>
  <c r="E89" i="1"/>
  <c r="F89" i="1"/>
  <c r="G89" i="1"/>
  <c r="H89" i="1"/>
  <c r="I89" i="1"/>
  <c r="J89" i="1"/>
  <c r="K89" i="1"/>
  <c r="L89" i="1"/>
  <c r="B89" i="1"/>
  <c r="L88" i="1"/>
  <c r="K88" i="1"/>
  <c r="J88" i="1"/>
  <c r="I88" i="1"/>
  <c r="H88" i="1"/>
  <c r="G88" i="1"/>
  <c r="F88" i="1"/>
  <c r="E88" i="1"/>
  <c r="D88" i="1"/>
  <c r="C88" i="1"/>
  <c r="C87" i="1"/>
  <c r="D87" i="1"/>
  <c r="E87" i="1"/>
  <c r="F87" i="1"/>
  <c r="G87" i="1"/>
  <c r="H87" i="1"/>
  <c r="I87" i="1"/>
  <c r="J87" i="1"/>
  <c r="K87" i="1"/>
  <c r="L87" i="1"/>
  <c r="B87" i="1"/>
  <c r="B88" i="1"/>
  <c r="K86" i="1"/>
  <c r="H86" i="1"/>
  <c r="E86" i="1"/>
  <c r="C86" i="1"/>
  <c r="B86" i="1"/>
  <c r="C85" i="1"/>
  <c r="D85" i="1"/>
  <c r="E85" i="1"/>
  <c r="F85" i="1"/>
  <c r="G85" i="1"/>
  <c r="H85" i="1"/>
  <c r="I85" i="1"/>
  <c r="J85" i="1"/>
  <c r="K85" i="1"/>
  <c r="L85" i="1"/>
  <c r="B85" i="1"/>
  <c r="L86" i="1"/>
  <c r="J86" i="1"/>
  <c r="I86" i="1"/>
  <c r="G86" i="1"/>
  <c r="F86" i="1"/>
  <c r="D86" i="1"/>
  <c r="D84" i="1"/>
  <c r="C84" i="1"/>
  <c r="L84" i="1"/>
  <c r="K84" i="1"/>
  <c r="J84" i="1"/>
  <c r="I84" i="1"/>
  <c r="H84" i="1"/>
  <c r="G84" i="1"/>
  <c r="F84" i="1"/>
  <c r="E84" i="1"/>
  <c r="C83" i="1"/>
  <c r="D83" i="1"/>
  <c r="E83" i="1"/>
  <c r="F83" i="1"/>
  <c r="G83" i="1"/>
  <c r="H83" i="1"/>
  <c r="I83" i="1"/>
  <c r="J83" i="1"/>
  <c r="K83" i="1"/>
  <c r="L83" i="1"/>
  <c r="B83" i="1"/>
  <c r="B84" i="1"/>
  <c r="F82" i="1"/>
  <c r="K82" i="1"/>
  <c r="B82" i="1"/>
  <c r="C81" i="1"/>
  <c r="D81" i="1"/>
  <c r="E81" i="1"/>
  <c r="F81" i="1"/>
  <c r="G81" i="1"/>
  <c r="H81" i="1"/>
  <c r="I81" i="1"/>
  <c r="J81" i="1"/>
  <c r="K81" i="1"/>
  <c r="L81" i="1"/>
  <c r="B81" i="1"/>
  <c r="L82" i="1"/>
  <c r="J82" i="1"/>
  <c r="I82" i="1"/>
  <c r="H82" i="1"/>
  <c r="G82" i="1"/>
  <c r="E82" i="1"/>
  <c r="D82" i="1"/>
  <c r="C82" i="1"/>
  <c r="L80" i="1"/>
  <c r="H80" i="1"/>
  <c r="I80" i="1"/>
  <c r="J80" i="1"/>
  <c r="K80" i="1"/>
  <c r="G80" i="1"/>
  <c r="F80" i="1"/>
  <c r="E80" i="1"/>
  <c r="C79" i="1"/>
  <c r="D79" i="1"/>
  <c r="E79" i="1"/>
  <c r="F79" i="1"/>
  <c r="G79" i="1"/>
  <c r="H79" i="1"/>
  <c r="I79" i="1"/>
  <c r="J79" i="1"/>
  <c r="K79" i="1"/>
  <c r="L79" i="1"/>
  <c r="B79" i="1"/>
  <c r="G78" i="1"/>
  <c r="H78" i="1"/>
  <c r="K78" i="1"/>
  <c r="C78" i="1"/>
  <c r="D78" i="1"/>
  <c r="E78" i="1"/>
  <c r="F78" i="1"/>
  <c r="I78" i="1"/>
  <c r="J78" i="1"/>
  <c r="L78" i="1"/>
  <c r="B78" i="1"/>
  <c r="C77" i="1"/>
  <c r="D77" i="1"/>
  <c r="E77" i="1"/>
  <c r="F77" i="1"/>
  <c r="G77" i="1"/>
  <c r="H77" i="1"/>
  <c r="I77" i="1"/>
  <c r="J77" i="1"/>
  <c r="K77" i="1"/>
  <c r="L77" i="1"/>
  <c r="B77" i="1"/>
  <c r="F76" i="1"/>
  <c r="H76" i="1"/>
  <c r="K76" i="1"/>
  <c r="C76" i="1"/>
  <c r="D76" i="1"/>
  <c r="E76" i="1"/>
  <c r="G76" i="1"/>
  <c r="I76" i="1"/>
  <c r="J76" i="1"/>
  <c r="L76" i="1"/>
  <c r="B76" i="1"/>
  <c r="C75" i="1"/>
  <c r="D75" i="1"/>
  <c r="E75" i="1"/>
  <c r="F75" i="1"/>
  <c r="G75" i="1"/>
  <c r="H75" i="1"/>
  <c r="I75" i="1"/>
  <c r="J75" i="1"/>
  <c r="K75" i="1"/>
  <c r="L75" i="1"/>
  <c r="B75" i="1"/>
  <c r="L74" i="1"/>
  <c r="K74" i="1"/>
  <c r="J74" i="1"/>
  <c r="H74" i="1"/>
  <c r="F74" i="1"/>
  <c r="G74" i="1"/>
  <c r="I74" i="1"/>
  <c r="D74" i="1"/>
  <c r="C74" i="1"/>
  <c r="B74" i="1"/>
  <c r="C73" i="1"/>
  <c r="D73" i="1"/>
  <c r="E73" i="1"/>
  <c r="F73" i="1"/>
  <c r="G73" i="1"/>
  <c r="H73" i="1"/>
  <c r="I73" i="1"/>
  <c r="J73" i="1"/>
  <c r="K73" i="1"/>
  <c r="L73" i="1"/>
  <c r="B73" i="1"/>
  <c r="L72" i="1"/>
  <c r="J72" i="1"/>
  <c r="K72" i="1"/>
  <c r="I72" i="1"/>
  <c r="H72" i="1"/>
  <c r="F72" i="1"/>
  <c r="G72" i="1"/>
  <c r="E72" i="1"/>
  <c r="D72" i="1"/>
  <c r="C72" i="1"/>
  <c r="B72" i="1"/>
  <c r="C71" i="1"/>
  <c r="D71" i="1"/>
  <c r="E71" i="1"/>
  <c r="F71" i="1"/>
  <c r="G71" i="1"/>
  <c r="H71" i="1"/>
  <c r="I71" i="1"/>
  <c r="J71" i="1"/>
  <c r="K71" i="1"/>
  <c r="L71" i="1"/>
  <c r="B71" i="1"/>
  <c r="H70" i="1"/>
  <c r="F70" i="1"/>
  <c r="C70" i="1"/>
  <c r="D70" i="1"/>
  <c r="E70" i="1"/>
  <c r="G70" i="1"/>
  <c r="I70" i="1"/>
  <c r="J70" i="1"/>
  <c r="K70" i="1"/>
  <c r="L70" i="1"/>
  <c r="C69" i="1"/>
  <c r="D69" i="1"/>
  <c r="E69" i="1"/>
  <c r="F69" i="1"/>
  <c r="G69" i="1"/>
  <c r="H69" i="1"/>
  <c r="I69" i="1"/>
  <c r="J69" i="1"/>
  <c r="K69" i="1"/>
  <c r="L69" i="1"/>
  <c r="B69" i="1"/>
  <c r="I68" i="1"/>
  <c r="J68" i="1"/>
  <c r="C68" i="1"/>
  <c r="D68" i="1"/>
  <c r="E68" i="1"/>
  <c r="F68" i="1"/>
  <c r="G68" i="1"/>
  <c r="H68" i="1"/>
  <c r="K68" i="1"/>
  <c r="L68" i="1"/>
  <c r="C67" i="1"/>
  <c r="D67" i="1"/>
  <c r="E67" i="1"/>
  <c r="F67" i="1"/>
  <c r="G67" i="1"/>
  <c r="H67" i="1"/>
  <c r="I67" i="1"/>
  <c r="J67" i="1"/>
  <c r="K67" i="1"/>
  <c r="L67" i="1"/>
  <c r="B67" i="1"/>
  <c r="G66" i="1"/>
  <c r="D66" i="1"/>
  <c r="C66" i="1"/>
  <c r="E66" i="1"/>
  <c r="F66" i="1"/>
  <c r="H66" i="1"/>
  <c r="I66" i="1"/>
  <c r="J66" i="1"/>
  <c r="K66" i="1"/>
  <c r="L66" i="1"/>
  <c r="C65" i="1"/>
  <c r="D65" i="1"/>
  <c r="E65" i="1"/>
  <c r="F65" i="1"/>
  <c r="G65" i="1"/>
  <c r="H65" i="1"/>
  <c r="I65" i="1"/>
  <c r="J65" i="1"/>
  <c r="K65" i="1"/>
  <c r="L65" i="1"/>
  <c r="B65" i="1"/>
  <c r="C64" i="1"/>
  <c r="B64" i="1"/>
  <c r="D64" i="1"/>
  <c r="E64" i="1"/>
  <c r="F64" i="1"/>
  <c r="G64" i="1"/>
  <c r="H64" i="1"/>
  <c r="I64" i="1"/>
  <c r="J64" i="1"/>
  <c r="K64" i="1"/>
  <c r="L64" i="1"/>
  <c r="C63" i="1"/>
  <c r="D63" i="1"/>
  <c r="E63" i="1"/>
  <c r="F63" i="1"/>
  <c r="G63" i="1"/>
  <c r="H63" i="1"/>
  <c r="I63" i="1"/>
  <c r="J63" i="1"/>
  <c r="K63" i="1"/>
  <c r="L63" i="1"/>
  <c r="B63" i="1"/>
  <c r="J62" i="1"/>
  <c r="C62" i="1"/>
  <c r="D62" i="1"/>
  <c r="E62" i="1"/>
  <c r="F62" i="1"/>
  <c r="G62" i="1"/>
  <c r="H62" i="1"/>
  <c r="I62" i="1"/>
  <c r="K62" i="1"/>
  <c r="L62" i="1"/>
  <c r="C61" i="1"/>
  <c r="D61" i="1"/>
  <c r="E61" i="1"/>
  <c r="F61" i="1"/>
  <c r="G61" i="1"/>
  <c r="H61" i="1"/>
  <c r="I61" i="1"/>
  <c r="J61" i="1"/>
  <c r="K61" i="1"/>
  <c r="L61" i="1"/>
  <c r="B61" i="1"/>
  <c r="J60" i="1"/>
  <c r="C60" i="1"/>
  <c r="D60" i="1"/>
  <c r="E60" i="1"/>
  <c r="F60" i="1"/>
  <c r="G60" i="1"/>
  <c r="H60" i="1"/>
  <c r="I60" i="1"/>
  <c r="K60" i="1"/>
  <c r="L60" i="1"/>
  <c r="C59" i="1"/>
  <c r="D59" i="1"/>
  <c r="E59" i="1"/>
  <c r="F59" i="1"/>
  <c r="G59" i="1"/>
  <c r="H59" i="1"/>
  <c r="I59" i="1"/>
  <c r="J59" i="1"/>
  <c r="K59" i="1"/>
  <c r="L59" i="1"/>
  <c r="B59" i="1"/>
  <c r="J58" i="1"/>
  <c r="C58" i="1"/>
  <c r="D58" i="1"/>
  <c r="E58" i="1"/>
  <c r="F58" i="1"/>
  <c r="G58" i="1"/>
  <c r="H58" i="1"/>
  <c r="I58" i="1"/>
  <c r="K58" i="1"/>
  <c r="L58" i="1"/>
  <c r="C57" i="1"/>
  <c r="D57" i="1"/>
  <c r="E57" i="1"/>
  <c r="F57" i="1"/>
  <c r="G57" i="1"/>
  <c r="H57" i="1"/>
  <c r="I57" i="1"/>
  <c r="J57" i="1"/>
  <c r="K57" i="1"/>
  <c r="L57" i="1"/>
  <c r="B57" i="1"/>
  <c r="L56" i="1"/>
  <c r="K56" i="1"/>
  <c r="J56" i="1"/>
  <c r="I56" i="1"/>
  <c r="H56" i="1"/>
  <c r="G56" i="1"/>
  <c r="F56" i="1"/>
  <c r="D56" i="1"/>
  <c r="C56" i="1"/>
  <c r="B56" i="1"/>
  <c r="E56" i="1"/>
  <c r="C55" i="1"/>
  <c r="D55" i="1"/>
  <c r="E55" i="1"/>
  <c r="F55" i="1"/>
  <c r="G55" i="1"/>
  <c r="H55" i="1"/>
  <c r="I55" i="1"/>
  <c r="J55" i="1"/>
  <c r="K55" i="1"/>
  <c r="L55" i="1"/>
  <c r="B55" i="1"/>
  <c r="I54" i="1"/>
  <c r="G54" i="1"/>
  <c r="C54" i="1"/>
  <c r="D54" i="1"/>
  <c r="E54" i="1"/>
  <c r="F54" i="1"/>
  <c r="H54" i="1"/>
  <c r="J54" i="1"/>
  <c r="K54" i="1"/>
  <c r="L54" i="1"/>
  <c r="C53" i="1"/>
  <c r="D53" i="1"/>
  <c r="E53" i="1"/>
  <c r="F53" i="1"/>
  <c r="G53" i="1"/>
  <c r="H53" i="1"/>
  <c r="I53" i="1"/>
  <c r="J53" i="1"/>
  <c r="K53" i="1"/>
  <c r="L53" i="1"/>
  <c r="B53" i="1"/>
  <c r="L52" i="1"/>
  <c r="C52" i="1"/>
  <c r="D52" i="1"/>
  <c r="E52" i="1"/>
  <c r="F52" i="1"/>
  <c r="G52" i="1"/>
  <c r="H52" i="1"/>
  <c r="I52" i="1"/>
  <c r="J52" i="1"/>
  <c r="K52" i="1"/>
  <c r="B52" i="1"/>
  <c r="C51" i="1"/>
  <c r="D51" i="1"/>
  <c r="E51" i="1"/>
  <c r="F51" i="1"/>
  <c r="G51" i="1"/>
  <c r="H51" i="1"/>
  <c r="I51" i="1"/>
  <c r="J51" i="1"/>
  <c r="K51" i="1"/>
  <c r="L51" i="1"/>
  <c r="B51" i="1"/>
  <c r="L50" i="1"/>
  <c r="C50" i="1"/>
  <c r="D50" i="1"/>
  <c r="E50" i="1"/>
  <c r="F50" i="1"/>
  <c r="G50" i="1"/>
  <c r="H50" i="1"/>
  <c r="I50" i="1"/>
  <c r="J50" i="1"/>
  <c r="K50" i="1"/>
  <c r="C49" i="1"/>
  <c r="D49" i="1"/>
  <c r="E49" i="1"/>
  <c r="F49" i="1"/>
  <c r="G49" i="1"/>
  <c r="H49" i="1"/>
  <c r="I49" i="1"/>
  <c r="J49" i="1"/>
  <c r="K49" i="1"/>
  <c r="L49" i="1"/>
  <c r="B49" i="1"/>
  <c r="E48" i="1"/>
  <c r="C48" i="1"/>
  <c r="D48" i="1"/>
  <c r="F48" i="1"/>
  <c r="G48" i="1"/>
  <c r="H48" i="1"/>
  <c r="I48" i="1"/>
  <c r="J48" i="1"/>
  <c r="K48" i="1"/>
  <c r="L48" i="1"/>
  <c r="C47" i="1"/>
  <c r="D47" i="1"/>
  <c r="E47" i="1"/>
  <c r="F47" i="1"/>
  <c r="G47" i="1"/>
  <c r="H47" i="1"/>
  <c r="I47" i="1"/>
  <c r="J47" i="1"/>
  <c r="K47" i="1"/>
  <c r="L47" i="1"/>
  <c r="B47" i="1"/>
  <c r="L46" i="1"/>
  <c r="J46" i="1"/>
  <c r="I46" i="1"/>
  <c r="H46" i="1"/>
  <c r="G46" i="1"/>
  <c r="F46" i="1"/>
  <c r="K46" i="1"/>
  <c r="E46" i="1"/>
  <c r="D46" i="1"/>
  <c r="C46" i="1"/>
  <c r="B46" i="1"/>
  <c r="C45" i="1"/>
  <c r="D45" i="1"/>
  <c r="E45" i="1"/>
  <c r="F45" i="1"/>
  <c r="G45" i="1"/>
  <c r="H45" i="1"/>
  <c r="I45" i="1"/>
  <c r="J45" i="1"/>
  <c r="K45" i="1"/>
  <c r="L45" i="1"/>
  <c r="B45" i="1"/>
  <c r="F44" i="1"/>
  <c r="C44" i="1"/>
  <c r="D44" i="1"/>
  <c r="E44" i="1"/>
  <c r="G44" i="1"/>
  <c r="H44" i="1"/>
  <c r="I44" i="1"/>
  <c r="J44" i="1"/>
  <c r="K44" i="1"/>
  <c r="L44" i="1"/>
  <c r="C43" i="1"/>
  <c r="D43" i="1"/>
  <c r="E43" i="1"/>
  <c r="F43" i="1"/>
  <c r="G43" i="1"/>
  <c r="H43" i="1"/>
  <c r="I43" i="1"/>
  <c r="J43" i="1"/>
  <c r="K43" i="1"/>
  <c r="L43" i="1"/>
  <c r="B43" i="1"/>
  <c r="L42" i="1"/>
  <c r="H42" i="1"/>
  <c r="G42" i="1"/>
  <c r="E42" i="1"/>
  <c r="F42" i="1"/>
  <c r="I42" i="1"/>
  <c r="J42" i="1"/>
  <c r="K42" i="1"/>
  <c r="D42" i="1"/>
  <c r="C42" i="1"/>
  <c r="B42" i="1"/>
  <c r="C41" i="1"/>
  <c r="D41" i="1"/>
  <c r="E41" i="1"/>
  <c r="F41" i="1"/>
  <c r="G41" i="1"/>
  <c r="H41" i="1"/>
  <c r="I41" i="1"/>
  <c r="J41" i="1"/>
  <c r="K41" i="1"/>
  <c r="L41" i="1"/>
  <c r="B41" i="1"/>
  <c r="L40" i="1"/>
  <c r="K40" i="1"/>
  <c r="J40" i="1"/>
  <c r="I40" i="1"/>
  <c r="H40" i="1"/>
  <c r="G40" i="1"/>
  <c r="F40" i="1"/>
  <c r="E40" i="1"/>
  <c r="D40" i="1"/>
  <c r="C40" i="1"/>
  <c r="B40" i="1"/>
  <c r="C39" i="1"/>
  <c r="D39" i="1"/>
  <c r="E39" i="1"/>
  <c r="F39" i="1"/>
  <c r="G39" i="1"/>
  <c r="H39" i="1"/>
  <c r="I39" i="1"/>
  <c r="J39" i="1"/>
  <c r="K39" i="1"/>
  <c r="L39" i="1"/>
  <c r="B39" i="1"/>
  <c r="C31" i="1"/>
  <c r="C33" i="1" s="1"/>
  <c r="D31" i="1"/>
  <c r="D34" i="1" s="1"/>
  <c r="E31" i="1"/>
  <c r="E33" i="1" s="1"/>
  <c r="F31" i="1"/>
  <c r="G31" i="1"/>
  <c r="G33" i="1" s="1"/>
  <c r="H31" i="1"/>
  <c r="I31" i="1"/>
  <c r="I34" i="1" s="1"/>
  <c r="J31" i="1"/>
  <c r="J34" i="1" s="1"/>
  <c r="K31" i="1"/>
  <c r="L31" i="1"/>
  <c r="B31" i="1"/>
  <c r="B33" i="1" s="1"/>
  <c r="D80" i="1"/>
  <c r="E74" i="1"/>
  <c r="B70" i="1"/>
  <c r="B68" i="1"/>
  <c r="B66" i="1"/>
  <c r="B62" i="1"/>
  <c r="B60" i="1"/>
  <c r="B58" i="1"/>
  <c r="B54" i="1"/>
  <c r="B50" i="1"/>
  <c r="B48" i="1"/>
  <c r="B44" i="1"/>
  <c r="L34" i="1" l="1"/>
  <c r="L33" i="1"/>
  <c r="K33" i="1"/>
  <c r="K34" i="1"/>
  <c r="K96" i="1"/>
  <c r="J33" i="1"/>
  <c r="I33" i="1"/>
  <c r="H34" i="1"/>
  <c r="H33" i="1"/>
  <c r="G34" i="1"/>
  <c r="F33" i="1"/>
  <c r="E34" i="1"/>
  <c r="F34" i="1"/>
  <c r="D33" i="1"/>
  <c r="C34" i="1"/>
  <c r="B34" i="1"/>
  <c r="B80" i="1"/>
  <c r="C80" i="1"/>
</calcChain>
</file>

<file path=xl/sharedStrings.xml><?xml version="1.0" encoding="utf-8"?>
<sst xmlns="http://schemas.openxmlformats.org/spreadsheetml/2006/main" count="96" uniqueCount="96">
  <si>
    <t>Cormorán Imperial</t>
  </si>
  <si>
    <t>Yeco</t>
  </si>
  <si>
    <t>Cormorán de las Rocas</t>
  </si>
  <si>
    <t>Gaviota Dominicana</t>
  </si>
  <si>
    <t>Petrel Gigante</t>
  </si>
  <si>
    <t>Petrel Plateado</t>
  </si>
  <si>
    <t>Albatros Ceja Negra</t>
  </si>
  <si>
    <t>Cisne Cuello Negro</t>
  </si>
  <si>
    <t>Quetro No Volador</t>
  </si>
  <si>
    <t>Pato Juarjual</t>
  </si>
  <si>
    <t>Pimpollo</t>
  </si>
  <si>
    <t>Martín Pescador</t>
  </si>
  <si>
    <t>Churrete</t>
  </si>
  <si>
    <t>Tiuque</t>
  </si>
  <si>
    <t>Tordo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</si>
  <si>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</si>
  <si>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</si>
  <si>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</si>
  <si>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</si>
  <si>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</si>
  <si>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</si>
  <si>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</si>
  <si>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</si>
  <si>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Martín Pescador</t>
  </si>
  <si>
    <t>% Tiuque</t>
  </si>
  <si>
    <t>% Traro</t>
  </si>
  <si>
    <t>% Jote Cabeza Colorada</t>
  </si>
  <si>
    <t>% Petrel Plateado</t>
  </si>
  <si>
    <t>% Cisne Cuello Negro</t>
  </si>
  <si>
    <t>% Pato Juarjual</t>
  </si>
  <si>
    <t>% Pimpollo</t>
  </si>
  <si>
    <t>% Tordo</t>
  </si>
  <si>
    <t>Jote Cabeza Colorada</t>
  </si>
  <si>
    <t>% Albatros Ceja Negra</t>
  </si>
  <si>
    <t>Pato Antiojillo</t>
  </si>
  <si>
    <t>Pato Jergón Grande</t>
  </si>
  <si>
    <t>Garza Chica</t>
  </si>
  <si>
    <t>Churrete Acanelado</t>
  </si>
  <si>
    <t>Rayadito</t>
  </si>
  <si>
    <t>Carpintero Negro</t>
  </si>
  <si>
    <t>Pitío</t>
  </si>
  <si>
    <t>Traro</t>
  </si>
  <si>
    <t>Carancho Cordillerano del sur</t>
  </si>
  <si>
    <t>Aguilucho</t>
  </si>
  <si>
    <t>Mirlo</t>
  </si>
  <si>
    <t>Picaflor Chico</t>
  </si>
  <si>
    <t>% Pato Antiojillo</t>
  </si>
  <si>
    <t>% Pato Jergón Grande</t>
  </si>
  <si>
    <t>% Garza Chica</t>
  </si>
  <si>
    <t>% Churrete Acanelado</t>
  </si>
  <si>
    <t>% Rayadito</t>
  </si>
  <si>
    <t>% Carpintero Negro</t>
  </si>
  <si>
    <t>% Pitío</t>
  </si>
  <si>
    <t>% Carancho Cordillerano del sur</t>
  </si>
  <si>
    <t>% Aguilucho</t>
  </si>
  <si>
    <t>% Mirlo</t>
  </si>
  <si>
    <t>% Picaflor Chico</t>
  </si>
  <si>
    <t>Cóndor</t>
  </si>
  <si>
    <t>% Cóndor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</si>
  <si>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</si>
  <si>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</si>
  <si>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</si>
  <si>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</si>
  <si>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</si>
  <si>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</si>
  <si>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</si>
  <si>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Albatros Ceja Negra</t>
  </si>
  <si>
    <t>Density Petrel Gigante</t>
  </si>
  <si>
    <t>Density Petrel Plateado</t>
  </si>
  <si>
    <t>Density Cisne Cuello Negro</t>
  </si>
  <si>
    <t>Density Quetro No Volador</t>
  </si>
  <si>
    <t>Density Pato Juarjual</t>
  </si>
  <si>
    <t>Density Pato Antiojillo</t>
  </si>
  <si>
    <t>Density Pato Jergón Grande</t>
  </si>
  <si>
    <t>Density Garza Chica</t>
  </si>
  <si>
    <t>Density Pimpollo</t>
  </si>
  <si>
    <t>Density Martín Pescador</t>
  </si>
  <si>
    <t>Density Churrete Acanelado</t>
  </si>
  <si>
    <t>Density Churrete</t>
  </si>
  <si>
    <t>Density Rayadito</t>
  </si>
  <si>
    <t>Density Carpintero Negro</t>
  </si>
  <si>
    <t>Density Pitío</t>
  </si>
  <si>
    <t>Density Traro</t>
  </si>
  <si>
    <t>Density Tiuque</t>
  </si>
  <si>
    <t>Density Carancho Cordillerano del sur</t>
  </si>
  <si>
    <t>Density Jote Cabeza Colorada</t>
  </si>
  <si>
    <t>Density Cóndor</t>
  </si>
  <si>
    <t>Density Aguilucho</t>
  </si>
  <si>
    <t>Density Mirlo</t>
  </si>
  <si>
    <t>Density Tordo</t>
  </si>
  <si>
    <t>Density Picaflor Chico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</si>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</sst>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topLeftCell="A25" zoomScaleNormal="100" workbookViewId="0">
      <selection activeCell="A37" sqref="A37"/>
    </sheetView>
  </sheetViews>
  <sheetFormatPr baseColWidth="10" defaultColWidth="8.88671875" defaultRowHeight="11.4" x14ac:dyDescent="0.3"/>
  <cols>
    <col min="1" max="1" width="39.21875" style="2" customWidth="1"/>
    <col min="2" max="2" width="12" style="2" customWidth="1"/>
    <col min="3" max="4" width="11.5546875" style="2" customWidth="1"/>
    <col min="5" max="5" width="10.109375" style="2" customWidth="1"/>
    <col min="6" max="6" width="9.33203125" style="2" customWidth="1"/>
    <col min="7" max="7" width="9.44140625" style="2" customWidth="1"/>
    <col min="8" max="8" width="9.77734375" style="2" customWidth="1"/>
    <col min="9" max="9" width="10.109375" style="2" customWidth="1"/>
    <col min="10" max="11" width="9.77734375" style="2" customWidth="1"/>
    <col min="12" max="12" width="9.5546875" style="2" customWidth="1"/>
    <col min="13" max="13" width="8.88671875" style="2"/>
    <col min="14" max="14" width="11.109375" style="2" bestFit="1" customWidth="1"/>
    <col min="15" max="15" width="11.6640625" style="2" bestFit="1" customWidth="1"/>
    <col min="16" max="16" width="11.109375" style="2" bestFit="1" customWidth="1"/>
    <col min="17" max="16384" width="8.88671875" style="2"/>
  </cols>
  <sheetData>
    <row r="1" spans="1:12" ht="12" x14ac:dyDescent="0.3">
      <c r="A1" s="1" t="s">
        <v>91</v>
      </c>
      <c r="B1" s="6">
        <v>1</v>
      </c>
      <c r="C1" s="6">
        <v>2</v>
      </c>
      <c r="D1" s="6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2" x14ac:dyDescent="0.3">
      <c r="A2" s="11" t="s">
        <v>0</v>
      </c>
      <c r="B2" s="7">
        <v>46</v>
      </c>
      <c r="C2" s="7">
        <v>4</v>
      </c>
      <c r="D2" s="7">
        <v>16</v>
      </c>
      <c r="E2" s="7">
        <v>0</v>
      </c>
      <c r="F2" s="7">
        <v>42</v>
      </c>
      <c r="G2" s="7">
        <v>94</v>
      </c>
      <c r="H2" s="7">
        <v>14</v>
      </c>
      <c r="I2" s="7">
        <v>2</v>
      </c>
      <c r="J2" s="7">
        <v>3</v>
      </c>
      <c r="K2" s="7">
        <v>3</v>
      </c>
      <c r="L2" s="7">
        <v>16</v>
      </c>
    </row>
    <row r="3" spans="1:12" x14ac:dyDescent="0.3">
      <c r="A3" s="11" t="s">
        <v>1</v>
      </c>
      <c r="B3" s="7">
        <v>1</v>
      </c>
      <c r="C3" s="7">
        <v>1</v>
      </c>
      <c r="D3" s="7">
        <v>2</v>
      </c>
      <c r="E3" s="7">
        <v>0</v>
      </c>
      <c r="F3" s="7">
        <v>0</v>
      </c>
      <c r="G3" s="7">
        <v>2</v>
      </c>
      <c r="H3" s="7">
        <v>1</v>
      </c>
      <c r="I3" s="7">
        <v>0</v>
      </c>
      <c r="J3" s="7">
        <v>0</v>
      </c>
      <c r="K3" s="7">
        <v>0</v>
      </c>
      <c r="L3" s="7">
        <v>1</v>
      </c>
    </row>
    <row r="4" spans="1:12" x14ac:dyDescent="0.3">
      <c r="A4" s="11" t="s">
        <v>2</v>
      </c>
      <c r="B4" s="7">
        <v>0</v>
      </c>
      <c r="C4" s="7">
        <v>0</v>
      </c>
      <c r="D4" s="7">
        <v>0</v>
      </c>
      <c r="E4" s="7">
        <v>0</v>
      </c>
      <c r="F4" s="7">
        <v>2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1:12" x14ac:dyDescent="0.3">
      <c r="A5" s="11" t="s">
        <v>3</v>
      </c>
      <c r="B5" s="7">
        <v>4</v>
      </c>
      <c r="C5" s="7">
        <v>1</v>
      </c>
      <c r="D5" s="7">
        <v>2</v>
      </c>
      <c r="E5" s="7">
        <v>1</v>
      </c>
      <c r="F5" s="7">
        <v>3</v>
      </c>
      <c r="G5" s="7">
        <v>34</v>
      </c>
      <c r="H5" s="7">
        <v>2</v>
      </c>
      <c r="I5" s="7">
        <v>1</v>
      </c>
      <c r="J5" s="7">
        <v>4</v>
      </c>
      <c r="K5" s="7">
        <v>0</v>
      </c>
      <c r="L5" s="7">
        <v>430</v>
      </c>
    </row>
    <row r="6" spans="1:12" x14ac:dyDescent="0.3">
      <c r="A6" s="11" t="s">
        <v>6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3">
      <c r="A7" s="11" t="s">
        <v>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</row>
    <row r="8" spans="1:12" x14ac:dyDescent="0.3">
      <c r="A8" s="11" t="s">
        <v>5</v>
      </c>
      <c r="B8" s="7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2</v>
      </c>
    </row>
    <row r="9" spans="1:12" x14ac:dyDescent="0.3">
      <c r="A9" s="11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2</v>
      </c>
      <c r="H9" s="7">
        <v>0</v>
      </c>
      <c r="I9" s="7">
        <v>1</v>
      </c>
      <c r="J9" s="7">
        <v>0</v>
      </c>
      <c r="K9" s="7">
        <v>0</v>
      </c>
      <c r="L9" s="7">
        <v>0</v>
      </c>
    </row>
    <row r="10" spans="1:12" x14ac:dyDescent="0.3">
      <c r="A10" s="11" t="s">
        <v>8</v>
      </c>
      <c r="B10" s="7">
        <v>3</v>
      </c>
      <c r="C10" s="7">
        <v>19</v>
      </c>
      <c r="D10" s="7">
        <v>24</v>
      </c>
      <c r="E10" s="7">
        <v>0</v>
      </c>
      <c r="F10" s="7">
        <v>2</v>
      </c>
      <c r="G10" s="7">
        <v>62</v>
      </c>
      <c r="H10" s="7">
        <v>6</v>
      </c>
      <c r="I10" s="7">
        <v>24</v>
      </c>
      <c r="J10" s="7">
        <v>17</v>
      </c>
      <c r="K10" s="7">
        <v>1</v>
      </c>
      <c r="L10" s="7">
        <v>13</v>
      </c>
    </row>
    <row r="11" spans="1:12" x14ac:dyDescent="0.3">
      <c r="A11" s="11" t="s">
        <v>9</v>
      </c>
      <c r="B11" s="7">
        <v>0</v>
      </c>
      <c r="C11" s="7">
        <v>4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3</v>
      </c>
      <c r="K11" s="7">
        <v>0</v>
      </c>
      <c r="L11" s="7">
        <v>0</v>
      </c>
    </row>
    <row r="12" spans="1:12" x14ac:dyDescent="0.3">
      <c r="A12" s="11" t="s">
        <v>34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</row>
    <row r="13" spans="1:12" x14ac:dyDescent="0.3">
      <c r="A13" s="11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6</v>
      </c>
      <c r="K13" s="7">
        <v>0</v>
      </c>
      <c r="L13" s="7">
        <v>0</v>
      </c>
    </row>
    <row r="14" spans="1:12" x14ac:dyDescent="0.3">
      <c r="A14" s="11" t="s">
        <v>36</v>
      </c>
      <c r="B14" s="7">
        <v>1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 x14ac:dyDescent="0.3">
      <c r="A15" s="11" t="s">
        <v>10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 x14ac:dyDescent="0.3">
      <c r="A16" s="11" t="s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2</v>
      </c>
      <c r="J16" s="7">
        <v>1</v>
      </c>
      <c r="K16" s="7">
        <v>0</v>
      </c>
      <c r="L16" s="7">
        <v>0</v>
      </c>
    </row>
    <row r="17" spans="1:12" x14ac:dyDescent="0.3">
      <c r="A17" s="11" t="s">
        <v>37</v>
      </c>
      <c r="B17" s="7">
        <v>0</v>
      </c>
      <c r="C17" s="7">
        <v>0</v>
      </c>
      <c r="D17" s="7">
        <v>0</v>
      </c>
      <c r="E17" s="7">
        <v>0</v>
      </c>
      <c r="F17" s="7">
        <v>2</v>
      </c>
      <c r="G17" s="7">
        <v>0</v>
      </c>
      <c r="H17" s="7">
        <v>2</v>
      </c>
      <c r="I17" s="7">
        <v>0</v>
      </c>
      <c r="J17" s="7">
        <v>0</v>
      </c>
      <c r="K17" s="7">
        <v>0</v>
      </c>
      <c r="L17" s="7">
        <v>0</v>
      </c>
    </row>
    <row r="18" spans="1:12" x14ac:dyDescent="0.3">
      <c r="A18" s="11" t="s">
        <v>12</v>
      </c>
      <c r="B18" s="7">
        <v>11</v>
      </c>
      <c r="C18" s="7">
        <v>2</v>
      </c>
      <c r="D18" s="7">
        <v>6</v>
      </c>
      <c r="E18" s="7">
        <v>7</v>
      </c>
      <c r="F18" s="7">
        <v>3</v>
      </c>
      <c r="G18" s="7">
        <v>0</v>
      </c>
      <c r="H18" s="7">
        <v>3</v>
      </c>
      <c r="I18" s="7">
        <v>1</v>
      </c>
      <c r="J18" s="7">
        <v>0</v>
      </c>
      <c r="K18" s="7">
        <v>0</v>
      </c>
      <c r="L18" s="7">
        <v>2</v>
      </c>
    </row>
    <row r="19" spans="1:12" x14ac:dyDescent="0.3">
      <c r="A19" s="11" t="s">
        <v>38</v>
      </c>
      <c r="B19" s="7">
        <v>6</v>
      </c>
      <c r="C19" s="7">
        <v>5</v>
      </c>
      <c r="D19" s="7">
        <v>2</v>
      </c>
      <c r="E19" s="7">
        <v>0</v>
      </c>
      <c r="F19" s="7">
        <v>4</v>
      </c>
      <c r="G19" s="7">
        <v>0</v>
      </c>
      <c r="H19" s="7">
        <v>8</v>
      </c>
      <c r="I19" s="7">
        <v>0</v>
      </c>
      <c r="J19" s="7">
        <v>4</v>
      </c>
      <c r="K19" s="7">
        <v>6</v>
      </c>
      <c r="L19" s="7">
        <v>1</v>
      </c>
    </row>
    <row r="20" spans="1:12" x14ac:dyDescent="0.3">
      <c r="A20" s="11" t="s">
        <v>39</v>
      </c>
      <c r="B20" s="7">
        <v>3</v>
      </c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v>2</v>
      </c>
      <c r="I20" s="7">
        <v>0</v>
      </c>
      <c r="J20" s="7">
        <v>0</v>
      </c>
      <c r="K20" s="7">
        <v>2</v>
      </c>
      <c r="L20" s="7">
        <v>0</v>
      </c>
    </row>
    <row r="21" spans="1:12" x14ac:dyDescent="0.3">
      <c r="A21" s="11" t="s">
        <v>40</v>
      </c>
      <c r="B21" s="7">
        <v>2</v>
      </c>
      <c r="C21" s="7">
        <v>0</v>
      </c>
      <c r="D21" s="7">
        <v>0</v>
      </c>
      <c r="E21" s="7">
        <v>0</v>
      </c>
      <c r="F21" s="7">
        <v>0</v>
      </c>
      <c r="G21" s="7">
        <v>2</v>
      </c>
      <c r="H21" s="7">
        <v>2</v>
      </c>
      <c r="I21" s="7">
        <v>0</v>
      </c>
      <c r="J21" s="7">
        <v>0</v>
      </c>
      <c r="K21" s="7">
        <v>3</v>
      </c>
      <c r="L21" s="7">
        <v>0</v>
      </c>
    </row>
    <row r="22" spans="1:12" x14ac:dyDescent="0.3">
      <c r="A22" s="11" t="s">
        <v>41</v>
      </c>
      <c r="B22" s="7">
        <v>0</v>
      </c>
      <c r="C22" s="7">
        <v>0</v>
      </c>
      <c r="D22" s="7">
        <v>0</v>
      </c>
      <c r="E22" s="7">
        <v>2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</row>
    <row r="23" spans="1:12" x14ac:dyDescent="0.3">
      <c r="A23" s="9" t="s">
        <v>13</v>
      </c>
      <c r="B23" s="7">
        <v>0</v>
      </c>
      <c r="C23" s="7">
        <v>0</v>
      </c>
      <c r="D23" s="7">
        <v>0</v>
      </c>
      <c r="E23" s="7">
        <v>0</v>
      </c>
      <c r="F23" s="7">
        <v>2</v>
      </c>
      <c r="G23" s="7">
        <v>0</v>
      </c>
      <c r="H23" s="7">
        <v>0</v>
      </c>
      <c r="I23" s="7">
        <v>0</v>
      </c>
      <c r="J23" s="7">
        <v>0</v>
      </c>
      <c r="K23" s="7">
        <v>2</v>
      </c>
      <c r="L23" s="7">
        <v>0</v>
      </c>
    </row>
    <row r="24" spans="1:12" x14ac:dyDescent="0.3">
      <c r="A24" s="9" t="s">
        <v>42</v>
      </c>
      <c r="B24" s="7">
        <v>0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</row>
    <row r="25" spans="1:12" x14ac:dyDescent="0.3">
      <c r="A25" s="9" t="s">
        <v>32</v>
      </c>
      <c r="B25" s="7">
        <v>0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</row>
    <row r="26" spans="1:12" x14ac:dyDescent="0.3">
      <c r="A26" s="9" t="s">
        <v>57</v>
      </c>
      <c r="B26" s="7">
        <v>0</v>
      </c>
      <c r="C26" s="7">
        <v>0</v>
      </c>
      <c r="D26" s="7">
        <v>0</v>
      </c>
      <c r="E26" s="7">
        <v>3</v>
      </c>
      <c r="F26" s="7">
        <v>2</v>
      </c>
      <c r="G26" s="7">
        <v>1</v>
      </c>
      <c r="H26" s="7">
        <v>0</v>
      </c>
      <c r="I26" s="7">
        <v>0</v>
      </c>
      <c r="J26" s="7">
        <v>1</v>
      </c>
      <c r="K26" s="7">
        <v>1</v>
      </c>
      <c r="L26" s="7">
        <v>0</v>
      </c>
    </row>
    <row r="27" spans="1:12" x14ac:dyDescent="0.3">
      <c r="A27" s="9" t="s">
        <v>43</v>
      </c>
      <c r="B27" s="7">
        <v>1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</row>
    <row r="28" spans="1:12" x14ac:dyDescent="0.3">
      <c r="A28" s="9" t="s">
        <v>44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4</v>
      </c>
      <c r="I28" s="7">
        <v>0</v>
      </c>
      <c r="J28" s="7">
        <v>0</v>
      </c>
      <c r="K28" s="7">
        <v>3</v>
      </c>
      <c r="L28" s="7">
        <v>3</v>
      </c>
    </row>
    <row r="29" spans="1:12" x14ac:dyDescent="0.3">
      <c r="A29" s="9" t="s">
        <v>14</v>
      </c>
      <c r="B29" s="7">
        <v>0</v>
      </c>
      <c r="C29" s="7">
        <v>4</v>
      </c>
      <c r="D29" s="7">
        <v>0</v>
      </c>
      <c r="E29" s="7">
        <v>0</v>
      </c>
      <c r="F29" s="7">
        <v>0</v>
      </c>
      <c r="G29" s="7">
        <v>0</v>
      </c>
      <c r="H29" s="7">
        <v>2</v>
      </c>
      <c r="I29" s="7">
        <v>0</v>
      </c>
      <c r="J29" s="7">
        <v>0</v>
      </c>
      <c r="K29" s="7">
        <v>2</v>
      </c>
      <c r="L29" s="7">
        <v>0</v>
      </c>
    </row>
    <row r="30" spans="1:12" ht="12" thickBot="1" x14ac:dyDescent="0.35">
      <c r="A30" s="10" t="s">
        <v>45</v>
      </c>
      <c r="B30" s="8">
        <v>0</v>
      </c>
      <c r="C30" s="8">
        <v>1</v>
      </c>
      <c r="D30" s="8">
        <v>0</v>
      </c>
      <c r="E30" s="7">
        <v>0</v>
      </c>
      <c r="F30" s="7">
        <v>0</v>
      </c>
      <c r="G30" s="7">
        <v>0</v>
      </c>
      <c r="H30" s="8">
        <v>1</v>
      </c>
      <c r="I30" s="7">
        <v>0</v>
      </c>
      <c r="J30" s="8">
        <v>0</v>
      </c>
      <c r="K30" s="8">
        <v>0</v>
      </c>
      <c r="L30" s="8">
        <v>0</v>
      </c>
    </row>
    <row r="31" spans="1:12" x14ac:dyDescent="0.3">
      <c r="A31" s="2" t="s">
        <v>59</v>
      </c>
      <c r="B31" s="5">
        <f>SUM(B2:B30)</f>
        <v>80</v>
      </c>
      <c r="C31" s="5">
        <f t="shared" ref="C31:L31" si="0">SUM(C2:C30)</f>
        <v>42</v>
      </c>
      <c r="D31" s="5">
        <f t="shared" si="0"/>
        <v>54</v>
      </c>
      <c r="E31" s="5">
        <f t="shared" si="0"/>
        <v>17</v>
      </c>
      <c r="F31" s="5">
        <f t="shared" si="0"/>
        <v>63</v>
      </c>
      <c r="G31" s="5">
        <f t="shared" si="0"/>
        <v>200</v>
      </c>
      <c r="H31" s="5">
        <f t="shared" si="0"/>
        <v>47</v>
      </c>
      <c r="I31" s="5">
        <f t="shared" si="0"/>
        <v>31</v>
      </c>
      <c r="J31" s="5">
        <f t="shared" si="0"/>
        <v>41</v>
      </c>
      <c r="K31" s="5">
        <f t="shared" si="0"/>
        <v>23</v>
      </c>
      <c r="L31" s="5">
        <f t="shared" si="0"/>
        <v>470</v>
      </c>
    </row>
    <row r="32" spans="1:12" x14ac:dyDescent="0.3">
      <c r="A32" s="2" t="s">
        <v>60</v>
      </c>
      <c r="B32" s="4">
        <v>12.2</v>
      </c>
      <c r="C32" s="4">
        <v>9.4</v>
      </c>
      <c r="D32" s="4">
        <v>17</v>
      </c>
      <c r="E32" s="4">
        <v>15.3</v>
      </c>
      <c r="F32" s="4">
        <v>21.2</v>
      </c>
      <c r="G32" s="4">
        <v>16.100000000000001</v>
      </c>
      <c r="H32" s="4">
        <v>19.7</v>
      </c>
      <c r="I32" s="4">
        <v>18</v>
      </c>
      <c r="J32" s="4">
        <v>17.2</v>
      </c>
      <c r="K32" s="4">
        <v>20.100000000000001</v>
      </c>
      <c r="L32" s="4">
        <v>17.8</v>
      </c>
    </row>
    <row r="33" spans="1:12" x14ac:dyDescent="0.3">
      <c r="A33" s="2" t="s">
        <v>15</v>
      </c>
      <c r="B33" s="3">
        <f>(B31/1068)*100</f>
        <v>7.4906367041198507</v>
      </c>
      <c r="C33" s="3">
        <f t="shared" ref="C33:L33" si="1">(C31/1068)*100</f>
        <v>3.9325842696629212</v>
      </c>
      <c r="D33" s="3">
        <f t="shared" si="1"/>
        <v>5.0561797752808983</v>
      </c>
      <c r="E33" s="3">
        <f t="shared" si="1"/>
        <v>1.5917602996254683</v>
      </c>
      <c r="F33" s="3">
        <f t="shared" si="1"/>
        <v>5.8988764044943816</v>
      </c>
      <c r="G33" s="3">
        <f t="shared" si="1"/>
        <v>18.726591760299627</v>
      </c>
      <c r="H33" s="3">
        <f t="shared" si="1"/>
        <v>4.4007490636704123</v>
      </c>
      <c r="I33" s="3">
        <f t="shared" si="1"/>
        <v>2.9026217228464422</v>
      </c>
      <c r="J33" s="3">
        <f t="shared" si="1"/>
        <v>3.838951310861423</v>
      </c>
      <c r="K33" s="3">
        <f t="shared" si="1"/>
        <v>2.1535580524344571</v>
      </c>
      <c r="L33" s="3">
        <f t="shared" si="1"/>
        <v>44.007490636704119</v>
      </c>
    </row>
    <row r="34" spans="1:12" x14ac:dyDescent="0.3">
      <c r="A34" s="2" t="s">
        <v>61</v>
      </c>
      <c r="B34" s="3">
        <f>B31/12.2</f>
        <v>6.557377049180328</v>
      </c>
      <c r="C34" s="3">
        <f>C31/9.4</f>
        <v>4.4680851063829783</v>
      </c>
      <c r="D34" s="3">
        <f>D31/17</f>
        <v>3.1764705882352939</v>
      </c>
      <c r="E34" s="3">
        <f>E31/15.3</f>
        <v>1.1111111111111112</v>
      </c>
      <c r="F34" s="3">
        <f>F31/21.2</f>
        <v>2.9716981132075473</v>
      </c>
      <c r="G34" s="3">
        <f>G31/16.1</f>
        <v>12.422360248447204</v>
      </c>
      <c r="H34" s="3">
        <f>H31/19.7</f>
        <v>2.3857868020304571</v>
      </c>
      <c r="I34" s="3">
        <f>I31/18</f>
        <v>1.7222222222222223</v>
      </c>
      <c r="J34" s="3">
        <f>J31/17.2</f>
        <v>2.3837209302325584</v>
      </c>
      <c r="K34" s="3">
        <f>K31/20.1</f>
        <v>1.144278606965174</v>
      </c>
      <c r="L34" s="3">
        <f>L31/17.8</f>
        <v>26.40449438202247</v>
      </c>
    </row>
    <row r="35" spans="1:12" x14ac:dyDescent="0.3">
      <c r="A35" s="2" t="s">
        <v>94</v>
      </c>
      <c r="B35" s="3">
        <v>1.53</v>
      </c>
      <c r="C35" s="3">
        <v>1.784</v>
      </c>
      <c r="D35" s="3">
        <v>1.4530000000000001</v>
      </c>
      <c r="E35" s="3">
        <v>1.6739999999999999</v>
      </c>
      <c r="F35" s="3">
        <v>1.3480000000000001</v>
      </c>
      <c r="G35" s="3">
        <v>1.256</v>
      </c>
      <c r="H35" s="3">
        <v>2.145</v>
      </c>
      <c r="I35" s="3">
        <v>0.88400000000000001</v>
      </c>
      <c r="J35" s="3">
        <v>1.8109999999999999</v>
      </c>
      <c r="K35" s="3">
        <v>2.0569999999999999</v>
      </c>
      <c r="L35" s="3">
        <v>0.42599999999999999</v>
      </c>
    </row>
    <row r="36" spans="1:12" x14ac:dyDescent="0.3">
      <c r="A36" s="2" t="s">
        <v>95</v>
      </c>
      <c r="B36" s="3">
        <f>1-0.362</f>
        <v>0.63800000000000001</v>
      </c>
      <c r="C36" s="3">
        <f>1-0.25</f>
        <v>0.75</v>
      </c>
      <c r="D36" s="3">
        <f>1-0.303</f>
        <v>0.69700000000000006</v>
      </c>
      <c r="E36" s="3">
        <f>1-0.238</f>
        <v>0.76200000000000001</v>
      </c>
      <c r="F36" s="3">
        <f>1-0.458</f>
        <v>0.54200000000000004</v>
      </c>
      <c r="G36" s="3">
        <f>1-0.346</f>
        <v>0.65400000000000003</v>
      </c>
      <c r="H36" s="3">
        <f>1-0.155</f>
        <v>0.84499999999999997</v>
      </c>
      <c r="I36" s="3">
        <f>1-0.6108</f>
        <v>0.38919999999999999</v>
      </c>
      <c r="J36" s="3">
        <f>1-0.226</f>
        <v>0.77400000000000002</v>
      </c>
      <c r="K36" s="3">
        <f>1-0.145</f>
        <v>0.85499999999999998</v>
      </c>
      <c r="L36" s="3">
        <f>1-0.839</f>
        <v>0.16100000000000003</v>
      </c>
    </row>
    <row r="37" spans="1:12" x14ac:dyDescent="0.3">
      <c r="A37" s="2" t="s">
        <v>92</v>
      </c>
      <c r="B37" s="3">
        <v>1.7290000000000001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</row>
    <row r="38" spans="1:12" x14ac:dyDescent="0.3">
      <c r="A38" s="2" t="s">
        <v>93</v>
      </c>
      <c r="B38" s="3">
        <f>1-0.282</f>
        <v>0.71799999999999997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</row>
    <row r="39" spans="1:12" x14ac:dyDescent="0.3">
      <c r="A39" s="2" t="s">
        <v>16</v>
      </c>
      <c r="B39" s="3">
        <f>(B2/240)*100</f>
        <v>19.166666666666668</v>
      </c>
      <c r="C39" s="3">
        <f t="shared" ref="C39:L39" si="2">(C2/240)*100</f>
        <v>1.6666666666666667</v>
      </c>
      <c r="D39" s="3">
        <f t="shared" si="2"/>
        <v>6.666666666666667</v>
      </c>
      <c r="E39" s="3">
        <f t="shared" si="2"/>
        <v>0</v>
      </c>
      <c r="F39" s="3">
        <f t="shared" si="2"/>
        <v>17.5</v>
      </c>
      <c r="G39" s="3">
        <f t="shared" si="2"/>
        <v>39.166666666666664</v>
      </c>
      <c r="H39" s="3">
        <f t="shared" si="2"/>
        <v>5.833333333333333</v>
      </c>
      <c r="I39" s="3">
        <f t="shared" si="2"/>
        <v>0.83333333333333337</v>
      </c>
      <c r="J39" s="3">
        <f t="shared" si="2"/>
        <v>1.25</v>
      </c>
      <c r="K39" s="3">
        <f t="shared" si="2"/>
        <v>1.25</v>
      </c>
      <c r="L39" s="3">
        <f t="shared" si="2"/>
        <v>6.666666666666667</v>
      </c>
    </row>
    <row r="40" spans="1:12" x14ac:dyDescent="0.3">
      <c r="A40" s="2" t="s">
        <v>62</v>
      </c>
      <c r="B40" s="3">
        <f>B2/12.2</f>
        <v>3.7704918032786887</v>
      </c>
      <c r="C40" s="3">
        <f>C2/9.4</f>
        <v>0.42553191489361702</v>
      </c>
      <c r="D40" s="3">
        <f>D2/17</f>
        <v>0.94117647058823528</v>
      </c>
      <c r="E40" s="3">
        <f>E2/15.3</f>
        <v>0</v>
      </c>
      <c r="F40" s="3">
        <f>F2/21.2</f>
        <v>1.9811320754716981</v>
      </c>
      <c r="G40" s="3">
        <f>G2/16.1</f>
        <v>5.8385093167701863</v>
      </c>
      <c r="H40" s="3">
        <f>H2/19.7</f>
        <v>0.71065989847715738</v>
      </c>
      <c r="I40" s="3">
        <f>I2/18</f>
        <v>0.1111111111111111</v>
      </c>
      <c r="J40" s="3">
        <f>J2/17.2</f>
        <v>0.1744186046511628</v>
      </c>
      <c r="K40" s="3">
        <f>K2/20.1</f>
        <v>0.14925373134328357</v>
      </c>
      <c r="L40" s="3">
        <f>L2/17.8</f>
        <v>0.898876404494382</v>
      </c>
    </row>
    <row r="41" spans="1:12" x14ac:dyDescent="0.3">
      <c r="A41" s="2" t="s">
        <v>17</v>
      </c>
      <c r="B41" s="3">
        <f t="shared" ref="B41:L41" si="3">(B3/8)*100</f>
        <v>12.5</v>
      </c>
      <c r="C41" s="3">
        <f t="shared" si="3"/>
        <v>12.5</v>
      </c>
      <c r="D41" s="3">
        <f t="shared" si="3"/>
        <v>25</v>
      </c>
      <c r="E41" s="3">
        <f t="shared" si="3"/>
        <v>0</v>
      </c>
      <c r="F41" s="3">
        <f t="shared" si="3"/>
        <v>0</v>
      </c>
      <c r="G41" s="3">
        <f t="shared" si="3"/>
        <v>25</v>
      </c>
      <c r="H41" s="3">
        <f t="shared" si="3"/>
        <v>12.5</v>
      </c>
      <c r="I41" s="3">
        <f t="shared" si="3"/>
        <v>0</v>
      </c>
      <c r="J41" s="3">
        <f t="shared" si="3"/>
        <v>0</v>
      </c>
      <c r="K41" s="3">
        <f t="shared" si="3"/>
        <v>0</v>
      </c>
      <c r="L41" s="3">
        <f t="shared" si="3"/>
        <v>12.5</v>
      </c>
    </row>
    <row r="42" spans="1:12" x14ac:dyDescent="0.3">
      <c r="A42" s="2" t="s">
        <v>63</v>
      </c>
      <c r="B42" s="3">
        <f>B3/12.2</f>
        <v>8.1967213114754106E-2</v>
      </c>
      <c r="C42" s="3">
        <f>C3/9.4</f>
        <v>0.10638297872340426</v>
      </c>
      <c r="D42" s="3">
        <f>D3/17</f>
        <v>0.11764705882352941</v>
      </c>
      <c r="E42" s="3">
        <f>E3/17</f>
        <v>0</v>
      </c>
      <c r="F42" s="3">
        <f>F3/17</f>
        <v>0</v>
      </c>
      <c r="G42" s="3">
        <f>G3/16.1</f>
        <v>0.12422360248447203</v>
      </c>
      <c r="H42" s="3">
        <f>H3/19.7</f>
        <v>5.0761421319796954E-2</v>
      </c>
      <c r="I42" s="3">
        <f>I3/17</f>
        <v>0</v>
      </c>
      <c r="J42" s="3">
        <f>J3/17</f>
        <v>0</v>
      </c>
      <c r="K42" s="3">
        <f>K3/17</f>
        <v>0</v>
      </c>
      <c r="L42" s="3">
        <f>L3/17.8</f>
        <v>5.6179775280898875E-2</v>
      </c>
    </row>
    <row r="43" spans="1:12" x14ac:dyDescent="0.3">
      <c r="A43" s="2" t="s">
        <v>18</v>
      </c>
      <c r="B43" s="3">
        <f t="shared" ref="B43:L43" si="4">(B4/2)*100</f>
        <v>0</v>
      </c>
      <c r="C43" s="3">
        <f t="shared" si="4"/>
        <v>0</v>
      </c>
      <c r="D43" s="3">
        <f t="shared" si="4"/>
        <v>0</v>
      </c>
      <c r="E43" s="3">
        <f t="shared" si="4"/>
        <v>0</v>
      </c>
      <c r="F43" s="3">
        <f t="shared" si="4"/>
        <v>100</v>
      </c>
      <c r="G43" s="3">
        <f t="shared" si="4"/>
        <v>0</v>
      </c>
      <c r="H43" s="3">
        <f t="shared" si="4"/>
        <v>0</v>
      </c>
      <c r="I43" s="3">
        <f t="shared" si="4"/>
        <v>0</v>
      </c>
      <c r="J43" s="3">
        <f t="shared" si="4"/>
        <v>0</v>
      </c>
      <c r="K43" s="3">
        <f t="shared" si="4"/>
        <v>0</v>
      </c>
      <c r="L43" s="3">
        <f t="shared" si="4"/>
        <v>0</v>
      </c>
    </row>
    <row r="44" spans="1:12" x14ac:dyDescent="0.3">
      <c r="A44" s="2" t="s">
        <v>64</v>
      </c>
      <c r="B44" s="3">
        <f>B4/89.7</f>
        <v>0</v>
      </c>
      <c r="C44" s="3">
        <f>C4/89.7</f>
        <v>0</v>
      </c>
      <c r="D44" s="3">
        <f>D4/89.7</f>
        <v>0</v>
      </c>
      <c r="E44" s="3">
        <f>E4/89.7</f>
        <v>0</v>
      </c>
      <c r="F44" s="3">
        <f>F4/21.2</f>
        <v>9.4339622641509441E-2</v>
      </c>
      <c r="G44" s="3">
        <f t="shared" ref="G44:L44" si="5">G4/89.7</f>
        <v>0</v>
      </c>
      <c r="H44" s="3">
        <f t="shared" si="5"/>
        <v>0</v>
      </c>
      <c r="I44" s="3">
        <f t="shared" si="5"/>
        <v>0</v>
      </c>
      <c r="J44" s="3">
        <f t="shared" si="5"/>
        <v>0</v>
      </c>
      <c r="K44" s="3">
        <f t="shared" si="5"/>
        <v>0</v>
      </c>
      <c r="L44" s="3">
        <f t="shared" si="5"/>
        <v>0</v>
      </c>
    </row>
    <row r="45" spans="1:12" x14ac:dyDescent="0.3">
      <c r="A45" s="2" t="s">
        <v>19</v>
      </c>
      <c r="B45" s="3">
        <f t="shared" ref="B45:L45" si="6">(B5/482)*100</f>
        <v>0.82987551867219922</v>
      </c>
      <c r="C45" s="3">
        <f t="shared" si="6"/>
        <v>0.2074688796680498</v>
      </c>
      <c r="D45" s="3">
        <f t="shared" si="6"/>
        <v>0.41493775933609961</v>
      </c>
      <c r="E45" s="3">
        <f t="shared" si="6"/>
        <v>0.2074688796680498</v>
      </c>
      <c r="F45" s="3">
        <f t="shared" si="6"/>
        <v>0.62240663900414939</v>
      </c>
      <c r="G45" s="3">
        <f t="shared" si="6"/>
        <v>7.0539419087136928</v>
      </c>
      <c r="H45" s="3">
        <f t="shared" si="6"/>
        <v>0.41493775933609961</v>
      </c>
      <c r="I45" s="3">
        <f t="shared" si="6"/>
        <v>0.2074688796680498</v>
      </c>
      <c r="J45" s="3">
        <f t="shared" si="6"/>
        <v>0.82987551867219922</v>
      </c>
      <c r="K45" s="3">
        <f t="shared" si="6"/>
        <v>0</v>
      </c>
      <c r="L45" s="3">
        <f t="shared" si="6"/>
        <v>89.211618257261421</v>
      </c>
    </row>
    <row r="46" spans="1:12" x14ac:dyDescent="0.3">
      <c r="A46" s="2" t="s">
        <v>65</v>
      </c>
      <c r="B46" s="3">
        <f>B5/12.2</f>
        <v>0.32786885245901642</v>
      </c>
      <c r="C46" s="3">
        <f>C5/9.4</f>
        <v>0.10638297872340426</v>
      </c>
      <c r="D46" s="3">
        <f>D5/17</f>
        <v>0.11764705882352941</v>
      </c>
      <c r="E46" s="3">
        <f>E5/15.3</f>
        <v>6.535947712418301E-2</v>
      </c>
      <c r="F46" s="3">
        <f>F5/21.2</f>
        <v>0.14150943396226415</v>
      </c>
      <c r="G46" s="3">
        <f>G5/16.1</f>
        <v>2.1118012422360248</v>
      </c>
      <c r="H46" s="3">
        <f>H5/19.7</f>
        <v>0.10152284263959391</v>
      </c>
      <c r="I46" s="3">
        <f>I5/18</f>
        <v>5.5555555555555552E-2</v>
      </c>
      <c r="J46" s="3">
        <f>J5/17.2</f>
        <v>0.23255813953488372</v>
      </c>
      <c r="K46" s="3">
        <f>K5/15.3</f>
        <v>0</v>
      </c>
      <c r="L46" s="3">
        <f>L5/17.8</f>
        <v>24.157303370786515</v>
      </c>
    </row>
    <row r="47" spans="1:12" x14ac:dyDescent="0.3">
      <c r="A47" s="2" t="s">
        <v>33</v>
      </c>
      <c r="B47" s="3">
        <f t="shared" ref="B47:L47" si="7">(B6/1)*100</f>
        <v>0</v>
      </c>
      <c r="C47" s="3">
        <f t="shared" si="7"/>
        <v>0</v>
      </c>
      <c r="D47" s="3">
        <f t="shared" si="7"/>
        <v>0</v>
      </c>
      <c r="E47" s="3">
        <f t="shared" si="7"/>
        <v>100</v>
      </c>
      <c r="F47" s="3">
        <f t="shared" si="7"/>
        <v>0</v>
      </c>
      <c r="G47" s="3">
        <f t="shared" si="7"/>
        <v>0</v>
      </c>
      <c r="H47" s="3">
        <f t="shared" si="7"/>
        <v>0</v>
      </c>
      <c r="I47" s="3">
        <f t="shared" si="7"/>
        <v>0</v>
      </c>
      <c r="J47" s="3">
        <f t="shared" si="7"/>
        <v>0</v>
      </c>
      <c r="K47" s="3">
        <f t="shared" si="7"/>
        <v>0</v>
      </c>
      <c r="L47" s="3">
        <f t="shared" si="7"/>
        <v>0</v>
      </c>
    </row>
    <row r="48" spans="1:12" x14ac:dyDescent="0.3">
      <c r="A48" s="2" t="s">
        <v>66</v>
      </c>
      <c r="B48" s="3">
        <f>B6/89.7</f>
        <v>0</v>
      </c>
      <c r="C48" s="3">
        <f>C6/89.7</f>
        <v>0</v>
      </c>
      <c r="D48" s="3">
        <f>D6/89.7</f>
        <v>0</v>
      </c>
      <c r="E48" s="3">
        <f>E6/15.3</f>
        <v>6.535947712418301E-2</v>
      </c>
      <c r="F48" s="3">
        <f t="shared" ref="F48:L48" si="8">F6/89.7</f>
        <v>0</v>
      </c>
      <c r="G48" s="3">
        <f t="shared" si="8"/>
        <v>0</v>
      </c>
      <c r="H48" s="3">
        <f t="shared" si="8"/>
        <v>0</v>
      </c>
      <c r="I48" s="3">
        <f t="shared" si="8"/>
        <v>0</v>
      </c>
      <c r="J48" s="3">
        <f t="shared" si="8"/>
        <v>0</v>
      </c>
      <c r="K48" s="3">
        <f t="shared" si="8"/>
        <v>0</v>
      </c>
      <c r="L48" s="3">
        <f t="shared" si="8"/>
        <v>0</v>
      </c>
    </row>
    <row r="49" spans="1:12" x14ac:dyDescent="0.3">
      <c r="A49" s="2" t="s">
        <v>20</v>
      </c>
      <c r="B49" s="3">
        <f t="shared" ref="B49:L49" si="9">(B7/1)*100</f>
        <v>0</v>
      </c>
      <c r="C49" s="3">
        <f t="shared" si="9"/>
        <v>0</v>
      </c>
      <c r="D49" s="3">
        <f t="shared" si="9"/>
        <v>0</v>
      </c>
      <c r="E49" s="3">
        <f t="shared" si="9"/>
        <v>0</v>
      </c>
      <c r="F49" s="3">
        <f t="shared" si="9"/>
        <v>0</v>
      </c>
      <c r="G49" s="3">
        <f t="shared" si="9"/>
        <v>0</v>
      </c>
      <c r="H49" s="3">
        <f t="shared" si="9"/>
        <v>0</v>
      </c>
      <c r="I49" s="3">
        <f t="shared" si="9"/>
        <v>0</v>
      </c>
      <c r="J49" s="3">
        <f t="shared" si="9"/>
        <v>0</v>
      </c>
      <c r="K49" s="3">
        <f t="shared" si="9"/>
        <v>0</v>
      </c>
      <c r="L49" s="3">
        <f t="shared" si="9"/>
        <v>100</v>
      </c>
    </row>
    <row r="50" spans="1:12" x14ac:dyDescent="0.3">
      <c r="A50" s="2" t="s">
        <v>67</v>
      </c>
      <c r="B50" s="3">
        <f t="shared" ref="B50:K50" si="10">B7/89.7</f>
        <v>0</v>
      </c>
      <c r="C50" s="3">
        <f t="shared" si="10"/>
        <v>0</v>
      </c>
      <c r="D50" s="3">
        <f t="shared" si="10"/>
        <v>0</v>
      </c>
      <c r="E50" s="3">
        <f t="shared" si="10"/>
        <v>0</v>
      </c>
      <c r="F50" s="3">
        <f t="shared" si="10"/>
        <v>0</v>
      </c>
      <c r="G50" s="3">
        <f t="shared" si="10"/>
        <v>0</v>
      </c>
      <c r="H50" s="3">
        <f t="shared" si="10"/>
        <v>0</v>
      </c>
      <c r="I50" s="3">
        <f t="shared" si="10"/>
        <v>0</v>
      </c>
      <c r="J50" s="3">
        <f t="shared" si="10"/>
        <v>0</v>
      </c>
      <c r="K50" s="3">
        <f t="shared" si="10"/>
        <v>0</v>
      </c>
      <c r="L50" s="3">
        <f>L7/17.8</f>
        <v>5.6179775280898875E-2</v>
      </c>
    </row>
    <row r="51" spans="1:12" x14ac:dyDescent="0.3">
      <c r="A51" s="2" t="s">
        <v>27</v>
      </c>
      <c r="B51" s="3">
        <f t="shared" ref="B51:L51" si="11">(B8/4)*100</f>
        <v>50</v>
      </c>
      <c r="C51" s="3">
        <f t="shared" si="11"/>
        <v>0</v>
      </c>
      <c r="D51" s="3">
        <f t="shared" si="11"/>
        <v>0</v>
      </c>
      <c r="E51" s="3">
        <f t="shared" si="11"/>
        <v>0</v>
      </c>
      <c r="F51" s="3">
        <f t="shared" si="11"/>
        <v>0</v>
      </c>
      <c r="G51" s="3">
        <f t="shared" si="11"/>
        <v>0</v>
      </c>
      <c r="H51" s="3">
        <f t="shared" si="11"/>
        <v>0</v>
      </c>
      <c r="I51" s="3">
        <f t="shared" si="11"/>
        <v>0</v>
      </c>
      <c r="J51" s="3">
        <f t="shared" si="11"/>
        <v>0</v>
      </c>
      <c r="K51" s="3">
        <f t="shared" si="11"/>
        <v>0</v>
      </c>
      <c r="L51" s="3">
        <f t="shared" si="11"/>
        <v>50</v>
      </c>
    </row>
    <row r="52" spans="1:12" x14ac:dyDescent="0.3">
      <c r="A52" s="2" t="s">
        <v>68</v>
      </c>
      <c r="B52" s="3">
        <f t="shared" ref="B52:K52" si="12">B8/12.2</f>
        <v>0.16393442622950821</v>
      </c>
      <c r="C52" s="3">
        <f t="shared" si="12"/>
        <v>0</v>
      </c>
      <c r="D52" s="3">
        <f t="shared" si="12"/>
        <v>0</v>
      </c>
      <c r="E52" s="3">
        <f t="shared" si="12"/>
        <v>0</v>
      </c>
      <c r="F52" s="3">
        <f t="shared" si="12"/>
        <v>0</v>
      </c>
      <c r="G52" s="3">
        <f t="shared" si="12"/>
        <v>0</v>
      </c>
      <c r="H52" s="3">
        <f t="shared" si="12"/>
        <v>0</v>
      </c>
      <c r="I52" s="3">
        <f t="shared" si="12"/>
        <v>0</v>
      </c>
      <c r="J52" s="3">
        <f t="shared" si="12"/>
        <v>0</v>
      </c>
      <c r="K52" s="3">
        <f t="shared" si="12"/>
        <v>0</v>
      </c>
      <c r="L52" s="3">
        <f>L8/17.8</f>
        <v>0.11235955056179775</v>
      </c>
    </row>
    <row r="53" spans="1:12" x14ac:dyDescent="0.3">
      <c r="A53" s="2" t="s">
        <v>28</v>
      </c>
      <c r="B53" s="3">
        <f t="shared" ref="B53:L53" si="13">(B9/3)*100</f>
        <v>0</v>
      </c>
      <c r="C53" s="3">
        <f t="shared" si="13"/>
        <v>0</v>
      </c>
      <c r="D53" s="3">
        <f t="shared" si="13"/>
        <v>0</v>
      </c>
      <c r="E53" s="3">
        <f t="shared" si="13"/>
        <v>0</v>
      </c>
      <c r="F53" s="3">
        <f t="shared" si="13"/>
        <v>0</v>
      </c>
      <c r="G53" s="3">
        <f t="shared" si="13"/>
        <v>66.666666666666657</v>
      </c>
      <c r="H53" s="3">
        <f t="shared" si="13"/>
        <v>0</v>
      </c>
      <c r="I53" s="3">
        <f t="shared" si="13"/>
        <v>33.333333333333329</v>
      </c>
      <c r="J53" s="3">
        <f t="shared" si="13"/>
        <v>0</v>
      </c>
      <c r="K53" s="3">
        <f t="shared" si="13"/>
        <v>0</v>
      </c>
      <c r="L53" s="3">
        <f t="shared" si="13"/>
        <v>0</v>
      </c>
    </row>
    <row r="54" spans="1:12" x14ac:dyDescent="0.3">
      <c r="A54" s="2" t="s">
        <v>69</v>
      </c>
      <c r="B54" s="3">
        <f>B9/89.7</f>
        <v>0</v>
      </c>
      <c r="C54" s="3">
        <f>C9/89.7</f>
        <v>0</v>
      </c>
      <c r="D54" s="3">
        <f>D9/89.7</f>
        <v>0</v>
      </c>
      <c r="E54" s="3">
        <f>E9/89.7</f>
        <v>0</v>
      </c>
      <c r="F54" s="3">
        <f>F9/89.7</f>
        <v>0</v>
      </c>
      <c r="G54" s="3">
        <f>G9/16.1</f>
        <v>0.12422360248447203</v>
      </c>
      <c r="H54" s="3">
        <f>H9/89.7</f>
        <v>0</v>
      </c>
      <c r="I54" s="3">
        <f>I9/18</f>
        <v>5.5555555555555552E-2</v>
      </c>
      <c r="J54" s="3">
        <f>J9/89.7</f>
        <v>0</v>
      </c>
      <c r="K54" s="3">
        <f>K9/89.7</f>
        <v>0</v>
      </c>
      <c r="L54" s="3">
        <f>L9/89.7</f>
        <v>0</v>
      </c>
    </row>
    <row r="55" spans="1:12" x14ac:dyDescent="0.3">
      <c r="A55" s="2" t="s">
        <v>21</v>
      </c>
      <c r="B55" s="3">
        <f t="shared" ref="B55:L55" si="14">(B10/171)*100</f>
        <v>1.7543859649122806</v>
      </c>
      <c r="C55" s="3">
        <f t="shared" si="14"/>
        <v>11.111111111111111</v>
      </c>
      <c r="D55" s="3">
        <f t="shared" si="14"/>
        <v>14.035087719298245</v>
      </c>
      <c r="E55" s="3">
        <f t="shared" si="14"/>
        <v>0</v>
      </c>
      <c r="F55" s="3">
        <f t="shared" si="14"/>
        <v>1.1695906432748537</v>
      </c>
      <c r="G55" s="3">
        <f t="shared" si="14"/>
        <v>36.257309941520468</v>
      </c>
      <c r="H55" s="3">
        <f t="shared" si="14"/>
        <v>3.5087719298245612</v>
      </c>
      <c r="I55" s="3">
        <f t="shared" si="14"/>
        <v>14.035087719298245</v>
      </c>
      <c r="J55" s="3">
        <f t="shared" si="14"/>
        <v>9.9415204678362574</v>
      </c>
      <c r="K55" s="3">
        <f t="shared" si="14"/>
        <v>0.58479532163742687</v>
      </c>
      <c r="L55" s="3">
        <f t="shared" si="14"/>
        <v>7.6023391812865491</v>
      </c>
    </row>
    <row r="56" spans="1:12" x14ac:dyDescent="0.3">
      <c r="A56" s="2" t="s">
        <v>70</v>
      </c>
      <c r="B56" s="3">
        <f>B10/12.2</f>
        <v>0.24590163934426232</v>
      </c>
      <c r="C56" s="3">
        <f>C10/9.4</f>
        <v>2.021276595744681</v>
      </c>
      <c r="D56" s="3">
        <f>D10/17</f>
        <v>1.411764705882353</v>
      </c>
      <c r="E56" s="3">
        <f>E10/89.7</f>
        <v>0</v>
      </c>
      <c r="F56" s="3">
        <f>F10/21.2</f>
        <v>9.4339622641509441E-2</v>
      </c>
      <c r="G56" s="3">
        <f>G10/16.1</f>
        <v>3.8509316770186333</v>
      </c>
      <c r="H56" s="3">
        <f>H10/19.7</f>
        <v>0.30456852791878175</v>
      </c>
      <c r="I56" s="3">
        <f>I10/18</f>
        <v>1.3333333333333333</v>
      </c>
      <c r="J56" s="3">
        <f>J10/17.2</f>
        <v>0.9883720930232559</v>
      </c>
      <c r="K56" s="3">
        <f>K10/20.1</f>
        <v>4.9751243781094523E-2</v>
      </c>
      <c r="L56" s="3">
        <f>L10/17.8</f>
        <v>0.7303370786516854</v>
      </c>
    </row>
    <row r="57" spans="1:12" x14ac:dyDescent="0.3">
      <c r="A57" s="2" t="s">
        <v>29</v>
      </c>
      <c r="B57" s="3">
        <f t="shared" ref="B57:L57" si="15">(B11/7)*100</f>
        <v>0</v>
      </c>
      <c r="C57" s="3">
        <f t="shared" si="15"/>
        <v>57.142857142857139</v>
      </c>
      <c r="D57" s="3">
        <f t="shared" si="15"/>
        <v>0</v>
      </c>
      <c r="E57" s="3">
        <f t="shared" si="15"/>
        <v>0</v>
      </c>
      <c r="F57" s="3">
        <f t="shared" si="15"/>
        <v>0</v>
      </c>
      <c r="G57" s="3">
        <f t="shared" si="15"/>
        <v>0</v>
      </c>
      <c r="H57" s="3">
        <f t="shared" si="15"/>
        <v>0</v>
      </c>
      <c r="I57" s="3">
        <f t="shared" si="15"/>
        <v>0</v>
      </c>
      <c r="J57" s="3">
        <f t="shared" si="15"/>
        <v>42.857142857142854</v>
      </c>
      <c r="K57" s="3">
        <f t="shared" si="15"/>
        <v>0</v>
      </c>
      <c r="L57" s="3">
        <f t="shared" si="15"/>
        <v>0</v>
      </c>
    </row>
    <row r="58" spans="1:12" x14ac:dyDescent="0.3">
      <c r="A58" s="2" t="s">
        <v>71</v>
      </c>
      <c r="B58" s="3">
        <f>B11/89.7</f>
        <v>0</v>
      </c>
      <c r="C58" s="3">
        <f>C11/9.4</f>
        <v>0.42553191489361702</v>
      </c>
      <c r="D58" s="3">
        <f t="shared" ref="D58:I58" si="16">D11/89.7</f>
        <v>0</v>
      </c>
      <c r="E58" s="3">
        <f t="shared" si="16"/>
        <v>0</v>
      </c>
      <c r="F58" s="3">
        <f t="shared" si="16"/>
        <v>0</v>
      </c>
      <c r="G58" s="3">
        <f t="shared" si="16"/>
        <v>0</v>
      </c>
      <c r="H58" s="3">
        <f t="shared" si="16"/>
        <v>0</v>
      </c>
      <c r="I58" s="3">
        <f t="shared" si="16"/>
        <v>0</v>
      </c>
      <c r="J58" s="3">
        <f>J11/17.2</f>
        <v>0.1744186046511628</v>
      </c>
      <c r="K58" s="3">
        <f>K11/89.7</f>
        <v>0</v>
      </c>
      <c r="L58" s="3">
        <f>L11/89.7</f>
        <v>0</v>
      </c>
    </row>
    <row r="59" spans="1:12" x14ac:dyDescent="0.3">
      <c r="A59" s="2" t="s">
        <v>46</v>
      </c>
      <c r="B59" s="3">
        <f t="shared" ref="B59:L59" si="17">(B12/2)*100</f>
        <v>0</v>
      </c>
      <c r="C59" s="3">
        <f t="shared" si="17"/>
        <v>0</v>
      </c>
      <c r="D59" s="3">
        <f t="shared" si="17"/>
        <v>0</v>
      </c>
      <c r="E59" s="3">
        <f t="shared" si="17"/>
        <v>0</v>
      </c>
      <c r="F59" s="3">
        <f t="shared" si="17"/>
        <v>0</v>
      </c>
      <c r="G59" s="3">
        <f t="shared" si="17"/>
        <v>0</v>
      </c>
      <c r="H59" s="3">
        <f t="shared" si="17"/>
        <v>0</v>
      </c>
      <c r="I59" s="3">
        <f t="shared" si="17"/>
        <v>0</v>
      </c>
      <c r="J59" s="3">
        <f t="shared" si="17"/>
        <v>100</v>
      </c>
      <c r="K59" s="3">
        <f t="shared" si="17"/>
        <v>0</v>
      </c>
      <c r="L59" s="3">
        <f t="shared" si="17"/>
        <v>0</v>
      </c>
    </row>
    <row r="60" spans="1:12" x14ac:dyDescent="0.3">
      <c r="A60" s="2" t="s">
        <v>72</v>
      </c>
      <c r="B60" s="3">
        <f t="shared" ref="B60:I60" si="18">B12/89.7</f>
        <v>0</v>
      </c>
      <c r="C60" s="3">
        <f t="shared" si="18"/>
        <v>0</v>
      </c>
      <c r="D60" s="3">
        <f t="shared" si="18"/>
        <v>0</v>
      </c>
      <c r="E60" s="3">
        <f t="shared" si="18"/>
        <v>0</v>
      </c>
      <c r="F60" s="3">
        <f t="shared" si="18"/>
        <v>0</v>
      </c>
      <c r="G60" s="3">
        <f t="shared" si="18"/>
        <v>0</v>
      </c>
      <c r="H60" s="3">
        <f t="shared" si="18"/>
        <v>0</v>
      </c>
      <c r="I60" s="3">
        <f t="shared" si="18"/>
        <v>0</v>
      </c>
      <c r="J60" s="3">
        <f>J12/17.2</f>
        <v>0.11627906976744186</v>
      </c>
      <c r="K60" s="3">
        <f>K12/89.7</f>
        <v>0</v>
      </c>
      <c r="L60" s="3">
        <f>L12/89.7</f>
        <v>0</v>
      </c>
    </row>
    <row r="61" spans="1:12" x14ac:dyDescent="0.3">
      <c r="A61" s="2" t="s">
        <v>47</v>
      </c>
      <c r="B61" s="3">
        <f t="shared" ref="B61:L61" si="19">(B13/6)*100</f>
        <v>0</v>
      </c>
      <c r="C61" s="3">
        <f t="shared" si="19"/>
        <v>0</v>
      </c>
      <c r="D61" s="3">
        <f t="shared" si="19"/>
        <v>0</v>
      </c>
      <c r="E61" s="3">
        <f t="shared" si="19"/>
        <v>0</v>
      </c>
      <c r="F61" s="3">
        <f t="shared" si="19"/>
        <v>0</v>
      </c>
      <c r="G61" s="3">
        <f t="shared" si="19"/>
        <v>0</v>
      </c>
      <c r="H61" s="3">
        <f t="shared" si="19"/>
        <v>0</v>
      </c>
      <c r="I61" s="3">
        <f t="shared" si="19"/>
        <v>0</v>
      </c>
      <c r="J61" s="3">
        <f t="shared" si="19"/>
        <v>100</v>
      </c>
      <c r="K61" s="3">
        <f t="shared" si="19"/>
        <v>0</v>
      </c>
      <c r="L61" s="3">
        <f t="shared" si="19"/>
        <v>0</v>
      </c>
    </row>
    <row r="62" spans="1:12" x14ac:dyDescent="0.3">
      <c r="A62" s="2" t="s">
        <v>73</v>
      </c>
      <c r="B62" s="3">
        <f t="shared" ref="B62:I62" si="20">B13/89.7</f>
        <v>0</v>
      </c>
      <c r="C62" s="3">
        <f t="shared" si="20"/>
        <v>0</v>
      </c>
      <c r="D62" s="3">
        <f t="shared" si="20"/>
        <v>0</v>
      </c>
      <c r="E62" s="3">
        <f t="shared" si="20"/>
        <v>0</v>
      </c>
      <c r="F62" s="3">
        <f t="shared" si="20"/>
        <v>0</v>
      </c>
      <c r="G62" s="3">
        <f t="shared" si="20"/>
        <v>0</v>
      </c>
      <c r="H62" s="3">
        <f t="shared" si="20"/>
        <v>0</v>
      </c>
      <c r="I62" s="3">
        <f t="shared" si="20"/>
        <v>0</v>
      </c>
      <c r="J62" s="3">
        <f>J13/17.2</f>
        <v>0.34883720930232559</v>
      </c>
      <c r="K62" s="3">
        <f>K13/89.7</f>
        <v>0</v>
      </c>
      <c r="L62" s="3">
        <f>L13/89.7</f>
        <v>0</v>
      </c>
    </row>
    <row r="63" spans="1:12" x14ac:dyDescent="0.3">
      <c r="A63" s="2" t="s">
        <v>48</v>
      </c>
      <c r="B63" s="3">
        <f t="shared" ref="B63:L63" si="21">(B14/2)*100</f>
        <v>50</v>
      </c>
      <c r="C63" s="3">
        <f t="shared" si="21"/>
        <v>50</v>
      </c>
      <c r="D63" s="3">
        <f t="shared" si="21"/>
        <v>0</v>
      </c>
      <c r="E63" s="3">
        <f t="shared" si="21"/>
        <v>0</v>
      </c>
      <c r="F63" s="3">
        <f t="shared" si="21"/>
        <v>0</v>
      </c>
      <c r="G63" s="3">
        <f t="shared" si="21"/>
        <v>0</v>
      </c>
      <c r="H63" s="3">
        <f t="shared" si="21"/>
        <v>0</v>
      </c>
      <c r="I63" s="3">
        <f t="shared" si="21"/>
        <v>0</v>
      </c>
      <c r="J63" s="3">
        <f t="shared" si="21"/>
        <v>0</v>
      </c>
      <c r="K63" s="3">
        <f t="shared" si="21"/>
        <v>0</v>
      </c>
      <c r="L63" s="3">
        <f t="shared" si="21"/>
        <v>0</v>
      </c>
    </row>
    <row r="64" spans="1:12" x14ac:dyDescent="0.3">
      <c r="A64" s="2" t="s">
        <v>74</v>
      </c>
      <c r="B64" s="3">
        <f>B14/12.2</f>
        <v>8.1967213114754106E-2</v>
      </c>
      <c r="C64" s="3">
        <f>C14/9.4</f>
        <v>0.10638297872340426</v>
      </c>
      <c r="D64" s="3">
        <f t="shared" ref="D64:L64" si="22">D14/76.2</f>
        <v>0</v>
      </c>
      <c r="E64" s="3">
        <f t="shared" si="22"/>
        <v>0</v>
      </c>
      <c r="F64" s="3">
        <f t="shared" si="22"/>
        <v>0</v>
      </c>
      <c r="G64" s="3">
        <f t="shared" si="22"/>
        <v>0</v>
      </c>
      <c r="H64" s="3">
        <f t="shared" si="22"/>
        <v>0</v>
      </c>
      <c r="I64" s="3">
        <f t="shared" si="22"/>
        <v>0</v>
      </c>
      <c r="J64" s="3">
        <f t="shared" si="22"/>
        <v>0</v>
      </c>
      <c r="K64" s="3">
        <f t="shared" si="22"/>
        <v>0</v>
      </c>
      <c r="L64" s="3">
        <f t="shared" si="22"/>
        <v>0</v>
      </c>
    </row>
    <row r="65" spans="1:12" x14ac:dyDescent="0.3">
      <c r="A65" s="2" t="s">
        <v>30</v>
      </c>
      <c r="B65" s="3">
        <f t="shared" ref="B65:L65" si="23">(B15/4)*100</f>
        <v>0</v>
      </c>
      <c r="C65" s="3">
        <f t="shared" si="23"/>
        <v>0</v>
      </c>
      <c r="D65" s="3">
        <f t="shared" si="23"/>
        <v>50</v>
      </c>
      <c r="E65" s="3">
        <f t="shared" si="23"/>
        <v>0</v>
      </c>
      <c r="F65" s="3">
        <f t="shared" si="23"/>
        <v>0</v>
      </c>
      <c r="G65" s="3">
        <f t="shared" si="23"/>
        <v>50</v>
      </c>
      <c r="H65" s="3">
        <f t="shared" si="23"/>
        <v>0</v>
      </c>
      <c r="I65" s="3">
        <f t="shared" si="23"/>
        <v>0</v>
      </c>
      <c r="J65" s="3">
        <f t="shared" si="23"/>
        <v>0</v>
      </c>
      <c r="K65" s="3">
        <f t="shared" si="23"/>
        <v>0</v>
      </c>
      <c r="L65" s="3">
        <f t="shared" si="23"/>
        <v>0</v>
      </c>
    </row>
    <row r="66" spans="1:12" x14ac:dyDescent="0.3">
      <c r="A66" s="2" t="s">
        <v>75</v>
      </c>
      <c r="B66" s="3">
        <f>B15/89.7</f>
        <v>0</v>
      </c>
      <c r="C66" s="3">
        <f>C15/89.7</f>
        <v>0</v>
      </c>
      <c r="D66" s="3">
        <f>D15/17</f>
        <v>0.11764705882352941</v>
      </c>
      <c r="E66" s="3">
        <f>E15/89.7</f>
        <v>0</v>
      </c>
      <c r="F66" s="3">
        <f>F15/89.7</f>
        <v>0</v>
      </c>
      <c r="G66" s="3">
        <f>G15/16.1</f>
        <v>0.12422360248447203</v>
      </c>
      <c r="H66" s="3">
        <f>H15/89.7</f>
        <v>0</v>
      </c>
      <c r="I66" s="3">
        <f>I15/89.7</f>
        <v>0</v>
      </c>
      <c r="J66" s="3">
        <f>J15/89.7</f>
        <v>0</v>
      </c>
      <c r="K66" s="3">
        <f>K15/89.7</f>
        <v>0</v>
      </c>
      <c r="L66" s="3">
        <f>L15/89.7</f>
        <v>0</v>
      </c>
    </row>
    <row r="67" spans="1:12" x14ac:dyDescent="0.3">
      <c r="A67" s="2" t="s">
        <v>23</v>
      </c>
      <c r="B67" s="3">
        <f t="shared" ref="B67:L67" si="24">(B16/3)*100</f>
        <v>0</v>
      </c>
      <c r="C67" s="3">
        <f t="shared" si="24"/>
        <v>0</v>
      </c>
      <c r="D67" s="3">
        <f t="shared" si="24"/>
        <v>0</v>
      </c>
      <c r="E67" s="3">
        <f t="shared" si="24"/>
        <v>0</v>
      </c>
      <c r="F67" s="3">
        <f t="shared" si="24"/>
        <v>0</v>
      </c>
      <c r="G67" s="3">
        <f t="shared" si="24"/>
        <v>0</v>
      </c>
      <c r="H67" s="3">
        <f t="shared" si="24"/>
        <v>0</v>
      </c>
      <c r="I67" s="3">
        <f t="shared" si="24"/>
        <v>66.666666666666657</v>
      </c>
      <c r="J67" s="3">
        <f t="shared" si="24"/>
        <v>33.333333333333329</v>
      </c>
      <c r="K67" s="3">
        <f t="shared" si="24"/>
        <v>0</v>
      </c>
      <c r="L67" s="3">
        <f t="shared" si="24"/>
        <v>0</v>
      </c>
    </row>
    <row r="68" spans="1:12" x14ac:dyDescent="0.3">
      <c r="A68" s="2" t="s">
        <v>76</v>
      </c>
      <c r="B68" s="3">
        <f t="shared" ref="B68:H68" si="25">B16/89.7</f>
        <v>0</v>
      </c>
      <c r="C68" s="3">
        <f t="shared" si="25"/>
        <v>0</v>
      </c>
      <c r="D68" s="3">
        <f t="shared" si="25"/>
        <v>0</v>
      </c>
      <c r="E68" s="3">
        <f t="shared" si="25"/>
        <v>0</v>
      </c>
      <c r="F68" s="3">
        <f t="shared" si="25"/>
        <v>0</v>
      </c>
      <c r="G68" s="3">
        <f t="shared" si="25"/>
        <v>0</v>
      </c>
      <c r="H68" s="3">
        <f t="shared" si="25"/>
        <v>0</v>
      </c>
      <c r="I68" s="3">
        <f>I16/18</f>
        <v>0.1111111111111111</v>
      </c>
      <c r="J68" s="3">
        <f>J16/17.2</f>
        <v>5.8139534883720929E-2</v>
      </c>
      <c r="K68" s="3">
        <f>K16/89.7</f>
        <v>0</v>
      </c>
      <c r="L68" s="3">
        <f>L16/89.7</f>
        <v>0</v>
      </c>
    </row>
    <row r="69" spans="1:12" x14ac:dyDescent="0.3">
      <c r="A69" s="2" t="s">
        <v>49</v>
      </c>
      <c r="B69" s="3">
        <f t="shared" ref="B69:L69" si="26">(B17/4)*100</f>
        <v>0</v>
      </c>
      <c r="C69" s="3">
        <f t="shared" si="26"/>
        <v>0</v>
      </c>
      <c r="D69" s="3">
        <f t="shared" si="26"/>
        <v>0</v>
      </c>
      <c r="E69" s="3">
        <f t="shared" si="26"/>
        <v>0</v>
      </c>
      <c r="F69" s="3">
        <f t="shared" si="26"/>
        <v>50</v>
      </c>
      <c r="G69" s="3">
        <f t="shared" si="26"/>
        <v>0</v>
      </c>
      <c r="H69" s="3">
        <f t="shared" si="26"/>
        <v>50</v>
      </c>
      <c r="I69" s="3">
        <f t="shared" si="26"/>
        <v>0</v>
      </c>
      <c r="J69" s="3">
        <f t="shared" si="26"/>
        <v>0</v>
      </c>
      <c r="K69" s="3">
        <f t="shared" si="26"/>
        <v>0</v>
      </c>
      <c r="L69" s="3">
        <f t="shared" si="26"/>
        <v>0</v>
      </c>
    </row>
    <row r="70" spans="1:12" x14ac:dyDescent="0.3">
      <c r="A70" s="2" t="s">
        <v>77</v>
      </c>
      <c r="B70" s="3">
        <f>B17/89.7</f>
        <v>0</v>
      </c>
      <c r="C70" s="3">
        <f>C17/89.7</f>
        <v>0</v>
      </c>
      <c r="D70" s="3">
        <f>D17/89.7</f>
        <v>0</v>
      </c>
      <c r="E70" s="3">
        <f>E17/89.7</f>
        <v>0</v>
      </c>
      <c r="F70" s="3">
        <f>F17/21.2</f>
        <v>9.4339622641509441E-2</v>
      </c>
      <c r="G70" s="3">
        <f>G17/89.7</f>
        <v>0</v>
      </c>
      <c r="H70" s="3">
        <f>H17/19.7</f>
        <v>0.10152284263959391</v>
      </c>
      <c r="I70" s="3">
        <f>I17/89.7</f>
        <v>0</v>
      </c>
      <c r="J70" s="3">
        <f>J17/89.7</f>
        <v>0</v>
      </c>
      <c r="K70" s="3">
        <f>K17/89.7</f>
        <v>0</v>
      </c>
      <c r="L70" s="3">
        <f>L17/89.7</f>
        <v>0</v>
      </c>
    </row>
    <row r="71" spans="1:12" x14ac:dyDescent="0.3">
      <c r="A71" s="2" t="s">
        <v>22</v>
      </c>
      <c r="B71" s="3">
        <f t="shared" ref="B71:L71" si="27">(B18/35)*100</f>
        <v>31.428571428571427</v>
      </c>
      <c r="C71" s="3">
        <f t="shared" si="27"/>
        <v>5.7142857142857144</v>
      </c>
      <c r="D71" s="3">
        <f t="shared" si="27"/>
        <v>17.142857142857142</v>
      </c>
      <c r="E71" s="3">
        <f t="shared" si="27"/>
        <v>20</v>
      </c>
      <c r="F71" s="3">
        <f t="shared" si="27"/>
        <v>8.5714285714285712</v>
      </c>
      <c r="G71" s="3">
        <f t="shared" si="27"/>
        <v>0</v>
      </c>
      <c r="H71" s="3">
        <f t="shared" si="27"/>
        <v>8.5714285714285712</v>
      </c>
      <c r="I71" s="3">
        <f t="shared" si="27"/>
        <v>2.8571428571428572</v>
      </c>
      <c r="J71" s="3">
        <f t="shared" si="27"/>
        <v>0</v>
      </c>
      <c r="K71" s="3">
        <f t="shared" si="27"/>
        <v>0</v>
      </c>
      <c r="L71" s="3">
        <f t="shared" si="27"/>
        <v>5.7142857142857144</v>
      </c>
    </row>
    <row r="72" spans="1:12" x14ac:dyDescent="0.3">
      <c r="A72" s="2" t="s">
        <v>78</v>
      </c>
      <c r="B72" s="3">
        <f>B18/12.2</f>
        <v>0.90163934426229508</v>
      </c>
      <c r="C72" s="3">
        <f>C18/9.4</f>
        <v>0.21276595744680851</v>
      </c>
      <c r="D72" s="3">
        <f>D18/17</f>
        <v>0.35294117647058826</v>
      </c>
      <c r="E72" s="3">
        <f>E18/15.3</f>
        <v>0.45751633986928103</v>
      </c>
      <c r="F72" s="3">
        <f>F18/21.2</f>
        <v>0.14150943396226415</v>
      </c>
      <c r="G72" s="3">
        <f>G18/15.3</f>
        <v>0</v>
      </c>
      <c r="H72" s="3">
        <f>H18/19.7</f>
        <v>0.15228426395939088</v>
      </c>
      <c r="I72" s="3">
        <f>I18/18</f>
        <v>5.5555555555555552E-2</v>
      </c>
      <c r="J72" s="3">
        <f>J18/18</f>
        <v>0</v>
      </c>
      <c r="K72" s="3">
        <f>K18/18</f>
        <v>0</v>
      </c>
      <c r="L72" s="3">
        <f>L18/17.8</f>
        <v>0.11235955056179775</v>
      </c>
    </row>
    <row r="73" spans="1:12" x14ac:dyDescent="0.3">
      <c r="A73" s="2" t="s">
        <v>50</v>
      </c>
      <c r="B73" s="3">
        <f t="shared" ref="B73:L73" si="28">(B19/36)*100</f>
        <v>16.666666666666664</v>
      </c>
      <c r="C73" s="3">
        <f t="shared" si="28"/>
        <v>13.888888888888889</v>
      </c>
      <c r="D73" s="3">
        <f t="shared" si="28"/>
        <v>5.5555555555555554</v>
      </c>
      <c r="E73" s="3">
        <f t="shared" si="28"/>
        <v>0</v>
      </c>
      <c r="F73" s="3">
        <f t="shared" si="28"/>
        <v>11.111111111111111</v>
      </c>
      <c r="G73" s="3">
        <f t="shared" si="28"/>
        <v>0</v>
      </c>
      <c r="H73" s="3">
        <f t="shared" si="28"/>
        <v>22.222222222222221</v>
      </c>
      <c r="I73" s="3">
        <f t="shared" si="28"/>
        <v>0</v>
      </c>
      <c r="J73" s="3">
        <f t="shared" si="28"/>
        <v>11.111111111111111</v>
      </c>
      <c r="K73" s="3">
        <f t="shared" si="28"/>
        <v>16.666666666666664</v>
      </c>
      <c r="L73" s="3">
        <f t="shared" si="28"/>
        <v>2.7777777777777777</v>
      </c>
    </row>
    <row r="74" spans="1:12" x14ac:dyDescent="0.3">
      <c r="A74" s="2" t="s">
        <v>79</v>
      </c>
      <c r="B74" s="3">
        <f>B19/12.2</f>
        <v>0.49180327868852464</v>
      </c>
      <c r="C74" s="3">
        <f>C19/9.4</f>
        <v>0.53191489361702127</v>
      </c>
      <c r="D74" s="3">
        <f>D19/17</f>
        <v>0.11764705882352941</v>
      </c>
      <c r="E74" s="3">
        <f>E19/68.9</f>
        <v>0</v>
      </c>
      <c r="F74" s="3">
        <f>F19/21.2</f>
        <v>0.18867924528301888</v>
      </c>
      <c r="G74" s="3">
        <f>G19/68.9</f>
        <v>0</v>
      </c>
      <c r="H74" s="3">
        <f>H19/19.7</f>
        <v>0.40609137055837563</v>
      </c>
      <c r="I74" s="3">
        <f>I19/68.9</f>
        <v>0</v>
      </c>
      <c r="J74" s="3">
        <f>J19/17.2</f>
        <v>0.23255813953488372</v>
      </c>
      <c r="K74" s="3">
        <f>K19/20.1</f>
        <v>0.29850746268656714</v>
      </c>
      <c r="L74" s="3">
        <f>L19/17.8</f>
        <v>5.6179775280898875E-2</v>
      </c>
    </row>
    <row r="75" spans="1:12" x14ac:dyDescent="0.3">
      <c r="A75" s="2" t="s">
        <v>51</v>
      </c>
      <c r="B75" s="3">
        <f t="shared" ref="B75:L75" si="29">(B20/8)*100</f>
        <v>37.5</v>
      </c>
      <c r="C75" s="3">
        <f t="shared" si="29"/>
        <v>0</v>
      </c>
      <c r="D75" s="3">
        <f t="shared" si="29"/>
        <v>0</v>
      </c>
      <c r="E75" s="3">
        <f t="shared" si="29"/>
        <v>0</v>
      </c>
      <c r="F75" s="3">
        <f t="shared" si="29"/>
        <v>12.5</v>
      </c>
      <c r="G75" s="3">
        <f t="shared" si="29"/>
        <v>0</v>
      </c>
      <c r="H75" s="3">
        <f t="shared" si="29"/>
        <v>25</v>
      </c>
      <c r="I75" s="3">
        <f t="shared" si="29"/>
        <v>0</v>
      </c>
      <c r="J75" s="3">
        <f t="shared" si="29"/>
        <v>0</v>
      </c>
      <c r="K75" s="3">
        <f t="shared" si="29"/>
        <v>25</v>
      </c>
      <c r="L75" s="3">
        <f t="shared" si="29"/>
        <v>0</v>
      </c>
    </row>
    <row r="76" spans="1:12" x14ac:dyDescent="0.3">
      <c r="A76" s="2" t="s">
        <v>80</v>
      </c>
      <c r="B76" s="3">
        <f>B20/12.2</f>
        <v>0.24590163934426232</v>
      </c>
      <c r="C76" s="3">
        <f>C20/12.2</f>
        <v>0</v>
      </c>
      <c r="D76" s="3">
        <f>D20/12.2</f>
        <v>0</v>
      </c>
      <c r="E76" s="3">
        <f>E20/12.2</f>
        <v>0</v>
      </c>
      <c r="F76" s="3">
        <f>F20/21.2</f>
        <v>4.716981132075472E-2</v>
      </c>
      <c r="G76" s="3">
        <f>G20/12.2</f>
        <v>0</v>
      </c>
      <c r="H76" s="3">
        <f>H20/19.7</f>
        <v>0.10152284263959391</v>
      </c>
      <c r="I76" s="3">
        <f>I20/12.2</f>
        <v>0</v>
      </c>
      <c r="J76" s="3">
        <f>J20/12.2</f>
        <v>0</v>
      </c>
      <c r="K76" s="3">
        <f>K20/20.1</f>
        <v>9.9502487562189046E-2</v>
      </c>
      <c r="L76" s="3">
        <f>L20/12.2</f>
        <v>0</v>
      </c>
    </row>
    <row r="77" spans="1:12" x14ac:dyDescent="0.3">
      <c r="A77" s="2" t="s">
        <v>52</v>
      </c>
      <c r="B77" s="3">
        <f t="shared" ref="B77:L77" si="30">(B21/9)*100</f>
        <v>22.222222222222221</v>
      </c>
      <c r="C77" s="3">
        <f t="shared" si="30"/>
        <v>0</v>
      </c>
      <c r="D77" s="3">
        <f t="shared" si="30"/>
        <v>0</v>
      </c>
      <c r="E77" s="3">
        <f t="shared" si="30"/>
        <v>0</v>
      </c>
      <c r="F77" s="3">
        <f t="shared" si="30"/>
        <v>0</v>
      </c>
      <c r="G77" s="3">
        <f t="shared" si="30"/>
        <v>22.222222222222221</v>
      </c>
      <c r="H77" s="3">
        <f t="shared" si="30"/>
        <v>22.222222222222221</v>
      </c>
      <c r="I77" s="3">
        <f t="shared" si="30"/>
        <v>0</v>
      </c>
      <c r="J77" s="3">
        <f t="shared" si="30"/>
        <v>0</v>
      </c>
      <c r="K77" s="3">
        <f t="shared" si="30"/>
        <v>33.333333333333329</v>
      </c>
      <c r="L77" s="3">
        <f t="shared" si="30"/>
        <v>0</v>
      </c>
    </row>
    <row r="78" spans="1:12" x14ac:dyDescent="0.3">
      <c r="A78" s="2" t="s">
        <v>81</v>
      </c>
      <c r="B78" s="3">
        <f>B21/12.2</f>
        <v>0.16393442622950821</v>
      </c>
      <c r="C78" s="3">
        <f>C21/12.2</f>
        <v>0</v>
      </c>
      <c r="D78" s="3">
        <f>D21/12.2</f>
        <v>0</v>
      </c>
      <c r="E78" s="3">
        <f>E21/12.2</f>
        <v>0</v>
      </c>
      <c r="F78" s="3">
        <f>F21/12.2</f>
        <v>0</v>
      </c>
      <c r="G78" s="3">
        <f>G21/16.1</f>
        <v>0.12422360248447203</v>
      </c>
      <c r="H78" s="3">
        <f>H21/19.7</f>
        <v>0.10152284263959391</v>
      </c>
      <c r="I78" s="3">
        <f>I21/12.2</f>
        <v>0</v>
      </c>
      <c r="J78" s="3">
        <f>J21/12.2</f>
        <v>0</v>
      </c>
      <c r="K78" s="3">
        <f>K21/20.1</f>
        <v>0.14925373134328357</v>
      </c>
      <c r="L78" s="3">
        <f>L21/12.2</f>
        <v>0</v>
      </c>
    </row>
    <row r="79" spans="1:12" x14ac:dyDescent="0.3">
      <c r="A79" s="2" t="s">
        <v>25</v>
      </c>
      <c r="B79" s="3">
        <f t="shared" ref="B79:L79" si="31">(B22/4)*100</f>
        <v>0</v>
      </c>
      <c r="C79" s="3">
        <f t="shared" si="31"/>
        <v>0</v>
      </c>
      <c r="D79" s="3">
        <f t="shared" si="31"/>
        <v>0</v>
      </c>
      <c r="E79" s="3">
        <f t="shared" si="31"/>
        <v>50</v>
      </c>
      <c r="F79" s="3">
        <f t="shared" si="31"/>
        <v>0</v>
      </c>
      <c r="G79" s="3">
        <f t="shared" si="31"/>
        <v>25</v>
      </c>
      <c r="H79" s="3">
        <f t="shared" si="31"/>
        <v>0</v>
      </c>
      <c r="I79" s="3">
        <f t="shared" si="31"/>
        <v>0</v>
      </c>
      <c r="J79" s="3">
        <f t="shared" si="31"/>
        <v>0</v>
      </c>
      <c r="K79" s="3">
        <f t="shared" si="31"/>
        <v>0</v>
      </c>
      <c r="L79" s="3">
        <f t="shared" si="31"/>
        <v>25</v>
      </c>
    </row>
    <row r="80" spans="1:12" x14ac:dyDescent="0.3">
      <c r="A80" s="2" t="s">
        <v>82</v>
      </c>
      <c r="B80" s="3">
        <f>B22/76.2</f>
        <v>0</v>
      </c>
      <c r="C80" s="3">
        <f>C22/115.3</f>
        <v>0</v>
      </c>
      <c r="D80" s="3">
        <f>D22/45.5</f>
        <v>0</v>
      </c>
      <c r="E80" s="3">
        <f>E22/15.3</f>
        <v>0.13071895424836602</v>
      </c>
      <c r="F80" s="3">
        <f>F22/15.3</f>
        <v>0</v>
      </c>
      <c r="G80" s="3">
        <f>G22/16.1</f>
        <v>6.2111801242236017E-2</v>
      </c>
      <c r="H80" s="3">
        <f>H22/16.1</f>
        <v>0</v>
      </c>
      <c r="I80" s="3">
        <f>I22/16.1</f>
        <v>0</v>
      </c>
      <c r="J80" s="3">
        <f>J22/16.1</f>
        <v>0</v>
      </c>
      <c r="K80" s="3">
        <f>K22/16.1</f>
        <v>0</v>
      </c>
      <c r="L80" s="3">
        <f>L22/17.8</f>
        <v>5.6179775280898875E-2</v>
      </c>
    </row>
    <row r="81" spans="1:12" x14ac:dyDescent="0.3">
      <c r="A81" s="2" t="s">
        <v>24</v>
      </c>
      <c r="B81" s="3">
        <f t="shared" ref="B81:L81" si="32">(B23/4)*100</f>
        <v>0</v>
      </c>
      <c r="C81" s="3">
        <f t="shared" si="32"/>
        <v>0</v>
      </c>
      <c r="D81" s="3">
        <f t="shared" si="32"/>
        <v>0</v>
      </c>
      <c r="E81" s="3">
        <f t="shared" si="32"/>
        <v>0</v>
      </c>
      <c r="F81" s="3">
        <f t="shared" si="32"/>
        <v>50</v>
      </c>
      <c r="G81" s="3">
        <f t="shared" si="32"/>
        <v>0</v>
      </c>
      <c r="H81" s="3">
        <f t="shared" si="32"/>
        <v>0</v>
      </c>
      <c r="I81" s="3">
        <f t="shared" si="32"/>
        <v>0</v>
      </c>
      <c r="J81" s="3">
        <f t="shared" si="32"/>
        <v>0</v>
      </c>
      <c r="K81" s="3">
        <f t="shared" si="32"/>
        <v>50</v>
      </c>
      <c r="L81" s="3">
        <f t="shared" si="32"/>
        <v>0</v>
      </c>
    </row>
    <row r="82" spans="1:12" x14ac:dyDescent="0.3">
      <c r="A82" s="2" t="s">
        <v>83</v>
      </c>
      <c r="B82" s="3">
        <f>B23/76.2</f>
        <v>0</v>
      </c>
      <c r="C82" s="3">
        <f>C27/115.3</f>
        <v>0</v>
      </c>
      <c r="D82" s="3">
        <f>D27/45.5</f>
        <v>0</v>
      </c>
      <c r="E82" s="3">
        <f>E27/15.3</f>
        <v>0</v>
      </c>
      <c r="F82" s="3">
        <f>F27/21.2</f>
        <v>0</v>
      </c>
      <c r="G82" s="3">
        <f>G27/16.1</f>
        <v>0</v>
      </c>
      <c r="H82" s="3">
        <f>H27/16.1</f>
        <v>0</v>
      </c>
      <c r="I82" s="3">
        <f>I27/16.1</f>
        <v>0</v>
      </c>
      <c r="J82" s="3">
        <f>J27/16.1</f>
        <v>0</v>
      </c>
      <c r="K82" s="3">
        <f>K23/20.1</f>
        <v>9.9502487562189046E-2</v>
      </c>
      <c r="L82" s="3">
        <f>L27/17.8</f>
        <v>0</v>
      </c>
    </row>
    <row r="83" spans="1:12" x14ac:dyDescent="0.3">
      <c r="A83" s="2" t="s">
        <v>53</v>
      </c>
      <c r="B83" s="3">
        <f t="shared" ref="B83:L83" si="33">(B24/1)*100</f>
        <v>0</v>
      </c>
      <c r="C83" s="3">
        <f t="shared" si="33"/>
        <v>0</v>
      </c>
      <c r="D83" s="3">
        <f t="shared" si="33"/>
        <v>0</v>
      </c>
      <c r="E83" s="3">
        <f t="shared" si="33"/>
        <v>100</v>
      </c>
      <c r="F83" s="3">
        <f t="shared" si="33"/>
        <v>0</v>
      </c>
      <c r="G83" s="3">
        <f t="shared" si="33"/>
        <v>0</v>
      </c>
      <c r="H83" s="3">
        <f t="shared" si="33"/>
        <v>0</v>
      </c>
      <c r="I83" s="3">
        <f t="shared" si="33"/>
        <v>0</v>
      </c>
      <c r="J83" s="3">
        <f t="shared" si="33"/>
        <v>0</v>
      </c>
      <c r="K83" s="3">
        <f t="shared" si="33"/>
        <v>0</v>
      </c>
      <c r="L83" s="3">
        <f t="shared" si="33"/>
        <v>0</v>
      </c>
    </row>
    <row r="84" spans="1:12" x14ac:dyDescent="0.3">
      <c r="A84" s="2" t="s">
        <v>84</v>
      </c>
      <c r="B84" s="3">
        <f>B28/76.2</f>
        <v>0</v>
      </c>
      <c r="C84" s="3">
        <f>C24/115.3</f>
        <v>0</v>
      </c>
      <c r="D84" s="3">
        <f>D24/45.5</f>
        <v>0</v>
      </c>
      <c r="E84" s="3">
        <f>E24/15.3</f>
        <v>6.535947712418301E-2</v>
      </c>
      <c r="F84" s="3">
        <f>F24/21.2</f>
        <v>0</v>
      </c>
      <c r="G84" s="3">
        <f>G24/16.1</f>
        <v>0</v>
      </c>
      <c r="H84" s="3">
        <f>H24/16.1</f>
        <v>0</v>
      </c>
      <c r="I84" s="3">
        <f>I24/16.1</f>
        <v>0</v>
      </c>
      <c r="J84" s="3">
        <f>J24/16.1</f>
        <v>0</v>
      </c>
      <c r="K84" s="3">
        <f>K24/20.1</f>
        <v>0</v>
      </c>
      <c r="L84" s="3">
        <f>L24/17.8</f>
        <v>0</v>
      </c>
    </row>
    <row r="85" spans="1:12" x14ac:dyDescent="0.3">
      <c r="A85" s="2" t="s">
        <v>26</v>
      </c>
      <c r="B85" s="3">
        <f t="shared" ref="B85:L85" si="34">(B25/2)*100</f>
        <v>0</v>
      </c>
      <c r="C85" s="3">
        <f t="shared" si="34"/>
        <v>0</v>
      </c>
      <c r="D85" s="3">
        <f t="shared" si="34"/>
        <v>0</v>
      </c>
      <c r="E85" s="3">
        <f t="shared" si="34"/>
        <v>100</v>
      </c>
      <c r="F85" s="3">
        <f t="shared" si="34"/>
        <v>0</v>
      </c>
      <c r="G85" s="3">
        <f t="shared" si="34"/>
        <v>0</v>
      </c>
      <c r="H85" s="3">
        <f t="shared" si="34"/>
        <v>0</v>
      </c>
      <c r="I85" s="3">
        <f t="shared" si="34"/>
        <v>0</v>
      </c>
      <c r="J85" s="3">
        <f t="shared" si="34"/>
        <v>0</v>
      </c>
      <c r="K85" s="3">
        <f t="shared" si="34"/>
        <v>0</v>
      </c>
      <c r="L85" s="3">
        <f t="shared" si="34"/>
        <v>0</v>
      </c>
    </row>
    <row r="86" spans="1:12" x14ac:dyDescent="0.3">
      <c r="A86" s="2" t="s">
        <v>85</v>
      </c>
      <c r="B86" s="3">
        <f>B25/76.2</f>
        <v>0</v>
      </c>
      <c r="C86" s="3">
        <f>C25/115.3</f>
        <v>0</v>
      </c>
      <c r="D86" s="3">
        <f>D29/45.5</f>
        <v>0</v>
      </c>
      <c r="E86" s="3">
        <f>E25/15.3</f>
        <v>0.13071895424836602</v>
      </c>
      <c r="F86" s="3">
        <f>F29/21.2</f>
        <v>0</v>
      </c>
      <c r="G86" s="3">
        <f>G29/16.1</f>
        <v>0</v>
      </c>
      <c r="H86" s="3">
        <f>H25/16.1</f>
        <v>0</v>
      </c>
      <c r="I86" s="3">
        <f>I29/16.1</f>
        <v>0</v>
      </c>
      <c r="J86" s="3">
        <f>J29/16.1</f>
        <v>0</v>
      </c>
      <c r="K86" s="3">
        <f>K25/20.1</f>
        <v>0</v>
      </c>
      <c r="L86" s="3">
        <f>L29/17.8</f>
        <v>0</v>
      </c>
    </row>
    <row r="87" spans="1:12" x14ac:dyDescent="0.3">
      <c r="A87" s="2" t="s">
        <v>58</v>
      </c>
      <c r="B87" s="3">
        <f t="shared" ref="B87:L87" si="35">(B26/8)*100</f>
        <v>0</v>
      </c>
      <c r="C87" s="3">
        <f t="shared" si="35"/>
        <v>0</v>
      </c>
      <c r="D87" s="3">
        <f t="shared" si="35"/>
        <v>0</v>
      </c>
      <c r="E87" s="3">
        <f t="shared" si="35"/>
        <v>37.5</v>
      </c>
      <c r="F87" s="3">
        <f t="shared" si="35"/>
        <v>25</v>
      </c>
      <c r="G87" s="3">
        <f t="shared" si="35"/>
        <v>12.5</v>
      </c>
      <c r="H87" s="3">
        <f t="shared" si="35"/>
        <v>0</v>
      </c>
      <c r="I87" s="3">
        <f t="shared" si="35"/>
        <v>0</v>
      </c>
      <c r="J87" s="3">
        <f t="shared" si="35"/>
        <v>12.5</v>
      </c>
      <c r="K87" s="3">
        <f t="shared" si="35"/>
        <v>12.5</v>
      </c>
      <c r="L87" s="3">
        <f t="shared" si="35"/>
        <v>0</v>
      </c>
    </row>
    <row r="88" spans="1:12" x14ac:dyDescent="0.3">
      <c r="A88" s="2" t="s">
        <v>86</v>
      </c>
      <c r="B88" s="3">
        <f>B30/76.2</f>
        <v>0</v>
      </c>
      <c r="C88" s="3">
        <f>C26/9.4</f>
        <v>0</v>
      </c>
      <c r="D88" s="3">
        <f>D26/45.5</f>
        <v>0</v>
      </c>
      <c r="E88" s="3">
        <f>E26/15.3</f>
        <v>0.19607843137254902</v>
      </c>
      <c r="F88" s="3">
        <f>F26/21.2</f>
        <v>9.4339622641509441E-2</v>
      </c>
      <c r="G88" s="3">
        <f>G26/16.1</f>
        <v>6.2111801242236017E-2</v>
      </c>
      <c r="H88" s="3">
        <f>H26/19.7</f>
        <v>0</v>
      </c>
      <c r="I88" s="3">
        <f>I26/18</f>
        <v>0</v>
      </c>
      <c r="J88" s="3">
        <f>J26/17.2</f>
        <v>5.8139534883720929E-2</v>
      </c>
      <c r="K88" s="3">
        <f>K26/20.1</f>
        <v>4.9751243781094523E-2</v>
      </c>
      <c r="L88" s="3">
        <f>L26/17.8</f>
        <v>0</v>
      </c>
    </row>
    <row r="89" spans="1:12" x14ac:dyDescent="0.3">
      <c r="A89" s="2" t="s">
        <v>54</v>
      </c>
      <c r="B89" s="3">
        <f t="shared" ref="B89:L89" si="36">(B27/1)*100</f>
        <v>100</v>
      </c>
      <c r="C89" s="3">
        <f t="shared" si="36"/>
        <v>0</v>
      </c>
      <c r="D89" s="3">
        <f t="shared" si="36"/>
        <v>0</v>
      </c>
      <c r="E89" s="3">
        <f t="shared" si="36"/>
        <v>0</v>
      </c>
      <c r="F89" s="3">
        <f t="shared" si="36"/>
        <v>0</v>
      </c>
      <c r="G89" s="3">
        <f t="shared" si="36"/>
        <v>0</v>
      </c>
      <c r="H89" s="3">
        <f t="shared" si="36"/>
        <v>0</v>
      </c>
      <c r="I89" s="3">
        <f t="shared" si="36"/>
        <v>0</v>
      </c>
      <c r="J89" s="3">
        <f t="shared" si="36"/>
        <v>0</v>
      </c>
      <c r="K89" s="3">
        <f t="shared" si="36"/>
        <v>0</v>
      </c>
      <c r="L89" s="3">
        <f t="shared" si="36"/>
        <v>0</v>
      </c>
    </row>
    <row r="90" spans="1:12" x14ac:dyDescent="0.3">
      <c r="A90" s="2" t="s">
        <v>87</v>
      </c>
      <c r="B90" s="3">
        <f>B27/12.2</f>
        <v>8.1967213114754106E-2</v>
      </c>
      <c r="C90" s="3">
        <f>C27/9.4</f>
        <v>0</v>
      </c>
      <c r="D90" s="3">
        <f>D29/45.5</f>
        <v>0</v>
      </c>
      <c r="E90" s="3">
        <f>E29/15.3</f>
        <v>0</v>
      </c>
      <c r="F90" s="3">
        <f>F29/21.2</f>
        <v>0</v>
      </c>
      <c r="G90" s="3">
        <f>G27/16.1</f>
        <v>0</v>
      </c>
      <c r="H90" s="3">
        <f>H27/19.7</f>
        <v>0</v>
      </c>
      <c r="I90" s="3">
        <f>I27/18</f>
        <v>0</v>
      </c>
      <c r="J90" s="3">
        <f>J27/17.2</f>
        <v>0</v>
      </c>
      <c r="K90" s="3">
        <f>K27/20.1</f>
        <v>0</v>
      </c>
      <c r="L90" s="3">
        <f>L27/17.8</f>
        <v>0</v>
      </c>
    </row>
    <row r="91" spans="1:12" x14ac:dyDescent="0.3">
      <c r="A91" s="2" t="s">
        <v>55</v>
      </c>
      <c r="B91" s="3">
        <f t="shared" ref="B91:L91" si="37">(B28/10)*100</f>
        <v>0</v>
      </c>
      <c r="C91" s="3">
        <f t="shared" si="37"/>
        <v>0</v>
      </c>
      <c r="D91" s="3">
        <f t="shared" si="37"/>
        <v>0</v>
      </c>
      <c r="E91" s="3">
        <f t="shared" si="37"/>
        <v>0</v>
      </c>
      <c r="F91" s="3">
        <f t="shared" si="37"/>
        <v>0</v>
      </c>
      <c r="G91" s="3">
        <f t="shared" si="37"/>
        <v>0</v>
      </c>
      <c r="H91" s="3">
        <f t="shared" si="37"/>
        <v>40</v>
      </c>
      <c r="I91" s="3">
        <f t="shared" si="37"/>
        <v>0</v>
      </c>
      <c r="J91" s="3">
        <f t="shared" si="37"/>
        <v>0</v>
      </c>
      <c r="K91" s="3">
        <f t="shared" si="37"/>
        <v>30</v>
      </c>
      <c r="L91" s="3">
        <f t="shared" si="37"/>
        <v>30</v>
      </c>
    </row>
    <row r="92" spans="1:12" x14ac:dyDescent="0.3">
      <c r="A92" s="2" t="s">
        <v>88</v>
      </c>
      <c r="B92" s="3">
        <f>B28/12.2</f>
        <v>0</v>
      </c>
      <c r="C92" s="3">
        <f>C28/9.4</f>
        <v>0</v>
      </c>
      <c r="D92" s="3">
        <f>D28/45.5</f>
        <v>0</v>
      </c>
      <c r="E92" s="3">
        <f>E28/15.3</f>
        <v>0</v>
      </c>
      <c r="F92" s="3">
        <f>F28/21.2</f>
        <v>0</v>
      </c>
      <c r="G92" s="3">
        <f>G28/16.1</f>
        <v>0</v>
      </c>
      <c r="H92" s="3">
        <f>H28/19.7</f>
        <v>0.20304568527918782</v>
      </c>
      <c r="I92" s="3">
        <f>I28/18</f>
        <v>0</v>
      </c>
      <c r="J92" s="3">
        <f>J28/17.2</f>
        <v>0</v>
      </c>
      <c r="K92" s="3">
        <f>K28/20.1</f>
        <v>0.14925373134328357</v>
      </c>
      <c r="L92" s="3">
        <f>L28/17.8</f>
        <v>0.16853932584269662</v>
      </c>
    </row>
    <row r="93" spans="1:12" x14ac:dyDescent="0.3">
      <c r="A93" s="2" t="s">
        <v>31</v>
      </c>
      <c r="B93" s="3">
        <f t="shared" ref="B93:L93" si="38">(B29/8)*100</f>
        <v>0</v>
      </c>
      <c r="C93" s="3">
        <f t="shared" si="38"/>
        <v>50</v>
      </c>
      <c r="D93" s="3">
        <f t="shared" si="38"/>
        <v>0</v>
      </c>
      <c r="E93" s="3">
        <f t="shared" si="38"/>
        <v>0</v>
      </c>
      <c r="F93" s="3">
        <f t="shared" si="38"/>
        <v>0</v>
      </c>
      <c r="G93" s="3">
        <f t="shared" si="38"/>
        <v>0</v>
      </c>
      <c r="H93" s="3">
        <f t="shared" si="38"/>
        <v>25</v>
      </c>
      <c r="I93" s="3">
        <f t="shared" si="38"/>
        <v>0</v>
      </c>
      <c r="J93" s="3">
        <f t="shared" si="38"/>
        <v>0</v>
      </c>
      <c r="K93" s="3">
        <f t="shared" si="38"/>
        <v>25</v>
      </c>
      <c r="L93" s="3">
        <f t="shared" si="38"/>
        <v>0</v>
      </c>
    </row>
    <row r="94" spans="1:12" x14ac:dyDescent="0.3">
      <c r="A94" s="2" t="s">
        <v>89</v>
      </c>
      <c r="B94" s="3">
        <v>0</v>
      </c>
      <c r="C94" s="3">
        <f>C29/9.4</f>
        <v>0.42553191489361702</v>
      </c>
      <c r="D94" s="3">
        <v>0</v>
      </c>
      <c r="E94" s="3">
        <v>0</v>
      </c>
      <c r="F94" s="3">
        <v>0</v>
      </c>
      <c r="G94" s="3">
        <v>0</v>
      </c>
      <c r="H94" s="3">
        <f>H29/19.7</f>
        <v>0.10152284263959391</v>
      </c>
      <c r="I94" s="3">
        <v>0</v>
      </c>
      <c r="J94" s="3">
        <v>0</v>
      </c>
      <c r="K94" s="3">
        <f>K29/20.1</f>
        <v>9.9502487562189046E-2</v>
      </c>
      <c r="L94" s="3">
        <f>L29/17.8</f>
        <v>0</v>
      </c>
    </row>
    <row r="95" spans="1:12" x14ac:dyDescent="0.3">
      <c r="A95" s="2" t="s">
        <v>56</v>
      </c>
      <c r="B95" s="3">
        <f t="shared" ref="B95:L95" si="39">(B30/2)*100</f>
        <v>0</v>
      </c>
      <c r="C95" s="3">
        <f t="shared" si="39"/>
        <v>50</v>
      </c>
      <c r="D95" s="3">
        <f t="shared" si="39"/>
        <v>0</v>
      </c>
      <c r="E95" s="3">
        <f t="shared" si="39"/>
        <v>0</v>
      </c>
      <c r="F95" s="3">
        <f t="shared" si="39"/>
        <v>0</v>
      </c>
      <c r="G95" s="3">
        <f t="shared" si="39"/>
        <v>0</v>
      </c>
      <c r="H95" s="3">
        <f t="shared" si="39"/>
        <v>50</v>
      </c>
      <c r="I95" s="3">
        <f t="shared" si="39"/>
        <v>0</v>
      </c>
      <c r="J95" s="3">
        <f t="shared" si="39"/>
        <v>0</v>
      </c>
      <c r="K95" s="3">
        <f t="shared" si="39"/>
        <v>0</v>
      </c>
      <c r="L95" s="3">
        <f t="shared" si="39"/>
        <v>0</v>
      </c>
    </row>
    <row r="96" spans="1:12" x14ac:dyDescent="0.3">
      <c r="A96" s="2" t="s">
        <v>90</v>
      </c>
      <c r="B96" s="3">
        <v>0</v>
      </c>
      <c r="C96" s="3">
        <f>C30/9.4</f>
        <v>0.10638297872340426</v>
      </c>
      <c r="D96" s="3">
        <v>0</v>
      </c>
      <c r="E96" s="3">
        <v>0</v>
      </c>
      <c r="F96" s="3">
        <v>0</v>
      </c>
      <c r="G96" s="3">
        <v>0</v>
      </c>
      <c r="H96" s="3">
        <f>H30/19.7</f>
        <v>5.0761421319796954E-2</v>
      </c>
      <c r="I96" s="3">
        <v>0</v>
      </c>
      <c r="J96" s="3">
        <v>0</v>
      </c>
      <c r="K96" s="3" t="e">
        <f>#REF!/20.1</f>
        <v>#REF!</v>
      </c>
      <c r="L96" s="3">
        <f>L30/17.8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2022-08-19T03:57:45Z</dcterms:modified>
</cp:coreProperties>
</file>