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29A18A1F-1CDA-4A50-883D-C41C42AC41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C31" i="1"/>
  <c r="B31" i="1"/>
  <c r="B33" i="1"/>
  <c r="D81" i="1"/>
  <c r="C81" i="1"/>
  <c r="B81" i="1"/>
  <c r="C80" i="1"/>
  <c r="D80" i="1"/>
  <c r="E80" i="1"/>
  <c r="B80" i="1"/>
  <c r="E79" i="1"/>
  <c r="C79" i="1"/>
  <c r="B79" i="1"/>
  <c r="C78" i="1"/>
  <c r="D78" i="1"/>
  <c r="E78" i="1"/>
  <c r="B78" i="1"/>
  <c r="D77" i="1"/>
  <c r="C77" i="1"/>
  <c r="E77" i="1"/>
  <c r="C76" i="1"/>
  <c r="D76" i="1"/>
  <c r="E76" i="1"/>
  <c r="B76" i="1"/>
  <c r="C75" i="1"/>
  <c r="C74" i="1"/>
  <c r="D74" i="1"/>
  <c r="E74" i="1"/>
  <c r="B74" i="1"/>
  <c r="B73" i="1"/>
  <c r="B72" i="1"/>
  <c r="B71" i="1"/>
  <c r="B70" i="1"/>
  <c r="B69" i="1"/>
  <c r="C68" i="1"/>
  <c r="D68" i="1"/>
  <c r="E68" i="1"/>
  <c r="B68" i="1"/>
  <c r="C67" i="1"/>
  <c r="B67" i="1"/>
  <c r="C66" i="1"/>
  <c r="D66" i="1"/>
  <c r="E66" i="1"/>
  <c r="B66" i="1"/>
  <c r="C65" i="1"/>
  <c r="C64" i="1"/>
  <c r="D64" i="1"/>
  <c r="E64" i="1"/>
  <c r="B64" i="1"/>
  <c r="C63" i="1"/>
  <c r="C62" i="1"/>
  <c r="D62" i="1"/>
  <c r="E62" i="1"/>
  <c r="B62" i="1"/>
  <c r="B61" i="1"/>
  <c r="B60" i="1"/>
  <c r="B59" i="1"/>
  <c r="B58" i="1"/>
  <c r="B57" i="1"/>
  <c r="B56" i="1"/>
  <c r="E55" i="1"/>
  <c r="D55" i="1"/>
  <c r="C55" i="1"/>
  <c r="B55" i="1"/>
  <c r="C54" i="1"/>
  <c r="D54" i="1"/>
  <c r="E54" i="1"/>
  <c r="B54" i="1"/>
  <c r="E53" i="1"/>
  <c r="D53" i="1"/>
  <c r="B53" i="1"/>
  <c r="C52" i="1"/>
  <c r="D52" i="1"/>
  <c r="E52" i="1"/>
  <c r="B52" i="1"/>
  <c r="E51" i="1"/>
  <c r="C50" i="1"/>
  <c r="D50" i="1"/>
  <c r="E50" i="1"/>
  <c r="B51" i="1"/>
  <c r="B50" i="1"/>
  <c r="B49" i="1"/>
  <c r="B48" i="1"/>
  <c r="C47" i="1"/>
  <c r="B47" i="1"/>
  <c r="C46" i="1"/>
  <c r="B46" i="1"/>
  <c r="C45" i="1"/>
  <c r="B45" i="1"/>
  <c r="C44" i="1"/>
  <c r="D44" i="1"/>
  <c r="E44" i="1"/>
  <c r="B44" i="1"/>
  <c r="E43" i="1"/>
  <c r="C43" i="1"/>
  <c r="B43" i="1"/>
  <c r="C42" i="1"/>
  <c r="D42" i="1"/>
  <c r="E42" i="1"/>
  <c r="B42" i="1"/>
  <c r="C41" i="1"/>
  <c r="B41" i="1"/>
  <c r="D40" i="1"/>
  <c r="E40" i="1"/>
  <c r="C40" i="1"/>
  <c r="B40" i="1"/>
  <c r="C39" i="1"/>
  <c r="B39" i="1"/>
  <c r="C38" i="1"/>
  <c r="D38" i="1"/>
  <c r="E38" i="1"/>
  <c r="B38" i="1"/>
  <c r="E37" i="1"/>
  <c r="D37" i="1"/>
  <c r="C37" i="1"/>
  <c r="B37" i="1"/>
  <c r="C36" i="1"/>
  <c r="D36" i="1"/>
  <c r="E36" i="1"/>
  <c r="B36" i="1"/>
  <c r="E35" i="1"/>
  <c r="D35" i="1"/>
  <c r="C35" i="1"/>
  <c r="B35" i="1"/>
  <c r="C34" i="1"/>
  <c r="D34" i="1"/>
  <c r="E34" i="1"/>
  <c r="B34" i="1"/>
  <c r="B26" i="1" l="1"/>
  <c r="B29" i="1" s="1"/>
  <c r="B28" i="1" l="1"/>
  <c r="E81" i="1" l="1"/>
  <c r="D79" i="1"/>
  <c r="B77" i="1"/>
  <c r="E75" i="1"/>
  <c r="C73" i="1"/>
  <c r="D73" i="1"/>
  <c r="E73" i="1"/>
  <c r="C72" i="1"/>
  <c r="D72" i="1"/>
  <c r="E72" i="1"/>
  <c r="C71" i="1"/>
  <c r="D71" i="1"/>
  <c r="E71" i="1"/>
  <c r="C70" i="1"/>
  <c r="D70" i="1"/>
  <c r="E70" i="1"/>
  <c r="D69" i="1"/>
  <c r="C69" i="1"/>
  <c r="E67" i="1"/>
  <c r="D67" i="1"/>
  <c r="D65" i="1"/>
  <c r="E65" i="1"/>
  <c r="D63" i="1"/>
  <c r="E63" i="1"/>
  <c r="D61" i="1"/>
  <c r="C61" i="1"/>
  <c r="E61" i="1"/>
  <c r="C60" i="1"/>
  <c r="D60" i="1"/>
  <c r="E60" i="1"/>
  <c r="C59" i="1"/>
  <c r="D59" i="1"/>
  <c r="E59" i="1"/>
  <c r="C58" i="1"/>
  <c r="D58" i="1"/>
  <c r="E58" i="1"/>
  <c r="C57" i="1"/>
  <c r="D57" i="1"/>
  <c r="E57" i="1"/>
  <c r="C56" i="1"/>
  <c r="D56" i="1"/>
  <c r="E56" i="1"/>
  <c r="C53" i="1"/>
  <c r="D51" i="1"/>
  <c r="C51" i="1"/>
  <c r="C49" i="1"/>
  <c r="D49" i="1"/>
  <c r="E49" i="1"/>
  <c r="C48" i="1"/>
  <c r="D48" i="1"/>
  <c r="E48" i="1"/>
  <c r="D47" i="1"/>
  <c r="E47" i="1"/>
  <c r="D46" i="1"/>
  <c r="E46" i="1"/>
  <c r="D45" i="1"/>
  <c r="E45" i="1"/>
  <c r="D43" i="1"/>
  <c r="E41" i="1"/>
  <c r="D41" i="1"/>
  <c r="D39" i="1"/>
  <c r="E39" i="1"/>
  <c r="C26" i="1"/>
  <c r="D26" i="1"/>
  <c r="E26" i="1"/>
  <c r="D75" i="1"/>
  <c r="E69" i="1"/>
  <c r="B65" i="1"/>
  <c r="B63" i="1"/>
  <c r="E28" i="1" l="1"/>
  <c r="E29" i="1"/>
  <c r="D29" i="1"/>
  <c r="D28" i="1"/>
  <c r="C29" i="1"/>
  <c r="C28" i="1"/>
  <c r="B75" i="1"/>
</calcChain>
</file>

<file path=xl/sharedStrings.xml><?xml version="1.0" encoding="utf-8"?>
<sst xmlns="http://schemas.openxmlformats.org/spreadsheetml/2006/main" count="81" uniqueCount="81">
  <si>
    <t>Cormorán Imperial</t>
  </si>
  <si>
    <t>Yeco</t>
  </si>
  <si>
    <t>Cormorán de las Rocas</t>
  </si>
  <si>
    <t>Gaviota Dominicana</t>
  </si>
  <si>
    <t>Petrel Gigante</t>
  </si>
  <si>
    <t>Albatros Ceja Negra</t>
  </si>
  <si>
    <t>Yunco de Magallanes</t>
  </si>
  <si>
    <t>Cisne Cuello Negro</t>
  </si>
  <si>
    <t>Quetro No Volador</t>
  </si>
  <si>
    <t>Pato Juarjual</t>
  </si>
  <si>
    <t>Caranca</t>
  </si>
  <si>
    <t>Caiquén</t>
  </si>
  <si>
    <t>Canquén</t>
  </si>
  <si>
    <t>Pingüino de Magallanes</t>
  </si>
  <si>
    <t>Pilpilén Austral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</si>
  <si>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</si>
  <si>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</si>
  <si>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</si>
  <si>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</si>
  <si>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</si>
  <si>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</si>
  <si>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</si>
  <si>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</si>
  <si>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Petrel Gigante</t>
  </si>
  <si>
    <t>% Quetro No Volador</t>
  </si>
  <si>
    <t>% Churrete</t>
  </si>
  <si>
    <t>% Martín Pescador</t>
  </si>
  <si>
    <t>% Tiuque</t>
  </si>
  <si>
    <t>% Traro</t>
  </si>
  <si>
    <t>% Jote Cabeza Colorada</t>
  </si>
  <si>
    <t>% Yunco de Magallanes</t>
  </si>
  <si>
    <t>% Cisne Cuello Negro</t>
  </si>
  <si>
    <t>% Pato Juarjual</t>
  </si>
  <si>
    <t>% Caranca</t>
  </si>
  <si>
    <t>% Caiquén</t>
  </si>
  <si>
    <t>% Canquén</t>
  </si>
  <si>
    <t>% Pingüino de Magallanes</t>
  </si>
  <si>
    <t>% Pilpilén Austral</t>
  </si>
  <si>
    <t>Huairavo</t>
  </si>
  <si>
    <t>Jote Cabeza Colorada</t>
  </si>
  <si>
    <t>% Albatros Ceja Negra</t>
  </si>
  <si>
    <t>% Huairavo</t>
  </si>
  <si>
    <t>Salteador chileno</t>
  </si>
  <si>
    <t>% Salteador chileno</t>
  </si>
  <si>
    <t>Traro</t>
  </si>
  <si>
    <t>% Gaviotín Suramericano</t>
  </si>
  <si>
    <t>Gaviotín Suramericano</t>
  </si>
  <si>
    <t>Cóndor</t>
  </si>
  <si>
    <t>% Cóndor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</si>
  <si>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</si>
  <si>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</si>
  <si>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</si>
  <si>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</si>
  <si>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</si>
  <si>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</si>
  <si>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</si>
  <si>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</si>
  <si>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</si>
  <si>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Albatros Ceja Negra</t>
  </si>
  <si>
    <t>Density Yunco de Magallanes</t>
  </si>
  <si>
    <t>Density Salteador chileno</t>
  </si>
  <si>
    <t>Density Cisne Cuello Negro</t>
  </si>
  <si>
    <t>Density Quetro No Volador</t>
  </si>
  <si>
    <t>Density Pato Juarjual</t>
  </si>
  <si>
    <t>Density Caranca</t>
  </si>
  <si>
    <t>Density Caiquén</t>
  </si>
  <si>
    <t>Density Canquén</t>
  </si>
  <si>
    <t>Density Pingüino de Magallanes</t>
  </si>
  <si>
    <t>Density Churrete</t>
  </si>
  <si>
    <t>Density Pilpilén Austral</t>
  </si>
  <si>
    <t>Density Huairavo</t>
  </si>
  <si>
    <t>Density Martín Pescador</t>
  </si>
  <si>
    <t>Density Tiuque</t>
  </si>
  <si>
    <t>Density Traro</t>
  </si>
  <si>
    <t>Density Cóndor</t>
  </si>
  <si>
    <t>Density Jote Cabeza Colorada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</si>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</sst>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A32" sqref="A32"/>
    </sheetView>
  </sheetViews>
  <sheetFormatPr baseColWidth="10" defaultColWidth="8.88671875" defaultRowHeight="11.4" x14ac:dyDescent="0.3"/>
  <cols>
    <col min="1" max="1" width="39.33203125" style="2" customWidth="1"/>
    <col min="2" max="2" width="12" style="2" customWidth="1"/>
    <col min="3" max="4" width="11.5546875" style="2" customWidth="1"/>
    <col min="5" max="5" width="10.109375" style="2" customWidth="1"/>
    <col min="6" max="6" width="8.88671875" style="2"/>
    <col min="7" max="7" width="11.44140625" style="2" bestFit="1" customWidth="1"/>
    <col min="8" max="8" width="12" style="2" bestFit="1" customWidth="1"/>
    <col min="9" max="9" width="11.44140625" style="2" bestFit="1" customWidth="1"/>
    <col min="10" max="16384" width="8.88671875" style="2"/>
  </cols>
  <sheetData>
    <row r="1" spans="1:5" ht="12" x14ac:dyDescent="0.3">
      <c r="A1" s="1" t="s">
        <v>76</v>
      </c>
      <c r="B1" s="6">
        <v>1</v>
      </c>
      <c r="C1" s="6">
        <v>2</v>
      </c>
      <c r="D1" s="6">
        <v>3</v>
      </c>
      <c r="E1" s="2">
        <v>4</v>
      </c>
    </row>
    <row r="2" spans="1:5" ht="12" x14ac:dyDescent="0.2">
      <c r="A2" s="8" t="s">
        <v>0</v>
      </c>
      <c r="B2" s="7">
        <v>117</v>
      </c>
      <c r="C2" s="7">
        <v>10</v>
      </c>
      <c r="D2" s="7">
        <v>1</v>
      </c>
      <c r="E2" s="7">
        <v>13</v>
      </c>
    </row>
    <row r="3" spans="1:5" ht="12" x14ac:dyDescent="0.2">
      <c r="A3" s="8" t="s">
        <v>1</v>
      </c>
      <c r="B3" s="7">
        <v>17</v>
      </c>
      <c r="C3" s="7">
        <v>25</v>
      </c>
      <c r="D3" s="7">
        <v>0</v>
      </c>
      <c r="E3" s="7">
        <v>1</v>
      </c>
    </row>
    <row r="4" spans="1:5" ht="12" x14ac:dyDescent="0.2">
      <c r="A4" s="8" t="s">
        <v>2</v>
      </c>
      <c r="B4" s="7">
        <v>10</v>
      </c>
      <c r="C4" s="7">
        <v>27</v>
      </c>
      <c r="D4" s="7">
        <v>0</v>
      </c>
      <c r="E4" s="7">
        <v>0</v>
      </c>
    </row>
    <row r="5" spans="1:5" ht="12" x14ac:dyDescent="0.2">
      <c r="A5" s="8" t="s">
        <v>3</v>
      </c>
      <c r="B5" s="7">
        <v>226</v>
      </c>
      <c r="C5" s="7">
        <v>1</v>
      </c>
      <c r="D5" s="7">
        <v>0</v>
      </c>
      <c r="E5" s="7">
        <v>0</v>
      </c>
    </row>
    <row r="6" spans="1:5" ht="12" x14ac:dyDescent="0.2">
      <c r="A6" s="8" t="s">
        <v>46</v>
      </c>
      <c r="B6" s="7">
        <v>23</v>
      </c>
      <c r="C6" s="7">
        <v>1</v>
      </c>
      <c r="D6" s="7">
        <v>0</v>
      </c>
      <c r="E6" s="7">
        <v>14</v>
      </c>
    </row>
    <row r="7" spans="1:5" ht="12" x14ac:dyDescent="0.2">
      <c r="A7" s="8" t="s">
        <v>4</v>
      </c>
      <c r="B7" s="7">
        <v>8</v>
      </c>
      <c r="C7" s="7">
        <v>23</v>
      </c>
      <c r="D7" s="7">
        <v>0</v>
      </c>
      <c r="E7" s="7">
        <v>0</v>
      </c>
    </row>
    <row r="8" spans="1:5" ht="12" x14ac:dyDescent="0.2">
      <c r="A8" s="8" t="s">
        <v>5</v>
      </c>
      <c r="B8" s="7">
        <v>2</v>
      </c>
      <c r="C8" s="7">
        <v>19</v>
      </c>
      <c r="D8" s="7">
        <v>0</v>
      </c>
      <c r="E8" s="7">
        <v>0</v>
      </c>
    </row>
    <row r="9" spans="1:5" ht="12" x14ac:dyDescent="0.2">
      <c r="A9" s="8" t="s">
        <v>6</v>
      </c>
      <c r="B9" s="7">
        <v>13</v>
      </c>
      <c r="C9" s="7">
        <v>0</v>
      </c>
      <c r="D9" s="7">
        <v>0</v>
      </c>
      <c r="E9" s="7">
        <v>0</v>
      </c>
    </row>
    <row r="10" spans="1:5" ht="12" x14ac:dyDescent="0.2">
      <c r="A10" s="8" t="s">
        <v>42</v>
      </c>
      <c r="B10" s="7">
        <v>10</v>
      </c>
      <c r="C10" s="7">
        <v>0</v>
      </c>
      <c r="D10" s="7">
        <v>0</v>
      </c>
      <c r="E10" s="7">
        <v>4</v>
      </c>
    </row>
    <row r="11" spans="1:5" ht="12" x14ac:dyDescent="0.2">
      <c r="A11" s="8" t="s">
        <v>7</v>
      </c>
      <c r="B11" s="7">
        <v>6</v>
      </c>
      <c r="C11" s="7">
        <v>0</v>
      </c>
      <c r="D11" s="7">
        <v>7</v>
      </c>
      <c r="E11" s="7">
        <v>19</v>
      </c>
    </row>
    <row r="12" spans="1:5" ht="12" x14ac:dyDescent="0.2">
      <c r="A12" s="8" t="s">
        <v>8</v>
      </c>
      <c r="B12" s="7">
        <v>20</v>
      </c>
      <c r="C12" s="7">
        <v>9</v>
      </c>
      <c r="D12" s="7">
        <v>1</v>
      </c>
      <c r="E12" s="7">
        <v>9</v>
      </c>
    </row>
    <row r="13" spans="1:5" ht="12" x14ac:dyDescent="0.2">
      <c r="A13" s="8" t="s">
        <v>9</v>
      </c>
      <c r="B13" s="7">
        <v>1</v>
      </c>
      <c r="C13" s="7">
        <v>0</v>
      </c>
      <c r="D13" s="7">
        <v>0</v>
      </c>
      <c r="E13" s="7">
        <v>0</v>
      </c>
    </row>
    <row r="14" spans="1:5" ht="12" x14ac:dyDescent="0.2">
      <c r="A14" s="8" t="s">
        <v>10</v>
      </c>
      <c r="B14" s="7">
        <v>2</v>
      </c>
      <c r="C14" s="7">
        <v>0</v>
      </c>
      <c r="D14" s="7">
        <v>0</v>
      </c>
      <c r="E14" s="7">
        <v>0</v>
      </c>
    </row>
    <row r="15" spans="1:5" ht="12" x14ac:dyDescent="0.2">
      <c r="A15" s="8" t="s">
        <v>11</v>
      </c>
      <c r="B15" s="7">
        <v>2</v>
      </c>
      <c r="C15" s="7">
        <v>0</v>
      </c>
      <c r="D15" s="7">
        <v>0</v>
      </c>
      <c r="E15" s="7">
        <v>0</v>
      </c>
    </row>
    <row r="16" spans="1:5" ht="12" x14ac:dyDescent="0.2">
      <c r="A16" s="8" t="s">
        <v>12</v>
      </c>
      <c r="B16" s="7">
        <v>0</v>
      </c>
      <c r="C16" s="7">
        <v>8</v>
      </c>
      <c r="D16" s="7">
        <v>0</v>
      </c>
      <c r="E16" s="7">
        <v>0</v>
      </c>
    </row>
    <row r="17" spans="1:5" ht="12" x14ac:dyDescent="0.2">
      <c r="A17" s="8" t="s">
        <v>13</v>
      </c>
      <c r="B17" s="7">
        <v>0</v>
      </c>
      <c r="C17" s="7">
        <v>2</v>
      </c>
      <c r="D17" s="7">
        <v>0</v>
      </c>
      <c r="E17" s="7">
        <v>0</v>
      </c>
    </row>
    <row r="18" spans="1:5" ht="12" x14ac:dyDescent="0.2">
      <c r="A18" s="8" t="s">
        <v>16</v>
      </c>
      <c r="B18" s="7">
        <v>6</v>
      </c>
      <c r="C18" s="7">
        <v>3</v>
      </c>
      <c r="D18" s="7">
        <v>0</v>
      </c>
      <c r="E18" s="7">
        <v>0</v>
      </c>
    </row>
    <row r="19" spans="1:5" ht="12" x14ac:dyDescent="0.2">
      <c r="A19" s="8" t="s">
        <v>14</v>
      </c>
      <c r="B19" s="7">
        <v>5</v>
      </c>
      <c r="C19" s="7">
        <v>0</v>
      </c>
      <c r="D19" s="7">
        <v>0</v>
      </c>
      <c r="E19" s="7">
        <v>0</v>
      </c>
    </row>
    <row r="20" spans="1:5" ht="12" x14ac:dyDescent="0.2">
      <c r="A20" s="8" t="s">
        <v>38</v>
      </c>
      <c r="B20" s="7">
        <v>3</v>
      </c>
      <c r="C20" s="7">
        <v>0</v>
      </c>
      <c r="D20" s="7">
        <v>0</v>
      </c>
      <c r="E20" s="7">
        <v>0</v>
      </c>
    </row>
    <row r="21" spans="1:5" ht="12" x14ac:dyDescent="0.2">
      <c r="A21" s="8" t="s">
        <v>15</v>
      </c>
      <c r="B21" s="7">
        <v>1</v>
      </c>
      <c r="C21" s="7">
        <v>0</v>
      </c>
      <c r="D21" s="7">
        <v>0</v>
      </c>
      <c r="E21" s="7">
        <v>0</v>
      </c>
    </row>
    <row r="22" spans="1:5" ht="12" x14ac:dyDescent="0.2">
      <c r="A22" s="8" t="s">
        <v>17</v>
      </c>
      <c r="B22" s="7">
        <v>0</v>
      </c>
      <c r="C22" s="7">
        <v>3</v>
      </c>
      <c r="D22" s="7">
        <v>0</v>
      </c>
      <c r="E22" s="7">
        <v>0</v>
      </c>
    </row>
    <row r="23" spans="1:5" ht="12" x14ac:dyDescent="0.2">
      <c r="A23" s="8" t="s">
        <v>44</v>
      </c>
      <c r="B23" s="7">
        <v>0</v>
      </c>
      <c r="C23" s="7">
        <v>0</v>
      </c>
      <c r="D23" s="7">
        <v>1</v>
      </c>
      <c r="E23" s="7">
        <v>0</v>
      </c>
    </row>
    <row r="24" spans="1:5" ht="12" x14ac:dyDescent="0.2">
      <c r="A24" s="8" t="s">
        <v>47</v>
      </c>
      <c r="B24" s="7">
        <v>0</v>
      </c>
      <c r="C24" s="7">
        <v>1</v>
      </c>
      <c r="D24" s="7">
        <v>0</v>
      </c>
      <c r="E24" s="7">
        <v>1</v>
      </c>
    </row>
    <row r="25" spans="1:5" ht="12" x14ac:dyDescent="0.2">
      <c r="A25" s="8" t="s">
        <v>39</v>
      </c>
      <c r="B25" s="7">
        <v>3</v>
      </c>
      <c r="C25" s="7">
        <v>2</v>
      </c>
      <c r="D25" s="7">
        <v>1</v>
      </c>
      <c r="E25" s="7">
        <v>0</v>
      </c>
    </row>
    <row r="26" spans="1:5" x14ac:dyDescent="0.3">
      <c r="A26" s="2" t="s">
        <v>49</v>
      </c>
      <c r="B26" s="5">
        <f>SUM(B2:B25)</f>
        <v>475</v>
      </c>
      <c r="C26" s="5">
        <f>SUM(C2:C25)</f>
        <v>134</v>
      </c>
      <c r="D26" s="5">
        <f>SUM(D2:D25)</f>
        <v>11</v>
      </c>
      <c r="E26" s="5">
        <f>SUM(E2:E25)</f>
        <v>61</v>
      </c>
    </row>
    <row r="27" spans="1:5" x14ac:dyDescent="0.3">
      <c r="A27" s="2" t="s">
        <v>50</v>
      </c>
      <c r="B27" s="4">
        <v>124.3</v>
      </c>
      <c r="C27" s="4">
        <v>111</v>
      </c>
      <c r="D27" s="4">
        <v>14.2</v>
      </c>
      <c r="E27" s="4">
        <v>42.8</v>
      </c>
    </row>
    <row r="28" spans="1:5" x14ac:dyDescent="0.3">
      <c r="A28" s="2" t="s">
        <v>18</v>
      </c>
      <c r="B28" s="3">
        <f>(B26/681)*100</f>
        <v>69.750367107195302</v>
      </c>
      <c r="C28" s="3">
        <f t="shared" ref="C28:E28" si="0">(C26/681)*100</f>
        <v>19.676945668135097</v>
      </c>
      <c r="D28" s="3">
        <f t="shared" si="0"/>
        <v>1.6152716593245229</v>
      </c>
      <c r="E28" s="3">
        <f t="shared" si="0"/>
        <v>8.9574155653450802</v>
      </c>
    </row>
    <row r="29" spans="1:5" x14ac:dyDescent="0.3">
      <c r="A29" s="2" t="s">
        <v>51</v>
      </c>
      <c r="B29" s="3">
        <f>B26/124.3</f>
        <v>3.8213998390989543</v>
      </c>
      <c r="C29" s="3">
        <f>C26/111</f>
        <v>1.2072072072072073</v>
      </c>
      <c r="D29" s="3">
        <f>D26/14.2</f>
        <v>0.77464788732394374</v>
      </c>
      <c r="E29" s="3">
        <f>E26/42.8</f>
        <v>1.4252336448598131</v>
      </c>
    </row>
    <row r="30" spans="1:5" x14ac:dyDescent="0.3">
      <c r="A30" s="2" t="s">
        <v>79</v>
      </c>
      <c r="B30" s="3">
        <v>1.744</v>
      </c>
      <c r="C30" s="3">
        <v>2.1640000000000001</v>
      </c>
      <c r="D30" s="3">
        <v>1.159</v>
      </c>
      <c r="E30" s="3">
        <v>1.6259999999999999</v>
      </c>
    </row>
    <row r="31" spans="1:5" x14ac:dyDescent="0.3">
      <c r="A31" s="2" t="s">
        <v>80</v>
      </c>
      <c r="B31" s="3">
        <f>1-0.294</f>
        <v>0.70599999999999996</v>
      </c>
      <c r="C31" s="3">
        <f>1-0.14</f>
        <v>0.86</v>
      </c>
      <c r="D31" s="3">
        <f>1-0.438</f>
        <v>0.56200000000000006</v>
      </c>
      <c r="E31" s="3">
        <f>1-0.221</f>
        <v>0.77900000000000003</v>
      </c>
    </row>
    <row r="32" spans="1:5" x14ac:dyDescent="0.3">
      <c r="A32" s="2" t="s">
        <v>77</v>
      </c>
      <c r="B32" s="3">
        <v>2.2280000000000002</v>
      </c>
      <c r="C32" s="3">
        <v>0</v>
      </c>
      <c r="D32" s="3">
        <v>0</v>
      </c>
      <c r="E32" s="3">
        <v>0</v>
      </c>
    </row>
    <row r="33" spans="1:5" x14ac:dyDescent="0.3">
      <c r="A33" s="2" t="s">
        <v>78</v>
      </c>
      <c r="B33" s="3">
        <f>1-0.173</f>
        <v>0.82699999999999996</v>
      </c>
      <c r="C33" s="3">
        <v>0</v>
      </c>
      <c r="D33" s="3">
        <v>0</v>
      </c>
      <c r="E33" s="3">
        <v>0</v>
      </c>
    </row>
    <row r="34" spans="1:5" x14ac:dyDescent="0.3">
      <c r="A34" s="2" t="s">
        <v>19</v>
      </c>
      <c r="B34" s="3">
        <f>(B2/141)*100</f>
        <v>82.978723404255319</v>
      </c>
      <c r="C34" s="3">
        <f t="shared" ref="C34:E34" si="1">(C2/141)*100</f>
        <v>7.0921985815602842</v>
      </c>
      <c r="D34" s="3">
        <f t="shared" si="1"/>
        <v>0.70921985815602839</v>
      </c>
      <c r="E34" s="3">
        <f t="shared" si="1"/>
        <v>9.2198581560283674</v>
      </c>
    </row>
    <row r="35" spans="1:5" x14ac:dyDescent="0.3">
      <c r="A35" s="2" t="s">
        <v>52</v>
      </c>
      <c r="B35" s="3">
        <f>B2/124.3</f>
        <v>0.94127111826226872</v>
      </c>
      <c r="C35" s="3">
        <f>C2/111</f>
        <v>9.0090090090090086E-2</v>
      </c>
      <c r="D35" s="3">
        <f>D2/14.2</f>
        <v>7.0422535211267609E-2</v>
      </c>
      <c r="E35" s="3">
        <f>E2/42.8</f>
        <v>0.30373831775700938</v>
      </c>
    </row>
    <row r="36" spans="1:5" x14ac:dyDescent="0.3">
      <c r="A36" s="2" t="s">
        <v>20</v>
      </c>
      <c r="B36" s="3">
        <f>(B3/43)*100</f>
        <v>39.534883720930232</v>
      </c>
      <c r="C36" s="3">
        <f>(C3/43)*100</f>
        <v>58.139534883720934</v>
      </c>
      <c r="D36" s="3">
        <f>(D3/43)*100</f>
        <v>0</v>
      </c>
      <c r="E36" s="3">
        <f>(E3/43)*100</f>
        <v>2.3255813953488373</v>
      </c>
    </row>
    <row r="37" spans="1:5" x14ac:dyDescent="0.3">
      <c r="A37" s="2" t="s">
        <v>53</v>
      </c>
      <c r="B37" s="3">
        <f>B3/124.3</f>
        <v>0.13676588897827835</v>
      </c>
      <c r="C37" s="3">
        <f>C3/111</f>
        <v>0.22522522522522523</v>
      </c>
      <c r="D37" s="3">
        <f>D3/14.2</f>
        <v>0</v>
      </c>
      <c r="E37" s="3">
        <f>E3/42.8</f>
        <v>2.3364485981308414E-2</v>
      </c>
    </row>
    <row r="38" spans="1:5" x14ac:dyDescent="0.3">
      <c r="A38" s="2" t="s">
        <v>21</v>
      </c>
      <c r="B38" s="3">
        <f>(B4/37)*100</f>
        <v>27.027027027027028</v>
      </c>
      <c r="C38" s="3">
        <f>(C4/37)*100</f>
        <v>72.972972972972968</v>
      </c>
      <c r="D38" s="3">
        <f>(D4/37)*100</f>
        <v>0</v>
      </c>
      <c r="E38" s="3">
        <f>(E4/37)*100</f>
        <v>0</v>
      </c>
    </row>
    <row r="39" spans="1:5" x14ac:dyDescent="0.3">
      <c r="A39" s="2" t="s">
        <v>54</v>
      </c>
      <c r="B39" s="3">
        <f>B4/124.3</f>
        <v>8.0450522928399035E-2</v>
      </c>
      <c r="C39" s="3">
        <f>C4/111</f>
        <v>0.24324324324324326</v>
      </c>
      <c r="D39" s="3">
        <f>D4/89.7</f>
        <v>0</v>
      </c>
      <c r="E39" s="3">
        <f>E4/89.7</f>
        <v>0</v>
      </c>
    </row>
    <row r="40" spans="1:5" x14ac:dyDescent="0.3">
      <c r="A40" s="2" t="s">
        <v>22</v>
      </c>
      <c r="B40" s="3">
        <f>(B5/227)*100</f>
        <v>99.559471365638757</v>
      </c>
      <c r="C40" s="3">
        <f>(C5/227)*100</f>
        <v>0.44052863436123352</v>
      </c>
      <c r="D40" s="3">
        <f>(D5/227)*100</f>
        <v>0</v>
      </c>
      <c r="E40" s="3">
        <f>(E5/227)*100</f>
        <v>0</v>
      </c>
    </row>
    <row r="41" spans="1:5" x14ac:dyDescent="0.3">
      <c r="A41" s="2" t="s">
        <v>55</v>
      </c>
      <c r="B41" s="3">
        <f>B5/124.3</f>
        <v>1.8181818181818181</v>
      </c>
      <c r="C41" s="3">
        <f>C5/111</f>
        <v>9.0090090090090089E-3</v>
      </c>
      <c r="D41" s="3">
        <f>D5/17</f>
        <v>0</v>
      </c>
      <c r="E41" s="3">
        <f>E5/15.3</f>
        <v>0</v>
      </c>
    </row>
    <row r="42" spans="1:5" x14ac:dyDescent="0.3">
      <c r="A42" s="2" t="s">
        <v>45</v>
      </c>
      <c r="B42" s="3">
        <f>(B6/38)*100</f>
        <v>60.526315789473685</v>
      </c>
      <c r="C42" s="3">
        <f>(C6/38)*100</f>
        <v>2.6315789473684208</v>
      </c>
      <c r="D42" s="3">
        <f>(D6/38)*100</f>
        <v>0</v>
      </c>
      <c r="E42" s="3">
        <f>(E6/38)*100</f>
        <v>36.84210526315789</v>
      </c>
    </row>
    <row r="43" spans="1:5" x14ac:dyDescent="0.3">
      <c r="A43" s="2" t="s">
        <v>56</v>
      </c>
      <c r="B43" s="3">
        <f>B6/124.3</f>
        <v>0.18503620273531779</v>
      </c>
      <c r="C43" s="3">
        <f>C6/111</f>
        <v>9.0090090090090089E-3</v>
      </c>
      <c r="D43" s="3">
        <f>D6/89.7</f>
        <v>0</v>
      </c>
      <c r="E43" s="3">
        <f>E6/42.8</f>
        <v>0.32710280373831779</v>
      </c>
    </row>
    <row r="44" spans="1:5" x14ac:dyDescent="0.3">
      <c r="A44" s="2" t="s">
        <v>23</v>
      </c>
      <c r="B44" s="3">
        <f>(B7/31)*100</f>
        <v>25.806451612903224</v>
      </c>
      <c r="C44" s="3">
        <f>(C7/31)*100</f>
        <v>74.193548387096769</v>
      </c>
      <c r="D44" s="3">
        <f>(D7/31)*100</f>
        <v>0</v>
      </c>
      <c r="E44" s="3">
        <f>(E7/31)*100</f>
        <v>0</v>
      </c>
    </row>
    <row r="45" spans="1:5" x14ac:dyDescent="0.3">
      <c r="A45" s="2" t="s">
        <v>57</v>
      </c>
      <c r="B45" s="3">
        <f>B7/124.3</f>
        <v>6.4360418342719231E-2</v>
      </c>
      <c r="C45" s="3">
        <f>C7/111</f>
        <v>0.2072072072072072</v>
      </c>
      <c r="D45" s="3">
        <f>D7/89.7</f>
        <v>0</v>
      </c>
      <c r="E45" s="3">
        <f>E7/89.7</f>
        <v>0</v>
      </c>
    </row>
    <row r="46" spans="1:5" x14ac:dyDescent="0.3">
      <c r="A46" s="2" t="s">
        <v>40</v>
      </c>
      <c r="B46" s="3">
        <f>(B8/21)*100</f>
        <v>9.5238095238095237</v>
      </c>
      <c r="C46" s="3">
        <f>(C8/21)*100</f>
        <v>90.476190476190482</v>
      </c>
      <c r="D46" s="3">
        <f>(D8/4)*100</f>
        <v>0</v>
      </c>
      <c r="E46" s="3">
        <f>(E8/4)*100</f>
        <v>0</v>
      </c>
    </row>
    <row r="47" spans="1:5" x14ac:dyDescent="0.3">
      <c r="A47" s="2" t="s">
        <v>58</v>
      </c>
      <c r="B47" s="3">
        <f>B8/124.3</f>
        <v>1.6090104585679808E-2</v>
      </c>
      <c r="C47" s="3">
        <f>C8/111</f>
        <v>0.17117117117117117</v>
      </c>
      <c r="D47" s="3">
        <f>D8/12.2</f>
        <v>0</v>
      </c>
      <c r="E47" s="3">
        <f>E8/12.2</f>
        <v>0</v>
      </c>
    </row>
    <row r="48" spans="1:5" x14ac:dyDescent="0.3">
      <c r="A48" s="2" t="s">
        <v>30</v>
      </c>
      <c r="B48" s="3">
        <f>(B9/13)*100</f>
        <v>100</v>
      </c>
      <c r="C48" s="3">
        <f>(C9/3)*100</f>
        <v>0</v>
      </c>
      <c r="D48" s="3">
        <f>(D9/3)*100</f>
        <v>0</v>
      </c>
      <c r="E48" s="3">
        <f>(E9/3)*100</f>
        <v>0</v>
      </c>
    </row>
    <row r="49" spans="1:5" x14ac:dyDescent="0.3">
      <c r="A49" s="2" t="s">
        <v>59</v>
      </c>
      <c r="B49" s="3">
        <f>B9/124.3</f>
        <v>0.10458567980691874</v>
      </c>
      <c r="C49" s="3">
        <f>C9/89.7</f>
        <v>0</v>
      </c>
      <c r="D49" s="3">
        <f>D9/89.7</f>
        <v>0</v>
      </c>
      <c r="E49" s="3">
        <f>E9/89.7</f>
        <v>0</v>
      </c>
    </row>
    <row r="50" spans="1:5" x14ac:dyDescent="0.3">
      <c r="A50" s="2" t="s">
        <v>43</v>
      </c>
      <c r="B50" s="3">
        <f>(B10/14)*100</f>
        <v>71.428571428571431</v>
      </c>
      <c r="C50" s="3">
        <f>(C10/14)*100</f>
        <v>0</v>
      </c>
      <c r="D50" s="3">
        <f>(D10/14)*100</f>
        <v>0</v>
      </c>
      <c r="E50" s="3">
        <f>(E10/14)*100</f>
        <v>28.571428571428569</v>
      </c>
    </row>
    <row r="51" spans="1:5" x14ac:dyDescent="0.3">
      <c r="A51" s="2" t="s">
        <v>60</v>
      </c>
      <c r="B51" s="3">
        <f>B10/124.3</f>
        <v>8.0450522928399035E-2</v>
      </c>
      <c r="C51" s="3">
        <f>C10/9.4</f>
        <v>0</v>
      </c>
      <c r="D51" s="3">
        <f>D10/17</f>
        <v>0</v>
      </c>
      <c r="E51" s="3">
        <f>E10/42.8</f>
        <v>9.3457943925233655E-2</v>
      </c>
    </row>
    <row r="52" spans="1:5" x14ac:dyDescent="0.3">
      <c r="A52" s="2" t="s">
        <v>31</v>
      </c>
      <c r="B52" s="3">
        <f>(B11/32)*100</f>
        <v>18.75</v>
      </c>
      <c r="C52" s="3">
        <f>(C11/32)*100</f>
        <v>0</v>
      </c>
      <c r="D52" s="3">
        <f>(D11/32)*100</f>
        <v>21.875</v>
      </c>
      <c r="E52" s="3">
        <f>(E11/32)*100</f>
        <v>59.375</v>
      </c>
    </row>
    <row r="53" spans="1:5" x14ac:dyDescent="0.3">
      <c r="A53" s="2" t="s">
        <v>61</v>
      </c>
      <c r="B53" s="3">
        <f>B11/124.3</f>
        <v>4.8270313757039419E-2</v>
      </c>
      <c r="C53" s="3">
        <f>C11/9.4</f>
        <v>0</v>
      </c>
      <c r="D53" s="3">
        <f>D11/14.2</f>
        <v>0.49295774647887325</v>
      </c>
      <c r="E53" s="3">
        <f>E11/42.8</f>
        <v>0.44392523364485986</v>
      </c>
    </row>
    <row r="54" spans="1:5" x14ac:dyDescent="0.3">
      <c r="A54" s="2" t="s">
        <v>24</v>
      </c>
      <c r="B54" s="3">
        <f>(B12/39)*100</f>
        <v>51.282051282051277</v>
      </c>
      <c r="C54" s="3">
        <f>(C12/39)*100</f>
        <v>23.076923076923077</v>
      </c>
      <c r="D54" s="3">
        <f>(D12/39)*100</f>
        <v>2.5641025641025639</v>
      </c>
      <c r="E54" s="3">
        <f>(E12/39)*100</f>
        <v>23.076923076923077</v>
      </c>
    </row>
    <row r="55" spans="1:5" x14ac:dyDescent="0.3">
      <c r="A55" s="2" t="s">
        <v>62</v>
      </c>
      <c r="B55" s="3">
        <f>B12/124.3</f>
        <v>0.16090104585679807</v>
      </c>
      <c r="C55" s="3">
        <f>C12/111</f>
        <v>8.1081081081081086E-2</v>
      </c>
      <c r="D55" s="3">
        <f>D12/14.2</f>
        <v>7.0422535211267609E-2</v>
      </c>
      <c r="E55" s="3">
        <f>E12/42.8</f>
        <v>0.21028037383177572</v>
      </c>
    </row>
    <row r="56" spans="1:5" x14ac:dyDescent="0.3">
      <c r="A56" s="2" t="s">
        <v>32</v>
      </c>
      <c r="B56" s="3">
        <f>(B13/1)*100</f>
        <v>100</v>
      </c>
      <c r="C56" s="3">
        <f>(C13/6)*100</f>
        <v>0</v>
      </c>
      <c r="D56" s="3">
        <f>(D13/6)*100</f>
        <v>0</v>
      </c>
      <c r="E56" s="3">
        <f>(E13/6)*100</f>
        <v>0</v>
      </c>
    </row>
    <row r="57" spans="1:5" x14ac:dyDescent="0.3">
      <c r="A57" s="2" t="s">
        <v>63</v>
      </c>
      <c r="B57" s="3">
        <f>B13/124.3</f>
        <v>8.0450522928399038E-3</v>
      </c>
      <c r="C57" s="3">
        <f>C13/89.7</f>
        <v>0</v>
      </c>
      <c r="D57" s="3">
        <f>D13/89.7</f>
        <v>0</v>
      </c>
      <c r="E57" s="3">
        <f>E13/89.7</f>
        <v>0</v>
      </c>
    </row>
    <row r="58" spans="1:5" x14ac:dyDescent="0.3">
      <c r="A58" s="2" t="s">
        <v>33</v>
      </c>
      <c r="B58" s="3">
        <f>(B14/2)*100</f>
        <v>100</v>
      </c>
      <c r="C58" s="3">
        <f>(C14/2)*100</f>
        <v>0</v>
      </c>
      <c r="D58" s="3">
        <f>(D14/2)*100</f>
        <v>0</v>
      </c>
      <c r="E58" s="3">
        <f>(E14/2)*100</f>
        <v>0</v>
      </c>
    </row>
    <row r="59" spans="1:5" x14ac:dyDescent="0.3">
      <c r="A59" s="2" t="s">
        <v>64</v>
      </c>
      <c r="B59" s="3">
        <f>B14/124.3</f>
        <v>1.6090104585679808E-2</v>
      </c>
      <c r="C59" s="3">
        <f>C14/9.4</f>
        <v>0</v>
      </c>
      <c r="D59" s="3">
        <f>D14/76.2</f>
        <v>0</v>
      </c>
      <c r="E59" s="3">
        <f>E14/76.2</f>
        <v>0</v>
      </c>
    </row>
    <row r="60" spans="1:5" x14ac:dyDescent="0.3">
      <c r="A60" s="2" t="s">
        <v>34</v>
      </c>
      <c r="B60" s="3">
        <f>(B15/2)*100</f>
        <v>100</v>
      </c>
      <c r="C60" s="3">
        <f>(C15/4)*100</f>
        <v>0</v>
      </c>
      <c r="D60" s="3">
        <f>(D15/4)*100</f>
        <v>0</v>
      </c>
      <c r="E60" s="3">
        <f>(E15/4)*100</f>
        <v>0</v>
      </c>
    </row>
    <row r="61" spans="1:5" x14ac:dyDescent="0.3">
      <c r="A61" s="2" t="s">
        <v>65</v>
      </c>
      <c r="B61" s="3">
        <f>B15/124.3</f>
        <v>1.6090104585679808E-2</v>
      </c>
      <c r="C61" s="3">
        <f>C15/89.7</f>
        <v>0</v>
      </c>
      <c r="D61" s="3">
        <f>D15/17</f>
        <v>0</v>
      </c>
      <c r="E61" s="3">
        <f>E15/89.7</f>
        <v>0</v>
      </c>
    </row>
    <row r="62" spans="1:5" x14ac:dyDescent="0.3">
      <c r="A62" s="2" t="s">
        <v>35</v>
      </c>
      <c r="B62" s="3">
        <f>(B16/8)*100</f>
        <v>0</v>
      </c>
      <c r="C62" s="3">
        <f>(C16/8)*100</f>
        <v>100</v>
      </c>
      <c r="D62" s="3">
        <f>(D16/8)*100</f>
        <v>0</v>
      </c>
      <c r="E62" s="3">
        <f>(E16/8)*100</f>
        <v>0</v>
      </c>
    </row>
    <row r="63" spans="1:5" x14ac:dyDescent="0.3">
      <c r="A63" s="2" t="s">
        <v>66</v>
      </c>
      <c r="B63" s="3">
        <f>B16/89.7</f>
        <v>0</v>
      </c>
      <c r="C63" s="3">
        <f>C16/111</f>
        <v>7.2072072072072071E-2</v>
      </c>
      <c r="D63" s="3">
        <f>D16/89.7</f>
        <v>0</v>
      </c>
      <c r="E63" s="3">
        <f>E16/89.7</f>
        <v>0</v>
      </c>
    </row>
    <row r="64" spans="1:5" x14ac:dyDescent="0.3">
      <c r="A64" s="2" t="s">
        <v>36</v>
      </c>
      <c r="B64" s="3">
        <f>(B17/2)*100</f>
        <v>0</v>
      </c>
      <c r="C64" s="3">
        <f>(C17/2)*100</f>
        <v>100</v>
      </c>
      <c r="D64" s="3">
        <f>(D17/2)*100</f>
        <v>0</v>
      </c>
      <c r="E64" s="3">
        <f>(E17/2)*100</f>
        <v>0</v>
      </c>
    </row>
    <row r="65" spans="1:5" x14ac:dyDescent="0.3">
      <c r="A65" s="2" t="s">
        <v>67</v>
      </c>
      <c r="B65" s="3">
        <f>B17/89.7</f>
        <v>0</v>
      </c>
      <c r="C65" s="3">
        <f>C17/111</f>
        <v>1.8018018018018018E-2</v>
      </c>
      <c r="D65" s="3">
        <f>D17/89.7</f>
        <v>0</v>
      </c>
      <c r="E65" s="3">
        <f>E17/89.7</f>
        <v>0</v>
      </c>
    </row>
    <row r="66" spans="1:5" x14ac:dyDescent="0.3">
      <c r="A66" s="2" t="s">
        <v>25</v>
      </c>
      <c r="B66" s="3">
        <f>(B18/9)*100</f>
        <v>66.666666666666657</v>
      </c>
      <c r="C66" s="3">
        <f>(C18/9)*100</f>
        <v>33.333333333333329</v>
      </c>
      <c r="D66" s="3">
        <f>(D18/9)*100</f>
        <v>0</v>
      </c>
      <c r="E66" s="3">
        <f>(E18/9)*100</f>
        <v>0</v>
      </c>
    </row>
    <row r="67" spans="1:5" x14ac:dyDescent="0.3">
      <c r="A67" s="2" t="s">
        <v>68</v>
      </c>
      <c r="B67" s="3">
        <f>B18/124.3</f>
        <v>4.8270313757039419E-2</v>
      </c>
      <c r="C67" s="3">
        <f>C18/111</f>
        <v>2.7027027027027029E-2</v>
      </c>
      <c r="D67" s="3">
        <f>D18/17</f>
        <v>0</v>
      </c>
      <c r="E67" s="3">
        <f>E18/15.3</f>
        <v>0</v>
      </c>
    </row>
    <row r="68" spans="1:5" x14ac:dyDescent="0.3">
      <c r="A68" s="2" t="s">
        <v>37</v>
      </c>
      <c r="B68" s="3">
        <f>(B19/5)*100</f>
        <v>100</v>
      </c>
      <c r="C68" s="3">
        <f>(C19/5)*100</f>
        <v>0</v>
      </c>
      <c r="D68" s="3">
        <f>(D19/5)*100</f>
        <v>0</v>
      </c>
      <c r="E68" s="3">
        <f>(E19/5)*100</f>
        <v>0</v>
      </c>
    </row>
    <row r="69" spans="1:5" x14ac:dyDescent="0.3">
      <c r="A69" s="2" t="s">
        <v>69</v>
      </c>
      <c r="B69" s="3">
        <f>B19/124.3</f>
        <v>4.0225261464199517E-2</v>
      </c>
      <c r="C69" s="3">
        <f>C19/9.4</f>
        <v>0</v>
      </c>
      <c r="D69" s="3">
        <f>D19/17</f>
        <v>0</v>
      </c>
      <c r="E69" s="3">
        <f>E19/68.9</f>
        <v>0</v>
      </c>
    </row>
    <row r="70" spans="1:5" x14ac:dyDescent="0.3">
      <c r="A70" s="2" t="s">
        <v>41</v>
      </c>
      <c r="B70" s="3">
        <f>(B20/3)*100</f>
        <v>100</v>
      </c>
      <c r="C70" s="3">
        <f>(C20/8)*100</f>
        <v>0</v>
      </c>
      <c r="D70" s="3">
        <f>(D20/8)*100</f>
        <v>0</v>
      </c>
      <c r="E70" s="3">
        <f>(E20/8)*100</f>
        <v>0</v>
      </c>
    </row>
    <row r="71" spans="1:5" x14ac:dyDescent="0.3">
      <c r="A71" s="2" t="s">
        <v>70</v>
      </c>
      <c r="B71" s="3">
        <f>B20/124.3</f>
        <v>2.413515687851971E-2</v>
      </c>
      <c r="C71" s="3">
        <f>C20/12.2</f>
        <v>0</v>
      </c>
      <c r="D71" s="3">
        <f>D20/12.2</f>
        <v>0</v>
      </c>
      <c r="E71" s="3">
        <f>E20/12.2</f>
        <v>0</v>
      </c>
    </row>
    <row r="72" spans="1:5" x14ac:dyDescent="0.3">
      <c r="A72" s="2" t="s">
        <v>26</v>
      </c>
      <c r="B72" s="3">
        <f>(B21/1)*100</f>
        <v>100</v>
      </c>
      <c r="C72" s="3">
        <f>(C21/9)*100</f>
        <v>0</v>
      </c>
      <c r="D72" s="3">
        <f>(D21/9)*100</f>
        <v>0</v>
      </c>
      <c r="E72" s="3">
        <f>(E21/9)*100</f>
        <v>0</v>
      </c>
    </row>
    <row r="73" spans="1:5" x14ac:dyDescent="0.3">
      <c r="A73" s="2" t="s">
        <v>71</v>
      </c>
      <c r="B73" s="3">
        <f>B21/124.3</f>
        <v>8.0450522928399038E-3</v>
      </c>
      <c r="C73" s="3">
        <f>C21/12.2</f>
        <v>0</v>
      </c>
      <c r="D73" s="3">
        <f>D21/12.2</f>
        <v>0</v>
      </c>
      <c r="E73" s="3">
        <f>E21/12.2</f>
        <v>0</v>
      </c>
    </row>
    <row r="74" spans="1:5" x14ac:dyDescent="0.3">
      <c r="A74" s="2" t="s">
        <v>27</v>
      </c>
      <c r="B74" s="3">
        <f>(B22/3)*100</f>
        <v>0</v>
      </c>
      <c r="C74" s="3">
        <f>(C22/3)*100</f>
        <v>100</v>
      </c>
      <c r="D74" s="3">
        <f>(D22/3)*100</f>
        <v>0</v>
      </c>
      <c r="E74" s="3">
        <f>(E22/3)*100</f>
        <v>0</v>
      </c>
    </row>
    <row r="75" spans="1:5" x14ac:dyDescent="0.3">
      <c r="A75" s="2" t="s">
        <v>72</v>
      </c>
      <c r="B75" s="3">
        <f>B22/76.2</f>
        <v>0</v>
      </c>
      <c r="C75" s="3">
        <f>C22/111</f>
        <v>2.7027027027027029E-2</v>
      </c>
      <c r="D75" s="3">
        <f>D22/45.5</f>
        <v>0</v>
      </c>
      <c r="E75" s="3">
        <f>E22/15.3</f>
        <v>0</v>
      </c>
    </row>
    <row r="76" spans="1:5" x14ac:dyDescent="0.3">
      <c r="A76" s="2" t="s">
        <v>28</v>
      </c>
      <c r="B76" s="3">
        <f>(B23/1)*100</f>
        <v>0</v>
      </c>
      <c r="C76" s="3">
        <f>(C23/1)*100</f>
        <v>0</v>
      </c>
      <c r="D76" s="3">
        <f>(D23/1)*100</f>
        <v>100</v>
      </c>
      <c r="E76" s="3">
        <f>(E23/1)*100</f>
        <v>0</v>
      </c>
    </row>
    <row r="77" spans="1:5" x14ac:dyDescent="0.3">
      <c r="A77" s="2" t="s">
        <v>73</v>
      </c>
      <c r="B77" s="3">
        <f>B23/76.2</f>
        <v>0</v>
      </c>
      <c r="C77" s="3">
        <f>C23/115.3</f>
        <v>0</v>
      </c>
      <c r="D77" s="3">
        <f>D23/14.2</f>
        <v>7.0422535211267609E-2</v>
      </c>
      <c r="E77" s="3">
        <f>E23/15.3</f>
        <v>0</v>
      </c>
    </row>
    <row r="78" spans="1:5" x14ac:dyDescent="0.3">
      <c r="A78" s="2" t="s">
        <v>48</v>
      </c>
      <c r="B78" s="3">
        <f>(B24/2)*100</f>
        <v>0</v>
      </c>
      <c r="C78" s="3">
        <f>(C24/2)*100</f>
        <v>50</v>
      </c>
      <c r="D78" s="3">
        <f>(D24/2)*100</f>
        <v>0</v>
      </c>
      <c r="E78" s="3">
        <f>(E24/2)*100</f>
        <v>50</v>
      </c>
    </row>
    <row r="79" spans="1:5" x14ac:dyDescent="0.3">
      <c r="A79" s="2" t="s">
        <v>74</v>
      </c>
      <c r="B79" s="3">
        <f>B24/115.3</f>
        <v>0</v>
      </c>
      <c r="C79" s="3">
        <f>C24/111</f>
        <v>9.0090090090090089E-3</v>
      </c>
      <c r="D79" s="3">
        <f>D24/45.5</f>
        <v>0</v>
      </c>
      <c r="E79" s="3">
        <f>E24/42.8</f>
        <v>2.3364485981308414E-2</v>
      </c>
    </row>
    <row r="80" spans="1:5" x14ac:dyDescent="0.3">
      <c r="A80" s="2" t="s">
        <v>29</v>
      </c>
      <c r="B80" s="3">
        <f>(B25/6)*100</f>
        <v>50</v>
      </c>
      <c r="C80" s="3">
        <f>(C25/6)*100</f>
        <v>33.333333333333329</v>
      </c>
      <c r="D80" s="3">
        <f>(D25/6)*100</f>
        <v>16.666666666666664</v>
      </c>
      <c r="E80" s="3">
        <f>(E25/6)*100</f>
        <v>0</v>
      </c>
    </row>
    <row r="81" spans="1:5" x14ac:dyDescent="0.3">
      <c r="A81" s="2" t="s">
        <v>75</v>
      </c>
      <c r="B81" s="3">
        <f>B25/124.3</f>
        <v>2.413515687851971E-2</v>
      </c>
      <c r="C81" s="3">
        <f>C25/111</f>
        <v>1.8018018018018018E-2</v>
      </c>
      <c r="D81" s="3">
        <f>D25/14.2</f>
        <v>7.0422535211267609E-2</v>
      </c>
      <c r="E81" s="3">
        <f>E25/15.3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2022-08-19T03:58:30Z</dcterms:modified>
</cp:coreProperties>
</file>