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7056F49D-43F6-4CCE-BA0C-B53A67301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B33" i="1"/>
  <c r="E81" i="1"/>
  <c r="C81" i="1"/>
  <c r="B81" i="1"/>
  <c r="C80" i="1"/>
  <c r="D80" i="1"/>
  <c r="E80" i="1"/>
  <c r="F80" i="1"/>
  <c r="B80" i="1"/>
  <c r="B79" i="1"/>
  <c r="B78" i="1"/>
  <c r="C78" i="1"/>
  <c r="D78" i="1"/>
  <c r="E78" i="1"/>
  <c r="F78" i="1"/>
  <c r="B77" i="1"/>
  <c r="C76" i="1"/>
  <c r="D76" i="1"/>
  <c r="E76" i="1"/>
  <c r="F76" i="1"/>
  <c r="B76" i="1"/>
  <c r="E75" i="1"/>
  <c r="C75" i="1"/>
  <c r="B75" i="1"/>
  <c r="C74" i="1"/>
  <c r="D74" i="1"/>
  <c r="E74" i="1"/>
  <c r="F74" i="1"/>
  <c r="B74" i="1"/>
  <c r="E73" i="1"/>
  <c r="B73" i="1"/>
  <c r="C72" i="1"/>
  <c r="D72" i="1"/>
  <c r="E72" i="1"/>
  <c r="F72" i="1"/>
  <c r="B72" i="1"/>
  <c r="E69" i="1"/>
  <c r="C68" i="1"/>
  <c r="D68" i="1"/>
  <c r="E68" i="1"/>
  <c r="F68" i="1"/>
  <c r="B68" i="1"/>
  <c r="E67" i="1"/>
  <c r="F67" i="1"/>
  <c r="C67" i="1"/>
  <c r="B67" i="1"/>
  <c r="C66" i="1"/>
  <c r="D66" i="1"/>
  <c r="E66" i="1"/>
  <c r="F66" i="1"/>
  <c r="B66" i="1"/>
  <c r="C65" i="1"/>
  <c r="B65" i="1"/>
  <c r="C64" i="1"/>
  <c r="D64" i="1"/>
  <c r="E64" i="1"/>
  <c r="F64" i="1"/>
  <c r="B64" i="1"/>
  <c r="C63" i="1"/>
  <c r="B63" i="1"/>
  <c r="C62" i="1"/>
  <c r="D62" i="1"/>
  <c r="E62" i="1"/>
  <c r="F62" i="1"/>
  <c r="B62" i="1"/>
  <c r="C61" i="1"/>
  <c r="B61" i="1"/>
  <c r="C60" i="1"/>
  <c r="D60" i="1"/>
  <c r="E60" i="1"/>
  <c r="F60" i="1"/>
  <c r="B60" i="1"/>
  <c r="C59" i="1"/>
  <c r="B59" i="1"/>
  <c r="C58" i="1"/>
  <c r="D58" i="1"/>
  <c r="E58" i="1"/>
  <c r="F58" i="1"/>
  <c r="B58" i="1"/>
  <c r="E57" i="1"/>
  <c r="C56" i="1"/>
  <c r="D56" i="1"/>
  <c r="E56" i="1"/>
  <c r="F56" i="1"/>
  <c r="B56" i="1"/>
  <c r="E55" i="1"/>
  <c r="D55" i="1"/>
  <c r="C55" i="1"/>
  <c r="B55" i="1"/>
  <c r="C54" i="1"/>
  <c r="D54" i="1"/>
  <c r="E54" i="1"/>
  <c r="F54" i="1"/>
  <c r="B54" i="1"/>
  <c r="C53" i="1"/>
  <c r="C52" i="1"/>
  <c r="D52" i="1"/>
  <c r="E52" i="1"/>
  <c r="F52" i="1"/>
  <c r="B52" i="1"/>
  <c r="B51" i="1"/>
  <c r="F51" i="1"/>
  <c r="C50" i="1"/>
  <c r="D50" i="1"/>
  <c r="E50" i="1"/>
  <c r="F50" i="1"/>
  <c r="B50" i="1"/>
  <c r="E49" i="1"/>
  <c r="C48" i="1"/>
  <c r="D48" i="1"/>
  <c r="E48" i="1"/>
  <c r="F48" i="1"/>
  <c r="B48" i="1"/>
  <c r="F47" i="1"/>
  <c r="C46" i="1"/>
  <c r="D46" i="1"/>
  <c r="E46" i="1"/>
  <c r="F46" i="1"/>
  <c r="B46" i="1"/>
  <c r="F45" i="1"/>
  <c r="C44" i="1"/>
  <c r="D44" i="1"/>
  <c r="E44" i="1"/>
  <c r="F44" i="1"/>
  <c r="B44" i="1"/>
  <c r="F43" i="1"/>
  <c r="E43" i="1"/>
  <c r="C43" i="1"/>
  <c r="B43" i="1"/>
  <c r="C42" i="1"/>
  <c r="D42" i="1"/>
  <c r="E42" i="1"/>
  <c r="F42" i="1"/>
  <c r="B42" i="1"/>
  <c r="C41" i="1"/>
  <c r="C40" i="1"/>
  <c r="D40" i="1"/>
  <c r="E40" i="1"/>
  <c r="F40" i="1"/>
  <c r="B40" i="1"/>
  <c r="C39" i="1"/>
  <c r="C38" i="1"/>
  <c r="D38" i="1"/>
  <c r="E38" i="1"/>
  <c r="F38" i="1"/>
  <c r="B38" i="1"/>
  <c r="C37" i="1"/>
  <c r="B37" i="1"/>
  <c r="C36" i="1"/>
  <c r="D36" i="1"/>
  <c r="E36" i="1"/>
  <c r="F36" i="1"/>
  <c r="B36" i="1"/>
  <c r="F35" i="1"/>
  <c r="E35" i="1"/>
  <c r="D35" i="1"/>
  <c r="C35" i="1"/>
  <c r="B35" i="1"/>
  <c r="C34" i="1"/>
  <c r="D34" i="1"/>
  <c r="E34" i="1"/>
  <c r="F34" i="1"/>
  <c r="B34" i="1"/>
  <c r="B26" i="1"/>
  <c r="F29" i="1" l="1"/>
  <c r="E29" i="1"/>
  <c r="D29" i="1"/>
  <c r="C29" i="1"/>
  <c r="B29" i="1"/>
  <c r="B28" i="1"/>
  <c r="B71" i="1"/>
  <c r="C26" i="1"/>
  <c r="C28" i="1" l="1"/>
  <c r="F26" i="1"/>
  <c r="E26" i="1"/>
  <c r="D26" i="1"/>
  <c r="C70" i="1"/>
  <c r="D70" i="1"/>
  <c r="E70" i="1"/>
  <c r="F70" i="1"/>
  <c r="B70" i="1"/>
  <c r="D28" i="1" l="1"/>
  <c r="E28" i="1"/>
  <c r="F28" i="1"/>
</calcChain>
</file>

<file path=xl/sharedStrings.xml><?xml version="1.0" encoding="utf-8"?>
<sst xmlns="http://schemas.openxmlformats.org/spreadsheetml/2006/main" count="81" uniqueCount="81">
  <si>
    <t>Cormorán Imperial</t>
  </si>
  <si>
    <t>Yeco</t>
  </si>
  <si>
    <t>Cormorán de las Rocas</t>
  </si>
  <si>
    <t>Gaviota Dominicana</t>
  </si>
  <si>
    <t>Yunco de Magallanes</t>
  </si>
  <si>
    <t>Quetro No Volador</t>
  </si>
  <si>
    <t>Caiquén</t>
  </si>
  <si>
    <t>Canquén</t>
  </si>
  <si>
    <t>Pilpilén Austral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</si>
  <si>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</si>
  <si>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</si>
  <si>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</si>
  <si>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</si>
  <si>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</si>
  <si>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</si>
  <si>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</si>
  <si>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</si>
  <si>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</si>
  <si>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</si>
  <si>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</si>
  <si>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Tiuque</t>
  </si>
  <si>
    <t>% Traro</t>
  </si>
  <si>
    <t>% Jote Cabeza Colorada</t>
  </si>
  <si>
    <t>% Cóndor</t>
  </si>
  <si>
    <t>% Yunco de Magallanes</t>
  </si>
  <si>
    <t>% Caiquén</t>
  </si>
  <si>
    <t>% Canquén</t>
  </si>
  <si>
    <t>% Pilpilén Austral</t>
  </si>
  <si>
    <t>Jote Cabeza Colorada</t>
  </si>
  <si>
    <t>Salteador Chileno</t>
  </si>
  <si>
    <t>% Salteador Chileno</t>
  </si>
  <si>
    <t>Traro</t>
  </si>
  <si>
    <t>% Gaviotín Suramericano</t>
  </si>
  <si>
    <t>Gaviotín Sudamericano</t>
  </si>
  <si>
    <t>Petrel Gigante</t>
  </si>
  <si>
    <t>Petrel Plateado</t>
  </si>
  <si>
    <t>Fardela Negra</t>
  </si>
  <si>
    <t>Churrete Acanelado</t>
  </si>
  <si>
    <t>Bandurria</t>
  </si>
  <si>
    <t>Carpintero Negro</t>
  </si>
  <si>
    <t>Jote Cabeza Negra</t>
  </si>
  <si>
    <t>% Petrel Gigante</t>
  </si>
  <si>
    <t>% Petrel Plateado</t>
  </si>
  <si>
    <t>% Fardela Negra</t>
  </si>
  <si>
    <t>% Churrete Acanelado</t>
  </si>
  <si>
    <t>% Bandurria</t>
  </si>
  <si>
    <t>% Carpintero Negro</t>
  </si>
  <si>
    <t>% Jote Cabeza Negra</t>
  </si>
  <si>
    <t>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</si>
  <si>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</si>
  <si>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</si>
  <si>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</si>
  <si>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</si>
  <si>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</si>
  <si>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</si>
  <si>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</si>
  <si>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</si>
  <si>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</si>
  <si>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</si>
  <si>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Petrel Plateado</t>
  </si>
  <si>
    <t>Density Fardela Negra</t>
  </si>
  <si>
    <t>Density Yunco de Magallanes</t>
  </si>
  <si>
    <t>Density Pilpilén Austral</t>
  </si>
  <si>
    <t>Density Quetro No Volador</t>
  </si>
  <si>
    <t>Density Caiquén</t>
  </si>
  <si>
    <t>Density Canquén</t>
  </si>
  <si>
    <t>Density Martín Pescador</t>
  </si>
  <si>
    <t>Density Churrete Acanelado</t>
  </si>
  <si>
    <t>Density Churrete</t>
  </si>
  <si>
    <t>Density Salteador Chileno</t>
  </si>
  <si>
    <t>Density Bandurria</t>
  </si>
  <si>
    <t>Density Carpintero Negro</t>
  </si>
  <si>
    <t>Density Traro</t>
  </si>
  <si>
    <t>Density Tiuque</t>
  </si>
  <si>
    <t>Density Jote Cabeza Colorada</t>
  </si>
  <si>
    <t>Density Jote Cabeza Negra</t>
  </si>
  <si>
    <t>Density Cóndor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</si>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</sst>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A32" sqref="A32"/>
    </sheetView>
  </sheetViews>
  <sheetFormatPr baseColWidth="10" defaultColWidth="8.88671875" defaultRowHeight="11.4" x14ac:dyDescent="0.3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9.6640625" style="2" customWidth="1"/>
    <col min="7" max="7" width="8.88671875" style="2"/>
    <col min="8" max="8" width="10.109375" style="2" bestFit="1" customWidth="1"/>
    <col min="9" max="9" width="10.6640625" style="2" bestFit="1" customWidth="1"/>
    <col min="10" max="10" width="10.109375" style="2" bestFit="1" customWidth="1"/>
    <col min="11" max="16384" width="8.88671875" style="2"/>
  </cols>
  <sheetData>
    <row r="1" spans="1:6" ht="12" x14ac:dyDescent="0.3">
      <c r="A1" s="8" t="s">
        <v>49</v>
      </c>
      <c r="B1" s="8">
        <v>1</v>
      </c>
      <c r="C1" s="8">
        <v>2</v>
      </c>
      <c r="D1" s="1">
        <v>3</v>
      </c>
      <c r="E1" s="5">
        <v>4</v>
      </c>
      <c r="F1" s="5">
        <v>5</v>
      </c>
    </row>
    <row r="2" spans="1:6" x14ac:dyDescent="0.2">
      <c r="A2" s="15" t="s">
        <v>0</v>
      </c>
      <c r="B2" s="9">
        <v>23</v>
      </c>
      <c r="C2" s="9">
        <v>31</v>
      </c>
      <c r="D2" s="9">
        <v>58</v>
      </c>
      <c r="E2" s="9">
        <v>600</v>
      </c>
      <c r="F2" s="10">
        <v>45</v>
      </c>
    </row>
    <row r="3" spans="1:6" x14ac:dyDescent="0.2">
      <c r="A3" s="16" t="s">
        <v>1</v>
      </c>
      <c r="B3" s="11">
        <v>14</v>
      </c>
      <c r="C3" s="11">
        <v>2</v>
      </c>
      <c r="D3" s="11">
        <v>0</v>
      </c>
      <c r="E3" s="11">
        <v>0</v>
      </c>
      <c r="F3" s="12">
        <v>0</v>
      </c>
    </row>
    <row r="4" spans="1:6" x14ac:dyDescent="0.2">
      <c r="A4" s="16" t="s">
        <v>2</v>
      </c>
      <c r="B4" s="11">
        <v>0</v>
      </c>
      <c r="C4" s="11">
        <v>4</v>
      </c>
      <c r="D4" s="11">
        <v>0</v>
      </c>
      <c r="E4" s="11">
        <v>0</v>
      </c>
      <c r="F4" s="12">
        <v>0</v>
      </c>
    </row>
    <row r="5" spans="1:6" x14ac:dyDescent="0.2">
      <c r="A5" s="16" t="s">
        <v>3</v>
      </c>
      <c r="B5" s="11">
        <v>0</v>
      </c>
      <c r="C5" s="11">
        <v>40</v>
      </c>
      <c r="D5" s="11">
        <v>0</v>
      </c>
      <c r="E5" s="11">
        <v>0</v>
      </c>
      <c r="F5" s="12">
        <v>0</v>
      </c>
    </row>
    <row r="6" spans="1:6" x14ac:dyDescent="0.2">
      <c r="A6" s="16" t="s">
        <v>33</v>
      </c>
      <c r="B6" s="11">
        <v>30</v>
      </c>
      <c r="C6" s="11">
        <v>24</v>
      </c>
      <c r="D6" s="11">
        <v>0</v>
      </c>
      <c r="E6" s="11">
        <v>5</v>
      </c>
      <c r="F6" s="12">
        <v>18</v>
      </c>
    </row>
    <row r="7" spans="1:6" x14ac:dyDescent="0.2">
      <c r="A7" s="16" t="s">
        <v>34</v>
      </c>
      <c r="B7" s="11">
        <v>0</v>
      </c>
      <c r="C7" s="11">
        <v>0</v>
      </c>
      <c r="D7" s="11">
        <v>0</v>
      </c>
      <c r="E7" s="11">
        <v>0</v>
      </c>
      <c r="F7" s="12">
        <v>2</v>
      </c>
    </row>
    <row r="8" spans="1:6" x14ac:dyDescent="0.2">
      <c r="A8" s="16" t="s">
        <v>35</v>
      </c>
      <c r="B8" s="11">
        <v>0</v>
      </c>
      <c r="C8" s="11">
        <v>0</v>
      </c>
      <c r="D8" s="11">
        <v>0</v>
      </c>
      <c r="E8" s="11">
        <v>0</v>
      </c>
      <c r="F8" s="12">
        <v>2</v>
      </c>
    </row>
    <row r="9" spans="1:6" x14ac:dyDescent="0.2">
      <c r="A9" s="16" t="s">
        <v>36</v>
      </c>
      <c r="B9" s="11">
        <v>0</v>
      </c>
      <c r="C9" s="11">
        <v>0</v>
      </c>
      <c r="D9" s="11">
        <v>0</v>
      </c>
      <c r="E9" s="11">
        <v>1</v>
      </c>
      <c r="F9" s="12">
        <v>0</v>
      </c>
    </row>
    <row r="10" spans="1:6" x14ac:dyDescent="0.2">
      <c r="A10" s="16" t="s">
        <v>4</v>
      </c>
      <c r="B10" s="11">
        <v>1</v>
      </c>
      <c r="C10" s="11">
        <v>0</v>
      </c>
      <c r="D10" s="11">
        <v>0</v>
      </c>
      <c r="E10" s="11">
        <v>0</v>
      </c>
      <c r="F10" s="12">
        <v>3</v>
      </c>
    </row>
    <row r="11" spans="1:6" x14ac:dyDescent="0.2">
      <c r="A11" s="16" t="s">
        <v>8</v>
      </c>
      <c r="B11" s="11">
        <v>0</v>
      </c>
      <c r="C11" s="11">
        <v>4</v>
      </c>
      <c r="D11" s="11">
        <v>0</v>
      </c>
      <c r="E11" s="11">
        <v>0</v>
      </c>
      <c r="F11" s="12">
        <v>0</v>
      </c>
    </row>
    <row r="12" spans="1:6" x14ac:dyDescent="0.2">
      <c r="A12" s="16" t="s">
        <v>5</v>
      </c>
      <c r="B12" s="11">
        <v>41</v>
      </c>
      <c r="C12" s="11">
        <v>26</v>
      </c>
      <c r="D12" s="11">
        <v>15</v>
      </c>
      <c r="E12" s="11">
        <v>21</v>
      </c>
      <c r="F12" s="12">
        <v>0</v>
      </c>
    </row>
    <row r="13" spans="1:6" x14ac:dyDescent="0.2">
      <c r="A13" s="16" t="s">
        <v>6</v>
      </c>
      <c r="B13" s="11">
        <v>0</v>
      </c>
      <c r="C13" s="11">
        <v>0</v>
      </c>
      <c r="D13" s="11">
        <v>0</v>
      </c>
      <c r="E13" s="11">
        <v>5</v>
      </c>
      <c r="F13" s="12">
        <v>0</v>
      </c>
    </row>
    <row r="14" spans="1:6" x14ac:dyDescent="0.2">
      <c r="A14" s="16" t="s">
        <v>7</v>
      </c>
      <c r="B14" s="11">
        <v>5</v>
      </c>
      <c r="C14" s="11">
        <v>2</v>
      </c>
      <c r="D14" s="11">
        <v>0</v>
      </c>
      <c r="E14" s="11">
        <v>0</v>
      </c>
      <c r="F14" s="12">
        <v>0</v>
      </c>
    </row>
    <row r="15" spans="1:6" x14ac:dyDescent="0.2">
      <c r="A15" s="16" t="s">
        <v>9</v>
      </c>
      <c r="B15" s="11">
        <v>1</v>
      </c>
      <c r="C15" s="11">
        <v>1</v>
      </c>
      <c r="D15" s="11">
        <v>0</v>
      </c>
      <c r="E15" s="11">
        <v>0</v>
      </c>
      <c r="F15" s="12">
        <v>0</v>
      </c>
    </row>
    <row r="16" spans="1:6" x14ac:dyDescent="0.2">
      <c r="A16" s="16" t="s">
        <v>37</v>
      </c>
      <c r="B16" s="11">
        <v>1</v>
      </c>
      <c r="C16" s="11">
        <v>4</v>
      </c>
      <c r="D16" s="11">
        <v>0</v>
      </c>
      <c r="E16" s="11">
        <v>0</v>
      </c>
      <c r="F16" s="12">
        <v>0</v>
      </c>
    </row>
    <row r="17" spans="1:6" x14ac:dyDescent="0.2">
      <c r="A17" s="16" t="s">
        <v>10</v>
      </c>
      <c r="B17" s="11">
        <v>2</v>
      </c>
      <c r="C17" s="11">
        <v>2</v>
      </c>
      <c r="D17" s="11">
        <v>0</v>
      </c>
      <c r="E17" s="11">
        <v>0</v>
      </c>
      <c r="F17" s="12">
        <v>0</v>
      </c>
    </row>
    <row r="18" spans="1:6" x14ac:dyDescent="0.2">
      <c r="A18" s="16" t="s">
        <v>29</v>
      </c>
      <c r="B18" s="11">
        <v>2</v>
      </c>
      <c r="C18" s="11">
        <v>3</v>
      </c>
      <c r="D18" s="11">
        <v>0</v>
      </c>
      <c r="E18" s="11">
        <v>4</v>
      </c>
      <c r="F18" s="12">
        <v>3</v>
      </c>
    </row>
    <row r="19" spans="1:6" x14ac:dyDescent="0.2">
      <c r="A19" s="16" t="s">
        <v>38</v>
      </c>
      <c r="B19" s="11">
        <v>0</v>
      </c>
      <c r="C19" s="11">
        <v>0</v>
      </c>
      <c r="D19" s="11">
        <v>0</v>
      </c>
      <c r="E19" s="11">
        <v>6</v>
      </c>
      <c r="F19" s="12">
        <v>0</v>
      </c>
    </row>
    <row r="20" spans="1:6" x14ac:dyDescent="0.2">
      <c r="A20" s="16" t="s">
        <v>39</v>
      </c>
      <c r="B20" s="11">
        <v>0</v>
      </c>
      <c r="C20" s="11">
        <v>0</v>
      </c>
      <c r="D20" s="11">
        <v>0</v>
      </c>
      <c r="E20" s="11">
        <v>0</v>
      </c>
      <c r="F20" s="12">
        <v>0</v>
      </c>
    </row>
    <row r="21" spans="1:6" x14ac:dyDescent="0.2">
      <c r="A21" s="16" t="s">
        <v>31</v>
      </c>
      <c r="B21" s="11">
        <v>2</v>
      </c>
      <c r="C21" s="11">
        <v>0</v>
      </c>
      <c r="D21" s="11">
        <v>0</v>
      </c>
      <c r="E21" s="11">
        <v>2</v>
      </c>
      <c r="F21" s="12">
        <v>0</v>
      </c>
    </row>
    <row r="22" spans="1:6" x14ac:dyDescent="0.2">
      <c r="A22" s="16" t="s">
        <v>11</v>
      </c>
      <c r="B22" s="11">
        <v>2</v>
      </c>
      <c r="C22" s="11">
        <v>1</v>
      </c>
      <c r="D22" s="11">
        <v>0</v>
      </c>
      <c r="E22" s="11">
        <v>3</v>
      </c>
      <c r="F22" s="12">
        <v>0</v>
      </c>
    </row>
    <row r="23" spans="1:6" x14ac:dyDescent="0.2">
      <c r="A23" s="16" t="s">
        <v>28</v>
      </c>
      <c r="B23" s="11">
        <v>2</v>
      </c>
      <c r="C23" s="11">
        <v>0</v>
      </c>
      <c r="D23" s="11">
        <v>0</v>
      </c>
      <c r="E23" s="11">
        <v>0</v>
      </c>
      <c r="F23" s="12">
        <v>0</v>
      </c>
    </row>
    <row r="24" spans="1:6" x14ac:dyDescent="0.2">
      <c r="A24" s="16" t="s">
        <v>40</v>
      </c>
      <c r="B24" s="11">
        <v>2</v>
      </c>
      <c r="C24" s="11">
        <v>0</v>
      </c>
      <c r="D24" s="11">
        <v>0</v>
      </c>
      <c r="E24" s="11">
        <v>0</v>
      </c>
      <c r="F24" s="12">
        <v>0</v>
      </c>
    </row>
    <row r="25" spans="1:6" x14ac:dyDescent="0.2">
      <c r="A25" s="17" t="s">
        <v>48</v>
      </c>
      <c r="B25" s="13">
        <v>4</v>
      </c>
      <c r="C25" s="13">
        <v>1</v>
      </c>
      <c r="D25" s="13">
        <v>0</v>
      </c>
      <c r="E25" s="13">
        <v>18</v>
      </c>
      <c r="F25" s="14">
        <v>0</v>
      </c>
    </row>
    <row r="26" spans="1:6" x14ac:dyDescent="0.3">
      <c r="A26" s="2" t="s">
        <v>50</v>
      </c>
      <c r="B26" s="4">
        <f>SUM(B2:B25)</f>
        <v>132</v>
      </c>
      <c r="C26" s="4">
        <f>SUM(C2:C25)</f>
        <v>145</v>
      </c>
      <c r="D26" s="4">
        <f>SUM(D2:D25)</f>
        <v>73</v>
      </c>
      <c r="E26" s="4">
        <f>SUM(E2:E25)</f>
        <v>665</v>
      </c>
      <c r="F26" s="4">
        <f>SUM(F2:F25)</f>
        <v>73</v>
      </c>
    </row>
    <row r="27" spans="1:6" x14ac:dyDescent="0.3">
      <c r="A27" s="2" t="s">
        <v>51</v>
      </c>
      <c r="B27" s="20">
        <v>43.2</v>
      </c>
      <c r="C27" s="20">
        <v>99.2</v>
      </c>
      <c r="D27" s="20">
        <v>54.4</v>
      </c>
      <c r="E27" s="20">
        <v>36.78</v>
      </c>
      <c r="F27" s="20">
        <v>110.9</v>
      </c>
    </row>
    <row r="28" spans="1:6" x14ac:dyDescent="0.3">
      <c r="A28" s="2" t="s">
        <v>12</v>
      </c>
      <c r="B28" s="3">
        <f>(B26/1088)*100</f>
        <v>12.132352941176471</v>
      </c>
      <c r="C28" s="3">
        <f t="shared" ref="C28:F28" si="0">(C26/1088)*100</f>
        <v>13.32720588235294</v>
      </c>
      <c r="D28" s="3">
        <f t="shared" si="0"/>
        <v>6.7095588235294112</v>
      </c>
      <c r="E28" s="3">
        <f t="shared" si="0"/>
        <v>61.121323529411761</v>
      </c>
      <c r="F28" s="3">
        <f t="shared" si="0"/>
        <v>6.7095588235294112</v>
      </c>
    </row>
    <row r="29" spans="1:6" x14ac:dyDescent="0.2">
      <c r="A29" s="2" t="s">
        <v>52</v>
      </c>
      <c r="B29" s="18">
        <f>23/43.2</f>
        <v>0.53240740740740733</v>
      </c>
      <c r="C29" s="18">
        <f>31/99.2</f>
        <v>0.3125</v>
      </c>
      <c r="D29" s="18">
        <f>58/54.4</f>
        <v>1.0661764705882353</v>
      </c>
      <c r="E29" s="18">
        <f>600/36.8</f>
        <v>16.304347826086957</v>
      </c>
      <c r="F29" s="18">
        <f>45/110.9</f>
        <v>0.40577096483318303</v>
      </c>
    </row>
    <row r="30" spans="1:6" x14ac:dyDescent="0.3">
      <c r="A30" s="2" t="s">
        <v>79</v>
      </c>
      <c r="B30" s="3">
        <v>1.964</v>
      </c>
      <c r="C30" s="3">
        <v>1.948</v>
      </c>
      <c r="D30" s="3">
        <v>0.50700000000000001</v>
      </c>
      <c r="E30" s="3">
        <v>0.497</v>
      </c>
      <c r="F30" s="3">
        <v>1.1020000000000001</v>
      </c>
    </row>
    <row r="31" spans="1:6" x14ac:dyDescent="0.3">
      <c r="A31" s="2" t="s">
        <v>80</v>
      </c>
      <c r="B31" s="3">
        <f>1-0.193</f>
        <v>0.80699999999999994</v>
      </c>
      <c r="C31" s="3">
        <f>1-0.184</f>
        <v>0.81600000000000006</v>
      </c>
      <c r="D31" s="3">
        <f>1-0.673</f>
        <v>0.32699999999999996</v>
      </c>
      <c r="E31" s="3">
        <f>1-0.816</f>
        <v>0.18400000000000005</v>
      </c>
      <c r="F31" s="3">
        <f>1-0.445</f>
        <v>0.55499999999999994</v>
      </c>
    </row>
    <row r="32" spans="1:6" x14ac:dyDescent="0.3">
      <c r="A32" s="2" t="s">
        <v>77</v>
      </c>
      <c r="B32" s="3">
        <v>1.284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">
      <c r="A33" s="2" t="s">
        <v>78</v>
      </c>
      <c r="B33" s="3">
        <f>1-0.5004</f>
        <v>0.49960000000000004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">
      <c r="A34" s="2" t="s">
        <v>13</v>
      </c>
      <c r="B34" s="3">
        <f>(B2/757)*100</f>
        <v>3.0383091149273449</v>
      </c>
      <c r="C34" s="3">
        <f t="shared" ref="C34:F34" si="1">(C2/757)*100</f>
        <v>4.0951122853368567</v>
      </c>
      <c r="D34" s="3">
        <f t="shared" si="1"/>
        <v>7.6618229854689561</v>
      </c>
      <c r="E34" s="3">
        <f t="shared" si="1"/>
        <v>79.260237780713339</v>
      </c>
      <c r="F34" s="3">
        <f t="shared" si="1"/>
        <v>5.9445178335535003</v>
      </c>
    </row>
    <row r="35" spans="1:6" x14ac:dyDescent="0.2">
      <c r="A35" s="2" t="s">
        <v>53</v>
      </c>
      <c r="B35" s="18">
        <f>23/43.2</f>
        <v>0.53240740740740733</v>
      </c>
      <c r="C35" s="18">
        <f>31/99.2</f>
        <v>0.3125</v>
      </c>
      <c r="D35" s="18">
        <f>58/54.4</f>
        <v>1.0661764705882353</v>
      </c>
      <c r="E35" s="18">
        <f>600/36.8</f>
        <v>16.304347826086957</v>
      </c>
      <c r="F35" s="18">
        <f>45/110.9</f>
        <v>0.40577096483318303</v>
      </c>
    </row>
    <row r="36" spans="1:6" x14ac:dyDescent="0.3">
      <c r="A36" s="2" t="s">
        <v>14</v>
      </c>
      <c r="B36" s="3">
        <f>(B3/16)*100</f>
        <v>87.5</v>
      </c>
      <c r="C36" s="3">
        <f>(C3/16)*100</f>
        <v>12.5</v>
      </c>
      <c r="D36" s="3">
        <f>(D3/16)*100</f>
        <v>0</v>
      </c>
      <c r="E36" s="3">
        <f>(E3/16)*100</f>
        <v>0</v>
      </c>
      <c r="F36" s="3">
        <f>(F3/16)*100</f>
        <v>0</v>
      </c>
    </row>
    <row r="37" spans="1:6" x14ac:dyDescent="0.2">
      <c r="A37" s="2" t="s">
        <v>54</v>
      </c>
      <c r="B37" s="18">
        <f>14/43.2</f>
        <v>0.32407407407407407</v>
      </c>
      <c r="C37" s="18">
        <f>2/99.2</f>
        <v>2.0161290322580645E-2</v>
      </c>
      <c r="D37" s="18">
        <v>0</v>
      </c>
      <c r="E37" s="18">
        <v>0</v>
      </c>
      <c r="F37" s="18">
        <v>0</v>
      </c>
    </row>
    <row r="38" spans="1:6" x14ac:dyDescent="0.3">
      <c r="A38" s="2" t="s">
        <v>15</v>
      </c>
      <c r="B38" s="3">
        <f>(B4/4)*100</f>
        <v>0</v>
      </c>
      <c r="C38" s="3">
        <f>(C4/4)*100</f>
        <v>100</v>
      </c>
      <c r="D38" s="3">
        <f>(D4/4)*100</f>
        <v>0</v>
      </c>
      <c r="E38" s="3">
        <f>(E4/4)*100</f>
        <v>0</v>
      </c>
      <c r="F38" s="3">
        <f>(F4/4)*100</f>
        <v>0</v>
      </c>
    </row>
    <row r="39" spans="1:6" x14ac:dyDescent="0.2">
      <c r="A39" s="2" t="s">
        <v>55</v>
      </c>
      <c r="B39" s="18">
        <v>0</v>
      </c>
      <c r="C39" s="18">
        <f>4/99.2</f>
        <v>4.0322580645161289E-2</v>
      </c>
      <c r="D39" s="18">
        <v>0</v>
      </c>
      <c r="E39" s="18">
        <v>0</v>
      </c>
      <c r="F39" s="18">
        <v>0</v>
      </c>
    </row>
    <row r="40" spans="1:6" x14ac:dyDescent="0.3">
      <c r="A40" s="2" t="s">
        <v>16</v>
      </c>
      <c r="B40" s="3">
        <f>(B5/40)*100</f>
        <v>0</v>
      </c>
      <c r="C40" s="3">
        <f>(C5/40)*100</f>
        <v>100</v>
      </c>
      <c r="D40" s="3">
        <f>(D5/40)*100</f>
        <v>0</v>
      </c>
      <c r="E40" s="3">
        <f>(E5/40)*100</f>
        <v>0</v>
      </c>
      <c r="F40" s="3">
        <f>(F5/40)*100</f>
        <v>0</v>
      </c>
    </row>
    <row r="41" spans="1:6" x14ac:dyDescent="0.2">
      <c r="A41" s="2" t="s">
        <v>56</v>
      </c>
      <c r="B41" s="18">
        <v>0</v>
      </c>
      <c r="C41" s="18">
        <f>40/99.2</f>
        <v>0.40322580645161288</v>
      </c>
      <c r="D41" s="18">
        <v>0</v>
      </c>
      <c r="E41" s="18">
        <v>0</v>
      </c>
      <c r="F41" s="18">
        <v>0</v>
      </c>
    </row>
    <row r="42" spans="1:6" x14ac:dyDescent="0.3">
      <c r="A42" s="2" t="s">
        <v>32</v>
      </c>
      <c r="B42" s="3">
        <f>(B6/77)*100</f>
        <v>38.961038961038966</v>
      </c>
      <c r="C42" s="3">
        <f>(C6/77)*100</f>
        <v>31.168831168831169</v>
      </c>
      <c r="D42" s="3">
        <f>(D6/77)*100</f>
        <v>0</v>
      </c>
      <c r="E42" s="3">
        <f>(E6/77)*100</f>
        <v>6.4935064935064926</v>
      </c>
      <c r="F42" s="3">
        <f>(F6/77)*100</f>
        <v>23.376623376623375</v>
      </c>
    </row>
    <row r="43" spans="1:6" x14ac:dyDescent="0.2">
      <c r="A43" s="2" t="s">
        <v>57</v>
      </c>
      <c r="B43" s="18">
        <f>30/43.2</f>
        <v>0.69444444444444442</v>
      </c>
      <c r="C43" s="18">
        <f>24/99.2</f>
        <v>0.24193548387096772</v>
      </c>
      <c r="D43" s="18">
        <v>0</v>
      </c>
      <c r="E43" s="18">
        <f>5/36.8</f>
        <v>0.13586956521739132</v>
      </c>
      <c r="F43" s="18">
        <f>18/110.9</f>
        <v>0.16230838593327321</v>
      </c>
    </row>
    <row r="44" spans="1:6" x14ac:dyDescent="0.3">
      <c r="A44" s="2" t="s">
        <v>41</v>
      </c>
      <c r="B44" s="3">
        <f>(B7/2)*100</f>
        <v>0</v>
      </c>
      <c r="C44" s="3">
        <f>(C7/2)*100</f>
        <v>0</v>
      </c>
      <c r="D44" s="3">
        <f>(D7/2)*100</f>
        <v>0</v>
      </c>
      <c r="E44" s="3">
        <f>(E7/2)*100</f>
        <v>0</v>
      </c>
      <c r="F44" s="3">
        <f>(F7/2)*100</f>
        <v>100</v>
      </c>
    </row>
    <row r="45" spans="1:6" x14ac:dyDescent="0.2">
      <c r="A45" s="2" t="s">
        <v>58</v>
      </c>
      <c r="B45" s="18">
        <v>0</v>
      </c>
      <c r="C45" s="18">
        <v>0</v>
      </c>
      <c r="D45" s="18">
        <v>0</v>
      </c>
      <c r="E45" s="18">
        <v>0</v>
      </c>
      <c r="F45" s="18">
        <f>2/110.9</f>
        <v>1.8034265103697024E-2</v>
      </c>
    </row>
    <row r="46" spans="1:6" x14ac:dyDescent="0.3">
      <c r="A46" s="2" t="s">
        <v>42</v>
      </c>
      <c r="B46" s="6">
        <f>(B8/2)*100</f>
        <v>0</v>
      </c>
      <c r="C46" s="6">
        <f>(C8/2)*100</f>
        <v>0</v>
      </c>
      <c r="D46" s="6">
        <f>(D8/2)*100</f>
        <v>0</v>
      </c>
      <c r="E46" s="6">
        <f>(E8/2)*100</f>
        <v>0</v>
      </c>
      <c r="F46" s="6">
        <f>(F8/2)*100</f>
        <v>100</v>
      </c>
    </row>
    <row r="47" spans="1:6" x14ac:dyDescent="0.2">
      <c r="A47" s="2" t="s">
        <v>59</v>
      </c>
      <c r="B47" s="18">
        <v>0</v>
      </c>
      <c r="C47" s="18">
        <v>0</v>
      </c>
      <c r="D47" s="18">
        <v>0</v>
      </c>
      <c r="E47" s="18">
        <v>0</v>
      </c>
      <c r="F47" s="18">
        <f>2/110.9</f>
        <v>1.8034265103697024E-2</v>
      </c>
    </row>
    <row r="48" spans="1:6" x14ac:dyDescent="0.3">
      <c r="A48" s="2" t="s">
        <v>43</v>
      </c>
      <c r="B48" s="3">
        <f>(B9/1)*100</f>
        <v>0</v>
      </c>
      <c r="C48" s="3">
        <f>(C9/1)*100</f>
        <v>0</v>
      </c>
      <c r="D48" s="3">
        <f>(D9/1)*100</f>
        <v>0</v>
      </c>
      <c r="E48" s="3">
        <f>(E9/1)*100</f>
        <v>100</v>
      </c>
      <c r="F48" s="3">
        <f>(F9/1)*100</f>
        <v>0</v>
      </c>
    </row>
    <row r="49" spans="1:6" x14ac:dyDescent="0.2">
      <c r="A49" s="2" t="s">
        <v>60</v>
      </c>
      <c r="B49" s="18">
        <v>0</v>
      </c>
      <c r="C49" s="18">
        <v>0</v>
      </c>
      <c r="D49" s="18">
        <v>0</v>
      </c>
      <c r="E49" s="18">
        <f>1/36.8</f>
        <v>2.7173913043478264E-2</v>
      </c>
      <c r="F49" s="18">
        <v>0</v>
      </c>
    </row>
    <row r="50" spans="1:6" x14ac:dyDescent="0.3">
      <c r="A50" s="2" t="s">
        <v>24</v>
      </c>
      <c r="B50" s="3">
        <f>(B10/4)*100</f>
        <v>25</v>
      </c>
      <c r="C50" s="3">
        <f>(C10/4)*100</f>
        <v>0</v>
      </c>
      <c r="D50" s="3">
        <f>(D10/4)*100</f>
        <v>0</v>
      </c>
      <c r="E50" s="3">
        <f>(E10/4)*100</f>
        <v>0</v>
      </c>
      <c r="F50" s="3">
        <f>(F10/4)*100</f>
        <v>75</v>
      </c>
    </row>
    <row r="51" spans="1:6" x14ac:dyDescent="0.2">
      <c r="A51" s="2" t="s">
        <v>61</v>
      </c>
      <c r="B51" s="18">
        <f>1/43.2</f>
        <v>2.3148148148148147E-2</v>
      </c>
      <c r="C51" s="18">
        <v>0</v>
      </c>
      <c r="D51" s="18">
        <v>0</v>
      </c>
      <c r="E51" s="18">
        <v>0</v>
      </c>
      <c r="F51" s="18">
        <f>3/110.9</f>
        <v>2.7051397655545536E-2</v>
      </c>
    </row>
    <row r="52" spans="1:6" x14ac:dyDescent="0.3">
      <c r="A52" s="2" t="s">
        <v>27</v>
      </c>
      <c r="B52" s="3">
        <f>(B11/4)*100</f>
        <v>0</v>
      </c>
      <c r="C52" s="3">
        <f>(C11/4)*100</f>
        <v>100</v>
      </c>
      <c r="D52" s="3">
        <f>(D11/4)*100</f>
        <v>0</v>
      </c>
      <c r="E52" s="3">
        <f>(E11/4)*100</f>
        <v>0</v>
      </c>
      <c r="F52" s="3">
        <f>(F11/4)*100</f>
        <v>0</v>
      </c>
    </row>
    <row r="53" spans="1:6" x14ac:dyDescent="0.2">
      <c r="A53" s="2" t="s">
        <v>62</v>
      </c>
      <c r="B53" s="18">
        <v>0</v>
      </c>
      <c r="C53" s="18">
        <f>4/99.2</f>
        <v>4.0322580645161289E-2</v>
      </c>
      <c r="D53" s="18">
        <v>0</v>
      </c>
      <c r="E53" s="18">
        <v>0</v>
      </c>
      <c r="F53" s="18">
        <v>0</v>
      </c>
    </row>
    <row r="54" spans="1:6" x14ac:dyDescent="0.3">
      <c r="A54" s="2" t="s">
        <v>17</v>
      </c>
      <c r="B54" s="3">
        <f>(B12/103)*100</f>
        <v>39.805825242718448</v>
      </c>
      <c r="C54" s="3">
        <f>(C12/103)*100</f>
        <v>25.242718446601941</v>
      </c>
      <c r="D54" s="3">
        <f>(D12/103)*100</f>
        <v>14.563106796116504</v>
      </c>
      <c r="E54" s="3">
        <f>(E12/103)*100</f>
        <v>20.388349514563107</v>
      </c>
      <c r="F54" s="3">
        <f>(F12/103)*100</f>
        <v>0</v>
      </c>
    </row>
    <row r="55" spans="1:6" x14ac:dyDescent="0.2">
      <c r="A55" s="2" t="s">
        <v>63</v>
      </c>
      <c r="B55" s="18">
        <f>41/43.2</f>
        <v>0.94907407407407396</v>
      </c>
      <c r="C55" s="18">
        <f>26/99.2</f>
        <v>0.26209677419354838</v>
      </c>
      <c r="D55" s="18">
        <f>15/54.4</f>
        <v>0.27573529411764708</v>
      </c>
      <c r="E55" s="18">
        <f>21/36.8</f>
        <v>0.57065217391304357</v>
      </c>
      <c r="F55" s="18">
        <v>0</v>
      </c>
    </row>
    <row r="56" spans="1:6" x14ac:dyDescent="0.3">
      <c r="A56" s="2" t="s">
        <v>25</v>
      </c>
      <c r="B56" s="3">
        <f>(B13/5)*100</f>
        <v>0</v>
      </c>
      <c r="C56" s="3">
        <f>(C13/5)*100</f>
        <v>0</v>
      </c>
      <c r="D56" s="3">
        <f>(D13/5)*100</f>
        <v>0</v>
      </c>
      <c r="E56" s="3">
        <f>(E13/5)*100</f>
        <v>100</v>
      </c>
      <c r="F56" s="3">
        <f>(F13/5)*100</f>
        <v>0</v>
      </c>
    </row>
    <row r="57" spans="1:6" x14ac:dyDescent="0.2">
      <c r="A57" s="2" t="s">
        <v>64</v>
      </c>
      <c r="B57" s="18">
        <v>0</v>
      </c>
      <c r="C57" s="18">
        <v>0</v>
      </c>
      <c r="D57" s="18">
        <v>0</v>
      </c>
      <c r="E57" s="18">
        <f>5/36.8</f>
        <v>0.13586956521739132</v>
      </c>
      <c r="F57" s="18">
        <v>0</v>
      </c>
    </row>
    <row r="58" spans="1:6" x14ac:dyDescent="0.3">
      <c r="A58" s="2" t="s">
        <v>26</v>
      </c>
      <c r="B58" s="3">
        <f>(B14/7)*100</f>
        <v>71.428571428571431</v>
      </c>
      <c r="C58" s="3">
        <f>(C14/7)*100</f>
        <v>28.571428571428569</v>
      </c>
      <c r="D58" s="3">
        <f>(D14/7)*100</f>
        <v>0</v>
      </c>
      <c r="E58" s="3">
        <f>(E14/7)*100</f>
        <v>0</v>
      </c>
      <c r="F58" s="3">
        <f>(F14/7)*100</f>
        <v>0</v>
      </c>
    </row>
    <row r="59" spans="1:6" x14ac:dyDescent="0.2">
      <c r="A59" s="2" t="s">
        <v>65</v>
      </c>
      <c r="B59" s="18">
        <f>5/43.2</f>
        <v>0.11574074074074073</v>
      </c>
      <c r="C59" s="18">
        <f>2/99.2</f>
        <v>2.0161290322580645E-2</v>
      </c>
      <c r="D59" s="18">
        <v>0</v>
      </c>
      <c r="E59" s="18">
        <v>0</v>
      </c>
      <c r="F59" s="18">
        <v>0</v>
      </c>
    </row>
    <row r="60" spans="1:6" x14ac:dyDescent="0.3">
      <c r="A60" s="2" t="s">
        <v>19</v>
      </c>
      <c r="B60" s="3">
        <f>(B15/2)*100</f>
        <v>50</v>
      </c>
      <c r="C60" s="3">
        <f>(C15/2)*100</f>
        <v>50</v>
      </c>
      <c r="D60" s="3">
        <f>(D15/2)*100</f>
        <v>0</v>
      </c>
      <c r="E60" s="3">
        <f>(E15/2)*100</f>
        <v>0</v>
      </c>
      <c r="F60" s="3">
        <f>(F15/2)*100</f>
        <v>0</v>
      </c>
    </row>
    <row r="61" spans="1:6" x14ac:dyDescent="0.2">
      <c r="A61" s="2" t="s">
        <v>66</v>
      </c>
      <c r="B61" s="18">
        <f>1/43.2</f>
        <v>2.3148148148148147E-2</v>
      </c>
      <c r="C61" s="18">
        <f>1/99.2</f>
        <v>1.0080645161290322E-2</v>
      </c>
      <c r="D61" s="18">
        <v>0</v>
      </c>
      <c r="E61" s="18">
        <v>0</v>
      </c>
      <c r="F61" s="18">
        <v>0</v>
      </c>
    </row>
    <row r="62" spans="1:6" x14ac:dyDescent="0.3">
      <c r="A62" s="2" t="s">
        <v>44</v>
      </c>
      <c r="B62" s="3">
        <f>(B16/5)*100</f>
        <v>20</v>
      </c>
      <c r="C62" s="3">
        <f>(C16/5)*100</f>
        <v>80</v>
      </c>
      <c r="D62" s="3">
        <f>(D16/5)*100</f>
        <v>0</v>
      </c>
      <c r="E62" s="3">
        <f>(E16/5)*100</f>
        <v>0</v>
      </c>
      <c r="F62" s="3">
        <f>(F16/5)*100</f>
        <v>0</v>
      </c>
    </row>
    <row r="63" spans="1:6" x14ac:dyDescent="0.2">
      <c r="A63" s="2" t="s">
        <v>67</v>
      </c>
      <c r="B63" s="18">
        <f>1/43.2</f>
        <v>2.3148148148148147E-2</v>
      </c>
      <c r="C63" s="18">
        <f>4/99.2</f>
        <v>4.0322580645161289E-2</v>
      </c>
      <c r="D63" s="18">
        <v>0</v>
      </c>
      <c r="E63" s="18">
        <v>0</v>
      </c>
      <c r="F63" s="18">
        <v>0</v>
      </c>
    </row>
    <row r="64" spans="1:6" x14ac:dyDescent="0.3">
      <c r="A64" s="2" t="s">
        <v>18</v>
      </c>
      <c r="B64" s="3">
        <f>(B17/4)*100</f>
        <v>50</v>
      </c>
      <c r="C64" s="3">
        <f>(C17/4)*100</f>
        <v>50</v>
      </c>
      <c r="D64" s="3">
        <f>(D17/4)*100</f>
        <v>0</v>
      </c>
      <c r="E64" s="3">
        <f>(E17/4)*100</f>
        <v>0</v>
      </c>
      <c r="F64" s="3">
        <f>(F17/4)*100</f>
        <v>0</v>
      </c>
    </row>
    <row r="65" spans="1:6" x14ac:dyDescent="0.2">
      <c r="A65" s="2" t="s">
        <v>68</v>
      </c>
      <c r="B65" s="18">
        <f>2/43.2</f>
        <v>4.6296296296296294E-2</v>
      </c>
      <c r="C65" s="18">
        <f>2/99.2</f>
        <v>2.0161290322580645E-2</v>
      </c>
      <c r="D65" s="18">
        <v>0</v>
      </c>
      <c r="E65" s="18">
        <v>0</v>
      </c>
      <c r="F65" s="18">
        <v>0</v>
      </c>
    </row>
    <row r="66" spans="1:6" x14ac:dyDescent="0.3">
      <c r="A66" s="2" t="s">
        <v>30</v>
      </c>
      <c r="B66" s="3">
        <f>(B18/12)*100</f>
        <v>16.666666666666664</v>
      </c>
      <c r="C66" s="3">
        <f>(C18/12)*100</f>
        <v>25</v>
      </c>
      <c r="D66" s="3">
        <f>(D18/12)*100</f>
        <v>0</v>
      </c>
      <c r="E66" s="3">
        <f>(E18/12)*100</f>
        <v>33.333333333333329</v>
      </c>
      <c r="F66" s="3">
        <f>(F18/12)*100</f>
        <v>25</v>
      </c>
    </row>
    <row r="67" spans="1:6" x14ac:dyDescent="0.2">
      <c r="A67" s="2" t="s">
        <v>69</v>
      </c>
      <c r="B67" s="18">
        <f>2/43.2</f>
        <v>4.6296296296296294E-2</v>
      </c>
      <c r="C67" s="18">
        <f>3/99.2</f>
        <v>3.0241935483870965E-2</v>
      </c>
      <c r="D67" s="18">
        <v>0</v>
      </c>
      <c r="E67" s="18">
        <f>4/36.8</f>
        <v>0.10869565217391305</v>
      </c>
      <c r="F67" s="18">
        <f>3/110.9</f>
        <v>2.7051397655545536E-2</v>
      </c>
    </row>
    <row r="68" spans="1:6" x14ac:dyDescent="0.3">
      <c r="A68" s="2" t="s">
        <v>45</v>
      </c>
      <c r="B68" s="3">
        <f>(B19/6)*100</f>
        <v>0</v>
      </c>
      <c r="C68" s="3">
        <f>(C19/6)*100</f>
        <v>0</v>
      </c>
      <c r="D68" s="3">
        <f>(D19/6)*100</f>
        <v>0</v>
      </c>
      <c r="E68" s="3">
        <f>(E19/6)*100</f>
        <v>100</v>
      </c>
      <c r="F68" s="3">
        <f>(F19/6)*100</f>
        <v>0</v>
      </c>
    </row>
    <row r="69" spans="1:6" x14ac:dyDescent="0.2">
      <c r="A69" s="2" t="s">
        <v>70</v>
      </c>
      <c r="B69" s="19">
        <v>0</v>
      </c>
      <c r="C69" s="19">
        <v>0</v>
      </c>
      <c r="D69" s="19">
        <v>0</v>
      </c>
      <c r="E69" s="18">
        <f>6/36.8</f>
        <v>0.16304347826086957</v>
      </c>
      <c r="F69" s="18">
        <v>0</v>
      </c>
    </row>
    <row r="70" spans="1:6" x14ac:dyDescent="0.3">
      <c r="A70" s="2" t="s">
        <v>46</v>
      </c>
      <c r="B70" s="3">
        <f>(B20/1)*100</f>
        <v>0</v>
      </c>
      <c r="C70" s="3">
        <f>(C20/1)*100</f>
        <v>0</v>
      </c>
      <c r="D70" s="3">
        <f>(D20/1)*100</f>
        <v>0</v>
      </c>
      <c r="E70" s="3">
        <f>(E20/1)*100</f>
        <v>0</v>
      </c>
      <c r="F70" s="3">
        <f>(F20/1)*100</f>
        <v>0</v>
      </c>
    </row>
    <row r="71" spans="1:6" x14ac:dyDescent="0.3">
      <c r="A71" s="2" t="s">
        <v>71</v>
      </c>
      <c r="B71" s="7">
        <f>0/87.2</f>
        <v>0</v>
      </c>
      <c r="C71" s="7">
        <v>0</v>
      </c>
      <c r="D71" s="7">
        <v>0</v>
      </c>
      <c r="E71" s="7">
        <v>0</v>
      </c>
      <c r="F71" s="7">
        <v>0</v>
      </c>
    </row>
    <row r="72" spans="1:6" x14ac:dyDescent="0.3">
      <c r="A72" s="2" t="s">
        <v>21</v>
      </c>
      <c r="B72" s="3">
        <f>(B21/4)*100</f>
        <v>50</v>
      </c>
      <c r="C72" s="3">
        <f>(C21/4)*100</f>
        <v>0</v>
      </c>
      <c r="D72" s="3">
        <f>(D21/4)*100</f>
        <v>0</v>
      </c>
      <c r="E72" s="3">
        <f>(E21/4)*100</f>
        <v>50</v>
      </c>
      <c r="F72" s="3">
        <f>(F21/4)*100</f>
        <v>0</v>
      </c>
    </row>
    <row r="73" spans="1:6" x14ac:dyDescent="0.2">
      <c r="A73" s="2" t="s">
        <v>72</v>
      </c>
      <c r="B73" s="18">
        <f>2/43.2</f>
        <v>4.6296296296296294E-2</v>
      </c>
      <c r="C73" s="18">
        <v>0</v>
      </c>
      <c r="D73" s="18">
        <v>0</v>
      </c>
      <c r="E73" s="18">
        <f>2/36.8</f>
        <v>5.4347826086956527E-2</v>
      </c>
      <c r="F73" s="18">
        <v>0</v>
      </c>
    </row>
    <row r="74" spans="1:6" x14ac:dyDescent="0.3">
      <c r="A74" s="2" t="s">
        <v>20</v>
      </c>
      <c r="B74" s="3">
        <f>(B22/6)*100</f>
        <v>33.333333333333329</v>
      </c>
      <c r="C74" s="3">
        <f>(C22/6)*100</f>
        <v>16.666666666666664</v>
      </c>
      <c r="D74" s="3">
        <f>(D22/6)*100</f>
        <v>0</v>
      </c>
      <c r="E74" s="3">
        <f>(E22/6)*100</f>
        <v>50</v>
      </c>
      <c r="F74" s="3">
        <f>(F22/6)*100</f>
        <v>0</v>
      </c>
    </row>
    <row r="75" spans="1:6" x14ac:dyDescent="0.2">
      <c r="A75" s="2" t="s">
        <v>73</v>
      </c>
      <c r="B75" s="18">
        <f>2/43.2</f>
        <v>4.6296296296296294E-2</v>
      </c>
      <c r="C75" s="18">
        <f>1/99.2</f>
        <v>1.0080645161290322E-2</v>
      </c>
      <c r="D75" s="18">
        <v>0</v>
      </c>
      <c r="E75" s="18">
        <f>3/36.8</f>
        <v>8.1521739130434784E-2</v>
      </c>
      <c r="F75" s="18">
        <v>0</v>
      </c>
    </row>
    <row r="76" spans="1:6" x14ac:dyDescent="0.3">
      <c r="A76" s="2" t="s">
        <v>22</v>
      </c>
      <c r="B76" s="3">
        <f>(B23/2)*100</f>
        <v>100</v>
      </c>
      <c r="C76" s="3">
        <f>(C23/2)*100</f>
        <v>0</v>
      </c>
      <c r="D76" s="3">
        <f>(D23/2)*100</f>
        <v>0</v>
      </c>
      <c r="E76" s="3">
        <f>(E23/2)*100</f>
        <v>0</v>
      </c>
      <c r="F76" s="3">
        <f>(F23/2)*100</f>
        <v>0</v>
      </c>
    </row>
    <row r="77" spans="1:6" x14ac:dyDescent="0.2">
      <c r="A77" s="2" t="s">
        <v>74</v>
      </c>
      <c r="B77" s="18">
        <f>2/43.2</f>
        <v>4.6296296296296294E-2</v>
      </c>
      <c r="C77" s="18">
        <v>0</v>
      </c>
      <c r="D77" s="18">
        <v>0</v>
      </c>
      <c r="E77" s="18">
        <v>0</v>
      </c>
      <c r="F77" s="18">
        <v>0</v>
      </c>
    </row>
    <row r="78" spans="1:6" x14ac:dyDescent="0.3">
      <c r="A78" s="2" t="s">
        <v>47</v>
      </c>
      <c r="B78" s="3">
        <f>(B24/2)*100</f>
        <v>100</v>
      </c>
      <c r="C78" s="3">
        <f>(C24/2)*100</f>
        <v>0</v>
      </c>
      <c r="D78" s="3">
        <f>(D24/2)*100</f>
        <v>0</v>
      </c>
      <c r="E78" s="3">
        <f>(E24/2)*100</f>
        <v>0</v>
      </c>
      <c r="F78" s="3">
        <f>(F24/2)*100</f>
        <v>0</v>
      </c>
    </row>
    <row r="79" spans="1:6" x14ac:dyDescent="0.2">
      <c r="A79" s="2" t="s">
        <v>75</v>
      </c>
      <c r="B79" s="18">
        <f>2/43.2</f>
        <v>4.6296296296296294E-2</v>
      </c>
      <c r="C79" s="18">
        <v>0</v>
      </c>
      <c r="D79" s="18">
        <v>0</v>
      </c>
      <c r="E79" s="18">
        <v>0</v>
      </c>
      <c r="F79" s="18">
        <v>0</v>
      </c>
    </row>
    <row r="80" spans="1:6" x14ac:dyDescent="0.3">
      <c r="A80" s="2" t="s">
        <v>23</v>
      </c>
      <c r="B80" s="3">
        <f>(B25/23)*100</f>
        <v>17.391304347826086</v>
      </c>
      <c r="C80" s="3">
        <f>(C25/23)*100</f>
        <v>4.3478260869565215</v>
      </c>
      <c r="D80" s="3">
        <f>(D25/23)*100</f>
        <v>0</v>
      </c>
      <c r="E80" s="3">
        <f>(E25/23)*100</f>
        <v>78.260869565217391</v>
      </c>
      <c r="F80" s="3">
        <f>(F25/23)*100</f>
        <v>0</v>
      </c>
    </row>
    <row r="81" spans="1:6" x14ac:dyDescent="0.2">
      <c r="A81" s="2" t="s">
        <v>76</v>
      </c>
      <c r="B81" s="18">
        <f>4/43.2</f>
        <v>9.2592592592592587E-2</v>
      </c>
      <c r="C81" s="18">
        <f>1/99.2</f>
        <v>1.0080645161290322E-2</v>
      </c>
      <c r="D81" s="18">
        <v>0</v>
      </c>
      <c r="E81" s="18">
        <f>18/36.8</f>
        <v>0.48913043478260876</v>
      </c>
      <c r="F81" s="18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2022-08-19T04:01:15Z</dcterms:modified>
</cp:coreProperties>
</file>