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F71D826A-8024-422E-ACDF-16116C1723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B23" i="1"/>
  <c r="B25" i="1"/>
  <c r="C57" i="1"/>
  <c r="B57" i="1"/>
  <c r="C56" i="1"/>
  <c r="B56" i="1"/>
  <c r="B55" i="1"/>
  <c r="C54" i="1"/>
  <c r="B54" i="1"/>
  <c r="C53" i="1"/>
  <c r="B52" i="1"/>
  <c r="C52" i="1"/>
  <c r="B49" i="1"/>
  <c r="B48" i="1"/>
  <c r="B47" i="1"/>
  <c r="B46" i="1"/>
  <c r="B45" i="1"/>
  <c r="B44" i="1"/>
  <c r="B43" i="1"/>
  <c r="C42" i="1"/>
  <c r="B42" i="1"/>
  <c r="C41" i="1"/>
  <c r="B41" i="1"/>
  <c r="C40" i="1"/>
  <c r="B40" i="1"/>
  <c r="B39" i="1"/>
  <c r="C38" i="1"/>
  <c r="B38" i="1"/>
  <c r="C37" i="1"/>
  <c r="C36" i="1"/>
  <c r="B36" i="1"/>
  <c r="C35" i="1"/>
  <c r="C34" i="1"/>
  <c r="B34" i="1"/>
  <c r="C33" i="1"/>
  <c r="B33" i="1"/>
  <c r="C32" i="1"/>
  <c r="B32" i="1"/>
  <c r="C31" i="1"/>
  <c r="C30" i="1"/>
  <c r="B30" i="1"/>
  <c r="C29" i="1"/>
  <c r="B29" i="1"/>
  <c r="C28" i="1"/>
  <c r="B28" i="1"/>
  <c r="C27" i="1"/>
  <c r="B27" i="1"/>
  <c r="C26" i="1"/>
  <c r="B26" i="1"/>
  <c r="C21" i="1"/>
  <c r="B21" i="1"/>
  <c r="B18" i="1"/>
  <c r="B20" i="1" s="1"/>
  <c r="C51" i="1"/>
  <c r="B51" i="1"/>
  <c r="C50" i="1"/>
  <c r="B50" i="1"/>
  <c r="C48" i="1"/>
  <c r="C46" i="1"/>
  <c r="C44" i="1"/>
  <c r="C18" i="1"/>
  <c r="C20" i="1" s="1"/>
</calcChain>
</file>

<file path=xl/sharedStrings.xml><?xml version="1.0" encoding="utf-8"?>
<sst xmlns="http://schemas.openxmlformats.org/spreadsheetml/2006/main" count="57" uniqueCount="57">
  <si>
    <t>Cormorán Imperial</t>
  </si>
  <si>
    <t>Yeco</t>
  </si>
  <si>
    <t>Cormorán de las Rocas</t>
  </si>
  <si>
    <t>Gaviota Dominicana</t>
  </si>
  <si>
    <t>Yunco de Magallanes</t>
  </si>
  <si>
    <t>Quetro No Volador</t>
  </si>
  <si>
    <t>Martín Pescador</t>
  </si>
  <si>
    <t>%</t>
  </si>
  <si>
    <t>% Cormorán Imperial</t>
  </si>
  <si>
    <t>% Yeco</t>
  </si>
  <si>
    <t>% Cormorán de las Rocas</t>
  </si>
  <si>
    <t>% Gaviota Dominicana</t>
  </si>
  <si>
    <t>% Quetro No Volador</t>
  </si>
  <si>
    <t>% Martín Pescador</t>
  </si>
  <si>
    <t>% Traro</t>
  </si>
  <si>
    <t>% Jote Cabeza Colorada</t>
  </si>
  <si>
    <t>% Yunco de Magallanes</t>
  </si>
  <si>
    <t>Jote Cabeza Colorada</t>
  </si>
  <si>
    <t>Traro</t>
  </si>
  <si>
    <t>Churrete Acanelado</t>
  </si>
  <si>
    <t>Carpintero Negro</t>
  </si>
  <si>
    <t>% Churrete Acanelado</t>
  </si>
  <si>
    <t>% Carpintero Negro</t>
  </si>
  <si>
    <t>Pimpollo</t>
  </si>
  <si>
    <t>% Pimpollo</t>
  </si>
  <si>
    <t>Gaviota de Franklin</t>
  </si>
  <si>
    <t>Gaviota Austral</t>
  </si>
  <si>
    <t>Pato Antiojillo</t>
  </si>
  <si>
    <t>% Gaviota de Franklin</t>
  </si>
  <si>
    <t>% Gaviota Austral</t>
  </si>
  <si>
    <t>% Pato Antiojillo</t>
  </si>
  <si>
    <t>Cóndor</t>
  </si>
  <si>
    <t>% Cóndor</t>
  </si>
  <si>
    <t>Sector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</si>
  <si>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</si>
  <si>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</si>
  <si>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</si>
  <si>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</si>
  <si>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</si>
  <si>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</si>
  <si>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</si>
  <si>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Gaviota de Franklin</t>
  </si>
  <si>
    <t>Density Gaviota Austral</t>
  </si>
  <si>
    <t>Density Yunco de Magallanes</t>
  </si>
  <si>
    <t>Density Quetro No Volador</t>
  </si>
  <si>
    <t>Density Pato Antiojillo</t>
  </si>
  <si>
    <t>Density Pimpollo</t>
  </si>
  <si>
    <t>Density Martín Pescador</t>
  </si>
  <si>
    <t>Density Churrete Acanelado</t>
  </si>
  <si>
    <t>Density Carpintero Negro</t>
  </si>
  <si>
    <t>Density Traro</t>
  </si>
  <si>
    <t>Density Jote Cabeza Colorada</t>
  </si>
  <si>
    <t>Density Cóndor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</si>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</sst>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workbookViewId="0">
      <selection activeCell="A23" sqref="A23"/>
    </sheetView>
  </sheetViews>
  <sheetFormatPr baseColWidth="10" defaultColWidth="8.88671875" defaultRowHeight="11.4" x14ac:dyDescent="0.3"/>
  <cols>
    <col min="1" max="1" width="39.33203125" style="1" customWidth="1"/>
    <col min="2" max="2" width="12" style="1" customWidth="1"/>
    <col min="3" max="3" width="11.5546875" style="1" customWidth="1"/>
    <col min="4" max="4" width="8.88671875" style="1"/>
    <col min="5" max="5" width="11.44140625" style="1" bestFit="1" customWidth="1"/>
    <col min="6" max="6" width="12" style="1" bestFit="1" customWidth="1"/>
    <col min="7" max="7" width="11.44140625" style="1" bestFit="1" customWidth="1"/>
    <col min="8" max="16384" width="8.88671875" style="1"/>
  </cols>
  <sheetData>
    <row r="1" spans="1:3" x14ac:dyDescent="0.3">
      <c r="A1" s="6" t="s">
        <v>33</v>
      </c>
      <c r="B1" s="10">
        <v>1</v>
      </c>
      <c r="C1" s="10">
        <v>2</v>
      </c>
    </row>
    <row r="2" spans="1:3" x14ac:dyDescent="0.2">
      <c r="A2" s="7" t="s">
        <v>0</v>
      </c>
      <c r="B2" s="8">
        <v>104</v>
      </c>
      <c r="C2" s="8">
        <v>84</v>
      </c>
    </row>
    <row r="3" spans="1:3" x14ac:dyDescent="0.2">
      <c r="A3" s="7" t="s">
        <v>1</v>
      </c>
      <c r="B3" s="8">
        <v>14</v>
      </c>
      <c r="C3" s="8">
        <v>1</v>
      </c>
    </row>
    <row r="4" spans="1:3" x14ac:dyDescent="0.2">
      <c r="A4" s="7" t="s">
        <v>2</v>
      </c>
      <c r="B4" s="8">
        <v>0</v>
      </c>
      <c r="C4" s="8">
        <v>33</v>
      </c>
    </row>
    <row r="5" spans="1:3" x14ac:dyDescent="0.2">
      <c r="A5" s="7" t="s">
        <v>3</v>
      </c>
      <c r="B5" s="8">
        <v>74</v>
      </c>
      <c r="C5" s="8">
        <v>9</v>
      </c>
    </row>
    <row r="6" spans="1:3" x14ac:dyDescent="0.2">
      <c r="A6" s="7" t="s">
        <v>25</v>
      </c>
      <c r="B6" s="8">
        <v>0</v>
      </c>
      <c r="C6" s="8">
        <v>5</v>
      </c>
    </row>
    <row r="7" spans="1:3" x14ac:dyDescent="0.2">
      <c r="A7" s="7" t="s">
        <v>26</v>
      </c>
      <c r="B7" s="8">
        <v>0</v>
      </c>
      <c r="C7" s="8">
        <v>7</v>
      </c>
    </row>
    <row r="8" spans="1:3" x14ac:dyDescent="0.2">
      <c r="A8" s="7" t="s">
        <v>4</v>
      </c>
      <c r="B8" s="8">
        <v>10</v>
      </c>
      <c r="C8" s="8">
        <v>0</v>
      </c>
    </row>
    <row r="9" spans="1:3" x14ac:dyDescent="0.2">
      <c r="A9" s="7" t="s">
        <v>5</v>
      </c>
      <c r="B9" s="8">
        <v>64</v>
      </c>
      <c r="C9" s="8">
        <v>3</v>
      </c>
    </row>
    <row r="10" spans="1:3" x14ac:dyDescent="0.2">
      <c r="A10" s="7" t="s">
        <v>27</v>
      </c>
      <c r="B10" s="8">
        <v>2</v>
      </c>
      <c r="C10" s="8">
        <v>0</v>
      </c>
    </row>
    <row r="11" spans="1:3" x14ac:dyDescent="0.2">
      <c r="A11" s="7" t="s">
        <v>23</v>
      </c>
      <c r="B11" s="8">
        <v>3</v>
      </c>
      <c r="C11" s="8">
        <v>0</v>
      </c>
    </row>
    <row r="12" spans="1:3" x14ac:dyDescent="0.2">
      <c r="A12" s="7" t="s">
        <v>6</v>
      </c>
      <c r="B12" s="8">
        <v>1</v>
      </c>
      <c r="C12" s="8">
        <v>0</v>
      </c>
    </row>
    <row r="13" spans="1:3" x14ac:dyDescent="0.2">
      <c r="A13" s="7" t="s">
        <v>19</v>
      </c>
      <c r="B13" s="8">
        <v>3</v>
      </c>
      <c r="C13" s="8">
        <v>0</v>
      </c>
    </row>
    <row r="14" spans="1:3" x14ac:dyDescent="0.2">
      <c r="A14" s="7" t="s">
        <v>20</v>
      </c>
      <c r="B14" s="8">
        <v>0</v>
      </c>
      <c r="C14" s="8">
        <v>0</v>
      </c>
    </row>
    <row r="15" spans="1:3" x14ac:dyDescent="0.2">
      <c r="A15" s="7" t="s">
        <v>18</v>
      </c>
      <c r="B15" s="8">
        <v>0</v>
      </c>
      <c r="C15" s="8">
        <v>1</v>
      </c>
    </row>
    <row r="16" spans="1:3" x14ac:dyDescent="0.2">
      <c r="A16" s="7" t="s">
        <v>17</v>
      </c>
      <c r="B16" s="8">
        <v>1</v>
      </c>
      <c r="C16" s="8">
        <v>0</v>
      </c>
    </row>
    <row r="17" spans="1:3" x14ac:dyDescent="0.2">
      <c r="A17" s="7" t="s">
        <v>31</v>
      </c>
      <c r="B17" s="8">
        <v>3</v>
      </c>
      <c r="C17" s="8">
        <v>12</v>
      </c>
    </row>
    <row r="18" spans="1:3" x14ac:dyDescent="0.3">
      <c r="A18" s="1" t="s">
        <v>34</v>
      </c>
      <c r="B18" s="3">
        <f>SUM(B2:B17)</f>
        <v>279</v>
      </c>
      <c r="C18" s="3">
        <f>SUM(C2:C17)</f>
        <v>155</v>
      </c>
    </row>
    <row r="19" spans="1:3" x14ac:dyDescent="0.3">
      <c r="A19" s="1" t="s">
        <v>35</v>
      </c>
      <c r="B19" s="12">
        <v>111.6</v>
      </c>
      <c r="C19" s="12">
        <v>21.7</v>
      </c>
    </row>
    <row r="20" spans="1:3" x14ac:dyDescent="0.3">
      <c r="A20" s="1" t="s">
        <v>7</v>
      </c>
      <c r="B20" s="2">
        <f>(B18/434)*100</f>
        <v>64.285714285714292</v>
      </c>
      <c r="C20" s="2">
        <f>(C18/434)*100</f>
        <v>35.714285714285715</v>
      </c>
    </row>
    <row r="21" spans="1:3" x14ac:dyDescent="0.2">
      <c r="A21" s="1" t="s">
        <v>36</v>
      </c>
      <c r="B21" s="11">
        <f>279/111.6</f>
        <v>2.5</v>
      </c>
      <c r="C21" s="11">
        <f>155/21.7</f>
        <v>7.1428571428571432</v>
      </c>
    </row>
    <row r="22" spans="1:3" x14ac:dyDescent="0.3">
      <c r="A22" s="1" t="s">
        <v>55</v>
      </c>
      <c r="B22" s="2">
        <v>1.5489999999999999</v>
      </c>
      <c r="C22" s="2">
        <v>1.4159999999999999</v>
      </c>
    </row>
    <row r="23" spans="1:3" x14ac:dyDescent="0.3">
      <c r="A23" s="1" t="s">
        <v>56</v>
      </c>
      <c r="B23" s="2">
        <f>1-0.266</f>
        <v>0.73399999999999999</v>
      </c>
      <c r="C23" s="2">
        <f>1-0.351</f>
        <v>0.64900000000000002</v>
      </c>
    </row>
    <row r="24" spans="1:3" x14ac:dyDescent="0.3">
      <c r="A24" s="1" t="s">
        <v>53</v>
      </c>
      <c r="B24" s="2">
        <v>1.736</v>
      </c>
      <c r="C24" s="2">
        <v>0</v>
      </c>
    </row>
    <row r="25" spans="1:3" x14ac:dyDescent="0.3">
      <c r="A25" s="1" t="s">
        <v>54</v>
      </c>
      <c r="B25" s="2">
        <f>1-0.257</f>
        <v>0.74299999999999999</v>
      </c>
      <c r="C25" s="2">
        <v>0</v>
      </c>
    </row>
    <row r="26" spans="1:3" x14ac:dyDescent="0.2">
      <c r="A26" s="1" t="s">
        <v>8</v>
      </c>
      <c r="B26" s="11">
        <f>(B2/188)*100</f>
        <v>55.319148936170215</v>
      </c>
      <c r="C26" s="11">
        <f>(C2/188)*100</f>
        <v>44.680851063829785</v>
      </c>
    </row>
    <row r="27" spans="1:3" x14ac:dyDescent="0.2">
      <c r="A27" s="1" t="s">
        <v>37</v>
      </c>
      <c r="B27" s="9">
        <f>104/111.6</f>
        <v>0.93189964157706096</v>
      </c>
      <c r="C27" s="9">
        <f>84/21.7</f>
        <v>3.870967741935484</v>
      </c>
    </row>
    <row r="28" spans="1:3" x14ac:dyDescent="0.3">
      <c r="A28" s="1" t="s">
        <v>9</v>
      </c>
      <c r="B28" s="2">
        <f>(B3/15)*100</f>
        <v>93.333333333333329</v>
      </c>
      <c r="C28" s="2">
        <f>(C3/15)*100</f>
        <v>6.666666666666667</v>
      </c>
    </row>
    <row r="29" spans="1:3" x14ac:dyDescent="0.2">
      <c r="A29" s="1" t="s">
        <v>38</v>
      </c>
      <c r="B29" s="9">
        <f>14/111.6</f>
        <v>0.12544802867383514</v>
      </c>
      <c r="C29" s="9">
        <f>1/21.7</f>
        <v>4.6082949308755762E-2</v>
      </c>
    </row>
    <row r="30" spans="1:3" x14ac:dyDescent="0.3">
      <c r="A30" s="1" t="s">
        <v>10</v>
      </c>
      <c r="B30" s="2">
        <f>(B4/33)*100</f>
        <v>0</v>
      </c>
      <c r="C30" s="2">
        <f>(C4/33)*100</f>
        <v>100</v>
      </c>
    </row>
    <row r="31" spans="1:3" x14ac:dyDescent="0.2">
      <c r="A31" s="1" t="s">
        <v>39</v>
      </c>
      <c r="B31" s="9">
        <v>0</v>
      </c>
      <c r="C31" s="9">
        <f>33/21.7</f>
        <v>1.5207373271889402</v>
      </c>
    </row>
    <row r="32" spans="1:3" x14ac:dyDescent="0.3">
      <c r="A32" s="1" t="s">
        <v>11</v>
      </c>
      <c r="B32" s="2">
        <f>(B5/83)*100</f>
        <v>89.156626506024097</v>
      </c>
      <c r="C32" s="2">
        <f>(C5/83)*100</f>
        <v>10.843373493975903</v>
      </c>
    </row>
    <row r="33" spans="1:3" x14ac:dyDescent="0.2">
      <c r="A33" s="1" t="s">
        <v>40</v>
      </c>
      <c r="B33" s="9">
        <f>74/111.6</f>
        <v>0.6630824372759857</v>
      </c>
      <c r="C33" s="9">
        <f>9/21.7</f>
        <v>0.41474654377880188</v>
      </c>
    </row>
    <row r="34" spans="1:3" x14ac:dyDescent="0.3">
      <c r="A34" s="1" t="s">
        <v>28</v>
      </c>
      <c r="B34" s="2">
        <f>(B6/5)*100</f>
        <v>0</v>
      </c>
      <c r="C34" s="2">
        <f>(C6/5)*100</f>
        <v>100</v>
      </c>
    </row>
    <row r="35" spans="1:3" x14ac:dyDescent="0.2">
      <c r="A35" s="1" t="s">
        <v>41</v>
      </c>
      <c r="B35" s="9">
        <v>0</v>
      </c>
      <c r="C35" s="9">
        <f>5/21.7</f>
        <v>0.2304147465437788</v>
      </c>
    </row>
    <row r="36" spans="1:3" x14ac:dyDescent="0.3">
      <c r="A36" s="1" t="s">
        <v>29</v>
      </c>
      <c r="B36" s="2">
        <f>(B7/7)*100</f>
        <v>0</v>
      </c>
      <c r="C36" s="2">
        <f>(C7/7)*100</f>
        <v>100</v>
      </c>
    </row>
    <row r="37" spans="1:3" x14ac:dyDescent="0.2">
      <c r="A37" s="1" t="s">
        <v>42</v>
      </c>
      <c r="B37" s="9">
        <v>0</v>
      </c>
      <c r="C37" s="9">
        <f>7/21.7</f>
        <v>0.32258064516129031</v>
      </c>
    </row>
    <row r="38" spans="1:3" x14ac:dyDescent="0.3">
      <c r="A38" s="1" t="s">
        <v>16</v>
      </c>
      <c r="B38" s="4">
        <f>(B8/10)*100</f>
        <v>100</v>
      </c>
      <c r="C38" s="4">
        <f>(C8/10)*100</f>
        <v>0</v>
      </c>
    </row>
    <row r="39" spans="1:3" x14ac:dyDescent="0.2">
      <c r="A39" s="1" t="s">
        <v>43</v>
      </c>
      <c r="B39" s="9">
        <f>10/111.6</f>
        <v>8.9605734767025089E-2</v>
      </c>
      <c r="C39" s="9">
        <v>0</v>
      </c>
    </row>
    <row r="40" spans="1:3" x14ac:dyDescent="0.3">
      <c r="A40" s="1" t="s">
        <v>12</v>
      </c>
      <c r="B40" s="2">
        <f>(B9/67)*100</f>
        <v>95.522388059701484</v>
      </c>
      <c r="C40" s="2">
        <f>(C9/67)*100</f>
        <v>4.4776119402985071</v>
      </c>
    </row>
    <row r="41" spans="1:3" x14ac:dyDescent="0.2">
      <c r="A41" s="1" t="s">
        <v>44</v>
      </c>
      <c r="B41" s="9">
        <f>64/111.6</f>
        <v>0.57347670250896066</v>
      </c>
      <c r="C41" s="9">
        <f>3/21.7</f>
        <v>0.13824884792626729</v>
      </c>
    </row>
    <row r="42" spans="1:3" x14ac:dyDescent="0.3">
      <c r="A42" s="1" t="s">
        <v>30</v>
      </c>
      <c r="B42" s="2">
        <f>(B10/2)*100</f>
        <v>100</v>
      </c>
      <c r="C42" s="2">
        <f>(C10/2)*100</f>
        <v>0</v>
      </c>
    </row>
    <row r="43" spans="1:3" x14ac:dyDescent="0.2">
      <c r="A43" s="1" t="s">
        <v>45</v>
      </c>
      <c r="B43" s="9">
        <f>2/111.6</f>
        <v>1.7921146953405021E-2</v>
      </c>
      <c r="C43" s="9">
        <v>0</v>
      </c>
    </row>
    <row r="44" spans="1:3" x14ac:dyDescent="0.3">
      <c r="A44" s="1" t="s">
        <v>24</v>
      </c>
      <c r="B44" s="2">
        <f>(B11/3)*100</f>
        <v>100</v>
      </c>
      <c r="C44" s="2">
        <f>(C11/85)*100</f>
        <v>0</v>
      </c>
    </row>
    <row r="45" spans="1:3" x14ac:dyDescent="0.2">
      <c r="A45" s="1" t="s">
        <v>46</v>
      </c>
      <c r="B45" s="9">
        <f>3/111.6</f>
        <v>2.6881720430107527E-2</v>
      </c>
      <c r="C45" s="9">
        <v>0</v>
      </c>
    </row>
    <row r="46" spans="1:3" x14ac:dyDescent="0.3">
      <c r="A46" s="1" t="s">
        <v>13</v>
      </c>
      <c r="B46" s="2">
        <f>(B12/1)*100</f>
        <v>100</v>
      </c>
      <c r="C46" s="2">
        <f>(C12/730)*100</f>
        <v>0</v>
      </c>
    </row>
    <row r="47" spans="1:3" x14ac:dyDescent="0.2">
      <c r="A47" s="1" t="s">
        <v>47</v>
      </c>
      <c r="B47" s="9">
        <f>1/111.6</f>
        <v>8.9605734767025103E-3</v>
      </c>
      <c r="C47" s="9">
        <v>0</v>
      </c>
    </row>
    <row r="48" spans="1:3" x14ac:dyDescent="0.3">
      <c r="A48" s="1" t="s">
        <v>21</v>
      </c>
      <c r="B48" s="2">
        <f>(B13/3)*100</f>
        <v>100</v>
      </c>
      <c r="C48" s="2">
        <f>(C13/6)*100</f>
        <v>0</v>
      </c>
    </row>
    <row r="49" spans="1:4" x14ac:dyDescent="0.2">
      <c r="A49" s="1" t="s">
        <v>48</v>
      </c>
      <c r="B49" s="9">
        <f>3/111.6</f>
        <v>2.6881720430107527E-2</v>
      </c>
      <c r="C49" s="9">
        <v>0</v>
      </c>
      <c r="D49" s="9"/>
    </row>
    <row r="50" spans="1:4" x14ac:dyDescent="0.3">
      <c r="A50" s="1" t="s">
        <v>22</v>
      </c>
      <c r="B50" s="2">
        <f>(B14/2)*100</f>
        <v>0</v>
      </c>
      <c r="C50" s="2">
        <f>(C14/2)*100</f>
        <v>0</v>
      </c>
    </row>
    <row r="51" spans="1:4" x14ac:dyDescent="0.3">
      <c r="A51" s="1" t="s">
        <v>49</v>
      </c>
      <c r="B51" s="5">
        <f t="shared" ref="B51" si="0">0/39.3</f>
        <v>0</v>
      </c>
      <c r="C51" s="5">
        <f t="shared" ref="C51" si="1">0/94</f>
        <v>0</v>
      </c>
    </row>
    <row r="52" spans="1:4" x14ac:dyDescent="0.3">
      <c r="A52" s="1" t="s">
        <v>14</v>
      </c>
      <c r="B52" s="2">
        <f>(B15/1)*100</f>
        <v>0</v>
      </c>
      <c r="C52" s="2">
        <f>(C15/1)*100</f>
        <v>100</v>
      </c>
    </row>
    <row r="53" spans="1:4" x14ac:dyDescent="0.2">
      <c r="A53" s="1" t="s">
        <v>50</v>
      </c>
      <c r="B53" s="9">
        <v>0</v>
      </c>
      <c r="C53" s="9">
        <f>1/21.7</f>
        <v>4.6082949308755762E-2</v>
      </c>
    </row>
    <row r="54" spans="1:4" x14ac:dyDescent="0.3">
      <c r="A54" s="1" t="s">
        <v>15</v>
      </c>
      <c r="B54" s="2">
        <f>(B16/1)*100</f>
        <v>100</v>
      </c>
      <c r="C54" s="2">
        <f>(C16/1)*100</f>
        <v>0</v>
      </c>
    </row>
    <row r="55" spans="1:4" x14ac:dyDescent="0.2">
      <c r="A55" s="1" t="s">
        <v>51</v>
      </c>
      <c r="B55" s="9">
        <f>1/111.6</f>
        <v>8.9605734767025103E-3</v>
      </c>
      <c r="C55" s="9">
        <v>0</v>
      </c>
    </row>
    <row r="56" spans="1:4" x14ac:dyDescent="0.3">
      <c r="A56" s="1" t="s">
        <v>32</v>
      </c>
      <c r="B56" s="2">
        <f>(B17/15)*100</f>
        <v>20</v>
      </c>
      <c r="C56" s="2">
        <f>(C17/15)*100</f>
        <v>80</v>
      </c>
    </row>
    <row r="57" spans="1:4" x14ac:dyDescent="0.2">
      <c r="A57" s="1" t="s">
        <v>52</v>
      </c>
      <c r="B57" s="9">
        <f>3/111.6</f>
        <v>2.6881720430107527E-2</v>
      </c>
      <c r="C57" s="9">
        <f>12/21.7</f>
        <v>0.55299539170506917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2022-08-19T04:02:25Z</dcterms:modified>
</cp:coreProperties>
</file>