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blanc\Documents\GitHub\nana-project\birds-chile-project_Blanc_Anais\inputs\xls\"/>
    </mc:Choice>
  </mc:AlternateContent>
  <xr:revisionPtr revIDLastSave="0" documentId="13_ncr:1_{94195612-DB5E-47C6-AA80-FA8B88B5B2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1" l="1"/>
  <c r="B20" i="1"/>
  <c r="B22" i="1"/>
  <c r="C48" i="1"/>
  <c r="B48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18" i="1"/>
  <c r="B18" i="1"/>
  <c r="B15" i="1"/>
  <c r="B17" i="1" l="1"/>
  <c r="C47" i="1"/>
  <c r="C15" i="1" l="1"/>
  <c r="C17" i="1" l="1"/>
</calcChain>
</file>

<file path=xl/sharedStrings.xml><?xml version="1.0" encoding="utf-8"?>
<sst xmlns="http://schemas.openxmlformats.org/spreadsheetml/2006/main" count="48" uniqueCount="48">
  <si>
    <t>Cormorán Imperial</t>
  </si>
  <si>
    <t>Yeco</t>
  </si>
  <si>
    <t>Gaviota Dominicana</t>
  </si>
  <si>
    <t>Yunco de Magallanes</t>
  </si>
  <si>
    <t>Quetro No Volador</t>
  </si>
  <si>
    <t>Martín Pescador</t>
  </si>
  <si>
    <t>Churrete</t>
  </si>
  <si>
    <t>%</t>
  </si>
  <si>
    <t>% Cormorán Imperial</t>
  </si>
  <si>
    <t>% Yeco</t>
  </si>
  <si>
    <t>% Gaviota Dominicana</t>
  </si>
  <si>
    <t>% Quetro No Volador</t>
  </si>
  <si>
    <t>% Martín Pescador</t>
  </si>
  <si>
    <t>% Jote Cabeza Colorada</t>
  </si>
  <si>
    <t>% Cóndor</t>
  </si>
  <si>
    <t>% Yunco de Magallanes</t>
  </si>
  <si>
    <t>Jote Cabeza Colorada</t>
  </si>
  <si>
    <t>Petrel Gigante</t>
  </si>
  <si>
    <t>% Petrel Gigante</t>
  </si>
  <si>
    <t>Caranca</t>
  </si>
  <si>
    <t>% Caranca</t>
  </si>
  <si>
    <t xml:space="preserve">% Churrete </t>
  </si>
  <si>
    <t>Salteador chileno</t>
  </si>
  <si>
    <t>Pingüino de Magallanes</t>
  </si>
  <si>
    <t>% Salteador chileno</t>
  </si>
  <si>
    <t>% Pingüino de Magallanes</t>
  </si>
  <si>
    <t>Cóndor</t>
  </si>
  <si>
    <t>All</t>
  </si>
  <si>
    <t>Sector</t>
  </si>
  <si>
    <t>Area</t>
  </si>
  <si>
    <t>Density</t>
  </si>
  <si>
    <t>Density Cormorán Imperial</t>
  </si>
  <si>
    <t>Density Yeco</t>
  </si>
  <si>
    <t>Density Gaviota Dominicana</t>
  </si>
  <si>
    <t>Density Petrel Gigante</t>
  </si>
  <si>
    <t>Density Yunco de Magallanes</t>
  </si>
  <si>
    <t>Density Salteador chileno</t>
  </si>
  <si>
    <t>Density Quetro No Volador</t>
  </si>
  <si>
    <t>Density Caranca</t>
  </si>
  <si>
    <t>Density Pingüino de Magallanes</t>
  </si>
  <si>
    <t xml:space="preserve">Density Churrete </t>
  </si>
  <si>
    <t>Density Martín Pescador</t>
  </si>
  <si>
    <t>Density Cóndor</t>
  </si>
  <si>
    <t>Density Jote Cabeza Colorada</t>
  </si>
  <si>
    <t>Shannon Indice</t>
  </si>
  <si>
    <t>Simpson Indice</t>
  </si>
  <si>
    <t>Shannon Area</t>
  </si>
  <si>
    <t>Simpson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</si>
</sst>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1" fontId="2" fillId="0" borderId="2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vertical="center"/>
    </xf>
    <xf numFmtId="1" fontId="2" fillId="0" borderId="0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vertical="center"/>
    </xf>
    <xf numFmtId="1" fontId="2" fillId="0" borderId="5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abSelected="1" workbookViewId="0">
      <selection activeCell="A20" sqref="A20"/>
    </sheetView>
  </sheetViews>
  <sheetFormatPr baseColWidth="10" defaultColWidth="8.88671875" defaultRowHeight="11.4" x14ac:dyDescent="0.3"/>
  <cols>
    <col min="1" max="1" width="39.33203125" style="1" customWidth="1"/>
    <col min="2" max="2" width="12" style="1" customWidth="1"/>
    <col min="3" max="3" width="11.5546875" style="1" customWidth="1"/>
    <col min="4" max="4" width="8.88671875" style="1"/>
    <col min="5" max="5" width="11.44140625" style="1" bestFit="1" customWidth="1"/>
    <col min="6" max="6" width="12" style="1" bestFit="1" customWidth="1"/>
    <col min="7" max="7" width="11.44140625" style="1" bestFit="1" customWidth="1"/>
    <col min="8" max="16384" width="8.88671875" style="1"/>
  </cols>
  <sheetData>
    <row r="1" spans="1:4" x14ac:dyDescent="0.3">
      <c r="A1" s="6" t="s">
        <v>28</v>
      </c>
      <c r="B1" s="6">
        <v>1</v>
      </c>
      <c r="C1" s="6">
        <v>2</v>
      </c>
    </row>
    <row r="2" spans="1:4" x14ac:dyDescent="0.3">
      <c r="A2" s="12" t="s">
        <v>0</v>
      </c>
      <c r="B2" s="13">
        <v>23</v>
      </c>
      <c r="C2" s="9">
        <v>44</v>
      </c>
      <c r="D2" s="3"/>
    </row>
    <row r="3" spans="1:4" x14ac:dyDescent="0.3">
      <c r="A3" s="14" t="s">
        <v>1</v>
      </c>
      <c r="B3" s="15">
        <v>12</v>
      </c>
      <c r="C3" s="10">
        <v>16</v>
      </c>
      <c r="D3" s="3"/>
    </row>
    <row r="4" spans="1:4" x14ac:dyDescent="0.3">
      <c r="A4" s="14" t="s">
        <v>2</v>
      </c>
      <c r="B4" s="15">
        <v>171</v>
      </c>
      <c r="C4" s="10">
        <v>3</v>
      </c>
      <c r="D4" s="3"/>
    </row>
    <row r="5" spans="1:4" x14ac:dyDescent="0.3">
      <c r="A5" s="14" t="s">
        <v>17</v>
      </c>
      <c r="B5" s="15">
        <v>5</v>
      </c>
      <c r="C5" s="10">
        <v>4</v>
      </c>
      <c r="D5" s="3"/>
    </row>
    <row r="6" spans="1:4" x14ac:dyDescent="0.3">
      <c r="A6" s="14" t="s">
        <v>3</v>
      </c>
      <c r="B6" s="15">
        <v>1</v>
      </c>
      <c r="C6" s="10">
        <v>0</v>
      </c>
      <c r="D6" s="3"/>
    </row>
    <row r="7" spans="1:4" x14ac:dyDescent="0.3">
      <c r="A7" s="14" t="s">
        <v>22</v>
      </c>
      <c r="B7" s="15">
        <v>0</v>
      </c>
      <c r="C7" s="10">
        <v>4</v>
      </c>
      <c r="D7" s="3"/>
    </row>
    <row r="8" spans="1:4" x14ac:dyDescent="0.3">
      <c r="A8" s="14" t="s">
        <v>4</v>
      </c>
      <c r="B8" s="15">
        <v>14</v>
      </c>
      <c r="C8" s="10">
        <v>5</v>
      </c>
      <c r="D8" s="3"/>
    </row>
    <row r="9" spans="1:4" x14ac:dyDescent="0.3">
      <c r="A9" s="14" t="s">
        <v>19</v>
      </c>
      <c r="B9" s="15">
        <v>16</v>
      </c>
      <c r="C9" s="10">
        <v>6</v>
      </c>
      <c r="D9" s="3"/>
    </row>
    <row r="10" spans="1:4" x14ac:dyDescent="0.3">
      <c r="A10" s="14" t="s">
        <v>23</v>
      </c>
      <c r="B10" s="15">
        <v>4</v>
      </c>
      <c r="C10" s="10">
        <v>2</v>
      </c>
      <c r="D10" s="3"/>
    </row>
    <row r="11" spans="1:4" x14ac:dyDescent="0.3">
      <c r="A11" s="14" t="s">
        <v>6</v>
      </c>
      <c r="B11" s="15">
        <v>6</v>
      </c>
      <c r="C11" s="10">
        <v>7</v>
      </c>
      <c r="D11" s="3"/>
    </row>
    <row r="12" spans="1:4" x14ac:dyDescent="0.3">
      <c r="A12" s="14" t="s">
        <v>5</v>
      </c>
      <c r="B12" s="15">
        <v>1</v>
      </c>
      <c r="C12" s="10">
        <v>0</v>
      </c>
      <c r="D12" s="3"/>
    </row>
    <row r="13" spans="1:4" x14ac:dyDescent="0.3">
      <c r="A13" s="14" t="s">
        <v>26</v>
      </c>
      <c r="B13" s="15">
        <v>1</v>
      </c>
      <c r="C13" s="10">
        <v>1</v>
      </c>
      <c r="D13" s="3"/>
    </row>
    <row r="14" spans="1:4" x14ac:dyDescent="0.3">
      <c r="A14" s="16" t="s">
        <v>16</v>
      </c>
      <c r="B14" s="17">
        <v>1</v>
      </c>
      <c r="C14" s="11">
        <v>0</v>
      </c>
      <c r="D14" s="3"/>
    </row>
    <row r="15" spans="1:4" x14ac:dyDescent="0.3">
      <c r="A15" s="1" t="s">
        <v>27</v>
      </c>
      <c r="B15" s="3">
        <f>SUM(B2:B14)</f>
        <v>255</v>
      </c>
      <c r="C15" s="3">
        <f>SUM(C2:C14)</f>
        <v>92</v>
      </c>
      <c r="D15" s="3"/>
    </row>
    <row r="16" spans="1:4" x14ac:dyDescent="0.3">
      <c r="A16" s="1" t="s">
        <v>29</v>
      </c>
      <c r="B16" s="18">
        <v>148.4</v>
      </c>
      <c r="C16" s="18">
        <v>106.8</v>
      </c>
    </row>
    <row r="17" spans="1:3" x14ac:dyDescent="0.3">
      <c r="A17" s="1" t="s">
        <v>7</v>
      </c>
      <c r="B17" s="2">
        <f>(B15/347)*100</f>
        <v>73.487031700288185</v>
      </c>
      <c r="C17" s="2">
        <f>(C15/347)*100</f>
        <v>26.512968299711815</v>
      </c>
    </row>
    <row r="18" spans="1:3" x14ac:dyDescent="0.3">
      <c r="A18" s="1" t="s">
        <v>30</v>
      </c>
      <c r="B18" s="8">
        <f>255/148.4</f>
        <v>1.7183288409703503</v>
      </c>
      <c r="C18" s="8">
        <f>92/106.8</f>
        <v>0.86142322097378277</v>
      </c>
    </row>
    <row r="19" spans="1:3" x14ac:dyDescent="0.3">
      <c r="A19" s="1" t="s">
        <v>46</v>
      </c>
      <c r="B19" s="2">
        <v>1.2789999999999999</v>
      </c>
      <c r="C19" s="2">
        <v>1.7050000000000001</v>
      </c>
    </row>
    <row r="20" spans="1:3" x14ac:dyDescent="0.3">
      <c r="A20" s="1" t="s">
        <v>47</v>
      </c>
      <c r="B20" s="2">
        <f>1-0.468</f>
        <v>0.53200000000000003</v>
      </c>
      <c r="C20" s="2">
        <f>1-0.277</f>
        <v>0.72299999999999998</v>
      </c>
    </row>
    <row r="21" spans="1:3" x14ac:dyDescent="0.3">
      <c r="A21" s="1" t="s">
        <v>44</v>
      </c>
      <c r="B21" s="2">
        <v>1.62</v>
      </c>
      <c r="C21" s="2">
        <v>0</v>
      </c>
    </row>
    <row r="22" spans="1:3" x14ac:dyDescent="0.3">
      <c r="A22" s="1" t="s">
        <v>45</v>
      </c>
      <c r="B22" s="2">
        <f>1-0.304</f>
        <v>0.69599999999999995</v>
      </c>
      <c r="C22" s="2">
        <v>0</v>
      </c>
    </row>
    <row r="23" spans="1:3" x14ac:dyDescent="0.2">
      <c r="A23" s="1" t="s">
        <v>8</v>
      </c>
      <c r="B23" s="7">
        <f>(B2/67)*100</f>
        <v>34.328358208955223</v>
      </c>
      <c r="C23" s="7">
        <f>(C2/67)*100</f>
        <v>65.671641791044777</v>
      </c>
    </row>
    <row r="24" spans="1:3" x14ac:dyDescent="0.3">
      <c r="A24" s="1" t="s">
        <v>31</v>
      </c>
      <c r="B24" s="8">
        <f>23/148.4</f>
        <v>0.15498652291105119</v>
      </c>
      <c r="C24" s="8">
        <f>44/106.8</f>
        <v>0.41198501872659177</v>
      </c>
    </row>
    <row r="25" spans="1:3" x14ac:dyDescent="0.3">
      <c r="A25" s="1" t="s">
        <v>9</v>
      </c>
      <c r="B25" s="2">
        <f>(B3/28)*100</f>
        <v>42.857142857142854</v>
      </c>
      <c r="C25" s="2">
        <f>(C3/28)*100</f>
        <v>57.142857142857139</v>
      </c>
    </row>
    <row r="26" spans="1:3" x14ac:dyDescent="0.3">
      <c r="A26" s="1" t="s">
        <v>32</v>
      </c>
      <c r="B26" s="8">
        <f>12/148.4</f>
        <v>8.0862533692722366E-2</v>
      </c>
      <c r="C26" s="8">
        <f>16/106.8</f>
        <v>0.14981273408239701</v>
      </c>
    </row>
    <row r="27" spans="1:3" x14ac:dyDescent="0.3">
      <c r="A27" s="1" t="s">
        <v>10</v>
      </c>
      <c r="B27" s="2">
        <f>(B4/174)*100</f>
        <v>98.275862068965509</v>
      </c>
      <c r="C27" s="2">
        <f>(C4/174)*100</f>
        <v>1.7241379310344827</v>
      </c>
    </row>
    <row r="28" spans="1:3" x14ac:dyDescent="0.3">
      <c r="A28" s="1" t="s">
        <v>33</v>
      </c>
      <c r="B28" s="8">
        <f>171/148.4</f>
        <v>1.1522911051212938</v>
      </c>
      <c r="C28" s="8">
        <f>3/106.8</f>
        <v>2.8089887640449437E-2</v>
      </c>
    </row>
    <row r="29" spans="1:3" x14ac:dyDescent="0.3">
      <c r="A29" s="1" t="s">
        <v>18</v>
      </c>
      <c r="B29" s="2">
        <f>(B5/9)*100</f>
        <v>55.555555555555557</v>
      </c>
      <c r="C29" s="2">
        <f>(C5/9)*100</f>
        <v>44.444444444444443</v>
      </c>
    </row>
    <row r="30" spans="1:3" x14ac:dyDescent="0.3">
      <c r="A30" s="1" t="s">
        <v>34</v>
      </c>
      <c r="B30" s="8">
        <f>5/148.4</f>
        <v>3.3692722371967652E-2</v>
      </c>
      <c r="C30" s="8">
        <f>4/106.8</f>
        <v>3.7453183520599252E-2</v>
      </c>
    </row>
    <row r="31" spans="1:3" x14ac:dyDescent="0.3">
      <c r="A31" s="1" t="s">
        <v>15</v>
      </c>
      <c r="B31" s="2">
        <f>(B6/1)*100</f>
        <v>100</v>
      </c>
      <c r="C31" s="2">
        <f>(C6/1)*100</f>
        <v>0</v>
      </c>
    </row>
    <row r="32" spans="1:3" x14ac:dyDescent="0.3">
      <c r="A32" s="1" t="s">
        <v>35</v>
      </c>
      <c r="B32" s="8">
        <f>1/148.4</f>
        <v>6.7385444743935305E-3</v>
      </c>
      <c r="C32" s="8">
        <f>0/106.8</f>
        <v>0</v>
      </c>
    </row>
    <row r="33" spans="1:4" x14ac:dyDescent="0.3">
      <c r="A33" s="1" t="s">
        <v>24</v>
      </c>
      <c r="B33" s="2">
        <f>(B7/4)*100</f>
        <v>0</v>
      </c>
      <c r="C33" s="2">
        <f>(C7/4)*100</f>
        <v>100</v>
      </c>
    </row>
    <row r="34" spans="1:4" x14ac:dyDescent="0.3">
      <c r="A34" s="1" t="s">
        <v>36</v>
      </c>
      <c r="B34" s="8">
        <f>0/148.4</f>
        <v>0</v>
      </c>
      <c r="C34" s="8">
        <f>4/106.8</f>
        <v>3.7453183520599252E-2</v>
      </c>
    </row>
    <row r="35" spans="1:4" x14ac:dyDescent="0.3">
      <c r="A35" s="1" t="s">
        <v>11</v>
      </c>
      <c r="B35" s="4">
        <f>(B8/19)*100</f>
        <v>73.68421052631578</v>
      </c>
      <c r="C35" s="4">
        <f>(C8/19)*100</f>
        <v>26.315789473684209</v>
      </c>
    </row>
    <row r="36" spans="1:4" x14ac:dyDescent="0.3">
      <c r="A36" s="1" t="s">
        <v>37</v>
      </c>
      <c r="B36" s="8">
        <f>14/148.4</f>
        <v>9.4339622641509427E-2</v>
      </c>
      <c r="C36" s="8">
        <f>5/106.8</f>
        <v>4.6816479400749067E-2</v>
      </c>
    </row>
    <row r="37" spans="1:4" x14ac:dyDescent="0.3">
      <c r="A37" s="1" t="s">
        <v>20</v>
      </c>
      <c r="B37" s="2">
        <f>(B9/22)*100</f>
        <v>72.727272727272734</v>
      </c>
      <c r="C37" s="2">
        <f>(C9/22)*100</f>
        <v>27.27272727272727</v>
      </c>
    </row>
    <row r="38" spans="1:4" x14ac:dyDescent="0.3">
      <c r="A38" s="1" t="s">
        <v>38</v>
      </c>
      <c r="B38" s="8">
        <f>16/148.4</f>
        <v>0.10781671159029649</v>
      </c>
      <c r="C38" s="8">
        <f>6/106.8</f>
        <v>5.6179775280898875E-2</v>
      </c>
    </row>
    <row r="39" spans="1:4" x14ac:dyDescent="0.3">
      <c r="A39" s="1" t="s">
        <v>25</v>
      </c>
      <c r="B39" s="2">
        <f>(B10/6)*100</f>
        <v>66.666666666666657</v>
      </c>
      <c r="C39" s="2">
        <f>(C10/6)*100</f>
        <v>33.333333333333329</v>
      </c>
    </row>
    <row r="40" spans="1:4" x14ac:dyDescent="0.3">
      <c r="A40" s="1" t="s">
        <v>39</v>
      </c>
      <c r="B40" s="8">
        <f>4/148.4</f>
        <v>2.6954177897574122E-2</v>
      </c>
      <c r="C40" s="8">
        <f>2/106.8</f>
        <v>1.8726591760299626E-2</v>
      </c>
    </row>
    <row r="41" spans="1:4" x14ac:dyDescent="0.3">
      <c r="A41" s="1" t="s">
        <v>21</v>
      </c>
      <c r="B41" s="2">
        <f>(B11/13)*100</f>
        <v>46.153846153846153</v>
      </c>
      <c r="C41" s="2">
        <f>(C11/13)*100</f>
        <v>53.846153846153847</v>
      </c>
    </row>
    <row r="42" spans="1:4" x14ac:dyDescent="0.3">
      <c r="A42" s="1" t="s">
        <v>40</v>
      </c>
      <c r="B42" s="8">
        <f>6/148.4</f>
        <v>4.0431266846361183E-2</v>
      </c>
      <c r="C42" s="8">
        <f>7/106.8</f>
        <v>6.5543071161048697E-2</v>
      </c>
    </row>
    <row r="43" spans="1:4" x14ac:dyDescent="0.3">
      <c r="A43" s="1" t="s">
        <v>12</v>
      </c>
      <c r="B43" s="2">
        <f>(B12/1)*100</f>
        <v>100</v>
      </c>
      <c r="C43" s="2">
        <f>(C12/1)*100</f>
        <v>0</v>
      </c>
    </row>
    <row r="44" spans="1:4" x14ac:dyDescent="0.3">
      <c r="A44" s="1" t="s">
        <v>41</v>
      </c>
      <c r="B44" s="8">
        <f>1/148.4</f>
        <v>6.7385444743935305E-3</v>
      </c>
      <c r="C44" s="8">
        <f>0/106.8</f>
        <v>0</v>
      </c>
    </row>
    <row r="45" spans="1:4" x14ac:dyDescent="0.3">
      <c r="A45" s="1" t="s">
        <v>14</v>
      </c>
      <c r="B45" s="2">
        <f>(B13/2)*100</f>
        <v>50</v>
      </c>
      <c r="C45" s="2">
        <f>(C13/2)*100</f>
        <v>50</v>
      </c>
    </row>
    <row r="46" spans="1:4" x14ac:dyDescent="0.2">
      <c r="A46" s="1" t="s">
        <v>42</v>
      </c>
      <c r="B46" s="8">
        <f>1/148.4</f>
        <v>6.7385444743935305E-3</v>
      </c>
      <c r="C46" s="8">
        <f>1/106.8</f>
        <v>9.3632958801498131E-3</v>
      </c>
      <c r="D46" s="5"/>
    </row>
    <row r="47" spans="1:4" x14ac:dyDescent="0.3">
      <c r="A47" s="1" t="s">
        <v>13</v>
      </c>
      <c r="B47" s="2">
        <f>(B14/1)*100</f>
        <v>100</v>
      </c>
      <c r="C47" s="2">
        <f>(C14/6)*100</f>
        <v>0</v>
      </c>
    </row>
    <row r="48" spans="1:4" x14ac:dyDescent="0.3">
      <c r="A48" s="1" t="s">
        <v>43</v>
      </c>
      <c r="B48" s="8">
        <f>1/148.4</f>
        <v>6.7385444743935305E-3</v>
      </c>
      <c r="C48" s="8">
        <f>0/106.8</f>
        <v>0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Nana Blanc</cp:lastModifiedBy>
  <dcterms:created xsi:type="dcterms:W3CDTF">2022-06-14T14:12:15Z</dcterms:created>
  <dcterms:modified xsi:type="dcterms:W3CDTF">2022-08-19T04:03:01Z</dcterms:modified>
</cp:coreProperties>
</file>