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B242E047-DFA6-41DC-AD05-E950C519C7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B27" i="1"/>
  <c r="B20" i="1"/>
  <c r="B22" i="1" s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B44" i="1"/>
  <c r="C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3" i="1"/>
  <c r="B23" i="1"/>
  <c r="C20" i="1"/>
  <c r="C22" i="1" l="1"/>
</calcChain>
</file>

<file path=xl/sharedStrings.xml><?xml version="1.0" encoding="utf-8"?>
<sst xmlns="http://schemas.openxmlformats.org/spreadsheetml/2006/main" count="63" uniqueCount="63">
  <si>
    <t>Cormorán Imperial</t>
  </si>
  <si>
    <t>Yeco</t>
  </si>
  <si>
    <t>Cormorán de las Rocas</t>
  </si>
  <si>
    <t>Gaviota Dominicana</t>
  </si>
  <si>
    <t>Yunco de Magallanes</t>
  </si>
  <si>
    <t>Quetro No Volador</t>
  </si>
  <si>
    <t>Canquén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</si>
  <si>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</si>
  <si>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</si>
  <si>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</si>
  <si>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</si>
  <si>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</si>
  <si>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</si>
  <si>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</si>
  <si>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</si>
  <si>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Churrete</t>
  </si>
  <si>
    <t>% Martín Pescador</t>
  </si>
  <si>
    <t>% Tiuque</t>
  </si>
  <si>
    <t>% Jote Cabeza Colorada</t>
  </si>
  <si>
    <t>% Yunco de Magallanes</t>
  </si>
  <si>
    <t>% Canquén</t>
  </si>
  <si>
    <t>Jote Cabeza Colorada</t>
  </si>
  <si>
    <t>Gaviotín Suramericano</t>
  </si>
  <si>
    <t>Salteador Chileno</t>
  </si>
  <si>
    <t>% Salteador Chileno</t>
  </si>
  <si>
    <t>Pinguino de Magallanes</t>
  </si>
  <si>
    <t>% Pinguino de Magallanes</t>
  </si>
  <si>
    <t>% Gaviotín Suramericano</t>
  </si>
  <si>
    <t>Petrel Gigante</t>
  </si>
  <si>
    <t>% Petrel Gigante</t>
  </si>
  <si>
    <t>Caranca</t>
  </si>
  <si>
    <t>% Caranca</t>
  </si>
  <si>
    <t>Albatros Ceja Negra</t>
  </si>
  <si>
    <t>% Albatros Ceja Negra</t>
  </si>
  <si>
    <t>Pilpilen Austral</t>
  </si>
  <si>
    <t>% Pilpilen Austral</t>
  </si>
  <si>
    <t xml:space="preserve">% Quetro No Volador 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</si>
  <si>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</si>
  <si>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</si>
  <si>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</si>
  <si>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</si>
  <si>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</si>
  <si>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</si>
  <si>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</si>
  <si>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</si>
  <si>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</si>
  <si>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</si>
  <si>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Albatros Ceja Negra</t>
  </si>
  <si>
    <t>Density Yunco de Magallanes</t>
  </si>
  <si>
    <t>Density Salteador Chileno</t>
  </si>
  <si>
    <t xml:space="preserve">Density Quetro No Volador </t>
  </si>
  <si>
    <t>Density Caranca</t>
  </si>
  <si>
    <t>Density Canquén</t>
  </si>
  <si>
    <t>Density Pinguino de Magallanes</t>
  </si>
  <si>
    <t>Density Pilpilen Austral</t>
  </si>
  <si>
    <t>Density Churrete</t>
  </si>
  <si>
    <t>Density Martín Pescador</t>
  </si>
  <si>
    <t>Density Tiuque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</si>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</sst>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A25" sqref="A25"/>
    </sheetView>
  </sheetViews>
  <sheetFormatPr baseColWidth="10" defaultColWidth="8.88671875" defaultRowHeight="11.4" x14ac:dyDescent="0.3"/>
  <cols>
    <col min="1" max="1" width="39.33203125" style="1" customWidth="1"/>
    <col min="2" max="2" width="12" style="1" customWidth="1"/>
    <col min="3" max="3" width="9.88671875" style="1" customWidth="1"/>
    <col min="4" max="4" width="8.88671875" style="1"/>
    <col min="5" max="5" width="11.44140625" style="1" bestFit="1" customWidth="1"/>
    <col min="6" max="6" width="12" style="1" bestFit="1" customWidth="1"/>
    <col min="7" max="7" width="11.44140625" style="1" bestFit="1" customWidth="1"/>
    <col min="8" max="16384" width="8.88671875" style="1"/>
  </cols>
  <sheetData>
    <row r="1" spans="1:4" x14ac:dyDescent="0.3">
      <c r="A1" s="5" t="s">
        <v>37</v>
      </c>
      <c r="B1" s="5">
        <v>1</v>
      </c>
      <c r="C1" s="6">
        <v>2</v>
      </c>
    </row>
    <row r="2" spans="1:4" x14ac:dyDescent="0.3">
      <c r="A2" s="18" t="s">
        <v>0</v>
      </c>
      <c r="B2" s="9">
        <v>36</v>
      </c>
      <c r="C2" s="10">
        <v>4</v>
      </c>
      <c r="D2" s="3"/>
    </row>
    <row r="3" spans="1:4" x14ac:dyDescent="0.3">
      <c r="A3" s="16" t="s">
        <v>1</v>
      </c>
      <c r="B3" s="11">
        <v>12</v>
      </c>
      <c r="C3" s="12">
        <v>11</v>
      </c>
      <c r="D3" s="3"/>
    </row>
    <row r="4" spans="1:4" x14ac:dyDescent="0.3">
      <c r="A4" s="16" t="s">
        <v>2</v>
      </c>
      <c r="B4" s="11">
        <v>16</v>
      </c>
      <c r="C4" s="12">
        <v>5</v>
      </c>
      <c r="D4" s="3"/>
    </row>
    <row r="5" spans="1:4" x14ac:dyDescent="0.3">
      <c r="A5" s="16" t="s">
        <v>3</v>
      </c>
      <c r="B5" s="11">
        <v>16</v>
      </c>
      <c r="C5" s="12">
        <v>5</v>
      </c>
      <c r="D5" s="3"/>
    </row>
    <row r="6" spans="1:4" x14ac:dyDescent="0.3">
      <c r="A6" s="16" t="s">
        <v>22</v>
      </c>
      <c r="B6" s="11">
        <v>30</v>
      </c>
      <c r="C6" s="12">
        <v>3</v>
      </c>
      <c r="D6" s="3"/>
    </row>
    <row r="7" spans="1:4" x14ac:dyDescent="0.3">
      <c r="A7" s="16" t="s">
        <v>28</v>
      </c>
      <c r="B7" s="11">
        <v>8</v>
      </c>
      <c r="C7" s="12">
        <v>13</v>
      </c>
      <c r="D7" s="3"/>
    </row>
    <row r="8" spans="1:4" x14ac:dyDescent="0.3">
      <c r="A8" s="16" t="s">
        <v>32</v>
      </c>
      <c r="B8" s="11">
        <v>3</v>
      </c>
      <c r="C8" s="12">
        <v>1</v>
      </c>
      <c r="D8" s="3"/>
    </row>
    <row r="9" spans="1:4" x14ac:dyDescent="0.3">
      <c r="A9" s="16" t="s">
        <v>4</v>
      </c>
      <c r="B9" s="11">
        <v>1</v>
      </c>
      <c r="C9" s="12">
        <v>0</v>
      </c>
      <c r="D9" s="3"/>
    </row>
    <row r="10" spans="1:4" x14ac:dyDescent="0.3">
      <c r="A10" s="16" t="s">
        <v>23</v>
      </c>
      <c r="B10" s="11">
        <v>19</v>
      </c>
      <c r="C10" s="12">
        <v>16</v>
      </c>
      <c r="D10" s="3"/>
    </row>
    <row r="11" spans="1:4" x14ac:dyDescent="0.3">
      <c r="A11" s="16" t="s">
        <v>5</v>
      </c>
      <c r="B11" s="11">
        <v>53</v>
      </c>
      <c r="C11" s="12">
        <v>0</v>
      </c>
      <c r="D11" s="3"/>
    </row>
    <row r="12" spans="1:4" x14ac:dyDescent="0.3">
      <c r="A12" s="16" t="s">
        <v>30</v>
      </c>
      <c r="B12" s="11">
        <v>4</v>
      </c>
      <c r="C12" s="12">
        <v>2</v>
      </c>
      <c r="D12" s="3"/>
    </row>
    <row r="13" spans="1:4" x14ac:dyDescent="0.3">
      <c r="A13" s="16" t="s">
        <v>6</v>
      </c>
      <c r="B13" s="11">
        <v>0</v>
      </c>
      <c r="C13" s="12">
        <v>1</v>
      </c>
      <c r="D13" s="3"/>
    </row>
    <row r="14" spans="1:4" x14ac:dyDescent="0.3">
      <c r="A14" s="16" t="s">
        <v>25</v>
      </c>
      <c r="B14" s="11">
        <v>22</v>
      </c>
      <c r="C14" s="12">
        <v>2</v>
      </c>
      <c r="D14" s="3"/>
    </row>
    <row r="15" spans="1:4" x14ac:dyDescent="0.3">
      <c r="A15" s="16" t="s">
        <v>34</v>
      </c>
      <c r="B15" s="11">
        <v>5</v>
      </c>
      <c r="C15" s="12">
        <v>7</v>
      </c>
      <c r="D15" s="3"/>
    </row>
    <row r="16" spans="1:4" x14ac:dyDescent="0.3">
      <c r="A16" s="16" t="s">
        <v>8</v>
      </c>
      <c r="B16" s="11">
        <v>1</v>
      </c>
      <c r="C16" s="12">
        <v>3</v>
      </c>
      <c r="D16" s="3"/>
    </row>
    <row r="17" spans="1:4" x14ac:dyDescent="0.3">
      <c r="A17" s="16" t="s">
        <v>7</v>
      </c>
      <c r="B17" s="11">
        <v>1</v>
      </c>
      <c r="C17" s="12">
        <v>1</v>
      </c>
      <c r="D17" s="3"/>
    </row>
    <row r="18" spans="1:4" x14ac:dyDescent="0.3">
      <c r="A18" s="16" t="s">
        <v>9</v>
      </c>
      <c r="B18" s="11">
        <v>1</v>
      </c>
      <c r="C18" s="12">
        <v>0</v>
      </c>
      <c r="D18" s="3"/>
    </row>
    <row r="19" spans="1:4" x14ac:dyDescent="0.3">
      <c r="A19" s="17" t="s">
        <v>21</v>
      </c>
      <c r="B19" s="13">
        <v>3</v>
      </c>
      <c r="C19" s="14">
        <v>0</v>
      </c>
      <c r="D19" s="3"/>
    </row>
    <row r="20" spans="1:4" x14ac:dyDescent="0.3">
      <c r="A20" s="1" t="s">
        <v>38</v>
      </c>
      <c r="B20" s="3">
        <f>SUM(B2:B19)</f>
        <v>231</v>
      </c>
      <c r="C20" s="3">
        <f>SUM(C2:C19)</f>
        <v>74</v>
      </c>
      <c r="D20" s="3"/>
    </row>
    <row r="21" spans="1:4" x14ac:dyDescent="0.3">
      <c r="A21" s="1" t="s">
        <v>39</v>
      </c>
      <c r="B21" s="19">
        <v>117.4</v>
      </c>
      <c r="C21" s="19">
        <v>101.9</v>
      </c>
    </row>
    <row r="22" spans="1:4" x14ac:dyDescent="0.3">
      <c r="A22" s="1" t="s">
        <v>10</v>
      </c>
      <c r="B22" s="2">
        <f>(B20/305)*100</f>
        <v>75.73770491803279</v>
      </c>
      <c r="C22" s="2">
        <f>(C20/305)*100</f>
        <v>24.262295081967213</v>
      </c>
    </row>
    <row r="23" spans="1:4" x14ac:dyDescent="0.3">
      <c r="A23" s="1" t="s">
        <v>40</v>
      </c>
      <c r="B23" s="8">
        <f>231/117.4</f>
        <v>1.9676320272572401</v>
      </c>
      <c r="C23" s="8">
        <f>74/101.9</f>
        <v>0.72620215897939155</v>
      </c>
    </row>
    <row r="24" spans="1:4" x14ac:dyDescent="0.3">
      <c r="A24" s="1" t="s">
        <v>61</v>
      </c>
      <c r="B24" s="2">
        <v>2.3220000000000001</v>
      </c>
      <c r="C24" s="2">
        <v>2.294</v>
      </c>
    </row>
    <row r="25" spans="1:4" x14ac:dyDescent="0.3">
      <c r="A25" s="1" t="s">
        <v>62</v>
      </c>
      <c r="B25" s="2">
        <f>1-0.124</f>
        <v>0.876</v>
      </c>
      <c r="C25" s="2">
        <f>1-0.126</f>
        <v>0.874</v>
      </c>
    </row>
    <row r="26" spans="1:4" x14ac:dyDescent="0.3">
      <c r="A26" s="1" t="s">
        <v>59</v>
      </c>
      <c r="B26" s="2">
        <v>2.46</v>
      </c>
      <c r="C26" s="2">
        <v>0</v>
      </c>
    </row>
    <row r="27" spans="1:4" x14ac:dyDescent="0.3">
      <c r="A27" s="1" t="s">
        <v>60</v>
      </c>
      <c r="B27" s="2">
        <f>1-0.1</f>
        <v>0.9</v>
      </c>
      <c r="C27" s="2">
        <v>0</v>
      </c>
    </row>
    <row r="28" spans="1:4" x14ac:dyDescent="0.2">
      <c r="A28" s="1" t="s">
        <v>11</v>
      </c>
      <c r="B28" s="7">
        <f>(B2/40)*100</f>
        <v>90</v>
      </c>
      <c r="C28" s="7">
        <f>(C2/40)*100</f>
        <v>10</v>
      </c>
    </row>
    <row r="29" spans="1:4" x14ac:dyDescent="0.3">
      <c r="A29" s="1" t="s">
        <v>41</v>
      </c>
      <c r="B29" s="8">
        <f>36/117.4</f>
        <v>0.3066439522998296</v>
      </c>
      <c r="C29" s="8">
        <f>4/101.9</f>
        <v>3.9254170755642782E-2</v>
      </c>
    </row>
    <row r="30" spans="1:4" x14ac:dyDescent="0.3">
      <c r="A30" s="1" t="s">
        <v>12</v>
      </c>
      <c r="B30" s="2">
        <f>(B3/23)*100</f>
        <v>52.173913043478258</v>
      </c>
      <c r="C30" s="2">
        <f>(C3/23)*100</f>
        <v>47.826086956521742</v>
      </c>
    </row>
    <row r="31" spans="1:4" x14ac:dyDescent="0.3">
      <c r="A31" s="1" t="s">
        <v>42</v>
      </c>
      <c r="B31" s="8">
        <f>12/117.4</f>
        <v>0.10221465076660988</v>
      </c>
      <c r="C31" s="8">
        <f>11/101.9</f>
        <v>0.10794896957801765</v>
      </c>
    </row>
    <row r="32" spans="1:4" x14ac:dyDescent="0.3">
      <c r="A32" s="1" t="s">
        <v>13</v>
      </c>
      <c r="B32" s="2">
        <f>(B4/21)*100</f>
        <v>76.19047619047619</v>
      </c>
      <c r="C32" s="2">
        <f>(C4/21)*100</f>
        <v>23.809523809523807</v>
      </c>
    </row>
    <row r="33" spans="1:3" x14ac:dyDescent="0.3">
      <c r="A33" s="1" t="s">
        <v>43</v>
      </c>
      <c r="B33" s="8">
        <f>16/117.4</f>
        <v>0.1362862010221465</v>
      </c>
      <c r="C33" s="8">
        <f>5/101.9</f>
        <v>4.9067713444553483E-2</v>
      </c>
    </row>
    <row r="34" spans="1:3" x14ac:dyDescent="0.3">
      <c r="A34" s="1" t="s">
        <v>14</v>
      </c>
      <c r="B34" s="2">
        <f>(B5/21)*100</f>
        <v>76.19047619047619</v>
      </c>
      <c r="C34" s="2">
        <f>(C5/21)*100</f>
        <v>23.809523809523807</v>
      </c>
    </row>
    <row r="35" spans="1:3" x14ac:dyDescent="0.3">
      <c r="A35" s="1" t="s">
        <v>44</v>
      </c>
      <c r="B35" s="8">
        <f>16/117.4</f>
        <v>0.1362862010221465</v>
      </c>
      <c r="C35" s="8">
        <f>5/101.9</f>
        <v>4.9067713444553483E-2</v>
      </c>
    </row>
    <row r="36" spans="1:3" x14ac:dyDescent="0.3">
      <c r="A36" s="1" t="s">
        <v>27</v>
      </c>
      <c r="B36" s="2">
        <f>(B6/33)*100</f>
        <v>90.909090909090907</v>
      </c>
      <c r="C36" s="2">
        <f>(C6/33)*100</f>
        <v>9.0909090909090917</v>
      </c>
    </row>
    <row r="37" spans="1:3" x14ac:dyDescent="0.3">
      <c r="A37" s="1" t="s">
        <v>45</v>
      </c>
      <c r="B37" s="8">
        <f>30/117.4</f>
        <v>0.25553662691652468</v>
      </c>
      <c r="C37" s="8">
        <f>3/101.9</f>
        <v>2.9440628066732089E-2</v>
      </c>
    </row>
    <row r="38" spans="1:3" x14ac:dyDescent="0.3">
      <c r="A38" s="1" t="s">
        <v>29</v>
      </c>
      <c r="B38" s="2">
        <f>(B7/21)*100</f>
        <v>38.095238095238095</v>
      </c>
      <c r="C38" s="2">
        <f>(C7/21)*100</f>
        <v>61.904761904761905</v>
      </c>
    </row>
    <row r="39" spans="1:3" x14ac:dyDescent="0.3">
      <c r="A39" s="1" t="s">
        <v>46</v>
      </c>
      <c r="B39" s="8">
        <f>8/117.4</f>
        <v>6.8143100511073251E-2</v>
      </c>
      <c r="C39" s="8">
        <f>13/101.9</f>
        <v>0.12757605495583904</v>
      </c>
    </row>
    <row r="40" spans="1:3" x14ac:dyDescent="0.3">
      <c r="A40" s="1" t="s">
        <v>33</v>
      </c>
      <c r="B40" s="4">
        <f>(B8/4)*100</f>
        <v>75</v>
      </c>
      <c r="C40" s="4">
        <f>(C8/4)*100</f>
        <v>25</v>
      </c>
    </row>
    <row r="41" spans="1:3" x14ac:dyDescent="0.3">
      <c r="A41" s="1" t="s">
        <v>47</v>
      </c>
      <c r="B41" s="8">
        <f>3/117.4</f>
        <v>2.5553662691652469E-2</v>
      </c>
      <c r="C41" s="8">
        <f>1/101.9</f>
        <v>9.8135426889106956E-3</v>
      </c>
    </row>
    <row r="42" spans="1:3" x14ac:dyDescent="0.3">
      <c r="A42" s="1" t="s">
        <v>19</v>
      </c>
      <c r="B42" s="2">
        <f>(B9/1)*100</f>
        <v>100</v>
      </c>
      <c r="C42" s="2">
        <f>(C9/1)*100</f>
        <v>0</v>
      </c>
    </row>
    <row r="43" spans="1:3" x14ac:dyDescent="0.3">
      <c r="A43" s="1" t="s">
        <v>48</v>
      </c>
      <c r="B43" s="15">
        <f>1/117.4</f>
        <v>8.5178875638841564E-3</v>
      </c>
      <c r="C43" s="15">
        <f>0/101.9</f>
        <v>0</v>
      </c>
    </row>
    <row r="44" spans="1:3" x14ac:dyDescent="0.3">
      <c r="A44" s="1" t="s">
        <v>24</v>
      </c>
      <c r="B44" s="2">
        <f>(B10/35)*100</f>
        <v>54.285714285714285</v>
      </c>
      <c r="C44" s="2">
        <f>(C10/35)*100</f>
        <v>45.714285714285715</v>
      </c>
    </row>
    <row r="45" spans="1:3" x14ac:dyDescent="0.3">
      <c r="A45" s="1" t="s">
        <v>49</v>
      </c>
      <c r="B45" s="8">
        <f>19/117.4</f>
        <v>0.16183986371379896</v>
      </c>
      <c r="C45" s="8">
        <f>16/101.9</f>
        <v>0.15701668302257113</v>
      </c>
    </row>
    <row r="46" spans="1:3" x14ac:dyDescent="0.3">
      <c r="A46" s="1" t="s">
        <v>36</v>
      </c>
      <c r="B46" s="2">
        <f>(B11/53)*100</f>
        <v>100</v>
      </c>
      <c r="C46" s="2">
        <f>(C11/53)*100</f>
        <v>0</v>
      </c>
    </row>
    <row r="47" spans="1:3" x14ac:dyDescent="0.3">
      <c r="A47" s="1" t="s">
        <v>50</v>
      </c>
      <c r="B47" s="8">
        <f>53/117.4</f>
        <v>0.45144804088586027</v>
      </c>
      <c r="C47" s="8">
        <f>0/101.9</f>
        <v>0</v>
      </c>
    </row>
    <row r="48" spans="1:3" x14ac:dyDescent="0.3">
      <c r="A48" s="1" t="s">
        <v>31</v>
      </c>
      <c r="B48" s="2">
        <f>(B12/6)*100</f>
        <v>66.666666666666657</v>
      </c>
      <c r="C48" s="2">
        <f>(C12/6)*100</f>
        <v>33.333333333333329</v>
      </c>
    </row>
    <row r="49" spans="1:3" x14ac:dyDescent="0.3">
      <c r="A49" s="1" t="s">
        <v>51</v>
      </c>
      <c r="B49" s="8">
        <f>4/117.4</f>
        <v>3.4071550255536626E-2</v>
      </c>
      <c r="C49" s="8">
        <f>2/101.9</f>
        <v>1.9627085377821391E-2</v>
      </c>
    </row>
    <row r="50" spans="1:3" x14ac:dyDescent="0.3">
      <c r="A50" s="1" t="s">
        <v>20</v>
      </c>
      <c r="B50" s="2">
        <f>(B13/1)*100</f>
        <v>0</v>
      </c>
      <c r="C50" s="2">
        <f>(C13/1)*100</f>
        <v>100</v>
      </c>
    </row>
    <row r="51" spans="1:3" x14ac:dyDescent="0.3">
      <c r="A51" s="1" t="s">
        <v>52</v>
      </c>
      <c r="B51" s="8">
        <f>0/117.4</f>
        <v>0</v>
      </c>
      <c r="C51" s="8">
        <f>1/101.9</f>
        <v>9.8135426889106956E-3</v>
      </c>
    </row>
    <row r="52" spans="1:3" x14ac:dyDescent="0.3">
      <c r="A52" s="1" t="s">
        <v>26</v>
      </c>
      <c r="B52" s="2">
        <f>(B14/24)*100</f>
        <v>91.666666666666657</v>
      </c>
      <c r="C52" s="2">
        <f>(C14/24)*100</f>
        <v>8.3333333333333321</v>
      </c>
    </row>
    <row r="53" spans="1:3" x14ac:dyDescent="0.3">
      <c r="A53" s="1" t="s">
        <v>53</v>
      </c>
      <c r="B53" s="8">
        <f>22/117.4</f>
        <v>0.18739352640545143</v>
      </c>
      <c r="C53" s="8">
        <f>2/101.9</f>
        <v>1.9627085377821391E-2</v>
      </c>
    </row>
    <row r="54" spans="1:3" x14ac:dyDescent="0.3">
      <c r="A54" s="1" t="s">
        <v>35</v>
      </c>
      <c r="B54" s="2">
        <f>(B15/12)*100</f>
        <v>41.666666666666671</v>
      </c>
      <c r="C54" s="2">
        <f>(C15/12)*100</f>
        <v>58.333333333333336</v>
      </c>
    </row>
    <row r="55" spans="1:3" x14ac:dyDescent="0.3">
      <c r="A55" s="1" t="s">
        <v>54</v>
      </c>
      <c r="B55" s="8">
        <f>5/117.4</f>
        <v>4.2589437819420782E-2</v>
      </c>
      <c r="C55" s="8">
        <f>7/101.9</f>
        <v>6.8694798822374878E-2</v>
      </c>
    </row>
    <row r="56" spans="1:3" x14ac:dyDescent="0.3">
      <c r="A56" s="1" t="s">
        <v>15</v>
      </c>
      <c r="B56" s="2">
        <f>(B16/4)*100</f>
        <v>25</v>
      </c>
      <c r="C56" s="2">
        <f>(C16/4)*100</f>
        <v>75</v>
      </c>
    </row>
    <row r="57" spans="1:3" x14ac:dyDescent="0.3">
      <c r="A57" s="1" t="s">
        <v>55</v>
      </c>
      <c r="B57" s="8">
        <f>1/117.4</f>
        <v>8.5178875638841564E-3</v>
      </c>
      <c r="C57" s="8">
        <f>3/101.9</f>
        <v>2.9440628066732089E-2</v>
      </c>
    </row>
    <row r="58" spans="1:3" x14ac:dyDescent="0.3">
      <c r="A58" s="1" t="s">
        <v>16</v>
      </c>
      <c r="B58" s="2">
        <f>(B17/2)*100</f>
        <v>50</v>
      </c>
      <c r="C58" s="2">
        <f>(C17/2)*100</f>
        <v>50</v>
      </c>
    </row>
    <row r="59" spans="1:3" x14ac:dyDescent="0.3">
      <c r="A59" s="1" t="s">
        <v>56</v>
      </c>
      <c r="B59" s="8">
        <f>1/117.4</f>
        <v>8.5178875638841564E-3</v>
      </c>
      <c r="C59" s="8">
        <f>1/101.9</f>
        <v>9.8135426889106956E-3</v>
      </c>
    </row>
    <row r="60" spans="1:3" x14ac:dyDescent="0.3">
      <c r="A60" s="1" t="s">
        <v>17</v>
      </c>
      <c r="B60" s="2">
        <f>(B18/1)*100</f>
        <v>100</v>
      </c>
      <c r="C60" s="2">
        <f>(C18/1)*100</f>
        <v>0</v>
      </c>
    </row>
    <row r="61" spans="1:3" x14ac:dyDescent="0.3">
      <c r="A61" s="1" t="s">
        <v>57</v>
      </c>
      <c r="B61" s="8">
        <f>1/117.4</f>
        <v>8.5178875638841564E-3</v>
      </c>
      <c r="C61" s="8">
        <f>0/101.9</f>
        <v>0</v>
      </c>
    </row>
    <row r="62" spans="1:3" x14ac:dyDescent="0.3">
      <c r="A62" s="1" t="s">
        <v>18</v>
      </c>
      <c r="B62" s="2">
        <f>(B19/3)*100</f>
        <v>100</v>
      </c>
      <c r="C62" s="2">
        <f>(C19/3)*100</f>
        <v>0</v>
      </c>
    </row>
    <row r="63" spans="1:3" x14ac:dyDescent="0.3">
      <c r="A63" s="1" t="s">
        <v>58</v>
      </c>
      <c r="B63" s="8">
        <f>3/117.4</f>
        <v>2.5553662691652469E-2</v>
      </c>
      <c r="C63" s="8">
        <f>0/101.9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2022-08-19T04:04:16Z</dcterms:modified>
</cp:coreProperties>
</file>