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BDAD72FA-E659-4123-B16D-8331B66EE5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B24" i="1"/>
  <c r="B26" i="1"/>
  <c r="B19" i="1"/>
  <c r="B21" i="1" s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2" i="1"/>
  <c r="B22" i="1"/>
  <c r="C19" i="1"/>
  <c r="C21" i="1" l="1"/>
</calcChain>
</file>

<file path=xl/sharedStrings.xml><?xml version="1.0" encoding="utf-8"?>
<sst xmlns="http://schemas.openxmlformats.org/spreadsheetml/2006/main" count="60" uniqueCount="60">
  <si>
    <t>Cormorán Imperial</t>
  </si>
  <si>
    <t>Yeco</t>
  </si>
  <si>
    <t>Cormorán de las Rocas</t>
  </si>
  <si>
    <t>Gaviota Dominicana</t>
  </si>
  <si>
    <t>Quetro No Volador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</si>
  <si>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</si>
  <si>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</si>
  <si>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</si>
  <si>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</si>
  <si>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</si>
  <si>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</si>
  <si>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</si>
  <si>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Churrete</t>
  </si>
  <si>
    <t>% Tiuque</t>
  </si>
  <si>
    <t>% Jote Cabeza Colorada</t>
  </si>
  <si>
    <t>% Cóndor</t>
  </si>
  <si>
    <t>Jote Cabeza Colorada</t>
  </si>
  <si>
    <t>Cóndor</t>
  </si>
  <si>
    <t>Gaviotín Suramericano</t>
  </si>
  <si>
    <t>Salteador Chileno</t>
  </si>
  <si>
    <t>% Salteador Chileno</t>
  </si>
  <si>
    <t>Pinguino de Magallanes</t>
  </si>
  <si>
    <t>% Pinguino de Magallanes</t>
  </si>
  <si>
    <t>% Gaviotín Suramericano</t>
  </si>
  <si>
    <t>Petrel Gigante</t>
  </si>
  <si>
    <t>% Petrel Gigante</t>
  </si>
  <si>
    <t>Caranca</t>
  </si>
  <si>
    <t>% Caranca</t>
  </si>
  <si>
    <t>Albatros Ceja Negra</t>
  </si>
  <si>
    <t>% Albatros Ceja Negra</t>
  </si>
  <si>
    <t>Pilpilen Austral</t>
  </si>
  <si>
    <t>Carancho</t>
  </si>
  <si>
    <t>% Pilpilen Austral</t>
  </si>
  <si>
    <t>% Carancho</t>
  </si>
  <si>
    <t xml:space="preserve">% Quetro No Volador </t>
  </si>
  <si>
    <t>Sector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</si>
  <si>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</si>
  <si>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</si>
  <si>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</si>
  <si>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</si>
  <si>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</si>
  <si>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</si>
  <si>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</si>
  <si>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</si>
  <si>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Petrel Gigante</t>
  </si>
  <si>
    <t>Density Albatros Ceja Negra</t>
  </si>
  <si>
    <t>Density Salteador Chileno</t>
  </si>
  <si>
    <t xml:space="preserve">Density Quetro No Volador </t>
  </si>
  <si>
    <t>Density Caranca</t>
  </si>
  <si>
    <t>Density Pinguino de Magallanes</t>
  </si>
  <si>
    <t>Density Pilpilen Austral</t>
  </si>
  <si>
    <t>Density Churrete</t>
  </si>
  <si>
    <t>Density Tiuque</t>
  </si>
  <si>
    <t>Density Carancho</t>
  </si>
  <si>
    <t>Density Cóndor</t>
  </si>
  <si>
    <t>Density Jote Cabeza Colorada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</si>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</sst>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workbookViewId="0">
      <selection activeCell="A24" sqref="A24"/>
    </sheetView>
  </sheetViews>
  <sheetFormatPr baseColWidth="10" defaultColWidth="8.88671875" defaultRowHeight="11.4" x14ac:dyDescent="0.3"/>
  <cols>
    <col min="1" max="1" width="39.21875" style="1" customWidth="1"/>
    <col min="2" max="2" width="12" style="1" customWidth="1"/>
    <col min="3" max="3" width="9.88671875" style="1" customWidth="1"/>
    <col min="4" max="4" width="8.88671875" style="1"/>
    <col min="5" max="5" width="10.109375" style="1" bestFit="1" customWidth="1"/>
    <col min="6" max="6" width="10.6640625" style="1" bestFit="1" customWidth="1"/>
    <col min="7" max="7" width="10.109375" style="1" bestFit="1" customWidth="1"/>
    <col min="8" max="16384" width="8.88671875" style="1"/>
  </cols>
  <sheetData>
    <row r="1" spans="1:4" x14ac:dyDescent="0.3">
      <c r="A1" s="5" t="s">
        <v>35</v>
      </c>
      <c r="B1" s="5">
        <v>1</v>
      </c>
      <c r="C1" s="6">
        <v>2</v>
      </c>
    </row>
    <row r="2" spans="1:4" x14ac:dyDescent="0.3">
      <c r="A2" s="15" t="s">
        <v>0</v>
      </c>
      <c r="B2" s="9">
        <v>48</v>
      </c>
      <c r="C2" s="10">
        <v>8</v>
      </c>
      <c r="D2" s="3"/>
    </row>
    <row r="3" spans="1:4" x14ac:dyDescent="0.3">
      <c r="A3" s="16" t="s">
        <v>1</v>
      </c>
      <c r="B3" s="11">
        <v>14</v>
      </c>
      <c r="C3" s="12">
        <v>15</v>
      </c>
      <c r="D3" s="3"/>
    </row>
    <row r="4" spans="1:4" x14ac:dyDescent="0.3">
      <c r="A4" s="16" t="s">
        <v>2</v>
      </c>
      <c r="B4" s="11">
        <v>43</v>
      </c>
      <c r="C4" s="12">
        <v>16</v>
      </c>
      <c r="D4" s="3"/>
    </row>
    <row r="5" spans="1:4" x14ac:dyDescent="0.3">
      <c r="A5" s="16" t="s">
        <v>3</v>
      </c>
      <c r="B5" s="11">
        <v>15</v>
      </c>
      <c r="C5" s="12">
        <v>25</v>
      </c>
      <c r="D5" s="3"/>
    </row>
    <row r="6" spans="1:4" x14ac:dyDescent="0.3">
      <c r="A6" s="16" t="s">
        <v>18</v>
      </c>
      <c r="B6" s="11">
        <v>6</v>
      </c>
      <c r="C6" s="12">
        <v>13</v>
      </c>
      <c r="D6" s="3"/>
    </row>
    <row r="7" spans="1:4" x14ac:dyDescent="0.3">
      <c r="A7" s="16" t="s">
        <v>24</v>
      </c>
      <c r="B7" s="11">
        <v>4</v>
      </c>
      <c r="C7" s="12">
        <v>6</v>
      </c>
      <c r="D7" s="3"/>
    </row>
    <row r="8" spans="1:4" x14ac:dyDescent="0.3">
      <c r="A8" s="16" t="s">
        <v>28</v>
      </c>
      <c r="B8" s="11">
        <v>3</v>
      </c>
      <c r="C8" s="12">
        <v>0</v>
      </c>
      <c r="D8" s="3"/>
    </row>
    <row r="9" spans="1:4" x14ac:dyDescent="0.3">
      <c r="A9" s="16" t="s">
        <v>19</v>
      </c>
      <c r="B9" s="11">
        <v>1</v>
      </c>
      <c r="C9" s="12">
        <v>7</v>
      </c>
      <c r="D9" s="3"/>
    </row>
    <row r="10" spans="1:4" x14ac:dyDescent="0.3">
      <c r="A10" s="16" t="s">
        <v>4</v>
      </c>
      <c r="B10" s="11">
        <v>87</v>
      </c>
      <c r="C10" s="12">
        <v>23</v>
      </c>
      <c r="D10" s="3"/>
    </row>
    <row r="11" spans="1:4" x14ac:dyDescent="0.3">
      <c r="A11" s="16" t="s">
        <v>26</v>
      </c>
      <c r="B11" s="11">
        <v>28</v>
      </c>
      <c r="C11" s="12">
        <v>16</v>
      </c>
      <c r="D11" s="3"/>
    </row>
    <row r="12" spans="1:4" x14ac:dyDescent="0.3">
      <c r="A12" s="16" t="s">
        <v>21</v>
      </c>
      <c r="B12" s="11">
        <v>5</v>
      </c>
      <c r="C12" s="12">
        <v>0</v>
      </c>
      <c r="D12" s="3"/>
    </row>
    <row r="13" spans="1:4" x14ac:dyDescent="0.3">
      <c r="A13" s="16" t="s">
        <v>30</v>
      </c>
      <c r="B13" s="11">
        <v>26</v>
      </c>
      <c r="C13" s="12">
        <v>4</v>
      </c>
      <c r="D13" s="3"/>
    </row>
    <row r="14" spans="1:4" x14ac:dyDescent="0.3">
      <c r="A14" s="16" t="s">
        <v>5</v>
      </c>
      <c r="B14" s="11">
        <v>5</v>
      </c>
      <c r="C14" s="12">
        <v>3</v>
      </c>
      <c r="D14" s="3"/>
    </row>
    <row r="15" spans="1:4" x14ac:dyDescent="0.3">
      <c r="A15" s="16" t="s">
        <v>6</v>
      </c>
      <c r="B15" s="11">
        <v>3</v>
      </c>
      <c r="C15" s="12">
        <v>0</v>
      </c>
      <c r="D15" s="3"/>
    </row>
    <row r="16" spans="1:4" x14ac:dyDescent="0.3">
      <c r="A16" s="16" t="s">
        <v>31</v>
      </c>
      <c r="B16" s="11">
        <v>0</v>
      </c>
      <c r="C16" s="12">
        <v>1</v>
      </c>
      <c r="D16" s="3"/>
    </row>
    <row r="17" spans="1:4" x14ac:dyDescent="0.3">
      <c r="A17" s="16" t="s">
        <v>17</v>
      </c>
      <c r="B17" s="11">
        <v>5</v>
      </c>
      <c r="C17" s="12">
        <v>1</v>
      </c>
      <c r="D17" s="3"/>
    </row>
    <row r="18" spans="1:4" x14ac:dyDescent="0.3">
      <c r="A18" s="17" t="s">
        <v>16</v>
      </c>
      <c r="B18" s="13">
        <v>5</v>
      </c>
      <c r="C18" s="14">
        <v>2</v>
      </c>
      <c r="D18" s="3"/>
    </row>
    <row r="19" spans="1:4" x14ac:dyDescent="0.3">
      <c r="A19" s="1" t="s">
        <v>36</v>
      </c>
      <c r="B19" s="3">
        <f>SUM(B2:B18)</f>
        <v>298</v>
      </c>
      <c r="C19" s="3">
        <f>SUM(C2:C18)</f>
        <v>140</v>
      </c>
      <c r="D19" s="3"/>
    </row>
    <row r="20" spans="1:4" x14ac:dyDescent="0.3">
      <c r="A20" s="1" t="s">
        <v>37</v>
      </c>
      <c r="B20" s="18">
        <v>118.5</v>
      </c>
      <c r="C20" s="18">
        <v>105.7</v>
      </c>
    </row>
    <row r="21" spans="1:4" x14ac:dyDescent="0.3">
      <c r="A21" s="1" t="s">
        <v>7</v>
      </c>
      <c r="B21" s="2">
        <f>(B19/438)*100</f>
        <v>68.036529680365305</v>
      </c>
      <c r="C21" s="2">
        <f>(C19/438)*100</f>
        <v>31.963470319634702</v>
      </c>
    </row>
    <row r="22" spans="1:4" x14ac:dyDescent="0.3">
      <c r="A22" s="1" t="s">
        <v>38</v>
      </c>
      <c r="B22" s="8">
        <f>298/118.5</f>
        <v>2.5147679324894514</v>
      </c>
      <c r="C22" s="8">
        <f>140/105.7</f>
        <v>1.324503311258278</v>
      </c>
    </row>
    <row r="23" spans="1:4" x14ac:dyDescent="0.3">
      <c r="A23" s="1" t="s">
        <v>58</v>
      </c>
      <c r="B23" s="2">
        <v>2.1840000000000002</v>
      </c>
      <c r="C23" s="2">
        <v>2.323</v>
      </c>
    </row>
    <row r="24" spans="1:4" x14ac:dyDescent="0.3">
      <c r="A24" s="1" t="s">
        <v>59</v>
      </c>
      <c r="B24" s="2">
        <f>1-0.155</f>
        <v>0.84499999999999997</v>
      </c>
      <c r="C24" s="2">
        <f>1-0.114</f>
        <v>0.88600000000000001</v>
      </c>
    </row>
    <row r="25" spans="1:4" x14ac:dyDescent="0.3">
      <c r="A25" s="1" t="s">
        <v>56</v>
      </c>
      <c r="B25" s="2">
        <v>2.319</v>
      </c>
      <c r="C25" s="2">
        <v>0</v>
      </c>
    </row>
    <row r="26" spans="1:4" x14ac:dyDescent="0.3">
      <c r="A26" s="1" t="s">
        <v>57</v>
      </c>
      <c r="B26" s="2">
        <f>1-0.128</f>
        <v>0.872</v>
      </c>
      <c r="C26" s="2">
        <v>0</v>
      </c>
    </row>
    <row r="27" spans="1:4" x14ac:dyDescent="0.2">
      <c r="A27" s="1" t="s">
        <v>8</v>
      </c>
      <c r="B27" s="7">
        <f>(B2/56)*100</f>
        <v>85.714285714285708</v>
      </c>
      <c r="C27" s="7">
        <f>(C2/56)*100</f>
        <v>14.285714285714285</v>
      </c>
    </row>
    <row r="28" spans="1:4" x14ac:dyDescent="0.3">
      <c r="A28" s="1" t="s">
        <v>39</v>
      </c>
      <c r="B28" s="8">
        <f>48/118.5</f>
        <v>0.4050632911392405</v>
      </c>
      <c r="C28" s="8">
        <f>8/105.7</f>
        <v>7.5685903500473037E-2</v>
      </c>
    </row>
    <row r="29" spans="1:4" x14ac:dyDescent="0.3">
      <c r="A29" s="1" t="s">
        <v>9</v>
      </c>
      <c r="B29" s="2">
        <f>(B3/29)*100</f>
        <v>48.275862068965516</v>
      </c>
      <c r="C29" s="2">
        <f>(C3/29)*100</f>
        <v>51.724137931034484</v>
      </c>
    </row>
    <row r="30" spans="1:4" x14ac:dyDescent="0.3">
      <c r="A30" s="1" t="s">
        <v>40</v>
      </c>
      <c r="B30" s="8">
        <f>14/118.5</f>
        <v>0.11814345991561181</v>
      </c>
      <c r="C30" s="8">
        <f>15/105.7</f>
        <v>0.14191106906338694</v>
      </c>
    </row>
    <row r="31" spans="1:4" x14ac:dyDescent="0.3">
      <c r="A31" s="1" t="s">
        <v>10</v>
      </c>
      <c r="B31" s="2">
        <f>(B4/59)*100</f>
        <v>72.881355932203391</v>
      </c>
      <c r="C31" s="2">
        <f>(C4/59)*100</f>
        <v>27.118644067796609</v>
      </c>
    </row>
    <row r="32" spans="1:4" x14ac:dyDescent="0.3">
      <c r="A32" s="1" t="s">
        <v>41</v>
      </c>
      <c r="B32" s="8">
        <f>43/118.5</f>
        <v>0.3628691983122363</v>
      </c>
      <c r="C32" s="8">
        <f>16/105.7</f>
        <v>0.15137180700094607</v>
      </c>
    </row>
    <row r="33" spans="1:3" x14ac:dyDescent="0.3">
      <c r="A33" s="1" t="s">
        <v>11</v>
      </c>
      <c r="B33" s="2">
        <f>(B5/40)*100</f>
        <v>37.5</v>
      </c>
      <c r="C33" s="2">
        <f>(C5/40)*100</f>
        <v>62.5</v>
      </c>
    </row>
    <row r="34" spans="1:3" x14ac:dyDescent="0.3">
      <c r="A34" s="1" t="s">
        <v>42</v>
      </c>
      <c r="B34" s="8">
        <f>15/118.5</f>
        <v>0.12658227848101267</v>
      </c>
      <c r="C34" s="8">
        <f>25/105.7</f>
        <v>0.23651844843897823</v>
      </c>
    </row>
    <row r="35" spans="1:3" x14ac:dyDescent="0.3">
      <c r="A35" s="1" t="s">
        <v>23</v>
      </c>
      <c r="B35" s="2">
        <f>(B6/19)*100</f>
        <v>31.578947368421051</v>
      </c>
      <c r="C35" s="2">
        <f>(C6/19)*100</f>
        <v>68.421052631578945</v>
      </c>
    </row>
    <row r="36" spans="1:3" x14ac:dyDescent="0.3">
      <c r="A36" s="1" t="s">
        <v>43</v>
      </c>
      <c r="B36" s="8">
        <f>6/118.5</f>
        <v>5.0632911392405063E-2</v>
      </c>
      <c r="C36" s="8">
        <f>13/105.7</f>
        <v>0.12298959318826869</v>
      </c>
    </row>
    <row r="37" spans="1:3" x14ac:dyDescent="0.3">
      <c r="A37" s="1" t="s">
        <v>25</v>
      </c>
      <c r="B37" s="2">
        <f>(B7/10)*100</f>
        <v>40</v>
      </c>
      <c r="C37" s="2">
        <f>(C7/10)*100</f>
        <v>60</v>
      </c>
    </row>
    <row r="38" spans="1:3" x14ac:dyDescent="0.3">
      <c r="A38" s="1" t="s">
        <v>44</v>
      </c>
      <c r="B38" s="8">
        <f>4/118.5</f>
        <v>3.3755274261603373E-2</v>
      </c>
      <c r="C38" s="8">
        <f>6/105.7</f>
        <v>5.6764427625354774E-2</v>
      </c>
    </row>
    <row r="39" spans="1:3" x14ac:dyDescent="0.3">
      <c r="A39" s="1" t="s">
        <v>29</v>
      </c>
      <c r="B39" s="4">
        <f>(B8/3)*100</f>
        <v>100</v>
      </c>
      <c r="C39" s="4">
        <f>(C8/3)*100</f>
        <v>0</v>
      </c>
    </row>
    <row r="40" spans="1:3" x14ac:dyDescent="0.3">
      <c r="A40" s="1" t="s">
        <v>45</v>
      </c>
      <c r="B40" s="8">
        <f>3/118.5</f>
        <v>2.5316455696202531E-2</v>
      </c>
      <c r="C40" s="8">
        <f>0/105.7</f>
        <v>0</v>
      </c>
    </row>
    <row r="41" spans="1:3" x14ac:dyDescent="0.3">
      <c r="A41" s="1" t="s">
        <v>20</v>
      </c>
      <c r="B41" s="2">
        <f>(B9/8)*100</f>
        <v>12.5</v>
      </c>
      <c r="C41" s="2">
        <f>(C9/8)*100</f>
        <v>87.5</v>
      </c>
    </row>
    <row r="42" spans="1:3" x14ac:dyDescent="0.3">
      <c r="A42" s="1" t="s">
        <v>46</v>
      </c>
      <c r="B42" s="8">
        <f>1/118.5</f>
        <v>8.4388185654008432E-3</v>
      </c>
      <c r="C42" s="8">
        <f>7/105.7</f>
        <v>6.6225165562913912E-2</v>
      </c>
    </row>
    <row r="43" spans="1:3" x14ac:dyDescent="0.3">
      <c r="A43" s="1" t="s">
        <v>34</v>
      </c>
      <c r="B43" s="2">
        <f>(B10/110)*100</f>
        <v>79.090909090909093</v>
      </c>
      <c r="C43" s="2">
        <f>(C10/110)*100</f>
        <v>20.909090909090907</v>
      </c>
    </row>
    <row r="44" spans="1:3" x14ac:dyDescent="0.3">
      <c r="A44" s="1" t="s">
        <v>47</v>
      </c>
      <c r="B44" s="8">
        <f>87/118.5</f>
        <v>0.73417721518987344</v>
      </c>
      <c r="C44" s="8">
        <f>23/105.7</f>
        <v>0.21759697256385999</v>
      </c>
    </row>
    <row r="45" spans="1:3" x14ac:dyDescent="0.3">
      <c r="A45" s="1" t="s">
        <v>27</v>
      </c>
      <c r="B45" s="2">
        <f>(B11/44)*100</f>
        <v>63.636363636363633</v>
      </c>
      <c r="C45" s="2">
        <f>(C11/44)*100</f>
        <v>36.363636363636367</v>
      </c>
    </row>
    <row r="46" spans="1:3" x14ac:dyDescent="0.3">
      <c r="A46" s="1" t="s">
        <v>48</v>
      </c>
      <c r="B46" s="8">
        <f>28/118.5</f>
        <v>0.23628691983122363</v>
      </c>
      <c r="C46" s="8">
        <f>16/105.7</f>
        <v>0.15137180700094607</v>
      </c>
    </row>
    <row r="47" spans="1:3" x14ac:dyDescent="0.3">
      <c r="A47" s="1" t="s">
        <v>22</v>
      </c>
      <c r="B47" s="2">
        <f>(B12/5)*100</f>
        <v>100</v>
      </c>
      <c r="C47" s="2">
        <f>(C12/5)*100</f>
        <v>0</v>
      </c>
    </row>
    <row r="48" spans="1:3" x14ac:dyDescent="0.3">
      <c r="A48" s="1" t="s">
        <v>49</v>
      </c>
      <c r="B48" s="8">
        <f>5/118.5</f>
        <v>4.2194092827004218E-2</v>
      </c>
      <c r="C48" s="8">
        <f>0/105.7</f>
        <v>0</v>
      </c>
    </row>
    <row r="49" spans="1:3" x14ac:dyDescent="0.3">
      <c r="A49" s="1" t="s">
        <v>32</v>
      </c>
      <c r="B49" s="2">
        <f>(B13/30)*100</f>
        <v>86.666666666666671</v>
      </c>
      <c r="C49" s="2">
        <f>(C13/30)*100</f>
        <v>13.333333333333334</v>
      </c>
    </row>
    <row r="50" spans="1:3" x14ac:dyDescent="0.3">
      <c r="A50" s="1" t="s">
        <v>50</v>
      </c>
      <c r="B50" s="8">
        <f>26/118.5</f>
        <v>0.21940928270042195</v>
      </c>
      <c r="C50" s="8">
        <f>4/105.7</f>
        <v>3.7842951750236518E-2</v>
      </c>
    </row>
    <row r="51" spans="1:3" x14ac:dyDescent="0.3">
      <c r="A51" s="1" t="s">
        <v>12</v>
      </c>
      <c r="B51" s="2">
        <f>(B14/8)*100</f>
        <v>62.5</v>
      </c>
      <c r="C51" s="2">
        <f>(C14/8)*100</f>
        <v>37.5</v>
      </c>
    </row>
    <row r="52" spans="1:3" x14ac:dyDescent="0.3">
      <c r="A52" s="1" t="s">
        <v>51</v>
      </c>
      <c r="B52" s="8">
        <f>5/118.5</f>
        <v>4.2194092827004218E-2</v>
      </c>
      <c r="C52" s="8">
        <f>3/105.7</f>
        <v>2.8382213812677387E-2</v>
      </c>
    </row>
    <row r="53" spans="1:3" x14ac:dyDescent="0.3">
      <c r="A53" s="1" t="s">
        <v>13</v>
      </c>
      <c r="B53" s="2">
        <f>(B15/3)*100</f>
        <v>100</v>
      </c>
      <c r="C53" s="2">
        <f>(C15/3)*100</f>
        <v>0</v>
      </c>
    </row>
    <row r="54" spans="1:3" x14ac:dyDescent="0.3">
      <c r="A54" s="1" t="s">
        <v>52</v>
      </c>
      <c r="B54" s="8">
        <f>3/118.5</f>
        <v>2.5316455696202531E-2</v>
      </c>
      <c r="C54" s="8">
        <f>0/105.7</f>
        <v>0</v>
      </c>
    </row>
    <row r="55" spans="1:3" x14ac:dyDescent="0.3">
      <c r="A55" s="1" t="s">
        <v>33</v>
      </c>
      <c r="B55" s="2">
        <f>(B16/1)*100</f>
        <v>0</v>
      </c>
      <c r="C55" s="2">
        <f>(C16/1)*100</f>
        <v>100</v>
      </c>
    </row>
    <row r="56" spans="1:3" x14ac:dyDescent="0.3">
      <c r="A56" s="1" t="s">
        <v>53</v>
      </c>
      <c r="B56" s="8">
        <f>0/118.5</f>
        <v>0</v>
      </c>
      <c r="C56" s="8">
        <f>1/105.7</f>
        <v>9.4607379375591296E-3</v>
      </c>
    </row>
    <row r="57" spans="1:3" x14ac:dyDescent="0.3">
      <c r="A57" s="1" t="s">
        <v>15</v>
      </c>
      <c r="B57" s="2">
        <f>(B17/6)*100</f>
        <v>83.333333333333343</v>
      </c>
      <c r="C57" s="2">
        <f>(C17/6)*100</f>
        <v>16.666666666666664</v>
      </c>
    </row>
    <row r="58" spans="1:3" x14ac:dyDescent="0.3">
      <c r="A58" s="1" t="s">
        <v>54</v>
      </c>
      <c r="B58" s="8">
        <f>5/118.5</f>
        <v>4.2194092827004218E-2</v>
      </c>
      <c r="C58" s="8">
        <f>1/105.7</f>
        <v>9.4607379375591296E-3</v>
      </c>
    </row>
    <row r="59" spans="1:3" x14ac:dyDescent="0.3">
      <c r="A59" s="1" t="s">
        <v>14</v>
      </c>
      <c r="B59" s="2">
        <f>(B18/7)*100</f>
        <v>71.428571428571431</v>
      </c>
      <c r="C59" s="2">
        <f>(C18/7)*100</f>
        <v>28.571428571428569</v>
      </c>
    </row>
    <row r="60" spans="1:3" x14ac:dyDescent="0.3">
      <c r="A60" s="1" t="s">
        <v>55</v>
      </c>
      <c r="B60" s="8">
        <f>5/118.5</f>
        <v>4.2194092827004218E-2</v>
      </c>
      <c r="C60" s="8">
        <f>2/105.7</f>
        <v>1.8921475875118259E-2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2022-08-19T04:04:29Z</dcterms:modified>
</cp:coreProperties>
</file>