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blanc\Documents\GitHub\nana-project\birds-chile-project_Blanc_Anais\inputs\xls\"/>
    </mc:Choice>
  </mc:AlternateContent>
  <xr:revisionPtr revIDLastSave="0" documentId="13_ncr:1_{B96F22A4-BBEF-47A3-BAB0-BA08C7B9AE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" l="1"/>
  <c r="B19" i="1"/>
  <c r="B21" i="1"/>
  <c r="C45" i="1"/>
  <c r="B45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17" i="1"/>
  <c r="B17" i="1"/>
  <c r="B14" i="1" l="1"/>
  <c r="C44" i="1"/>
  <c r="C14" i="1"/>
  <c r="C16" i="1" l="1"/>
  <c r="B16" i="1"/>
</calcChain>
</file>

<file path=xl/sharedStrings.xml><?xml version="1.0" encoding="utf-8"?>
<sst xmlns="http://schemas.openxmlformats.org/spreadsheetml/2006/main" count="45" uniqueCount="45">
  <si>
    <t>Cormorán Imperial</t>
  </si>
  <si>
    <t>Yeco</t>
  </si>
  <si>
    <t>Cormorán de las Rocas</t>
  </si>
  <si>
    <t>Gaviota Dominicana</t>
  </si>
  <si>
    <t>Quetro No Volador</t>
  </si>
  <si>
    <t>Martín Pescador</t>
  </si>
  <si>
    <t>Churrete</t>
  </si>
  <si>
    <t>%</t>
  </si>
  <si>
    <t>% Cormorán Imperial</t>
  </si>
  <si>
    <t>% Yeco</t>
  </si>
  <si>
    <t>% Cormorán de las Rocas</t>
  </si>
  <si>
    <t>% Gaviota Dominicana</t>
  </si>
  <si>
    <t>% Churrete</t>
  </si>
  <si>
    <t>% Martín Pescador</t>
  </si>
  <si>
    <t>% Jote Cabeza Colorada</t>
  </si>
  <si>
    <t>Jote Cabeza Colorada</t>
  </si>
  <si>
    <t>% Pinguino de Magallanes</t>
  </si>
  <si>
    <t>Petrel Gigante</t>
  </si>
  <si>
    <t>% Petrel Gigante</t>
  </si>
  <si>
    <t>Caranca</t>
  </si>
  <si>
    <t>% Caranca</t>
  </si>
  <si>
    <t>Albatros Ceja Negra</t>
  </si>
  <si>
    <t>% Albatros Ceja Negra</t>
  </si>
  <si>
    <t>Pingüino de Magallanes</t>
  </si>
  <si>
    <t xml:space="preserve">% Quetro No Volador </t>
  </si>
  <si>
    <t>Sector</t>
  </si>
  <si>
    <t>All</t>
  </si>
  <si>
    <t>Area</t>
  </si>
  <si>
    <t>Density</t>
  </si>
  <si>
    <t>Density Cormorán Imperial</t>
  </si>
  <si>
    <t>Density Yeco</t>
  </si>
  <si>
    <t>Density Cormorán de las Rocas</t>
  </si>
  <si>
    <t>Density Gaviota Dominicana</t>
  </si>
  <si>
    <t>Density Petrel Gigante</t>
  </si>
  <si>
    <t>Density Albatros Ceja Negra</t>
  </si>
  <si>
    <t xml:space="preserve">Density Quetro No Volador </t>
  </si>
  <si>
    <t>Density Caranca</t>
  </si>
  <si>
    <t>Density Pinguino de Magallanes</t>
  </si>
  <si>
    <t>Density Churrete</t>
  </si>
  <si>
    <t>Density Martín Pescador</t>
  </si>
  <si>
    <t>Density Jote Cabeza Colorada</t>
  </si>
  <si>
    <t>Shannon Indice</t>
  </si>
  <si>
    <t>Simpson Indice</t>
  </si>
  <si>
    <t>Shannon Area</t>
  </si>
  <si>
    <t>Simpson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</si>
</sst>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9" fontId="2" fillId="0" borderId="8" xfId="0" applyNumberFormat="1" applyFont="1" applyBorder="1" applyAlignment="1">
      <alignment vertical="center"/>
    </xf>
    <xf numFmtId="49" fontId="2" fillId="0" borderId="9" xfId="0" applyNumberFormat="1" applyFont="1" applyBorder="1" applyAlignment="1">
      <alignment vertical="center"/>
    </xf>
    <xf numFmtId="165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tabSelected="1" workbookViewId="0">
      <selection activeCell="A19" sqref="A19"/>
    </sheetView>
  </sheetViews>
  <sheetFormatPr baseColWidth="10" defaultColWidth="8.88671875" defaultRowHeight="11.4" x14ac:dyDescent="0.3"/>
  <cols>
    <col min="1" max="1" width="39.21875" style="1" customWidth="1"/>
    <col min="2" max="2" width="12" style="1" customWidth="1"/>
    <col min="3" max="3" width="9.88671875" style="1" customWidth="1"/>
    <col min="4" max="4" width="8.88671875" style="1"/>
    <col min="5" max="5" width="10.109375" style="1" bestFit="1" customWidth="1"/>
    <col min="6" max="6" width="10.6640625" style="1" bestFit="1" customWidth="1"/>
    <col min="7" max="7" width="10.109375" style="1" bestFit="1" customWidth="1"/>
    <col min="8" max="16384" width="8.88671875" style="1"/>
  </cols>
  <sheetData>
    <row r="1" spans="1:4" x14ac:dyDescent="0.3">
      <c r="A1" s="5" t="s">
        <v>25</v>
      </c>
      <c r="B1" s="5">
        <v>1</v>
      </c>
      <c r="C1" s="6">
        <v>2</v>
      </c>
    </row>
    <row r="2" spans="1:4" x14ac:dyDescent="0.3">
      <c r="A2" s="15" t="s">
        <v>0</v>
      </c>
      <c r="B2" s="9">
        <v>96</v>
      </c>
      <c r="C2" s="10">
        <v>81</v>
      </c>
      <c r="D2" s="3"/>
    </row>
    <row r="3" spans="1:4" x14ac:dyDescent="0.3">
      <c r="A3" s="16" t="s">
        <v>1</v>
      </c>
      <c r="B3" s="11">
        <v>17</v>
      </c>
      <c r="C3" s="12">
        <v>14</v>
      </c>
      <c r="D3" s="3"/>
    </row>
    <row r="4" spans="1:4" x14ac:dyDescent="0.3">
      <c r="A4" s="16" t="s">
        <v>2</v>
      </c>
      <c r="B4" s="11">
        <v>23</v>
      </c>
      <c r="C4" s="12">
        <v>24</v>
      </c>
      <c r="D4" s="3"/>
    </row>
    <row r="5" spans="1:4" x14ac:dyDescent="0.3">
      <c r="A5" s="16" t="s">
        <v>3</v>
      </c>
      <c r="B5" s="11">
        <v>4</v>
      </c>
      <c r="C5" s="12">
        <v>9</v>
      </c>
      <c r="D5" s="3"/>
    </row>
    <row r="6" spans="1:4" x14ac:dyDescent="0.3">
      <c r="A6" s="16" t="s">
        <v>17</v>
      </c>
      <c r="B6" s="11">
        <v>1</v>
      </c>
      <c r="C6" s="12">
        <v>6</v>
      </c>
      <c r="D6" s="3"/>
    </row>
    <row r="7" spans="1:4" x14ac:dyDescent="0.3">
      <c r="A7" s="16" t="s">
        <v>21</v>
      </c>
      <c r="B7" s="11">
        <v>2</v>
      </c>
      <c r="C7" s="12">
        <v>0</v>
      </c>
      <c r="D7" s="3"/>
    </row>
    <row r="8" spans="1:4" x14ac:dyDescent="0.3">
      <c r="A8" s="16" t="s">
        <v>4</v>
      </c>
      <c r="B8" s="11">
        <v>35</v>
      </c>
      <c r="C8" s="12">
        <v>25</v>
      </c>
      <c r="D8" s="3"/>
    </row>
    <row r="9" spans="1:4" x14ac:dyDescent="0.3">
      <c r="A9" s="16" t="s">
        <v>19</v>
      </c>
      <c r="B9" s="11">
        <v>12</v>
      </c>
      <c r="C9" s="12">
        <v>30</v>
      </c>
      <c r="D9" s="3"/>
    </row>
    <row r="10" spans="1:4" x14ac:dyDescent="0.3">
      <c r="A10" s="16" t="s">
        <v>23</v>
      </c>
      <c r="B10" s="11">
        <v>2</v>
      </c>
      <c r="C10" s="12">
        <v>3</v>
      </c>
      <c r="D10" s="3"/>
    </row>
    <row r="11" spans="1:4" x14ac:dyDescent="0.3">
      <c r="A11" s="16" t="s">
        <v>6</v>
      </c>
      <c r="B11" s="11">
        <v>1</v>
      </c>
      <c r="C11" s="12">
        <v>2</v>
      </c>
      <c r="D11" s="3"/>
    </row>
    <row r="12" spans="1:4" x14ac:dyDescent="0.3">
      <c r="A12" s="16" t="s">
        <v>5</v>
      </c>
      <c r="B12" s="11">
        <v>1</v>
      </c>
      <c r="C12" s="12">
        <v>1</v>
      </c>
      <c r="D12" s="3"/>
    </row>
    <row r="13" spans="1:4" x14ac:dyDescent="0.3">
      <c r="A13" s="17" t="s">
        <v>15</v>
      </c>
      <c r="B13" s="13">
        <v>1</v>
      </c>
      <c r="C13" s="14">
        <v>0</v>
      </c>
      <c r="D13" s="3"/>
    </row>
    <row r="14" spans="1:4" x14ac:dyDescent="0.3">
      <c r="A14" s="1" t="s">
        <v>26</v>
      </c>
      <c r="B14" s="3">
        <f>SUM(B2:B13)</f>
        <v>195</v>
      </c>
      <c r="C14" s="3">
        <f>SUM(C2:C13)</f>
        <v>195</v>
      </c>
      <c r="D14" s="3"/>
    </row>
    <row r="15" spans="1:4" x14ac:dyDescent="0.3">
      <c r="A15" s="1" t="s">
        <v>27</v>
      </c>
      <c r="B15" s="18">
        <v>99.6</v>
      </c>
      <c r="C15" s="18">
        <v>86.6</v>
      </c>
    </row>
    <row r="16" spans="1:4" x14ac:dyDescent="0.3">
      <c r="A16" s="1" t="s">
        <v>7</v>
      </c>
      <c r="B16" s="2">
        <f>(B14/390)*100</f>
        <v>50</v>
      </c>
      <c r="C16" s="2">
        <f>(C14/390)*100</f>
        <v>50</v>
      </c>
    </row>
    <row r="17" spans="1:3" x14ac:dyDescent="0.3">
      <c r="A17" s="1" t="s">
        <v>28</v>
      </c>
      <c r="B17" s="8">
        <f>195/99.6</f>
        <v>1.957831325301205</v>
      </c>
      <c r="C17" s="8">
        <f>195/86.6</f>
        <v>2.2517321016166285</v>
      </c>
    </row>
    <row r="18" spans="1:3" x14ac:dyDescent="0.3">
      <c r="A18" s="1" t="s">
        <v>43</v>
      </c>
      <c r="B18" s="2">
        <v>1.575</v>
      </c>
      <c r="C18" s="2">
        <v>1.75</v>
      </c>
    </row>
    <row r="19" spans="1:3" x14ac:dyDescent="0.3">
      <c r="A19" s="1" t="s">
        <v>44</v>
      </c>
      <c r="B19" s="2">
        <f>1-0.3</f>
        <v>0.7</v>
      </c>
      <c r="C19" s="2">
        <f>1-0.236</f>
        <v>0.76400000000000001</v>
      </c>
    </row>
    <row r="20" spans="1:3" x14ac:dyDescent="0.3">
      <c r="A20" s="1" t="s">
        <v>41</v>
      </c>
      <c r="B20" s="2">
        <v>1.69</v>
      </c>
      <c r="C20" s="2">
        <v>0</v>
      </c>
    </row>
    <row r="21" spans="1:3" x14ac:dyDescent="0.3">
      <c r="A21" s="1" t="s">
        <v>42</v>
      </c>
      <c r="B21" s="2">
        <f>1-0.263</f>
        <v>0.73699999999999999</v>
      </c>
      <c r="C21" s="2">
        <v>0</v>
      </c>
    </row>
    <row r="22" spans="1:3" x14ac:dyDescent="0.2">
      <c r="A22" s="1" t="s">
        <v>8</v>
      </c>
      <c r="B22" s="7">
        <f>(B2/177)*100</f>
        <v>54.237288135593218</v>
      </c>
      <c r="C22" s="7">
        <f>(C2/177)*100</f>
        <v>45.762711864406782</v>
      </c>
    </row>
    <row r="23" spans="1:3" x14ac:dyDescent="0.3">
      <c r="A23" s="1" t="s">
        <v>29</v>
      </c>
      <c r="B23" s="8">
        <f>96/99.6</f>
        <v>0.96385542168674709</v>
      </c>
      <c r="C23" s="8">
        <f>81/86.6</f>
        <v>0.9353348729792148</v>
      </c>
    </row>
    <row r="24" spans="1:3" x14ac:dyDescent="0.3">
      <c r="A24" s="1" t="s">
        <v>9</v>
      </c>
      <c r="B24" s="2">
        <f>(B3/31)*100</f>
        <v>54.838709677419352</v>
      </c>
      <c r="C24" s="2">
        <f>(C3/31)*100</f>
        <v>45.161290322580641</v>
      </c>
    </row>
    <row r="25" spans="1:3" x14ac:dyDescent="0.3">
      <c r="A25" s="1" t="s">
        <v>30</v>
      </c>
      <c r="B25" s="8">
        <f>17/99.6</f>
        <v>0.17068273092369479</v>
      </c>
      <c r="C25" s="8">
        <f>14/86.6</f>
        <v>0.16166281755196307</v>
      </c>
    </row>
    <row r="26" spans="1:3" x14ac:dyDescent="0.3">
      <c r="A26" s="1" t="s">
        <v>10</v>
      </c>
      <c r="B26" s="2">
        <f>(B4/47)*100</f>
        <v>48.936170212765958</v>
      </c>
      <c r="C26" s="2">
        <f>(C4/47)*100</f>
        <v>51.063829787234042</v>
      </c>
    </row>
    <row r="27" spans="1:3" x14ac:dyDescent="0.3">
      <c r="A27" s="1" t="s">
        <v>31</v>
      </c>
      <c r="B27" s="8">
        <f>23/99.6</f>
        <v>0.23092369477911648</v>
      </c>
      <c r="C27" s="8">
        <f>24/86.6</f>
        <v>0.27713625866050812</v>
      </c>
    </row>
    <row r="28" spans="1:3" x14ac:dyDescent="0.3">
      <c r="A28" s="1" t="s">
        <v>11</v>
      </c>
      <c r="B28" s="2">
        <f>(B5/13)*100</f>
        <v>30.76923076923077</v>
      </c>
      <c r="C28" s="2">
        <f>(C5/13)*100</f>
        <v>69.230769230769226</v>
      </c>
    </row>
    <row r="29" spans="1:3" x14ac:dyDescent="0.3">
      <c r="A29" s="1" t="s">
        <v>32</v>
      </c>
      <c r="B29" s="8">
        <f>4/99.6</f>
        <v>4.0160642570281124E-2</v>
      </c>
      <c r="C29" s="8">
        <f>9/86.6</f>
        <v>0.10392609699769054</v>
      </c>
    </row>
    <row r="30" spans="1:3" x14ac:dyDescent="0.3">
      <c r="A30" s="1" t="s">
        <v>18</v>
      </c>
      <c r="B30" s="2">
        <f>(B6/7)*100</f>
        <v>14.285714285714285</v>
      </c>
      <c r="C30" s="2">
        <f>(C6/7)*100</f>
        <v>85.714285714285708</v>
      </c>
    </row>
    <row r="31" spans="1:3" x14ac:dyDescent="0.3">
      <c r="A31" s="1" t="s">
        <v>33</v>
      </c>
      <c r="B31" s="8">
        <f>1/99.6</f>
        <v>1.0040160642570281E-2</v>
      </c>
      <c r="C31" s="8">
        <f>6/86.6</f>
        <v>6.9284064665127029E-2</v>
      </c>
    </row>
    <row r="32" spans="1:3" x14ac:dyDescent="0.3">
      <c r="A32" s="1" t="s">
        <v>22</v>
      </c>
      <c r="B32" s="2">
        <f>(B7/2)*100</f>
        <v>100</v>
      </c>
      <c r="C32" s="2">
        <f>(C7/2)*100</f>
        <v>0</v>
      </c>
    </row>
    <row r="33" spans="1:3" x14ac:dyDescent="0.3">
      <c r="A33" s="1" t="s">
        <v>34</v>
      </c>
      <c r="B33" s="8">
        <f>2/99.6</f>
        <v>2.0080321285140562E-2</v>
      </c>
      <c r="C33" s="8">
        <f>0/86.6</f>
        <v>0</v>
      </c>
    </row>
    <row r="34" spans="1:3" x14ac:dyDescent="0.3">
      <c r="A34" s="1" t="s">
        <v>24</v>
      </c>
      <c r="B34" s="4">
        <f>(B8/60)*100</f>
        <v>58.333333333333336</v>
      </c>
      <c r="C34" s="4">
        <f>(C8/60)*100</f>
        <v>41.666666666666671</v>
      </c>
    </row>
    <row r="35" spans="1:3" x14ac:dyDescent="0.3">
      <c r="A35" s="1" t="s">
        <v>35</v>
      </c>
      <c r="B35" s="8">
        <f>35/99.6</f>
        <v>0.35140562248995988</v>
      </c>
      <c r="C35" s="8">
        <f>25/86.6</f>
        <v>0.28868360277136262</v>
      </c>
    </row>
    <row r="36" spans="1:3" x14ac:dyDescent="0.3">
      <c r="A36" s="1" t="s">
        <v>20</v>
      </c>
      <c r="B36" s="2">
        <f>(B9/42)*100</f>
        <v>28.571428571428569</v>
      </c>
      <c r="C36" s="2">
        <f>(C9/42)*100</f>
        <v>71.428571428571431</v>
      </c>
    </row>
    <row r="37" spans="1:3" x14ac:dyDescent="0.3">
      <c r="A37" s="1" t="s">
        <v>36</v>
      </c>
      <c r="B37" s="8">
        <f>12/99.6</f>
        <v>0.12048192771084339</v>
      </c>
      <c r="C37" s="8">
        <f>30/86.6</f>
        <v>0.3464203233256351</v>
      </c>
    </row>
    <row r="38" spans="1:3" x14ac:dyDescent="0.3">
      <c r="A38" s="1" t="s">
        <v>16</v>
      </c>
      <c r="B38" s="2">
        <f>(B10/5)*100</f>
        <v>40</v>
      </c>
      <c r="C38" s="2">
        <f>(C10/5)*100</f>
        <v>60</v>
      </c>
    </row>
    <row r="39" spans="1:3" x14ac:dyDescent="0.3">
      <c r="A39" s="1" t="s">
        <v>37</v>
      </c>
      <c r="B39" s="8">
        <f>2/99.6</f>
        <v>2.0080321285140562E-2</v>
      </c>
      <c r="C39" s="8">
        <f>3/86.6</f>
        <v>3.4642032332563515E-2</v>
      </c>
    </row>
    <row r="40" spans="1:3" x14ac:dyDescent="0.3">
      <c r="A40" s="1" t="s">
        <v>12</v>
      </c>
      <c r="B40" s="2">
        <f>(B11/3)*100</f>
        <v>33.333333333333329</v>
      </c>
      <c r="C40" s="2">
        <f>(C11/3)*100</f>
        <v>66.666666666666657</v>
      </c>
    </row>
    <row r="41" spans="1:3" x14ac:dyDescent="0.3">
      <c r="A41" s="1" t="s">
        <v>38</v>
      </c>
      <c r="B41" s="8">
        <f>1/99.6</f>
        <v>1.0040160642570281E-2</v>
      </c>
      <c r="C41" s="8">
        <f>2/86.6</f>
        <v>2.3094688221709007E-2</v>
      </c>
    </row>
    <row r="42" spans="1:3" x14ac:dyDescent="0.3">
      <c r="A42" s="1" t="s">
        <v>13</v>
      </c>
      <c r="B42" s="2">
        <f>(B12/2)*100</f>
        <v>50</v>
      </c>
      <c r="C42" s="2">
        <f>(C12/2)*100</f>
        <v>50</v>
      </c>
    </row>
    <row r="43" spans="1:3" x14ac:dyDescent="0.3">
      <c r="A43" s="1" t="s">
        <v>39</v>
      </c>
      <c r="B43" s="8">
        <f>1/99.6</f>
        <v>1.0040160642570281E-2</v>
      </c>
      <c r="C43" s="8">
        <f>1/86.6</f>
        <v>1.1547344110854504E-2</v>
      </c>
    </row>
    <row r="44" spans="1:3" x14ac:dyDescent="0.3">
      <c r="A44" s="1" t="s">
        <v>14</v>
      </c>
      <c r="B44" s="2">
        <f>(B13/1)*100</f>
        <v>100</v>
      </c>
      <c r="C44" s="2">
        <f>(C13/30)*100</f>
        <v>0</v>
      </c>
    </row>
    <row r="45" spans="1:3" x14ac:dyDescent="0.3">
      <c r="A45" s="1" t="s">
        <v>40</v>
      </c>
      <c r="B45" s="8">
        <f>1/99.6</f>
        <v>1.0040160642570281E-2</v>
      </c>
      <c r="C45" s="8">
        <f>0/86.6</f>
        <v>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Nana Blanc</cp:lastModifiedBy>
  <dcterms:created xsi:type="dcterms:W3CDTF">2022-06-14T14:12:15Z</dcterms:created>
  <dcterms:modified xsi:type="dcterms:W3CDTF">2022-08-19T04:04:43Z</dcterms:modified>
</cp:coreProperties>
</file>