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506BD4A5-1B5D-4402-A078-F7512626A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B23" i="1"/>
  <c r="C51" i="1"/>
  <c r="B51" i="1"/>
  <c r="C50" i="1"/>
  <c r="B50" i="1"/>
  <c r="C48" i="1"/>
  <c r="B48" i="1"/>
  <c r="C49" i="1"/>
  <c r="B49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19" i="1"/>
  <c r="B19" i="1"/>
  <c r="C16" i="1"/>
  <c r="B16" i="1"/>
  <c r="B18" i="1" l="1"/>
  <c r="C18" i="1"/>
</calcChain>
</file>

<file path=xl/sharedStrings.xml><?xml version="1.0" encoding="utf-8"?>
<sst xmlns="http://schemas.openxmlformats.org/spreadsheetml/2006/main" count="51" uniqueCount="51">
  <si>
    <t>Cormorán Imperial</t>
  </si>
  <si>
    <t>Yeco</t>
  </si>
  <si>
    <t>Cormorán de las Rocas</t>
  </si>
  <si>
    <t>Gaviota Dominicana</t>
  </si>
  <si>
    <t>Quetro No Volador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</si>
  <si>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</si>
  <si>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</si>
  <si>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</si>
  <si>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</si>
  <si>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</si>
  <si>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</si>
  <si>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</si>
  <si>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</si>
  <si>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Garza Cuca</t>
  </si>
  <si>
    <t>% Churrete</t>
  </si>
  <si>
    <t>% Martín Pescador</t>
  </si>
  <si>
    <t>% Tiuque</t>
  </si>
  <si>
    <t>% Jote Cabeza Colorada</t>
  </si>
  <si>
    <t>Jote Cabeza Colorada</t>
  </si>
  <si>
    <t>Pinguino de Magallanes</t>
  </si>
  <si>
    <t>% Pinguino de Magallanes</t>
  </si>
  <si>
    <t>Garza Cuca</t>
  </si>
  <si>
    <t>Petrel Plateado</t>
  </si>
  <si>
    <t>% Petrel Plateado</t>
  </si>
  <si>
    <t>Caranca</t>
  </si>
  <si>
    <t>% Caranca</t>
  </si>
  <si>
    <t xml:space="preserve">% Quetro No Volador </t>
  </si>
  <si>
    <t>Cóndor</t>
  </si>
  <si>
    <t>% 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</si>
  <si>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</si>
  <si>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</si>
  <si>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</si>
  <si>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</si>
  <si>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</si>
  <si>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</si>
  <si>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</si>
  <si>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</si>
  <si>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Petrel Plateado</t>
  </si>
  <si>
    <t xml:space="preserve">Density Quetro No Volador </t>
  </si>
  <si>
    <t>Density Caranca</t>
  </si>
  <si>
    <t>Density Pinguino de Magallanes</t>
  </si>
  <si>
    <t>Density Churrete</t>
  </si>
  <si>
    <t>Density Martín Pescador</t>
  </si>
  <si>
    <t>Density Garza Cuca</t>
  </si>
  <si>
    <t>Density Tiuque</t>
  </si>
  <si>
    <t>Density Jote Cabeza Colorada</t>
  </si>
  <si>
    <t>Density Cóndor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</si>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</sst>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21" sqref="A21"/>
    </sheetView>
  </sheetViews>
  <sheetFormatPr baseColWidth="10" defaultColWidth="8.88671875" defaultRowHeight="11.4" x14ac:dyDescent="0.3"/>
  <cols>
    <col min="1" max="1" width="39.21875" style="1" customWidth="1"/>
    <col min="2" max="2" width="12" style="1" customWidth="1"/>
    <col min="3" max="3" width="9.88671875" style="1" customWidth="1"/>
    <col min="4" max="4" width="8.88671875" style="1"/>
    <col min="5" max="5" width="10.109375" style="1" bestFit="1" customWidth="1"/>
    <col min="6" max="6" width="10.6640625" style="1" bestFit="1" customWidth="1"/>
    <col min="7" max="7" width="10.109375" style="1" bestFit="1" customWidth="1"/>
    <col min="8" max="16384" width="8.88671875" style="1"/>
  </cols>
  <sheetData>
    <row r="1" spans="1:4" x14ac:dyDescent="0.3">
      <c r="A1" s="5" t="s">
        <v>29</v>
      </c>
      <c r="B1" s="5">
        <v>1</v>
      </c>
      <c r="C1" s="6">
        <v>2</v>
      </c>
    </row>
    <row r="2" spans="1:4" x14ac:dyDescent="0.3">
      <c r="A2" s="18" t="s">
        <v>0</v>
      </c>
      <c r="B2" s="9">
        <v>86</v>
      </c>
      <c r="C2" s="10">
        <v>90</v>
      </c>
      <c r="D2" s="3"/>
    </row>
    <row r="3" spans="1:4" x14ac:dyDescent="0.3">
      <c r="A3" s="16" t="s">
        <v>1</v>
      </c>
      <c r="B3" s="11">
        <v>30</v>
      </c>
      <c r="C3" s="12">
        <v>26</v>
      </c>
      <c r="D3" s="3"/>
    </row>
    <row r="4" spans="1:4" x14ac:dyDescent="0.3">
      <c r="A4" s="16" t="s">
        <v>2</v>
      </c>
      <c r="B4" s="11">
        <v>37</v>
      </c>
      <c r="C4" s="12">
        <v>15</v>
      </c>
      <c r="D4" s="3"/>
    </row>
    <row r="5" spans="1:4" x14ac:dyDescent="0.3">
      <c r="A5" s="16" t="s">
        <v>3</v>
      </c>
      <c r="B5" s="11">
        <v>24</v>
      </c>
      <c r="C5" s="12">
        <v>12</v>
      </c>
      <c r="D5" s="3"/>
    </row>
    <row r="6" spans="1:4" x14ac:dyDescent="0.3">
      <c r="A6" s="16" t="s">
        <v>22</v>
      </c>
      <c r="B6" s="11">
        <v>0</v>
      </c>
      <c r="C6" s="12">
        <v>2</v>
      </c>
      <c r="D6" s="3"/>
    </row>
    <row r="7" spans="1:4" x14ac:dyDescent="0.3">
      <c r="A7" s="16" t="s">
        <v>4</v>
      </c>
      <c r="B7" s="11">
        <v>61</v>
      </c>
      <c r="C7" s="12">
        <v>31</v>
      </c>
      <c r="D7" s="3"/>
    </row>
    <row r="8" spans="1:4" x14ac:dyDescent="0.3">
      <c r="A8" s="16" t="s">
        <v>24</v>
      </c>
      <c r="B8" s="11">
        <v>20</v>
      </c>
      <c r="C8" s="12">
        <v>10</v>
      </c>
      <c r="D8" s="3"/>
    </row>
    <row r="9" spans="1:4" x14ac:dyDescent="0.3">
      <c r="A9" s="16" t="s">
        <v>19</v>
      </c>
      <c r="B9" s="11">
        <v>17</v>
      </c>
      <c r="C9" s="12">
        <v>14</v>
      </c>
      <c r="D9" s="3"/>
    </row>
    <row r="10" spans="1:4" x14ac:dyDescent="0.3">
      <c r="A10" s="16" t="s">
        <v>6</v>
      </c>
      <c r="B10" s="11">
        <v>8</v>
      </c>
      <c r="C10" s="12">
        <v>11</v>
      </c>
      <c r="D10" s="3"/>
    </row>
    <row r="11" spans="1:4" x14ac:dyDescent="0.3">
      <c r="A11" s="16" t="s">
        <v>5</v>
      </c>
      <c r="B11" s="11">
        <v>1</v>
      </c>
      <c r="C11" s="12">
        <v>0</v>
      </c>
      <c r="D11" s="3"/>
    </row>
    <row r="12" spans="1:4" x14ac:dyDescent="0.3">
      <c r="A12" s="16" t="s">
        <v>21</v>
      </c>
      <c r="B12" s="11">
        <v>0</v>
      </c>
      <c r="C12" s="12">
        <v>1</v>
      </c>
      <c r="D12" s="3"/>
    </row>
    <row r="13" spans="1:4" x14ac:dyDescent="0.3">
      <c r="A13" s="16" t="s">
        <v>7</v>
      </c>
      <c r="B13" s="11">
        <v>1</v>
      </c>
      <c r="C13" s="12">
        <v>0</v>
      </c>
      <c r="D13" s="3"/>
    </row>
    <row r="14" spans="1:4" x14ac:dyDescent="0.3">
      <c r="A14" s="16" t="s">
        <v>18</v>
      </c>
      <c r="B14" s="11">
        <v>0</v>
      </c>
      <c r="C14" s="12">
        <v>2</v>
      </c>
      <c r="D14" s="3"/>
    </row>
    <row r="15" spans="1:4" x14ac:dyDescent="0.3">
      <c r="A15" s="17" t="s">
        <v>27</v>
      </c>
      <c r="B15" s="13">
        <v>4</v>
      </c>
      <c r="C15" s="14">
        <v>3</v>
      </c>
      <c r="D15" s="3"/>
    </row>
    <row r="16" spans="1:4" x14ac:dyDescent="0.3">
      <c r="A16" s="1" t="s">
        <v>30</v>
      </c>
      <c r="B16" s="3">
        <f>SUM(B2:B15)</f>
        <v>289</v>
      </c>
      <c r="C16" s="3">
        <f>SUM(C2:C15)</f>
        <v>217</v>
      </c>
      <c r="D16" s="3"/>
    </row>
    <row r="17" spans="1:3" x14ac:dyDescent="0.3">
      <c r="A17" s="1" t="s">
        <v>31</v>
      </c>
      <c r="B17" s="19">
        <v>129.69999999999999</v>
      </c>
      <c r="C17" s="19">
        <v>84.5</v>
      </c>
    </row>
    <row r="18" spans="1:3" x14ac:dyDescent="0.3">
      <c r="A18" s="1" t="s">
        <v>8</v>
      </c>
      <c r="B18" s="2">
        <f>(B16/506)*100</f>
        <v>57.114624505928859</v>
      </c>
      <c r="C18" s="2">
        <f>(C16/506)*100</f>
        <v>42.885375494071148</v>
      </c>
    </row>
    <row r="19" spans="1:3" x14ac:dyDescent="0.3">
      <c r="A19" s="1" t="s">
        <v>32</v>
      </c>
      <c r="B19" s="8">
        <f>289/129.7</f>
        <v>2.2282189668465691</v>
      </c>
      <c r="C19" s="8">
        <f>217/84.5</f>
        <v>2.5680473372781063</v>
      </c>
    </row>
    <row r="20" spans="1:3" x14ac:dyDescent="0.3">
      <c r="A20" s="1" t="s">
        <v>49</v>
      </c>
      <c r="B20" s="2">
        <v>1.9430000000000001</v>
      </c>
      <c r="C20" s="2">
        <v>1.8819999999999999</v>
      </c>
    </row>
    <row r="21" spans="1:3" x14ac:dyDescent="0.3">
      <c r="A21" s="1" t="s">
        <v>50</v>
      </c>
      <c r="B21" s="2">
        <f>1-0.176</f>
        <v>0.82400000000000007</v>
      </c>
      <c r="C21" s="2">
        <f>1-0.223</f>
        <v>0.77700000000000002</v>
      </c>
    </row>
    <row r="22" spans="1:3" x14ac:dyDescent="0.3">
      <c r="A22" s="1" t="s">
        <v>47</v>
      </c>
      <c r="B22" s="2">
        <v>1.944</v>
      </c>
      <c r="C22" s="2">
        <v>0</v>
      </c>
    </row>
    <row r="23" spans="1:3" x14ac:dyDescent="0.3">
      <c r="A23" s="1" t="s">
        <v>48</v>
      </c>
      <c r="B23" s="2">
        <f>1-0.19</f>
        <v>0.81</v>
      </c>
      <c r="C23" s="2">
        <v>0</v>
      </c>
    </row>
    <row r="24" spans="1:3" x14ac:dyDescent="0.2">
      <c r="A24" s="1" t="s">
        <v>9</v>
      </c>
      <c r="B24" s="7">
        <f>(B2/176)*100</f>
        <v>48.863636363636367</v>
      </c>
      <c r="C24" s="7">
        <f>(C2/176)*100</f>
        <v>51.136363636363633</v>
      </c>
    </row>
    <row r="25" spans="1:3" x14ac:dyDescent="0.3">
      <c r="A25" s="1" t="s">
        <v>33</v>
      </c>
      <c r="B25" s="8">
        <f>86/129.7</f>
        <v>0.66306861989205867</v>
      </c>
      <c r="C25" s="8">
        <f>90/84.5</f>
        <v>1.0650887573964498</v>
      </c>
    </row>
    <row r="26" spans="1:3" x14ac:dyDescent="0.3">
      <c r="A26" s="1" t="s">
        <v>10</v>
      </c>
      <c r="B26" s="2">
        <f>(B3/56)*100</f>
        <v>53.571428571428569</v>
      </c>
      <c r="C26" s="2">
        <f>(C3/56)*100</f>
        <v>46.428571428571431</v>
      </c>
    </row>
    <row r="27" spans="1:3" x14ac:dyDescent="0.3">
      <c r="A27" s="1" t="s">
        <v>34</v>
      </c>
      <c r="B27" s="8">
        <f>30/129.7</f>
        <v>0.23130300693909023</v>
      </c>
      <c r="C27" s="8">
        <f>26/84.5</f>
        <v>0.30769230769230771</v>
      </c>
    </row>
    <row r="28" spans="1:3" x14ac:dyDescent="0.3">
      <c r="A28" s="1" t="s">
        <v>11</v>
      </c>
      <c r="B28" s="2">
        <f>(B4/52)*100</f>
        <v>71.15384615384616</v>
      </c>
      <c r="C28" s="2">
        <f>(C4/52)*100</f>
        <v>28.846153846153843</v>
      </c>
    </row>
    <row r="29" spans="1:3" x14ac:dyDescent="0.3">
      <c r="A29" s="1" t="s">
        <v>35</v>
      </c>
      <c r="B29" s="8">
        <f>37/129.7</f>
        <v>0.28527370855821127</v>
      </c>
      <c r="C29" s="8">
        <f>15/84.5</f>
        <v>0.17751479289940827</v>
      </c>
    </row>
    <row r="30" spans="1:3" x14ac:dyDescent="0.3">
      <c r="A30" s="1" t="s">
        <v>12</v>
      </c>
      <c r="B30" s="2">
        <f>(B5/36)*100</f>
        <v>66.666666666666657</v>
      </c>
      <c r="C30" s="2">
        <f>(C5/36)*100</f>
        <v>33.333333333333329</v>
      </c>
    </row>
    <row r="31" spans="1:3" x14ac:dyDescent="0.3">
      <c r="A31" s="1" t="s">
        <v>36</v>
      </c>
      <c r="B31" s="8">
        <f>24/129.7</f>
        <v>0.18504240555127219</v>
      </c>
      <c r="C31" s="8">
        <f>12/84.5</f>
        <v>0.14201183431952663</v>
      </c>
    </row>
    <row r="32" spans="1:3" x14ac:dyDescent="0.3">
      <c r="A32" s="1" t="s">
        <v>23</v>
      </c>
      <c r="B32" s="2">
        <f>(B6/2)*100</f>
        <v>0</v>
      </c>
      <c r="C32" s="2">
        <f>(C6/2)*100</f>
        <v>100</v>
      </c>
    </row>
    <row r="33" spans="1:3" x14ac:dyDescent="0.3">
      <c r="A33" s="1" t="s">
        <v>37</v>
      </c>
      <c r="B33" s="8">
        <f>0/129.7</f>
        <v>0</v>
      </c>
      <c r="C33" s="8">
        <f>2/84.5</f>
        <v>2.3668639053254437E-2</v>
      </c>
    </row>
    <row r="34" spans="1:3" x14ac:dyDescent="0.3">
      <c r="A34" s="1" t="s">
        <v>26</v>
      </c>
      <c r="B34" s="2">
        <f>(B7/92)*100</f>
        <v>66.304347826086953</v>
      </c>
      <c r="C34" s="2">
        <f>(C7/92)*100</f>
        <v>33.695652173913047</v>
      </c>
    </row>
    <row r="35" spans="1:3" x14ac:dyDescent="0.3">
      <c r="A35" s="1" t="s">
        <v>38</v>
      </c>
      <c r="B35" s="8">
        <f>61/129.7</f>
        <v>0.47031611410948349</v>
      </c>
      <c r="C35" s="8">
        <f>31/84.5</f>
        <v>0.36686390532544377</v>
      </c>
    </row>
    <row r="36" spans="1:3" x14ac:dyDescent="0.3">
      <c r="A36" s="1" t="s">
        <v>25</v>
      </c>
      <c r="B36" s="4">
        <f>(B8/30)*100</f>
        <v>66.666666666666657</v>
      </c>
      <c r="C36" s="4">
        <f>(C8/30)*100</f>
        <v>33.333333333333329</v>
      </c>
    </row>
    <row r="37" spans="1:3" x14ac:dyDescent="0.3">
      <c r="A37" s="1" t="s">
        <v>39</v>
      </c>
      <c r="B37" s="8">
        <f>20/129.7</f>
        <v>0.15420200462606015</v>
      </c>
      <c r="C37" s="8">
        <f>10/84.5</f>
        <v>0.11834319526627218</v>
      </c>
    </row>
    <row r="38" spans="1:3" x14ac:dyDescent="0.3">
      <c r="A38" s="1" t="s">
        <v>20</v>
      </c>
      <c r="B38" s="2">
        <f>(B9/31)*100</f>
        <v>54.838709677419352</v>
      </c>
      <c r="C38" s="2">
        <f>(C9/31)*100</f>
        <v>45.161290322580641</v>
      </c>
    </row>
    <row r="39" spans="1:3" x14ac:dyDescent="0.3">
      <c r="A39" s="1" t="s">
        <v>40</v>
      </c>
      <c r="B39" s="8">
        <f>17/129.7</f>
        <v>0.13107170393215112</v>
      </c>
      <c r="C39" s="8">
        <f>14/84.5</f>
        <v>0.16568047337278108</v>
      </c>
    </row>
    <row r="40" spans="1:3" x14ac:dyDescent="0.3">
      <c r="A40" s="1" t="s">
        <v>14</v>
      </c>
      <c r="B40" s="2">
        <f>(B10/19)*100</f>
        <v>42.105263157894733</v>
      </c>
      <c r="C40" s="2">
        <f>(C10/19)*100</f>
        <v>57.894736842105267</v>
      </c>
    </row>
    <row r="41" spans="1:3" x14ac:dyDescent="0.3">
      <c r="A41" s="1" t="s">
        <v>41</v>
      </c>
      <c r="B41" s="8">
        <f>8/129.7</f>
        <v>6.1680801850424058E-2</v>
      </c>
      <c r="C41" s="8">
        <f>11/84.5</f>
        <v>0.13017751479289941</v>
      </c>
    </row>
    <row r="42" spans="1:3" x14ac:dyDescent="0.3">
      <c r="A42" s="1" t="s">
        <v>15</v>
      </c>
      <c r="B42" s="2">
        <f>(B11/1)*100</f>
        <v>100</v>
      </c>
      <c r="C42" s="2">
        <f>(C11/1)*100</f>
        <v>0</v>
      </c>
    </row>
    <row r="43" spans="1:3" x14ac:dyDescent="0.3">
      <c r="A43" s="1" t="s">
        <v>42</v>
      </c>
      <c r="B43" s="8">
        <f>1/129.7</f>
        <v>7.7101002313030072E-3</v>
      </c>
      <c r="C43" s="8">
        <f>0/84.5</f>
        <v>0</v>
      </c>
    </row>
    <row r="44" spans="1:3" x14ac:dyDescent="0.3">
      <c r="A44" s="1" t="s">
        <v>13</v>
      </c>
      <c r="B44" s="2">
        <f>(B12/1)*100</f>
        <v>0</v>
      </c>
      <c r="C44" s="2">
        <f>(C12/1)*100</f>
        <v>100</v>
      </c>
    </row>
    <row r="45" spans="1:3" x14ac:dyDescent="0.3">
      <c r="A45" s="1" t="s">
        <v>43</v>
      </c>
      <c r="B45" s="8">
        <f>0/129.7</f>
        <v>0</v>
      </c>
      <c r="C45" s="8">
        <f>1/84.5</f>
        <v>1.1834319526627219E-2</v>
      </c>
    </row>
    <row r="46" spans="1:3" x14ac:dyDescent="0.3">
      <c r="A46" s="1" t="s">
        <v>16</v>
      </c>
      <c r="B46" s="2">
        <f>(B13/1)*100</f>
        <v>100</v>
      </c>
      <c r="C46" s="2">
        <f>(C13/1)*100</f>
        <v>0</v>
      </c>
    </row>
    <row r="47" spans="1:3" x14ac:dyDescent="0.3">
      <c r="A47" s="1" t="s">
        <v>44</v>
      </c>
      <c r="B47" s="8">
        <f>1/129.7</f>
        <v>7.7101002313030072E-3</v>
      </c>
      <c r="C47" s="8">
        <f>0/84.5</f>
        <v>0</v>
      </c>
    </row>
    <row r="48" spans="1:3" x14ac:dyDescent="0.3">
      <c r="A48" s="1" t="s">
        <v>17</v>
      </c>
      <c r="B48" s="2">
        <f>(B14/2)*100</f>
        <v>0</v>
      </c>
      <c r="C48" s="2">
        <f>(C14/2)*100</f>
        <v>100</v>
      </c>
    </row>
    <row r="49" spans="1:3" x14ac:dyDescent="0.3">
      <c r="A49" s="1" t="s">
        <v>45</v>
      </c>
      <c r="B49" s="15">
        <f>0/129.7</f>
        <v>0</v>
      </c>
      <c r="C49" s="15">
        <f>2/84.5</f>
        <v>2.3668639053254437E-2</v>
      </c>
    </row>
    <row r="50" spans="1:3" x14ac:dyDescent="0.3">
      <c r="A50" s="1" t="s">
        <v>28</v>
      </c>
      <c r="B50" s="2">
        <f>(B15/7)*100</f>
        <v>57.142857142857139</v>
      </c>
      <c r="C50" s="2">
        <f>(C15/7)*100</f>
        <v>42.857142857142854</v>
      </c>
    </row>
    <row r="51" spans="1:3" x14ac:dyDescent="0.3">
      <c r="A51" s="1" t="s">
        <v>46</v>
      </c>
      <c r="B51" s="8">
        <f>4/129.7</f>
        <v>3.0840400925212029E-2</v>
      </c>
      <c r="C51" s="8">
        <f>3/84.5</f>
        <v>3.5502958579881658E-2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2022-08-19T04:04:54Z</dcterms:modified>
</cp:coreProperties>
</file>