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showInkAnnotation="0"/>
  <mc:AlternateContent xmlns:mc="http://schemas.openxmlformats.org/markup-compatibility/2006">
    <mc:Choice Requires="x15">
      <x15ac:absPath xmlns:x15ac="http://schemas.microsoft.com/office/spreadsheetml/2010/11/ac" url="https://csulb-my.sharepoint.com/personal/yada_treesukosol_csulb_edu/Documents/Documents/experiments/AC sucralose/"/>
    </mc:Choice>
  </mc:AlternateContent>
  <xr:revisionPtr revIDLastSave="41" documentId="14_{C1419F1B-737E-49B3-AE2C-AC6176847DCD}" xr6:coauthVersionLast="47" xr6:coauthVersionMax="47" xr10:uidLastSave="{9E3A11EB-B771-4ADD-9A1F-5DEC6FEFE822}"/>
  <bookViews>
    <workbookView xWindow="35880" yWindow="-120" windowWidth="29040" windowHeight="15720" tabRatio="500" activeTab="4" xr2:uid="{00000000-000D-0000-FFFF-FFFF00000000}"/>
  </bookViews>
  <sheets>
    <sheet name="sucralose" sheetId="1" r:id="rId1"/>
    <sheet name="body weight" sheetId="6" r:id="rId2"/>
    <sheet name="sucralose cohorts" sheetId="2" r:id="rId3"/>
    <sheet name="binge cohorts" sheetId="3" r:id="rId4"/>
    <sheet name="ad lib cohorts" sheetId="4" r:id="rId5"/>
    <sheet name="ad lib summary" sheetId="5" r:id="rId6"/>
  </sheets>
  <definedNames>
    <definedName name="_xlnm._FilterDatabase" localSheetId="4" hidden="1">'ad lib cohorts'!$C$93:$C$108</definedName>
    <definedName name="_xlnm._FilterDatabase" localSheetId="3" hidden="1">'binge cohorts'!$A$75:$O$107</definedName>
    <definedName name="_xlnm._FilterDatabase" localSheetId="0" hidden="1">sucralose!$M$3:$V$82</definedName>
    <definedName name="_xlnm._FilterDatabase" localSheetId="2" hidden="1">'sucralose cohorts'!$O$5:$X$54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3" i="2" l="1"/>
  <c r="AF62" i="4"/>
  <c r="J63" i="4"/>
  <c r="J60" i="4"/>
  <c r="AG59" i="4"/>
  <c r="AH59" i="4"/>
  <c r="AI59" i="4"/>
  <c r="AJ59" i="4"/>
  <c r="AK59" i="4"/>
  <c r="AL59" i="4"/>
  <c r="AF59" i="4"/>
  <c r="AF58" i="4"/>
  <c r="BA3" i="5"/>
  <c r="AL47" i="3"/>
  <c r="AM47" i="3"/>
  <c r="AN47" i="3"/>
  <c r="AO47" i="3"/>
  <c r="AP47" i="3"/>
  <c r="AQ47" i="3"/>
  <c r="AR47" i="3"/>
  <c r="AS47" i="3"/>
  <c r="AT47" i="3"/>
  <c r="AU47" i="3"/>
  <c r="AL48" i="3"/>
  <c r="AM48" i="3"/>
  <c r="AN48" i="3"/>
  <c r="AO48" i="3"/>
  <c r="AP48" i="3"/>
  <c r="AQ48" i="3"/>
  <c r="AR48" i="3"/>
  <c r="AS48" i="3"/>
  <c r="AT48" i="3"/>
  <c r="AU48" i="3"/>
  <c r="AL49" i="3"/>
  <c r="AM49" i="3"/>
  <c r="AN49" i="3"/>
  <c r="AO49" i="3"/>
  <c r="AP49" i="3"/>
  <c r="AQ49" i="3"/>
  <c r="AR49" i="3"/>
  <c r="AS49" i="3"/>
  <c r="AT49" i="3"/>
  <c r="AU49" i="3"/>
  <c r="AL51" i="3"/>
  <c r="AM51" i="3"/>
  <c r="AN51" i="3"/>
  <c r="AO51" i="3"/>
  <c r="AP51" i="3"/>
  <c r="AQ51" i="3"/>
  <c r="AR51" i="3"/>
  <c r="AS51" i="3"/>
  <c r="AT51" i="3"/>
  <c r="AU51" i="3"/>
  <c r="AL52" i="3"/>
  <c r="AM52" i="3"/>
  <c r="AN52" i="3"/>
  <c r="AO52" i="3"/>
  <c r="AP52" i="3"/>
  <c r="AQ52" i="3"/>
  <c r="AR52" i="3"/>
  <c r="AS52" i="3"/>
  <c r="AT52" i="3"/>
  <c r="AU52" i="3"/>
  <c r="AK52" i="3"/>
  <c r="AK51" i="3"/>
  <c r="AK49" i="3"/>
  <c r="AK48" i="3"/>
  <c r="AK47" i="3"/>
  <c r="AV52" i="3"/>
  <c r="AV51" i="3"/>
  <c r="AV49" i="3"/>
  <c r="AV48" i="3"/>
  <c r="AV47" i="3"/>
  <c r="AX55" i="3"/>
  <c r="AX8" i="3"/>
  <c r="AX9" i="3"/>
  <c r="AX10" i="3"/>
  <c r="AX11" i="3"/>
  <c r="AX12" i="3"/>
  <c r="AX38" i="3"/>
  <c r="BI6" i="5"/>
  <c r="BI7" i="5"/>
  <c r="BI8" i="5"/>
  <c r="BI9" i="5"/>
  <c r="BI10" i="5"/>
  <c r="BI12" i="5"/>
  <c r="BI14" i="5"/>
  <c r="BI15" i="5"/>
  <c r="BI16" i="5"/>
  <c r="BI17" i="5"/>
  <c r="BI18" i="5"/>
  <c r="BI20" i="5"/>
  <c r="BI21" i="5"/>
  <c r="BI22" i="5"/>
  <c r="BI24" i="5"/>
  <c r="BI25" i="5"/>
  <c r="BI26" i="5"/>
  <c r="BI62" i="5"/>
  <c r="BJ6" i="5"/>
  <c r="BJ7" i="5"/>
  <c r="BJ8" i="5"/>
  <c r="BJ9" i="5"/>
  <c r="BJ10" i="5"/>
  <c r="BJ12" i="5"/>
  <c r="BJ14" i="5"/>
  <c r="BJ15" i="5"/>
  <c r="BJ16" i="5"/>
  <c r="BJ17" i="5"/>
  <c r="BJ18" i="5"/>
  <c r="BJ20" i="5"/>
  <c r="BJ21" i="5"/>
  <c r="BJ22" i="5"/>
  <c r="BJ24" i="5"/>
  <c r="BJ25" i="5"/>
  <c r="BJ26" i="5"/>
  <c r="BJ62" i="5"/>
  <c r="BK6" i="5"/>
  <c r="BK7" i="5"/>
  <c r="BK8" i="5"/>
  <c r="BK9" i="5"/>
  <c r="BK10" i="5"/>
  <c r="BK12" i="5"/>
  <c r="BK14" i="5"/>
  <c r="BK15" i="5"/>
  <c r="BK16" i="5"/>
  <c r="BK17" i="5"/>
  <c r="BK18" i="5"/>
  <c r="BK20" i="5"/>
  <c r="BK21" i="5"/>
  <c r="BK22" i="5"/>
  <c r="BK24" i="5"/>
  <c r="BK25" i="5"/>
  <c r="BK26" i="5"/>
  <c r="BK62" i="5"/>
  <c r="BL6" i="5"/>
  <c r="BL7" i="5"/>
  <c r="BL8" i="5"/>
  <c r="BL9" i="5"/>
  <c r="BL10" i="5"/>
  <c r="BL12" i="5"/>
  <c r="BL14" i="5"/>
  <c r="BL15" i="5"/>
  <c r="BL16" i="5"/>
  <c r="BL17" i="5"/>
  <c r="BL18" i="5"/>
  <c r="BL20" i="5"/>
  <c r="BL21" i="5"/>
  <c r="BL22" i="5"/>
  <c r="BL24" i="5"/>
  <c r="BL25" i="5"/>
  <c r="BL26" i="5"/>
  <c r="BL62" i="5"/>
  <c r="BM6" i="5"/>
  <c r="BM7" i="5"/>
  <c r="BM8" i="5"/>
  <c r="BM9" i="5"/>
  <c r="BM10" i="5"/>
  <c r="BM12" i="5"/>
  <c r="BM14" i="5"/>
  <c r="BM15" i="5"/>
  <c r="BM16" i="5"/>
  <c r="BM17" i="5"/>
  <c r="BM18" i="5"/>
  <c r="BM20" i="5"/>
  <c r="BM21" i="5"/>
  <c r="BM22" i="5"/>
  <c r="BM24" i="5"/>
  <c r="BM25" i="5"/>
  <c r="BM26" i="5"/>
  <c r="BM62" i="5"/>
  <c r="BN6" i="5"/>
  <c r="BN7" i="5"/>
  <c r="BN8" i="5"/>
  <c r="BN9" i="5"/>
  <c r="BN10" i="5"/>
  <c r="BN12" i="5"/>
  <c r="BN14" i="5"/>
  <c r="BN15" i="5"/>
  <c r="BN16" i="5"/>
  <c r="BN17" i="5"/>
  <c r="BN18" i="5"/>
  <c r="BN20" i="5"/>
  <c r="BN21" i="5"/>
  <c r="BN22" i="5"/>
  <c r="BN24" i="5"/>
  <c r="BN25" i="5"/>
  <c r="BN26" i="5"/>
  <c r="BN62" i="5"/>
  <c r="BO6" i="5"/>
  <c r="BO7" i="5"/>
  <c r="BO8" i="5"/>
  <c r="BO9" i="5"/>
  <c r="BO10" i="5"/>
  <c r="BO12" i="5"/>
  <c r="BO14" i="5"/>
  <c r="BO15" i="5"/>
  <c r="BO16" i="5"/>
  <c r="BO17" i="5"/>
  <c r="BO18" i="5"/>
  <c r="BO20" i="5"/>
  <c r="BO21" i="5"/>
  <c r="BO22" i="5"/>
  <c r="BO24" i="5"/>
  <c r="BO25" i="5"/>
  <c r="BO26" i="5"/>
  <c r="BO62" i="5"/>
  <c r="BI29" i="5"/>
  <c r="BI30" i="5"/>
  <c r="BI31" i="5"/>
  <c r="BI32" i="5"/>
  <c r="BI33" i="5"/>
  <c r="BI34" i="5"/>
  <c r="BI35" i="5"/>
  <c r="BI36" i="5"/>
  <c r="BI37" i="5"/>
  <c r="BI38" i="5"/>
  <c r="BI39" i="5"/>
  <c r="BI41" i="5"/>
  <c r="BI42" i="5"/>
  <c r="BI43" i="5"/>
  <c r="BI44" i="5"/>
  <c r="BI45" i="5"/>
  <c r="BI46" i="5"/>
  <c r="BI47" i="5"/>
  <c r="BI48" i="5"/>
  <c r="BI49" i="5"/>
  <c r="BI50" i="5"/>
  <c r="BI64" i="5"/>
  <c r="BJ29" i="5"/>
  <c r="BJ30" i="5"/>
  <c r="BJ31" i="5"/>
  <c r="BJ32" i="5"/>
  <c r="BJ33" i="5"/>
  <c r="BJ34" i="5"/>
  <c r="BJ35" i="5"/>
  <c r="BJ36" i="5"/>
  <c r="BJ37" i="5"/>
  <c r="BJ38" i="5"/>
  <c r="BJ39" i="5"/>
  <c r="BJ41" i="5"/>
  <c r="BJ42" i="5"/>
  <c r="BJ43" i="5"/>
  <c r="BJ44" i="5"/>
  <c r="BJ45" i="5"/>
  <c r="BJ46" i="5"/>
  <c r="BJ47" i="5"/>
  <c r="BJ48" i="5"/>
  <c r="BJ49" i="5"/>
  <c r="BJ50" i="5"/>
  <c r="BJ64" i="5"/>
  <c r="BK29" i="5"/>
  <c r="BK30" i="5"/>
  <c r="BK31" i="5"/>
  <c r="BK32" i="5"/>
  <c r="BK33" i="5"/>
  <c r="BK34" i="5"/>
  <c r="BK35" i="5"/>
  <c r="BK36" i="5"/>
  <c r="BK37" i="5"/>
  <c r="BK38" i="5"/>
  <c r="BK39" i="5"/>
  <c r="BK41" i="5"/>
  <c r="BK42" i="5"/>
  <c r="BK43" i="5"/>
  <c r="BK44" i="5"/>
  <c r="BK45" i="5"/>
  <c r="BK46" i="5"/>
  <c r="BK47" i="5"/>
  <c r="BK48" i="5"/>
  <c r="BK49" i="5"/>
  <c r="BK50" i="5"/>
  <c r="BK64" i="5"/>
  <c r="BL29" i="5"/>
  <c r="BL30" i="5"/>
  <c r="BL31" i="5"/>
  <c r="BL32" i="5"/>
  <c r="BL33" i="5"/>
  <c r="BL34" i="5"/>
  <c r="BL35" i="5"/>
  <c r="BL36" i="5"/>
  <c r="BL37" i="5"/>
  <c r="BL38" i="5"/>
  <c r="BL39" i="5"/>
  <c r="BL41" i="5"/>
  <c r="BL42" i="5"/>
  <c r="BL43" i="5"/>
  <c r="BL44" i="5"/>
  <c r="BL45" i="5"/>
  <c r="BL46" i="5"/>
  <c r="BL47" i="5"/>
  <c r="BL48" i="5"/>
  <c r="BL49" i="5"/>
  <c r="BL50" i="5"/>
  <c r="BL64" i="5"/>
  <c r="BM29" i="5"/>
  <c r="BM30" i="5"/>
  <c r="BM31" i="5"/>
  <c r="BM32" i="5"/>
  <c r="BM33" i="5"/>
  <c r="BM34" i="5"/>
  <c r="BM35" i="5"/>
  <c r="BM36" i="5"/>
  <c r="BM37" i="5"/>
  <c r="BM38" i="5"/>
  <c r="BM39" i="5"/>
  <c r="BM41" i="5"/>
  <c r="BM42" i="5"/>
  <c r="BM43" i="5"/>
  <c r="BM44" i="5"/>
  <c r="BM45" i="5"/>
  <c r="BM46" i="5"/>
  <c r="BM47" i="5"/>
  <c r="BM48" i="5"/>
  <c r="BM49" i="5"/>
  <c r="BM50" i="5"/>
  <c r="BM64" i="5"/>
  <c r="BN29" i="5"/>
  <c r="BN30" i="5"/>
  <c r="BN31" i="5"/>
  <c r="BN32" i="5"/>
  <c r="BN33" i="5"/>
  <c r="BN34" i="5"/>
  <c r="BN35" i="5"/>
  <c r="BN36" i="5"/>
  <c r="BN37" i="5"/>
  <c r="BN38" i="5"/>
  <c r="BN39" i="5"/>
  <c r="BN41" i="5"/>
  <c r="BN42" i="5"/>
  <c r="BN43" i="5"/>
  <c r="BN45" i="5"/>
  <c r="BN46" i="5"/>
  <c r="BN47" i="5"/>
  <c r="BN48" i="5"/>
  <c r="BN49" i="5"/>
  <c r="BN50" i="5"/>
  <c r="BN64" i="5"/>
  <c r="BO29" i="5"/>
  <c r="BO30" i="5"/>
  <c r="BO31" i="5"/>
  <c r="BO32" i="5"/>
  <c r="BO33" i="5"/>
  <c r="BO34" i="5"/>
  <c r="BO35" i="5"/>
  <c r="BO36" i="5"/>
  <c r="BO37" i="5"/>
  <c r="BO38" i="5"/>
  <c r="BO39" i="5"/>
  <c r="BO41" i="5"/>
  <c r="BO42" i="5"/>
  <c r="BO43" i="5"/>
  <c r="BO44" i="5"/>
  <c r="BO45" i="5"/>
  <c r="BO46" i="5"/>
  <c r="BO47" i="5"/>
  <c r="BO48" i="5"/>
  <c r="BO49" i="5"/>
  <c r="BO50" i="5"/>
  <c r="BO64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66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66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66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66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66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66" i="5"/>
  <c r="BI66" i="5"/>
  <c r="BJ66" i="5"/>
  <c r="BK66" i="5"/>
  <c r="BL66" i="5"/>
  <c r="BM66" i="5"/>
  <c r="BN66" i="5"/>
  <c r="BO66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67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67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67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67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67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67" i="5"/>
  <c r="BI67" i="5"/>
  <c r="BJ67" i="5"/>
  <c r="BK67" i="5"/>
  <c r="BL67" i="5"/>
  <c r="BM67" i="5"/>
  <c r="BN67" i="5"/>
  <c r="BO67" i="5"/>
  <c r="BB53" i="5"/>
  <c r="BC53" i="5"/>
  <c r="BD53" i="5"/>
  <c r="BE53" i="5"/>
  <c r="BF53" i="5"/>
  <c r="BG53" i="5"/>
  <c r="BI53" i="5"/>
  <c r="BJ53" i="5"/>
  <c r="BK53" i="5"/>
  <c r="BL53" i="5"/>
  <c r="BM53" i="5"/>
  <c r="BN53" i="5"/>
  <c r="BO53" i="5"/>
  <c r="BB54" i="5"/>
  <c r="BC54" i="5"/>
  <c r="BD54" i="5"/>
  <c r="BE54" i="5"/>
  <c r="BF54" i="5"/>
  <c r="BG54" i="5"/>
  <c r="BI54" i="5"/>
  <c r="BJ54" i="5"/>
  <c r="BK54" i="5"/>
  <c r="BL54" i="5"/>
  <c r="BM54" i="5"/>
  <c r="BN54" i="5"/>
  <c r="BO54" i="5"/>
  <c r="BB55" i="5"/>
  <c r="BC55" i="5"/>
  <c r="BD55" i="5"/>
  <c r="BE55" i="5"/>
  <c r="BF55" i="5"/>
  <c r="BG55" i="5"/>
  <c r="BI55" i="5"/>
  <c r="BJ55" i="5"/>
  <c r="BK55" i="5"/>
  <c r="BL55" i="5"/>
  <c r="BM55" i="5"/>
  <c r="BN55" i="5"/>
  <c r="BO55" i="5"/>
  <c r="BB56" i="5"/>
  <c r="BC56" i="5"/>
  <c r="BD56" i="5"/>
  <c r="BE56" i="5"/>
  <c r="BF56" i="5"/>
  <c r="BG56" i="5"/>
  <c r="BI56" i="5"/>
  <c r="BJ56" i="5"/>
  <c r="BK56" i="5"/>
  <c r="BL56" i="5"/>
  <c r="BM56" i="5"/>
  <c r="BN56" i="5"/>
  <c r="BO56" i="5"/>
  <c r="BB57" i="5"/>
  <c r="BC57" i="5"/>
  <c r="BD57" i="5"/>
  <c r="BE57" i="5"/>
  <c r="BF57" i="5"/>
  <c r="BG57" i="5"/>
  <c r="BI57" i="5"/>
  <c r="BJ57" i="5"/>
  <c r="BK57" i="5"/>
  <c r="BL57" i="5"/>
  <c r="BM57" i="5"/>
  <c r="BN57" i="5"/>
  <c r="BO57" i="5"/>
  <c r="BB58" i="5"/>
  <c r="BC58" i="5"/>
  <c r="BD58" i="5"/>
  <c r="BE58" i="5"/>
  <c r="BF58" i="5"/>
  <c r="BG58" i="5"/>
  <c r="BI58" i="5"/>
  <c r="BJ58" i="5"/>
  <c r="BK58" i="5"/>
  <c r="BL58" i="5"/>
  <c r="BM58" i="5"/>
  <c r="BN58" i="5"/>
  <c r="BO58" i="5"/>
  <c r="BB59" i="5"/>
  <c r="BC59" i="5"/>
  <c r="BD59" i="5"/>
  <c r="BE59" i="5"/>
  <c r="BF59" i="5"/>
  <c r="BG59" i="5"/>
  <c r="BI59" i="5"/>
  <c r="BJ59" i="5"/>
  <c r="BK59" i="5"/>
  <c r="BL59" i="5"/>
  <c r="BM59" i="5"/>
  <c r="BN59" i="5"/>
  <c r="BO59" i="5"/>
  <c r="BB60" i="5"/>
  <c r="BC60" i="5"/>
  <c r="BD60" i="5"/>
  <c r="BE60" i="5"/>
  <c r="BF60" i="5"/>
  <c r="BG60" i="5"/>
  <c r="BI60" i="5"/>
  <c r="BJ60" i="5"/>
  <c r="BK60" i="5"/>
  <c r="BL60" i="5"/>
  <c r="BM60" i="5"/>
  <c r="BN60" i="5"/>
  <c r="BO60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67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66" i="5"/>
  <c r="BA64" i="5"/>
  <c r="BA63" i="5"/>
  <c r="BA62" i="5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97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97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97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97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97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97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97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97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97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97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97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97" i="3"/>
  <c r="BI55" i="3"/>
  <c r="BI56" i="3"/>
  <c r="BI57" i="3"/>
  <c r="BI58" i="3"/>
  <c r="BI59" i="3"/>
  <c r="BI60" i="3"/>
  <c r="BI61" i="3"/>
  <c r="BI62" i="3"/>
  <c r="BI63" i="3"/>
  <c r="BI64" i="3"/>
  <c r="BI65" i="3"/>
  <c r="BI96" i="3"/>
  <c r="BH55" i="3"/>
  <c r="BH56" i="3"/>
  <c r="BH57" i="3"/>
  <c r="BH58" i="3"/>
  <c r="BH59" i="3"/>
  <c r="BH60" i="3"/>
  <c r="BH61" i="3"/>
  <c r="BH62" i="3"/>
  <c r="BH63" i="3"/>
  <c r="BH64" i="3"/>
  <c r="BH65" i="3"/>
  <c r="BH96" i="3"/>
  <c r="BG55" i="3"/>
  <c r="BG56" i="3"/>
  <c r="BG57" i="3"/>
  <c r="BG58" i="3"/>
  <c r="BG59" i="3"/>
  <c r="BG60" i="3"/>
  <c r="BG61" i="3"/>
  <c r="BG62" i="3"/>
  <c r="BG63" i="3"/>
  <c r="BG64" i="3"/>
  <c r="BG65" i="3"/>
  <c r="BG96" i="3"/>
  <c r="BF55" i="3"/>
  <c r="BF56" i="3"/>
  <c r="BF57" i="3"/>
  <c r="BF58" i="3"/>
  <c r="BF59" i="3"/>
  <c r="BF60" i="3"/>
  <c r="BF61" i="3"/>
  <c r="BF62" i="3"/>
  <c r="BF63" i="3"/>
  <c r="BF64" i="3"/>
  <c r="BF65" i="3"/>
  <c r="BF96" i="3"/>
  <c r="BE55" i="3"/>
  <c r="BE56" i="3"/>
  <c r="BE57" i="3"/>
  <c r="BE58" i="3"/>
  <c r="BE59" i="3"/>
  <c r="BE60" i="3"/>
  <c r="BE61" i="3"/>
  <c r="BE62" i="3"/>
  <c r="BE63" i="3"/>
  <c r="BE64" i="3"/>
  <c r="BE65" i="3"/>
  <c r="BE96" i="3"/>
  <c r="BD55" i="3"/>
  <c r="BD56" i="3"/>
  <c r="BD57" i="3"/>
  <c r="BD58" i="3"/>
  <c r="BD59" i="3"/>
  <c r="BD60" i="3"/>
  <c r="BD61" i="3"/>
  <c r="BD62" i="3"/>
  <c r="BD63" i="3"/>
  <c r="BD64" i="3"/>
  <c r="BD65" i="3"/>
  <c r="BD96" i="3"/>
  <c r="BC55" i="3"/>
  <c r="BC56" i="3"/>
  <c r="BC57" i="3"/>
  <c r="BC58" i="3"/>
  <c r="BC59" i="3"/>
  <c r="BC60" i="3"/>
  <c r="BC61" i="3"/>
  <c r="BC62" i="3"/>
  <c r="BC63" i="3"/>
  <c r="BC64" i="3"/>
  <c r="BC65" i="3"/>
  <c r="BC96" i="3"/>
  <c r="BB55" i="3"/>
  <c r="BB56" i="3"/>
  <c r="BB57" i="3"/>
  <c r="BB58" i="3"/>
  <c r="BB59" i="3"/>
  <c r="BB60" i="3"/>
  <c r="BB61" i="3"/>
  <c r="BB62" i="3"/>
  <c r="BB63" i="3"/>
  <c r="BB64" i="3"/>
  <c r="BB65" i="3"/>
  <c r="BB96" i="3"/>
  <c r="BA55" i="3"/>
  <c r="BA56" i="3"/>
  <c r="BA57" i="3"/>
  <c r="BA58" i="3"/>
  <c r="BA59" i="3"/>
  <c r="BA60" i="3"/>
  <c r="BA61" i="3"/>
  <c r="BA62" i="3"/>
  <c r="BA63" i="3"/>
  <c r="BA64" i="3"/>
  <c r="BA65" i="3"/>
  <c r="BA96" i="3"/>
  <c r="AZ55" i="3"/>
  <c r="AZ56" i="3"/>
  <c r="AZ57" i="3"/>
  <c r="AZ58" i="3"/>
  <c r="AZ59" i="3"/>
  <c r="AZ60" i="3"/>
  <c r="AZ61" i="3"/>
  <c r="AZ62" i="3"/>
  <c r="AZ63" i="3"/>
  <c r="AZ64" i="3"/>
  <c r="AZ65" i="3"/>
  <c r="AZ96" i="3"/>
  <c r="AY55" i="3"/>
  <c r="AY56" i="3"/>
  <c r="AY57" i="3"/>
  <c r="AY58" i="3"/>
  <c r="AY59" i="3"/>
  <c r="AY60" i="3"/>
  <c r="AY61" i="3"/>
  <c r="AY62" i="3"/>
  <c r="AY63" i="3"/>
  <c r="AY64" i="3"/>
  <c r="AY65" i="3"/>
  <c r="AY96" i="3"/>
  <c r="AX56" i="3"/>
  <c r="AX57" i="3"/>
  <c r="AX58" i="3"/>
  <c r="AX59" i="3"/>
  <c r="AX60" i="3"/>
  <c r="AX61" i="3"/>
  <c r="AX62" i="3"/>
  <c r="AX63" i="3"/>
  <c r="AX64" i="3"/>
  <c r="AX65" i="3"/>
  <c r="AX96" i="3"/>
  <c r="BI94" i="3"/>
  <c r="BH94" i="3"/>
  <c r="BG94" i="3"/>
  <c r="BF94" i="3"/>
  <c r="BE94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51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51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51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51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51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51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51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51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51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51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51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52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52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52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52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52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52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52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52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52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52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52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52" i="3"/>
  <c r="AX13" i="3"/>
  <c r="AX14" i="3"/>
  <c r="AX15" i="3"/>
  <c r="AX16" i="3"/>
  <c r="AX17" i="3"/>
  <c r="AX18" i="3"/>
  <c r="AX19" i="3"/>
  <c r="AX20" i="3"/>
  <c r="AX51" i="3"/>
  <c r="AY47" i="3"/>
  <c r="AZ47" i="3"/>
  <c r="BA47" i="3"/>
  <c r="BB47" i="3"/>
  <c r="BC47" i="3"/>
  <c r="BD47" i="3"/>
  <c r="BE47" i="3"/>
  <c r="BF47" i="3"/>
  <c r="BG47" i="3"/>
  <c r="BH47" i="3"/>
  <c r="BI47" i="3"/>
  <c r="AY48" i="3"/>
  <c r="AZ48" i="3"/>
  <c r="BA48" i="3"/>
  <c r="BB48" i="3"/>
  <c r="BC48" i="3"/>
  <c r="BD48" i="3"/>
  <c r="BE48" i="3"/>
  <c r="BF48" i="3"/>
  <c r="BG48" i="3"/>
  <c r="BH48" i="3"/>
  <c r="BI48" i="3"/>
  <c r="AY49" i="3"/>
  <c r="AZ49" i="3"/>
  <c r="BA49" i="3"/>
  <c r="BB49" i="3"/>
  <c r="BC49" i="3"/>
  <c r="BD49" i="3"/>
  <c r="BE49" i="3"/>
  <c r="BF49" i="3"/>
  <c r="BG49" i="3"/>
  <c r="BH49" i="3"/>
  <c r="BI49" i="3"/>
  <c r="AX49" i="3"/>
  <c r="AX79" i="3"/>
  <c r="AX80" i="3"/>
  <c r="AX90" i="3"/>
  <c r="AX89" i="3"/>
  <c r="AX88" i="3"/>
  <c r="AX87" i="3"/>
  <c r="AX86" i="3"/>
  <c r="AX85" i="3"/>
  <c r="AX84" i="3"/>
  <c r="BI79" i="3"/>
  <c r="BI80" i="3"/>
  <c r="BI90" i="3"/>
  <c r="BH79" i="3"/>
  <c r="BH80" i="3"/>
  <c r="BH90" i="3"/>
  <c r="BG79" i="3"/>
  <c r="BG80" i="3"/>
  <c r="BG90" i="3"/>
  <c r="BF79" i="3"/>
  <c r="BF80" i="3"/>
  <c r="BF90" i="3"/>
  <c r="BE79" i="3"/>
  <c r="BE80" i="3"/>
  <c r="BE90" i="3"/>
  <c r="BD79" i="3"/>
  <c r="BD80" i="3"/>
  <c r="BD90" i="3"/>
  <c r="BC79" i="3"/>
  <c r="BC80" i="3"/>
  <c r="BC90" i="3"/>
  <c r="BB79" i="3"/>
  <c r="BB80" i="3"/>
  <c r="BB90" i="3"/>
  <c r="BA79" i="3"/>
  <c r="BA80" i="3"/>
  <c r="BA90" i="3"/>
  <c r="AZ79" i="3"/>
  <c r="AZ80" i="3"/>
  <c r="AZ90" i="3"/>
  <c r="AY79" i="3"/>
  <c r="AY80" i="3"/>
  <c r="AY90" i="3"/>
  <c r="BI89" i="3"/>
  <c r="BH89" i="3"/>
  <c r="BG89" i="3"/>
  <c r="BF89" i="3"/>
  <c r="BE89" i="3"/>
  <c r="BD89" i="3"/>
  <c r="BC89" i="3"/>
  <c r="BB89" i="3"/>
  <c r="BA89" i="3"/>
  <c r="AZ89" i="3"/>
  <c r="AY89" i="3"/>
  <c r="BI88" i="3"/>
  <c r="BH88" i="3"/>
  <c r="BG88" i="3"/>
  <c r="BF88" i="3"/>
  <c r="BE88" i="3"/>
  <c r="BD88" i="3"/>
  <c r="BC88" i="3"/>
  <c r="BB88" i="3"/>
  <c r="BA88" i="3"/>
  <c r="AZ88" i="3"/>
  <c r="AY88" i="3"/>
  <c r="BI87" i="3"/>
  <c r="BH87" i="3"/>
  <c r="BG87" i="3"/>
  <c r="BF87" i="3"/>
  <c r="BE87" i="3"/>
  <c r="BD87" i="3"/>
  <c r="BC87" i="3"/>
  <c r="BB87" i="3"/>
  <c r="BA87" i="3"/>
  <c r="AZ87" i="3"/>
  <c r="AY87" i="3"/>
  <c r="BI86" i="3"/>
  <c r="BH86" i="3"/>
  <c r="BG86" i="3"/>
  <c r="BF86" i="3"/>
  <c r="BE86" i="3"/>
  <c r="BD86" i="3"/>
  <c r="BC86" i="3"/>
  <c r="BB86" i="3"/>
  <c r="BA86" i="3"/>
  <c r="AZ86" i="3"/>
  <c r="AY86" i="3"/>
  <c r="BI85" i="3"/>
  <c r="BH85" i="3"/>
  <c r="BG85" i="3"/>
  <c r="BF85" i="3"/>
  <c r="BE85" i="3"/>
  <c r="BD85" i="3"/>
  <c r="BC85" i="3"/>
  <c r="BB85" i="3"/>
  <c r="BA85" i="3"/>
  <c r="AZ85" i="3"/>
  <c r="AY85" i="3"/>
  <c r="BI84" i="3"/>
  <c r="BH84" i="3"/>
  <c r="BG84" i="3"/>
  <c r="BF84" i="3"/>
  <c r="BE84" i="3"/>
  <c r="BD84" i="3"/>
  <c r="BC84" i="3"/>
  <c r="BB84" i="3"/>
  <c r="BA84" i="3"/>
  <c r="AZ84" i="3"/>
  <c r="AY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X45" i="3"/>
  <c r="AX44" i="3"/>
  <c r="AX43" i="3"/>
  <c r="AX42" i="3"/>
  <c r="AX41" i="3"/>
  <c r="AX40" i="3"/>
  <c r="AX39" i="3"/>
  <c r="BI45" i="3"/>
  <c r="BH45" i="3"/>
  <c r="BG45" i="3"/>
  <c r="BF45" i="3"/>
  <c r="BE45" i="3"/>
  <c r="BD45" i="3"/>
  <c r="BC45" i="3"/>
  <c r="BB45" i="3"/>
  <c r="BA45" i="3"/>
  <c r="AZ45" i="3"/>
  <c r="AY45" i="3"/>
  <c r="BI44" i="3"/>
  <c r="BH44" i="3"/>
  <c r="BG44" i="3"/>
  <c r="BF44" i="3"/>
  <c r="BE44" i="3"/>
  <c r="BD44" i="3"/>
  <c r="BC44" i="3"/>
  <c r="BB44" i="3"/>
  <c r="BA44" i="3"/>
  <c r="AZ44" i="3"/>
  <c r="AY44" i="3"/>
  <c r="BI43" i="3"/>
  <c r="BH43" i="3"/>
  <c r="BG43" i="3"/>
  <c r="BF43" i="3"/>
  <c r="BE43" i="3"/>
  <c r="BD43" i="3"/>
  <c r="BC43" i="3"/>
  <c r="BB43" i="3"/>
  <c r="BA43" i="3"/>
  <c r="AZ43" i="3"/>
  <c r="AY43" i="3"/>
  <c r="BI42" i="3"/>
  <c r="BH42" i="3"/>
  <c r="BG42" i="3"/>
  <c r="BF42" i="3"/>
  <c r="BE42" i="3"/>
  <c r="BD42" i="3"/>
  <c r="BC42" i="3"/>
  <c r="BB42" i="3"/>
  <c r="BA42" i="3"/>
  <c r="AZ42" i="3"/>
  <c r="AY42" i="3"/>
  <c r="BI41" i="3"/>
  <c r="BH41" i="3"/>
  <c r="BG41" i="3"/>
  <c r="BF41" i="3"/>
  <c r="BE41" i="3"/>
  <c r="BD41" i="3"/>
  <c r="BC41" i="3"/>
  <c r="BB41" i="3"/>
  <c r="BA41" i="3"/>
  <c r="AZ41" i="3"/>
  <c r="AY41" i="3"/>
  <c r="BI40" i="3"/>
  <c r="BH40" i="3"/>
  <c r="BG40" i="3"/>
  <c r="BF40" i="3"/>
  <c r="BE40" i="3"/>
  <c r="BD40" i="3"/>
  <c r="BC40" i="3"/>
  <c r="BB40" i="3"/>
  <c r="BA40" i="3"/>
  <c r="AZ40" i="3"/>
  <c r="AY40" i="3"/>
  <c r="BI39" i="3"/>
  <c r="BH39" i="3"/>
  <c r="BG39" i="3"/>
  <c r="BF39" i="3"/>
  <c r="BE39" i="3"/>
  <c r="BD39" i="3"/>
  <c r="BC39" i="3"/>
  <c r="BB39" i="3"/>
  <c r="BA39" i="3"/>
  <c r="AZ39" i="3"/>
  <c r="AY39" i="3"/>
  <c r="BI38" i="3"/>
  <c r="BH38" i="3"/>
  <c r="BG38" i="3"/>
  <c r="BF38" i="3"/>
  <c r="BE38" i="3"/>
  <c r="BD38" i="3"/>
  <c r="BC38" i="3"/>
  <c r="BB38" i="3"/>
  <c r="BA38" i="3"/>
  <c r="AZ38" i="3"/>
  <c r="AY38" i="3"/>
  <c r="AL60" i="5"/>
  <c r="AL59" i="5"/>
  <c r="Y54" i="5"/>
  <c r="AH54" i="5"/>
  <c r="AH53" i="5"/>
  <c r="BA60" i="5"/>
  <c r="BA59" i="5"/>
  <c r="BA58" i="5"/>
  <c r="BA57" i="5"/>
  <c r="BA56" i="5"/>
  <c r="BA55" i="5"/>
  <c r="BA54" i="5"/>
  <c r="BA53" i="5"/>
  <c r="AG53" i="5"/>
  <c r="AG54" i="5"/>
  <c r="AG57" i="5"/>
  <c r="AG56" i="5"/>
  <c r="BI4" i="5"/>
  <c r="BJ4" i="5"/>
  <c r="BK4" i="5"/>
  <c r="BL4" i="5"/>
  <c r="BM4" i="5"/>
  <c r="BN4" i="5"/>
  <c r="BO4" i="5"/>
  <c r="BI5" i="5"/>
  <c r="BJ5" i="5"/>
  <c r="BK5" i="5"/>
  <c r="BL5" i="5"/>
  <c r="BM5" i="5"/>
  <c r="BN5" i="5"/>
  <c r="BO5" i="5"/>
  <c r="BI27" i="5"/>
  <c r="BJ27" i="5"/>
  <c r="BK27" i="5"/>
  <c r="BL27" i="5"/>
  <c r="BM27" i="5"/>
  <c r="BN27" i="5"/>
  <c r="BO27" i="5"/>
  <c r="BI28" i="5"/>
  <c r="BJ28" i="5"/>
  <c r="BK28" i="5"/>
  <c r="BL28" i="5"/>
  <c r="BM28" i="5"/>
  <c r="BN28" i="5"/>
  <c r="BO28" i="5"/>
  <c r="BJ3" i="5"/>
  <c r="BK3" i="5"/>
  <c r="BL3" i="5"/>
  <c r="BM3" i="5"/>
  <c r="BN3" i="5"/>
  <c r="BO3" i="5"/>
  <c r="BI3" i="5"/>
  <c r="BA4" i="5"/>
  <c r="BB4" i="5"/>
  <c r="BC4" i="5"/>
  <c r="BD4" i="5"/>
  <c r="BE4" i="5"/>
  <c r="BF4" i="5"/>
  <c r="BG4" i="5"/>
  <c r="BA5" i="5"/>
  <c r="BB5" i="5"/>
  <c r="BC5" i="5"/>
  <c r="BD5" i="5"/>
  <c r="BE5" i="5"/>
  <c r="BF5" i="5"/>
  <c r="BG5" i="5"/>
  <c r="BA27" i="5"/>
  <c r="BB27" i="5"/>
  <c r="BC27" i="5"/>
  <c r="BD27" i="5"/>
  <c r="BE27" i="5"/>
  <c r="BF27" i="5"/>
  <c r="BG27" i="5"/>
  <c r="BA28" i="5"/>
  <c r="BB28" i="5"/>
  <c r="BC28" i="5"/>
  <c r="BD28" i="5"/>
  <c r="BE28" i="5"/>
  <c r="BF28" i="5"/>
  <c r="BG28" i="5"/>
  <c r="BB3" i="5"/>
  <c r="BC3" i="5"/>
  <c r="BD3" i="5"/>
  <c r="BE3" i="5"/>
  <c r="BF3" i="5"/>
  <c r="BG3" i="5"/>
  <c r="Y53" i="5"/>
  <c r="J16" i="4"/>
  <c r="J17" i="4"/>
  <c r="J59" i="4"/>
  <c r="AC57" i="5"/>
  <c r="AH60" i="5"/>
  <c r="AI60" i="5"/>
  <c r="AJ60" i="5"/>
  <c r="AK60" i="5"/>
  <c r="AM60" i="5"/>
  <c r="AG60" i="5"/>
  <c r="AG59" i="5"/>
  <c r="AG58" i="5"/>
  <c r="Y60" i="5"/>
  <c r="Y59" i="5"/>
  <c r="Y58" i="5"/>
  <c r="Y57" i="5"/>
  <c r="AH56" i="5"/>
  <c r="AI56" i="5"/>
  <c r="AJ56" i="5"/>
  <c r="AK56" i="5"/>
  <c r="AL56" i="5"/>
  <c r="AM56" i="5"/>
  <c r="AL54" i="5"/>
  <c r="AI54" i="5"/>
  <c r="AJ54" i="5"/>
  <c r="AK54" i="5"/>
  <c r="AM54" i="5"/>
  <c r="AM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5" i="5"/>
  <c r="AL55" i="5"/>
  <c r="AK55" i="5"/>
  <c r="AJ55" i="5"/>
  <c r="AI55" i="5"/>
  <c r="AH55" i="5"/>
  <c r="AG55" i="5"/>
  <c r="AM53" i="5"/>
  <c r="AL53" i="5"/>
  <c r="AK53" i="5"/>
  <c r="AJ53" i="5"/>
  <c r="AI53" i="5"/>
  <c r="Z53" i="5"/>
  <c r="AA53" i="5"/>
  <c r="AB53" i="5"/>
  <c r="AC53" i="5"/>
  <c r="AD53" i="5"/>
  <c r="AE53" i="5"/>
  <c r="Z54" i="5"/>
  <c r="AA54" i="5"/>
  <c r="AB54" i="5"/>
  <c r="AC54" i="5"/>
  <c r="AD54" i="5"/>
  <c r="AE54" i="5"/>
  <c r="Z55" i="5"/>
  <c r="AA55" i="5"/>
  <c r="AB55" i="5"/>
  <c r="AC55" i="5"/>
  <c r="AD55" i="5"/>
  <c r="AE55" i="5"/>
  <c r="Z56" i="5"/>
  <c r="AA56" i="5"/>
  <c r="AB56" i="5"/>
  <c r="AC56" i="5"/>
  <c r="AD56" i="5"/>
  <c r="AE56" i="5"/>
  <c r="Z57" i="5"/>
  <c r="AA57" i="5"/>
  <c r="AB57" i="5"/>
  <c r="AD57" i="5"/>
  <c r="AE57" i="5"/>
  <c r="Z58" i="5"/>
  <c r="AA58" i="5"/>
  <c r="AB58" i="5"/>
  <c r="AC58" i="5"/>
  <c r="AD58" i="5"/>
  <c r="AE58" i="5"/>
  <c r="Z59" i="5"/>
  <c r="AA59" i="5"/>
  <c r="AB59" i="5"/>
  <c r="AC59" i="5"/>
  <c r="AD59" i="5"/>
  <c r="AE59" i="5"/>
  <c r="Z60" i="5"/>
  <c r="AA60" i="5"/>
  <c r="AB60" i="5"/>
  <c r="AC60" i="5"/>
  <c r="AD60" i="5"/>
  <c r="AE60" i="5"/>
  <c r="Y56" i="5"/>
  <c r="Y55" i="5"/>
  <c r="AC25" i="2"/>
  <c r="J58" i="4"/>
  <c r="V58" i="4"/>
  <c r="W58" i="4"/>
  <c r="X58" i="4"/>
  <c r="Y58" i="4"/>
  <c r="Z58" i="4"/>
  <c r="AA58" i="4"/>
  <c r="V59" i="4"/>
  <c r="W59" i="4"/>
  <c r="X59" i="4"/>
  <c r="Y59" i="4"/>
  <c r="Z59" i="4"/>
  <c r="AA59" i="4"/>
  <c r="U59" i="4"/>
  <c r="U58" i="4"/>
  <c r="U63" i="4"/>
  <c r="K62" i="4"/>
  <c r="L62" i="4"/>
  <c r="M62" i="4"/>
  <c r="N62" i="4"/>
  <c r="O62" i="4"/>
  <c r="P62" i="4"/>
  <c r="K63" i="4"/>
  <c r="L63" i="4"/>
  <c r="M63" i="4"/>
  <c r="N63" i="4"/>
  <c r="O63" i="4"/>
  <c r="P63" i="4"/>
  <c r="J62" i="4"/>
  <c r="AL5" i="4"/>
  <c r="AL6" i="4"/>
  <c r="AL7" i="4"/>
  <c r="AL8" i="4"/>
  <c r="AL9" i="4"/>
  <c r="AL10" i="4"/>
  <c r="AL11" i="4"/>
  <c r="AL12" i="4"/>
  <c r="AL13" i="4"/>
  <c r="AL14" i="4"/>
  <c r="AL15" i="4"/>
  <c r="P16" i="4"/>
  <c r="AL16" i="4"/>
  <c r="P17" i="4"/>
  <c r="AL17" i="4"/>
  <c r="AK5" i="4"/>
  <c r="AK6" i="4"/>
  <c r="AK7" i="4"/>
  <c r="AK8" i="4"/>
  <c r="AK9" i="4"/>
  <c r="AK10" i="4"/>
  <c r="AK11" i="4"/>
  <c r="AK12" i="4"/>
  <c r="AK13" i="4"/>
  <c r="AK14" i="4"/>
  <c r="AK15" i="4"/>
  <c r="O16" i="4"/>
  <c r="AK16" i="4"/>
  <c r="O17" i="4"/>
  <c r="AK17" i="4"/>
  <c r="AJ5" i="4"/>
  <c r="AJ6" i="4"/>
  <c r="AJ7" i="4"/>
  <c r="AJ8" i="4"/>
  <c r="AJ9" i="4"/>
  <c r="AJ10" i="4"/>
  <c r="AJ11" i="4"/>
  <c r="AJ12" i="4"/>
  <c r="AJ13" i="4"/>
  <c r="AJ14" i="4"/>
  <c r="AJ15" i="4"/>
  <c r="N16" i="4"/>
  <c r="AJ16" i="4"/>
  <c r="N17" i="4"/>
  <c r="AJ17" i="4"/>
  <c r="AI5" i="4"/>
  <c r="AI6" i="4"/>
  <c r="AI7" i="4"/>
  <c r="AI8" i="4"/>
  <c r="AI9" i="4"/>
  <c r="AI10" i="4"/>
  <c r="AI11" i="4"/>
  <c r="AI12" i="4"/>
  <c r="AI13" i="4"/>
  <c r="AI14" i="4"/>
  <c r="AI15" i="4"/>
  <c r="M16" i="4"/>
  <c r="AI16" i="4"/>
  <c r="M17" i="4"/>
  <c r="AI17" i="4"/>
  <c r="AH5" i="4"/>
  <c r="AH6" i="4"/>
  <c r="AH7" i="4"/>
  <c r="AH8" i="4"/>
  <c r="AH9" i="4"/>
  <c r="AH10" i="4"/>
  <c r="AH11" i="4"/>
  <c r="AH12" i="4"/>
  <c r="AH13" i="4"/>
  <c r="AH14" i="4"/>
  <c r="AH15" i="4"/>
  <c r="L16" i="4"/>
  <c r="AH16" i="4"/>
  <c r="L17" i="4"/>
  <c r="AH17" i="4"/>
  <c r="AG5" i="4"/>
  <c r="AG6" i="4"/>
  <c r="AG7" i="4"/>
  <c r="AG8" i="4"/>
  <c r="AG9" i="4"/>
  <c r="AG10" i="4"/>
  <c r="AG11" i="4"/>
  <c r="AG12" i="4"/>
  <c r="AG13" i="4"/>
  <c r="AG14" i="4"/>
  <c r="AG15" i="4"/>
  <c r="K16" i="4"/>
  <c r="AG16" i="4"/>
  <c r="K17" i="4"/>
  <c r="AG17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5" i="4"/>
  <c r="AL58" i="4"/>
  <c r="AK58" i="4"/>
  <c r="AJ58" i="4"/>
  <c r="AI58" i="4"/>
  <c r="AH58" i="4"/>
  <c r="AG58" i="4"/>
  <c r="K58" i="4"/>
  <c r="L58" i="4"/>
  <c r="M58" i="4"/>
  <c r="N58" i="4"/>
  <c r="O58" i="4"/>
  <c r="P58" i="4"/>
  <c r="K59" i="4"/>
  <c r="L59" i="4"/>
  <c r="M59" i="4"/>
  <c r="N59" i="4"/>
  <c r="O59" i="4"/>
  <c r="P59" i="4"/>
  <c r="AD44" i="2"/>
  <c r="AE44" i="2"/>
  <c r="AF44" i="2"/>
  <c r="AG44" i="2"/>
  <c r="AH44" i="2"/>
  <c r="AI44" i="2"/>
  <c r="AD45" i="2"/>
  <c r="AE45" i="2"/>
  <c r="AF45" i="2"/>
  <c r="AG45" i="2"/>
  <c r="AH45" i="2"/>
  <c r="AI45" i="2"/>
  <c r="AC45" i="2"/>
  <c r="AC44" i="2"/>
  <c r="AD42" i="2"/>
  <c r="AE42" i="2"/>
  <c r="AF42" i="2"/>
  <c r="AG42" i="2"/>
  <c r="AH42" i="2"/>
  <c r="AI42" i="2"/>
  <c r="AD43" i="2"/>
  <c r="AE43" i="2"/>
  <c r="AF43" i="2"/>
  <c r="AG43" i="2"/>
  <c r="AH43" i="2"/>
  <c r="AI43" i="2"/>
  <c r="AC43" i="2"/>
  <c r="AC42" i="2"/>
  <c r="AO36" i="2"/>
  <c r="AP36" i="2"/>
  <c r="AQ36" i="2"/>
  <c r="AR36" i="2"/>
  <c r="AS36" i="2"/>
  <c r="AT36" i="2"/>
  <c r="AO37" i="2"/>
  <c r="AP37" i="2"/>
  <c r="AQ37" i="2"/>
  <c r="AR37" i="2"/>
  <c r="AS37" i="2"/>
  <c r="AT37" i="2"/>
  <c r="AN37" i="2"/>
  <c r="AN36" i="2"/>
  <c r="AO14" i="2"/>
  <c r="AP14" i="2"/>
  <c r="AQ14" i="2"/>
  <c r="AR14" i="2"/>
  <c r="AS14" i="2"/>
  <c r="AT14" i="2"/>
  <c r="AO15" i="2"/>
  <c r="AP15" i="2"/>
  <c r="AQ15" i="2"/>
  <c r="AR15" i="2"/>
  <c r="AS15" i="2"/>
  <c r="AT15" i="2"/>
  <c r="AN15" i="2"/>
  <c r="AN14" i="2"/>
  <c r="AD35" i="2"/>
  <c r="AE35" i="2"/>
  <c r="AF35" i="2"/>
  <c r="AG35" i="2"/>
  <c r="AH35" i="2"/>
  <c r="AI35" i="2"/>
  <c r="AD36" i="2"/>
  <c r="AE36" i="2"/>
  <c r="AF36" i="2"/>
  <c r="AG36" i="2"/>
  <c r="AH36" i="2"/>
  <c r="AI36" i="2"/>
  <c r="AC36" i="2"/>
  <c r="AC35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C24" i="2"/>
  <c r="AA57" i="1"/>
  <c r="AA26" i="1"/>
  <c r="U45" i="3"/>
  <c r="U44" i="3"/>
  <c r="U42" i="3"/>
  <c r="U41" i="3"/>
  <c r="U40" i="3"/>
  <c r="U39" i="3"/>
  <c r="U38" i="3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64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65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65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65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65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65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65" i="4"/>
  <c r="AF65" i="4"/>
  <c r="AL64" i="4"/>
  <c r="AK64" i="4"/>
  <c r="AJ64" i="4"/>
  <c r="AI64" i="4"/>
  <c r="AH64" i="4"/>
  <c r="AG64" i="4"/>
  <c r="AA65" i="4"/>
  <c r="Z65" i="4"/>
  <c r="Y65" i="4"/>
  <c r="X65" i="4"/>
  <c r="W65" i="4"/>
  <c r="V65" i="4"/>
  <c r="U65" i="4"/>
  <c r="AA64" i="4"/>
  <c r="Z64" i="4"/>
  <c r="Y64" i="4"/>
  <c r="X64" i="4"/>
  <c r="W64" i="4"/>
  <c r="V64" i="4"/>
  <c r="U64" i="4"/>
  <c r="J64" i="4"/>
  <c r="AF31" i="4"/>
  <c r="AF33" i="4"/>
  <c r="AF34" i="4"/>
  <c r="AF35" i="4"/>
  <c r="AF30" i="4"/>
  <c r="AF63" i="4"/>
  <c r="AF25" i="4"/>
  <c r="AF26" i="4"/>
  <c r="AF27" i="4"/>
  <c r="AF23" i="4"/>
  <c r="AF61" i="4"/>
  <c r="AF60" i="4"/>
  <c r="AG35" i="4"/>
  <c r="AH35" i="4"/>
  <c r="AI35" i="4"/>
  <c r="AJ35" i="4"/>
  <c r="AK35" i="4"/>
  <c r="AL35" i="4"/>
  <c r="AL34" i="4"/>
  <c r="AK34" i="4"/>
  <c r="AJ34" i="4"/>
  <c r="AI34" i="4"/>
  <c r="AH34" i="4"/>
  <c r="AG34" i="4"/>
  <c r="AL33" i="4"/>
  <c r="AK33" i="4"/>
  <c r="AJ33" i="4"/>
  <c r="AI33" i="4"/>
  <c r="AH33" i="4"/>
  <c r="AG33" i="4"/>
  <c r="AL31" i="4"/>
  <c r="AK31" i="4"/>
  <c r="AJ31" i="4"/>
  <c r="AI31" i="4"/>
  <c r="AH31" i="4"/>
  <c r="AG31" i="4"/>
  <c r="AL30" i="4"/>
  <c r="AK30" i="4"/>
  <c r="AJ30" i="4"/>
  <c r="AI30" i="4"/>
  <c r="AH30" i="4"/>
  <c r="AG30" i="4"/>
  <c r="AG25" i="4"/>
  <c r="AH25" i="4"/>
  <c r="AI25" i="4"/>
  <c r="AJ25" i="4"/>
  <c r="AK25" i="4"/>
  <c r="AL25" i="4"/>
  <c r="AG26" i="4"/>
  <c r="AH26" i="4"/>
  <c r="AI26" i="4"/>
  <c r="AJ26" i="4"/>
  <c r="AK26" i="4"/>
  <c r="AL26" i="4"/>
  <c r="AG27" i="4"/>
  <c r="AH27" i="4"/>
  <c r="AI27" i="4"/>
  <c r="AJ27" i="4"/>
  <c r="AK27" i="4"/>
  <c r="AL27" i="4"/>
  <c r="AL23" i="4"/>
  <c r="AK23" i="4"/>
  <c r="AJ23" i="4"/>
  <c r="AI23" i="4"/>
  <c r="AH23" i="4"/>
  <c r="AG23" i="4"/>
  <c r="AL63" i="4"/>
  <c r="AK63" i="4"/>
  <c r="AJ63" i="4"/>
  <c r="AI63" i="4"/>
  <c r="AH63" i="4"/>
  <c r="AG63" i="4"/>
  <c r="AL62" i="4"/>
  <c r="AK62" i="4"/>
  <c r="AJ62" i="4"/>
  <c r="AI62" i="4"/>
  <c r="AH62" i="4"/>
  <c r="AG62" i="4"/>
  <c r="AL61" i="4"/>
  <c r="AK61" i="4"/>
  <c r="AJ61" i="4"/>
  <c r="AI61" i="4"/>
  <c r="AH61" i="4"/>
  <c r="AG61" i="4"/>
  <c r="AL60" i="4"/>
  <c r="AK60" i="4"/>
  <c r="AJ60" i="4"/>
  <c r="AI60" i="4"/>
  <c r="AH60" i="4"/>
  <c r="AG60" i="4"/>
  <c r="AA63" i="4"/>
  <c r="Z63" i="4"/>
  <c r="Y63" i="4"/>
  <c r="X63" i="4"/>
  <c r="W63" i="4"/>
  <c r="V63" i="4"/>
  <c r="AA62" i="4"/>
  <c r="Z62" i="4"/>
  <c r="Y62" i="4"/>
  <c r="X62" i="4"/>
  <c r="W62" i="4"/>
  <c r="V62" i="4"/>
  <c r="U62" i="4"/>
  <c r="AA61" i="4"/>
  <c r="Z61" i="4"/>
  <c r="Y61" i="4"/>
  <c r="X61" i="4"/>
  <c r="W61" i="4"/>
  <c r="V61" i="4"/>
  <c r="U61" i="4"/>
  <c r="AA60" i="4"/>
  <c r="Z60" i="4"/>
  <c r="Y60" i="4"/>
  <c r="X60" i="4"/>
  <c r="W60" i="4"/>
  <c r="V60" i="4"/>
  <c r="U60" i="4"/>
  <c r="K60" i="4"/>
  <c r="L60" i="4"/>
  <c r="M60" i="4"/>
  <c r="N60" i="4"/>
  <c r="O60" i="4"/>
  <c r="P60" i="4"/>
  <c r="K61" i="4"/>
  <c r="L61" i="4"/>
  <c r="M61" i="4"/>
  <c r="N61" i="4"/>
  <c r="O61" i="4"/>
  <c r="P61" i="4"/>
  <c r="K64" i="4"/>
  <c r="L64" i="4"/>
  <c r="M64" i="4"/>
  <c r="N64" i="4"/>
  <c r="O64" i="4"/>
  <c r="P64" i="4"/>
  <c r="K65" i="4"/>
  <c r="L65" i="4"/>
  <c r="M65" i="4"/>
  <c r="N65" i="4"/>
  <c r="O65" i="4"/>
  <c r="P65" i="4"/>
  <c r="J65" i="4"/>
  <c r="J61" i="4"/>
  <c r="AB85" i="1"/>
  <c r="AC85" i="1"/>
  <c r="AD85" i="1"/>
  <c r="AE85" i="1"/>
  <c r="AF85" i="1"/>
  <c r="AG85" i="1"/>
  <c r="AA85" i="1"/>
  <c r="AB57" i="1"/>
  <c r="AC57" i="1"/>
  <c r="AD57" i="1"/>
  <c r="AE57" i="1"/>
  <c r="AF57" i="1"/>
  <c r="AG57" i="1"/>
  <c r="AB40" i="1"/>
  <c r="AC40" i="1"/>
  <c r="AD40" i="1"/>
  <c r="AE40" i="1"/>
  <c r="AF40" i="1"/>
  <c r="AG40" i="1"/>
  <c r="AA40" i="1"/>
  <c r="AB26" i="1"/>
  <c r="AC26" i="1"/>
  <c r="AD26" i="1"/>
  <c r="AE26" i="1"/>
  <c r="AF26" i="1"/>
  <c r="AG26" i="1"/>
  <c r="S63" i="2"/>
  <c r="T63" i="2"/>
  <c r="U63" i="2"/>
  <c r="V63" i="2"/>
  <c r="W63" i="2"/>
  <c r="X63" i="2"/>
  <c r="S59" i="2"/>
  <c r="T59" i="2"/>
  <c r="U59" i="2"/>
  <c r="V59" i="2"/>
  <c r="W59" i="2"/>
  <c r="X59" i="2"/>
  <c r="R59" i="2"/>
  <c r="S19" i="2"/>
  <c r="T19" i="2"/>
  <c r="U19" i="2"/>
  <c r="V19" i="2"/>
  <c r="W19" i="2"/>
  <c r="X19" i="2"/>
  <c r="R19" i="2"/>
  <c r="V143" i="3"/>
  <c r="W143" i="3"/>
  <c r="X143" i="3"/>
  <c r="Y143" i="3"/>
  <c r="Z143" i="3"/>
  <c r="AA143" i="3"/>
  <c r="AB143" i="3"/>
  <c r="AC143" i="3"/>
  <c r="AD143" i="3"/>
  <c r="AE143" i="3"/>
  <c r="AF143" i="3"/>
  <c r="U143" i="3"/>
  <c r="V142" i="3"/>
  <c r="W142" i="3"/>
  <c r="X142" i="3"/>
  <c r="Y142" i="3"/>
  <c r="Z142" i="3"/>
  <c r="AA142" i="3"/>
  <c r="AB142" i="3"/>
  <c r="AC142" i="3"/>
  <c r="AD142" i="3"/>
  <c r="AE142" i="3"/>
  <c r="AF142" i="3"/>
  <c r="U142" i="3"/>
  <c r="V141" i="3"/>
  <c r="W141" i="3"/>
  <c r="X141" i="3"/>
  <c r="Y141" i="3"/>
  <c r="Z141" i="3"/>
  <c r="AA141" i="3"/>
  <c r="AB141" i="3"/>
  <c r="AC141" i="3"/>
  <c r="AD141" i="3"/>
  <c r="AE141" i="3"/>
  <c r="AF141" i="3"/>
  <c r="U141" i="3"/>
  <c r="V140" i="3"/>
  <c r="W140" i="3"/>
  <c r="X140" i="3"/>
  <c r="Y140" i="3"/>
  <c r="Z140" i="3"/>
  <c r="AA140" i="3"/>
  <c r="AB140" i="3"/>
  <c r="AC140" i="3"/>
  <c r="AD140" i="3"/>
  <c r="AE140" i="3"/>
  <c r="AF140" i="3"/>
  <c r="U140" i="3"/>
  <c r="V139" i="3"/>
  <c r="W139" i="3"/>
  <c r="X139" i="3"/>
  <c r="Y139" i="3"/>
  <c r="Z139" i="3"/>
  <c r="AA139" i="3"/>
  <c r="AB139" i="3"/>
  <c r="AC139" i="3"/>
  <c r="AD139" i="3"/>
  <c r="AE139" i="3"/>
  <c r="AF139" i="3"/>
  <c r="U139" i="3"/>
  <c r="V138" i="3"/>
  <c r="W138" i="3"/>
  <c r="X138" i="3"/>
  <c r="Y138" i="3"/>
  <c r="Z138" i="3"/>
  <c r="AA138" i="3"/>
  <c r="AB138" i="3"/>
  <c r="AC138" i="3"/>
  <c r="AD138" i="3"/>
  <c r="AE138" i="3"/>
  <c r="AF138" i="3"/>
  <c r="U138" i="3"/>
  <c r="V137" i="3"/>
  <c r="W137" i="3"/>
  <c r="X137" i="3"/>
  <c r="Y137" i="3"/>
  <c r="Z137" i="3"/>
  <c r="AA137" i="3"/>
  <c r="AB137" i="3"/>
  <c r="AC137" i="3"/>
  <c r="AD137" i="3"/>
  <c r="AE137" i="3"/>
  <c r="AF137" i="3"/>
  <c r="U137" i="3"/>
  <c r="V136" i="3"/>
  <c r="W136" i="3"/>
  <c r="X136" i="3"/>
  <c r="Y136" i="3"/>
  <c r="Z136" i="3"/>
  <c r="AA136" i="3"/>
  <c r="AB136" i="3"/>
  <c r="AC136" i="3"/>
  <c r="AD136" i="3"/>
  <c r="AE136" i="3"/>
  <c r="AF136" i="3"/>
  <c r="U136" i="3"/>
  <c r="V90" i="3"/>
  <c r="W90" i="3"/>
  <c r="X90" i="3"/>
  <c r="Y90" i="3"/>
  <c r="Z90" i="3"/>
  <c r="AA90" i="3"/>
  <c r="AB90" i="3"/>
  <c r="AC90" i="3"/>
  <c r="AD90" i="3"/>
  <c r="AE90" i="3"/>
  <c r="AF90" i="3"/>
  <c r="U90" i="3"/>
  <c r="V89" i="3"/>
  <c r="W89" i="3"/>
  <c r="X89" i="3"/>
  <c r="Y89" i="3"/>
  <c r="Z89" i="3"/>
  <c r="AA89" i="3"/>
  <c r="AB89" i="3"/>
  <c r="AC89" i="3"/>
  <c r="AD89" i="3"/>
  <c r="AE89" i="3"/>
  <c r="AF89" i="3"/>
  <c r="U89" i="3"/>
  <c r="V88" i="3"/>
  <c r="W88" i="3"/>
  <c r="X88" i="3"/>
  <c r="Y88" i="3"/>
  <c r="Z88" i="3"/>
  <c r="AA88" i="3"/>
  <c r="AB88" i="3"/>
  <c r="AC88" i="3"/>
  <c r="AD88" i="3"/>
  <c r="AE88" i="3"/>
  <c r="AF88" i="3"/>
  <c r="U88" i="3"/>
  <c r="V87" i="3"/>
  <c r="W87" i="3"/>
  <c r="X87" i="3"/>
  <c r="Y87" i="3"/>
  <c r="Z87" i="3"/>
  <c r="AA87" i="3"/>
  <c r="AB87" i="3"/>
  <c r="AC87" i="3"/>
  <c r="AD87" i="3"/>
  <c r="AE87" i="3"/>
  <c r="AF87" i="3"/>
  <c r="U87" i="3"/>
  <c r="V86" i="3"/>
  <c r="W86" i="3"/>
  <c r="X86" i="3"/>
  <c r="Y86" i="3"/>
  <c r="Z86" i="3"/>
  <c r="AA86" i="3"/>
  <c r="AB86" i="3"/>
  <c r="AC86" i="3"/>
  <c r="AD86" i="3"/>
  <c r="AE86" i="3"/>
  <c r="AF86" i="3"/>
  <c r="U86" i="3"/>
  <c r="V85" i="3"/>
  <c r="W85" i="3"/>
  <c r="X85" i="3"/>
  <c r="Y85" i="3"/>
  <c r="Z85" i="3"/>
  <c r="AA85" i="3"/>
  <c r="AB85" i="3"/>
  <c r="AC85" i="3"/>
  <c r="AD85" i="3"/>
  <c r="AE85" i="3"/>
  <c r="AF85" i="3"/>
  <c r="U85" i="3"/>
  <c r="V84" i="3"/>
  <c r="W84" i="3"/>
  <c r="X84" i="3"/>
  <c r="Y84" i="3"/>
  <c r="Z84" i="3"/>
  <c r="AA84" i="3"/>
  <c r="AB84" i="3"/>
  <c r="AC84" i="3"/>
  <c r="AD84" i="3"/>
  <c r="AE84" i="3"/>
  <c r="AF84" i="3"/>
  <c r="U84" i="3"/>
  <c r="V83" i="3"/>
  <c r="W83" i="3"/>
  <c r="X83" i="3"/>
  <c r="Y83" i="3"/>
  <c r="Z83" i="3"/>
  <c r="AA83" i="3"/>
  <c r="AB83" i="3"/>
  <c r="AC83" i="3"/>
  <c r="AD83" i="3"/>
  <c r="AE83" i="3"/>
  <c r="AF83" i="3"/>
  <c r="U83" i="3"/>
  <c r="V50" i="3"/>
  <c r="W50" i="3"/>
  <c r="X50" i="3"/>
  <c r="Y50" i="3"/>
  <c r="Z50" i="3"/>
  <c r="AA50" i="3"/>
  <c r="AB50" i="3"/>
  <c r="AC50" i="3"/>
  <c r="AD50" i="3"/>
  <c r="AE50" i="3"/>
  <c r="AF50" i="3"/>
  <c r="U50" i="3"/>
  <c r="V49" i="3"/>
  <c r="W49" i="3"/>
  <c r="X49" i="3"/>
  <c r="Y49" i="3"/>
  <c r="Z49" i="3"/>
  <c r="AA49" i="3"/>
  <c r="AB49" i="3"/>
  <c r="AC49" i="3"/>
  <c r="AD49" i="3"/>
  <c r="AE49" i="3"/>
  <c r="AF49" i="3"/>
  <c r="U49" i="3"/>
  <c r="V48" i="3"/>
  <c r="W48" i="3"/>
  <c r="X48" i="3"/>
  <c r="Y48" i="3"/>
  <c r="Z48" i="3"/>
  <c r="AA48" i="3"/>
  <c r="AB48" i="3"/>
  <c r="AC48" i="3"/>
  <c r="AD48" i="3"/>
  <c r="AE48" i="3"/>
  <c r="AF48" i="3"/>
  <c r="U48" i="3"/>
  <c r="V47" i="3"/>
  <c r="W47" i="3"/>
  <c r="X47" i="3"/>
  <c r="Y47" i="3"/>
  <c r="Z47" i="3"/>
  <c r="AA47" i="3"/>
  <c r="AB47" i="3"/>
  <c r="AC47" i="3"/>
  <c r="AD47" i="3"/>
  <c r="AE47" i="3"/>
  <c r="AF47" i="3"/>
  <c r="U47" i="3"/>
  <c r="V45" i="3"/>
  <c r="W45" i="3"/>
  <c r="X45" i="3"/>
  <c r="Y45" i="3"/>
  <c r="Z45" i="3"/>
  <c r="AA45" i="3"/>
  <c r="AB45" i="3"/>
  <c r="AC45" i="3"/>
  <c r="AD45" i="3"/>
  <c r="AE45" i="3"/>
  <c r="AF45" i="3"/>
  <c r="V44" i="3"/>
  <c r="W44" i="3"/>
  <c r="X44" i="3"/>
  <c r="Y44" i="3"/>
  <c r="Z44" i="3"/>
  <c r="AA44" i="3"/>
  <c r="AB44" i="3"/>
  <c r="AC44" i="3"/>
  <c r="AD44" i="3"/>
  <c r="AE44" i="3"/>
  <c r="AF44" i="3"/>
  <c r="V43" i="3"/>
  <c r="W43" i="3"/>
  <c r="X43" i="3"/>
  <c r="Y43" i="3"/>
  <c r="Z43" i="3"/>
  <c r="AA43" i="3"/>
  <c r="AB43" i="3"/>
  <c r="AC43" i="3"/>
  <c r="AD43" i="3"/>
  <c r="AE43" i="3"/>
  <c r="AF43" i="3"/>
  <c r="U43" i="3"/>
  <c r="V42" i="3"/>
  <c r="W42" i="3"/>
  <c r="X42" i="3"/>
  <c r="Y42" i="3"/>
  <c r="Z42" i="3"/>
  <c r="AA42" i="3"/>
  <c r="AB42" i="3"/>
  <c r="AC42" i="3"/>
  <c r="AD42" i="3"/>
  <c r="AE42" i="3"/>
  <c r="AF42" i="3"/>
  <c r="V41" i="3"/>
  <c r="W41" i="3"/>
  <c r="X41" i="3"/>
  <c r="Y41" i="3"/>
  <c r="Z41" i="3"/>
  <c r="AA41" i="3"/>
  <c r="AB41" i="3"/>
  <c r="AC41" i="3"/>
  <c r="AD41" i="3"/>
  <c r="AE41" i="3"/>
  <c r="AF41" i="3"/>
  <c r="V40" i="3"/>
  <c r="W40" i="3"/>
  <c r="X40" i="3"/>
  <c r="Y40" i="3"/>
  <c r="Z40" i="3"/>
  <c r="AA40" i="3"/>
  <c r="AB40" i="3"/>
  <c r="AC40" i="3"/>
  <c r="AD40" i="3"/>
  <c r="AE40" i="3"/>
  <c r="AF40" i="3"/>
  <c r="V39" i="3"/>
  <c r="W39" i="3"/>
  <c r="X39" i="3"/>
  <c r="Y39" i="3"/>
  <c r="Z39" i="3"/>
  <c r="AA39" i="3"/>
  <c r="AB39" i="3"/>
  <c r="AC39" i="3"/>
  <c r="AD39" i="3"/>
  <c r="AE39" i="3"/>
  <c r="AF39" i="3"/>
  <c r="V38" i="3"/>
  <c r="W38" i="3"/>
  <c r="X38" i="3"/>
  <c r="Y38" i="3"/>
  <c r="Z38" i="3"/>
  <c r="AA38" i="3"/>
  <c r="AB38" i="3"/>
  <c r="AC38" i="3"/>
  <c r="AD38" i="3"/>
  <c r="AE38" i="3"/>
  <c r="AF38" i="3"/>
  <c r="S65" i="2"/>
  <c r="T65" i="2"/>
  <c r="U65" i="2"/>
  <c r="V65" i="2"/>
  <c r="W65" i="2"/>
  <c r="X65" i="2"/>
  <c r="R65" i="2"/>
  <c r="S64" i="2"/>
  <c r="T64" i="2"/>
  <c r="U64" i="2"/>
  <c r="V64" i="2"/>
  <c r="W64" i="2"/>
  <c r="X64" i="2"/>
  <c r="R64" i="2"/>
  <c r="S62" i="2"/>
  <c r="T62" i="2"/>
  <c r="U62" i="2"/>
  <c r="V62" i="2"/>
  <c r="W62" i="2"/>
  <c r="X62" i="2"/>
  <c r="R62" i="2"/>
  <c r="S61" i="2"/>
  <c r="T61" i="2"/>
  <c r="U61" i="2"/>
  <c r="V61" i="2"/>
  <c r="W61" i="2"/>
  <c r="X61" i="2"/>
  <c r="R61" i="2"/>
  <c r="S60" i="2"/>
  <c r="T60" i="2"/>
  <c r="U60" i="2"/>
  <c r="V60" i="2"/>
  <c r="W60" i="2"/>
  <c r="X60" i="2"/>
  <c r="R60" i="2"/>
  <c r="S58" i="2"/>
  <c r="T58" i="2"/>
  <c r="U58" i="2"/>
  <c r="V58" i="2"/>
  <c r="W58" i="2"/>
  <c r="X58" i="2"/>
  <c r="R58" i="2"/>
  <c r="E79" i="2"/>
  <c r="F79" i="2"/>
  <c r="G79" i="2"/>
  <c r="H79" i="2"/>
  <c r="I79" i="2"/>
  <c r="J79" i="2"/>
  <c r="D79" i="2"/>
  <c r="E78" i="2"/>
  <c r="F78" i="2"/>
  <c r="G78" i="2"/>
  <c r="H78" i="2"/>
  <c r="I78" i="2"/>
  <c r="J78" i="2"/>
  <c r="D78" i="2"/>
  <c r="E77" i="2"/>
  <c r="F77" i="2"/>
  <c r="G77" i="2"/>
  <c r="H77" i="2"/>
  <c r="I77" i="2"/>
  <c r="J77" i="2"/>
  <c r="D77" i="2"/>
  <c r="E76" i="2"/>
  <c r="F76" i="2"/>
  <c r="G76" i="2"/>
  <c r="H76" i="2"/>
  <c r="I76" i="2"/>
  <c r="J76" i="2"/>
  <c r="D76" i="2"/>
  <c r="E75" i="2"/>
  <c r="F75" i="2"/>
  <c r="G75" i="2"/>
  <c r="H75" i="2"/>
  <c r="I75" i="2"/>
  <c r="J75" i="2"/>
  <c r="D75" i="2"/>
  <c r="E74" i="2"/>
  <c r="F74" i="2"/>
  <c r="G74" i="2"/>
  <c r="H74" i="2"/>
  <c r="I74" i="2"/>
  <c r="J74" i="2"/>
  <c r="D74" i="2"/>
  <c r="E73" i="2"/>
  <c r="F73" i="2"/>
  <c r="G73" i="2"/>
  <c r="H73" i="2"/>
  <c r="I73" i="2"/>
  <c r="J73" i="2"/>
  <c r="D73" i="2"/>
  <c r="E72" i="2"/>
  <c r="F72" i="2"/>
  <c r="G72" i="2"/>
  <c r="H72" i="2"/>
  <c r="I72" i="2"/>
  <c r="J72" i="2"/>
  <c r="D72" i="2"/>
  <c r="AB84" i="1"/>
  <c r="AC84" i="1"/>
  <c r="AD84" i="1"/>
  <c r="AE84" i="1"/>
  <c r="AF84" i="1"/>
  <c r="AG84" i="1"/>
  <c r="AA84" i="1"/>
  <c r="AB56" i="1"/>
  <c r="AC56" i="1"/>
  <c r="AD56" i="1"/>
  <c r="AE56" i="1"/>
  <c r="AF56" i="1"/>
  <c r="AG56" i="1"/>
  <c r="AA56" i="1"/>
  <c r="AB39" i="1"/>
  <c r="AC39" i="1"/>
  <c r="AD39" i="1"/>
  <c r="AE39" i="1"/>
  <c r="AF39" i="1"/>
  <c r="AG39" i="1"/>
  <c r="AA39" i="1"/>
  <c r="AB25" i="1"/>
  <c r="AC25" i="1"/>
  <c r="AD25" i="1"/>
  <c r="AE25" i="1"/>
  <c r="AF25" i="1"/>
  <c r="AG25" i="1"/>
  <c r="AA25" i="1"/>
  <c r="AX94" i="3"/>
  <c r="BD94" i="3"/>
  <c r="BC94" i="3"/>
  <c r="BB94" i="3"/>
  <c r="BA94" i="3"/>
  <c r="AZ94" i="3"/>
  <c r="AY94" i="3"/>
  <c r="BG64" i="5"/>
  <c r="BF64" i="5"/>
  <c r="BE64" i="5"/>
  <c r="BD64" i="5"/>
  <c r="BC64" i="5"/>
  <c r="BB64" i="5"/>
  <c r="BO63" i="5"/>
  <c r="BN63" i="5"/>
  <c r="BM63" i="5"/>
  <c r="BL63" i="5"/>
  <c r="BK63" i="5"/>
  <c r="BJ63" i="5"/>
  <c r="BI63" i="5"/>
  <c r="BG63" i="5"/>
  <c r="BF63" i="5"/>
  <c r="BE63" i="5"/>
  <c r="BD63" i="5"/>
  <c r="BC63" i="5"/>
  <c r="BB63" i="5"/>
  <c r="BG62" i="5"/>
  <c r="BF62" i="5"/>
  <c r="BE62" i="5"/>
  <c r="BD62" i="5"/>
  <c r="BC62" i="5"/>
  <c r="BB62" i="5"/>
  <c r="AX47" i="3"/>
  <c r="AX48" i="3"/>
</calcChain>
</file>

<file path=xl/sharedStrings.xml><?xml version="1.0" encoding="utf-8"?>
<sst xmlns="http://schemas.openxmlformats.org/spreadsheetml/2006/main" count="3542" uniqueCount="174">
  <si>
    <t>ACR50</t>
  </si>
  <si>
    <t>m</t>
  </si>
  <si>
    <t>SA</t>
  </si>
  <si>
    <t>ACR01</t>
  </si>
  <si>
    <t>SP</t>
  </si>
  <si>
    <t>ACR54</t>
  </si>
  <si>
    <t>f</t>
  </si>
  <si>
    <t>ACR02</t>
  </si>
  <si>
    <t>ACR53</t>
  </si>
  <si>
    <t>ACR55</t>
  </si>
  <si>
    <t>ACR03</t>
  </si>
  <si>
    <t>ACR59</t>
  </si>
  <si>
    <t>ACR04</t>
  </si>
  <si>
    <t>ACR60</t>
  </si>
  <si>
    <t>ACR05</t>
  </si>
  <si>
    <t>ACR63</t>
  </si>
  <si>
    <t>ACR06</t>
  </si>
  <si>
    <t>ACR64</t>
  </si>
  <si>
    <t>ACR07</t>
  </si>
  <si>
    <t>ACR65</t>
  </si>
  <si>
    <t>ACR08</t>
  </si>
  <si>
    <t>ACR37</t>
  </si>
  <si>
    <t>ACR09</t>
  </si>
  <si>
    <t>ACR38</t>
  </si>
  <si>
    <t>ACR10</t>
  </si>
  <si>
    <t>ACR39</t>
  </si>
  <si>
    <t>ACR11</t>
  </si>
  <si>
    <t>ACR45</t>
  </si>
  <si>
    <t>ACR12</t>
  </si>
  <si>
    <t>ACR48</t>
  </si>
  <si>
    <t>ACR13</t>
  </si>
  <si>
    <t>ACR43</t>
  </si>
  <si>
    <t>ACR49</t>
  </si>
  <si>
    <t>ACR14</t>
  </si>
  <si>
    <t>ACR44</t>
  </si>
  <si>
    <t>ACR15</t>
  </si>
  <si>
    <t>ACR16</t>
  </si>
  <si>
    <t>ACR17</t>
  </si>
  <si>
    <t>ACR18</t>
  </si>
  <si>
    <t>ACR27</t>
  </si>
  <si>
    <t>ACR19</t>
  </si>
  <si>
    <t>ACR31</t>
  </si>
  <si>
    <t>ACR20</t>
  </si>
  <si>
    <t>ACR32</t>
  </si>
  <si>
    <t>ACR21</t>
  </si>
  <si>
    <t>ACR22</t>
  </si>
  <si>
    <t>ACR23</t>
  </si>
  <si>
    <t>ACR24</t>
  </si>
  <si>
    <t>ACR56</t>
  </si>
  <si>
    <t>ACR25</t>
  </si>
  <si>
    <t>ACR62</t>
  </si>
  <si>
    <t>ACR26</t>
  </si>
  <si>
    <t>ACR35</t>
  </si>
  <si>
    <t>ACR28</t>
  </si>
  <si>
    <t>ACR29</t>
  </si>
  <si>
    <t>ACR30</t>
  </si>
  <si>
    <t>ACR34</t>
  </si>
  <si>
    <t>ACR51</t>
  </si>
  <si>
    <t>ACR36</t>
  </si>
  <si>
    <t>ACR52</t>
  </si>
  <si>
    <t>ACR57</t>
  </si>
  <si>
    <t>ACR58</t>
  </si>
  <si>
    <t>ACR40</t>
  </si>
  <si>
    <t>ACR61</t>
  </si>
  <si>
    <t>ACR41</t>
  </si>
  <si>
    <t>ACR42</t>
  </si>
  <si>
    <t>ACR46</t>
  </si>
  <si>
    <t>ACR47</t>
  </si>
  <si>
    <t>Cohort 1 and 2</t>
  </si>
  <si>
    <t>Rat ID</t>
  </si>
  <si>
    <t>Sex</t>
  </si>
  <si>
    <t>SA/SP</t>
  </si>
  <si>
    <t>Binge 1</t>
  </si>
  <si>
    <t>Binge 2</t>
  </si>
  <si>
    <t>Binge 3</t>
  </si>
  <si>
    <t>Binge 4</t>
  </si>
  <si>
    <t>Binge 5</t>
  </si>
  <si>
    <t>Binge 6</t>
  </si>
  <si>
    <t>Binge 7</t>
  </si>
  <si>
    <t>Binge 8</t>
  </si>
  <si>
    <t>Binge 9</t>
  </si>
  <si>
    <t>Binge 10</t>
  </si>
  <si>
    <t>Binge 11</t>
  </si>
  <si>
    <t>Binge 12</t>
  </si>
  <si>
    <t xml:space="preserve">Cohort 1 and 2 (pref kcal) </t>
  </si>
  <si>
    <t>SP/SA</t>
  </si>
  <si>
    <t>Day 1</t>
  </si>
  <si>
    <t>Day 2</t>
  </si>
  <si>
    <t>Day 3</t>
  </si>
  <si>
    <t>Day 4</t>
  </si>
  <si>
    <t>Day 5</t>
  </si>
  <si>
    <t>Day 6</t>
  </si>
  <si>
    <t>Day 7</t>
  </si>
  <si>
    <t xml:space="preserve">Cohort 1 and 2 (crisco)kcal  </t>
  </si>
  <si>
    <t>Cohort 1 and 2 (chow) kcal</t>
  </si>
  <si>
    <t>fSA</t>
  </si>
  <si>
    <t>SE</t>
  </si>
  <si>
    <t>fSP</t>
  </si>
  <si>
    <t>mSA</t>
  </si>
  <si>
    <t>mSP</t>
  </si>
  <si>
    <t>n=5</t>
  </si>
  <si>
    <t>n=8</t>
  </si>
  <si>
    <t>n=6</t>
  </si>
  <si>
    <t>n=7</t>
  </si>
  <si>
    <t>n=4</t>
  </si>
  <si>
    <t>se</t>
  </si>
  <si>
    <t>n=13</t>
  </si>
  <si>
    <t>ACR66</t>
  </si>
  <si>
    <t>ACR67</t>
  </si>
  <si>
    <t>ACR68</t>
  </si>
  <si>
    <t>ACR69</t>
  </si>
  <si>
    <t>ACR70</t>
  </si>
  <si>
    <t>ACR71</t>
  </si>
  <si>
    <t>ACR72</t>
  </si>
  <si>
    <t>ACR73</t>
  </si>
  <si>
    <t>ACR74</t>
  </si>
  <si>
    <t>ACR75</t>
  </si>
  <si>
    <t>ACR76</t>
  </si>
  <si>
    <t>ACR77</t>
  </si>
  <si>
    <t>ACR78</t>
  </si>
  <si>
    <t>ACR79</t>
  </si>
  <si>
    <t>ACR80</t>
  </si>
  <si>
    <t>ACR81</t>
  </si>
  <si>
    <t>Cohort 3, 4 5</t>
  </si>
  <si>
    <t>n=17</t>
  </si>
  <si>
    <t>CRISCO</t>
  </si>
  <si>
    <t>CHOW</t>
  </si>
  <si>
    <t>PREF</t>
  </si>
  <si>
    <t>Crisco</t>
  </si>
  <si>
    <t>Chow</t>
  </si>
  <si>
    <t>Pref</t>
  </si>
  <si>
    <t>AC71</t>
  </si>
  <si>
    <t>AC72</t>
  </si>
  <si>
    <t>AC73</t>
  </si>
  <si>
    <t>AC66</t>
  </si>
  <si>
    <t>AC67</t>
  </si>
  <si>
    <t>AC70</t>
  </si>
  <si>
    <t>AC77</t>
  </si>
  <si>
    <t>AC81</t>
  </si>
  <si>
    <t>AC68</t>
  </si>
  <si>
    <t>AC69</t>
  </si>
  <si>
    <t>AC74</t>
  </si>
  <si>
    <t>AC75</t>
  </si>
  <si>
    <t>AC76</t>
  </si>
  <si>
    <t>CHOHORT 3,4,5 COMBINED</t>
  </si>
  <si>
    <t>n=15</t>
  </si>
  <si>
    <t>n=20</t>
  </si>
  <si>
    <t>n=23</t>
  </si>
  <si>
    <t>shredded chow</t>
  </si>
  <si>
    <t>n=14</t>
  </si>
  <si>
    <t>cohort</t>
  </si>
  <si>
    <t>Group</t>
  </si>
  <si>
    <t>sex</t>
  </si>
  <si>
    <t>ratID</t>
  </si>
  <si>
    <t>day 1</t>
  </si>
  <si>
    <t>day 2</t>
  </si>
  <si>
    <t>day 3</t>
  </si>
  <si>
    <t>day 4</t>
  </si>
  <si>
    <t>day 5</t>
  </si>
  <si>
    <t>day 6</t>
  </si>
  <si>
    <t>day 7</t>
  </si>
  <si>
    <t xml:space="preserve">crisco </t>
  </si>
  <si>
    <t>chow</t>
  </si>
  <si>
    <t>shredded</t>
  </si>
  <si>
    <t>SAf</t>
  </si>
  <si>
    <t>SPf</t>
  </si>
  <si>
    <t>SAm</t>
  </si>
  <si>
    <t>SPm</t>
  </si>
  <si>
    <t>n=12</t>
  </si>
  <si>
    <t>n=16</t>
  </si>
  <si>
    <t xml:space="preserve">Cohort </t>
  </si>
  <si>
    <t>Body weight</t>
  </si>
  <si>
    <t>Cohort 1 and 2 body weight (g)</t>
  </si>
  <si>
    <t>fvm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</si>
</sst>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0" fillId="4" borderId="0" xfId="0" applyFill="1"/>
    <xf numFmtId="0" fontId="7" fillId="4" borderId="0" xfId="0" applyFont="1" applyFill="1"/>
    <xf numFmtId="0" fontId="8" fillId="0" borderId="0" xfId="0" applyFont="1"/>
  </cellXfs>
  <cellStyles count="59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7" builtinId="8" hidden="1"/>
    <cellStyle name="Hyperlink" xfId="55" builtinId="8" hidden="1"/>
    <cellStyle name="Hyperlink" xfId="47" builtinId="8" hidden="1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39" builtinId="8" hidden="1"/>
    <cellStyle name="Hyperlink" xfId="23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Sucralose Preference Across Concentrations</a:t>
            </a:r>
            <a:r>
              <a:rPr lang="en-US" baseline="0">
                <a:solidFill>
                  <a:schemeClr val="tx1"/>
                </a:solidFill>
              </a:rPr>
              <a:t> (final)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sucralose!$AI$3:$AJ$3</c:f>
              <c:strCache>
                <c:ptCount val="2"/>
                <c:pt idx="0">
                  <c:v>f</c:v>
                </c:pt>
                <c:pt idx="1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sucralose!$AK$2:$AQ$2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sucralose!$AK$3:$AQ$3</c:f>
              <c:numCache>
                <c:formatCode>General</c:formatCode>
                <c:ptCount val="7"/>
                <c:pt idx="0">
                  <c:v>0.61164526401520114</c:v>
                </c:pt>
                <c:pt idx="1">
                  <c:v>0.53642966987154894</c:v>
                </c:pt>
                <c:pt idx="2">
                  <c:v>0.53936464719163102</c:v>
                </c:pt>
                <c:pt idx="3">
                  <c:v>0.82725510406800329</c:v>
                </c:pt>
                <c:pt idx="4">
                  <c:v>0.85420406278654248</c:v>
                </c:pt>
                <c:pt idx="5">
                  <c:v>0.78369190708909298</c:v>
                </c:pt>
                <c:pt idx="6">
                  <c:v>0.64951259493219227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4082-993F-458E812D0071}"/>
            </c:ext>
          </c:extLst>
        </c:ser>
        <c:ser>
          <c:idx val="1"/>
          <c:order val="1"/>
          <c:tx>
            <c:strRef>
              <c:f>sucralose!$AI$4:$AJ$4</c:f>
              <c:strCache>
                <c:ptCount val="2"/>
                <c:pt idx="0">
                  <c:v>f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sucralose!$AK$2:$AQ$2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sucralose!$AK$4:$AQ$4</c:f>
              <c:numCache>
                <c:formatCode>General</c:formatCode>
                <c:ptCount val="7"/>
                <c:pt idx="0">
                  <c:v>0.56580920348576413</c:v>
                </c:pt>
                <c:pt idx="1">
                  <c:v>0.5002708925456627</c:v>
                </c:pt>
                <c:pt idx="2">
                  <c:v>0.54474849799877467</c:v>
                </c:pt>
                <c:pt idx="3">
                  <c:v>0.29140505205170236</c:v>
                </c:pt>
                <c:pt idx="4">
                  <c:v>0.19647713791242191</c:v>
                </c:pt>
                <c:pt idx="5">
                  <c:v>9.9857668890865198E-2</c:v>
                </c:pt>
                <c:pt idx="6">
                  <c:v>0.10181136068157665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4082-993F-458E812D0071}"/>
            </c:ext>
          </c:extLst>
        </c:ser>
        <c:ser>
          <c:idx val="2"/>
          <c:order val="2"/>
          <c:tx>
            <c:strRef>
              <c:f>sucralose!$AI$5:$AJ$5</c:f>
              <c:strCache>
                <c:ptCount val="2"/>
                <c:pt idx="0">
                  <c:v>m</c:v>
                </c:pt>
                <c:pt idx="1">
                  <c:v>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sucralose!$AK$2:$AQ$2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sucralose!$AK$5:$AQ$5</c:f>
              <c:numCache>
                <c:formatCode>General</c:formatCode>
                <c:ptCount val="7"/>
                <c:pt idx="0">
                  <c:v>0.51386843254851322</c:v>
                </c:pt>
                <c:pt idx="1">
                  <c:v>0.50575618904419462</c:v>
                </c:pt>
                <c:pt idx="2">
                  <c:v>0.52253958804379563</c:v>
                </c:pt>
                <c:pt idx="3">
                  <c:v>0.74355942489656435</c:v>
                </c:pt>
                <c:pt idx="4">
                  <c:v>0.84765050936909203</c:v>
                </c:pt>
                <c:pt idx="5">
                  <c:v>0.86658281603914256</c:v>
                </c:pt>
                <c:pt idx="6">
                  <c:v>0.76251702998700199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2-4082-993F-458E812D0071}"/>
            </c:ext>
          </c:extLst>
        </c:ser>
        <c:ser>
          <c:idx val="3"/>
          <c:order val="3"/>
          <c:tx>
            <c:strRef>
              <c:f>sucralose!$AI$6:$AJ$6</c:f>
              <c:strCache>
                <c:ptCount val="2"/>
                <c:pt idx="0">
                  <c:v>m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sucralose!$AK$2:$AQ$2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sucralose!$AK$6:$AQ$6</c:f>
              <c:numCache>
                <c:formatCode>General</c:formatCode>
                <c:ptCount val="7"/>
                <c:pt idx="0">
                  <c:v>0.55615899433120997</c:v>
                </c:pt>
                <c:pt idx="1">
                  <c:v>0.60916355796106303</c:v>
                </c:pt>
                <c:pt idx="2">
                  <c:v>0.52414682856448025</c:v>
                </c:pt>
                <c:pt idx="3">
                  <c:v>0.26764972461380382</c:v>
                </c:pt>
                <c:pt idx="4">
                  <c:v>0.20048923960773268</c:v>
                </c:pt>
                <c:pt idx="5">
                  <c:v>0.14567527009437981</c:v>
                </c:pt>
                <c:pt idx="6">
                  <c:v>0.18383308880706586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2-4082-993F-458E812D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42064"/>
        <c:axId val="2144179200"/>
      </c:lineChart>
      <c:catAx>
        <c:axId val="21448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>
                  <a:solidFill>
                    <a:schemeClr val="tx1"/>
                  </a:solidFill>
                </a:endParaRPr>
              </a:p>
              <a:p>
                <a:pPr>
                  <a:defRPr/>
                </a:pPr>
                <a:r>
                  <a:rPr lang="en-US">
                    <a:solidFill>
                      <a:schemeClr val="tx1"/>
                    </a:solidFill>
                  </a:rPr>
                  <a:t>Sucralose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9200"/>
        <c:crosses val="autoZero"/>
        <c:auto val="1"/>
        <c:lblAlgn val="ctr"/>
        <c:lblOffset val="100"/>
        <c:noMultiLvlLbl val="0"/>
      </c:catAx>
      <c:valAx>
        <c:axId val="21441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Preference %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Sucralose Preference</a:t>
            </a:r>
            <a:r>
              <a:rPr lang="en-US" baseline="0"/>
              <a:t> in Females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sucralose!$AI$10:$AJ$10</c:f>
              <c:strCache>
                <c:ptCount val="2"/>
                <c:pt idx="0">
                  <c:v>f</c:v>
                </c:pt>
                <c:pt idx="1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sucralose!$AK$9:$AQ$9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sucralose!$AK$10:$AQ$10</c:f>
              <c:numCache>
                <c:formatCode>General</c:formatCode>
                <c:ptCount val="7"/>
                <c:pt idx="0">
                  <c:v>0.61164526401520114</c:v>
                </c:pt>
                <c:pt idx="1">
                  <c:v>0.53642966987154894</c:v>
                </c:pt>
                <c:pt idx="2">
                  <c:v>0.53936464719163102</c:v>
                </c:pt>
                <c:pt idx="3">
                  <c:v>0.82725510406800329</c:v>
                </c:pt>
                <c:pt idx="4">
                  <c:v>0.85420406278654248</c:v>
                </c:pt>
                <c:pt idx="5">
                  <c:v>0.78369190708909298</c:v>
                </c:pt>
                <c:pt idx="6">
                  <c:v>0.64951259493219227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C-4685-A64C-075D860FB306}"/>
            </c:ext>
          </c:extLst>
        </c:ser>
        <c:ser>
          <c:idx val="1"/>
          <c:order val="1"/>
          <c:tx>
            <c:strRef>
              <c:f>sucralose!$AI$11:$AJ$11</c:f>
              <c:strCache>
                <c:ptCount val="2"/>
                <c:pt idx="0">
                  <c:v>f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sucralose!$AK$9:$AQ$9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sucralose!$AK$11:$AQ$11</c:f>
              <c:numCache>
                <c:formatCode>General</c:formatCode>
                <c:ptCount val="7"/>
                <c:pt idx="0">
                  <c:v>0.56580920348576413</c:v>
                </c:pt>
                <c:pt idx="1">
                  <c:v>0.5002708925456627</c:v>
                </c:pt>
                <c:pt idx="2">
                  <c:v>0.54474849799877467</c:v>
                </c:pt>
                <c:pt idx="3">
                  <c:v>0.29140505205170236</c:v>
                </c:pt>
                <c:pt idx="4">
                  <c:v>0.19647713791242191</c:v>
                </c:pt>
                <c:pt idx="5">
                  <c:v>9.9857668890865198E-2</c:v>
                </c:pt>
                <c:pt idx="6">
                  <c:v>0.10181136068157665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C-4685-A64C-075D860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42128"/>
        <c:axId val="2097048224"/>
      </c:lineChart>
      <c:catAx>
        <c:axId val="20970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48224"/>
        <c:crosses val="autoZero"/>
        <c:auto val="1"/>
        <c:lblAlgn val="ctr"/>
        <c:lblOffset val="100"/>
        <c:noMultiLvlLbl val="0"/>
      </c:catAx>
      <c:valAx>
        <c:axId val="20970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(%)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Sucralose Preference in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sucralose!$AI$15:$AJ$15</c:f>
              <c:strCache>
                <c:ptCount val="2"/>
                <c:pt idx="0">
                  <c:v>m</c:v>
                </c:pt>
                <c:pt idx="1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sucralose!$AK$14:$AQ$14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sucralose!$AK$15:$AQ$15</c:f>
              <c:numCache>
                <c:formatCode>General</c:formatCode>
                <c:ptCount val="7"/>
                <c:pt idx="0">
                  <c:v>0.51386843254851322</c:v>
                </c:pt>
                <c:pt idx="1">
                  <c:v>0.50575618904419462</c:v>
                </c:pt>
                <c:pt idx="2">
                  <c:v>0.52253958804379563</c:v>
                </c:pt>
                <c:pt idx="3">
                  <c:v>0.74355942489656435</c:v>
                </c:pt>
                <c:pt idx="4">
                  <c:v>0.84765050936909203</c:v>
                </c:pt>
                <c:pt idx="5">
                  <c:v>0.86658281603914256</c:v>
                </c:pt>
                <c:pt idx="6">
                  <c:v>0.76251702998700199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F-4DBD-9C27-34863DF18088}"/>
            </c:ext>
          </c:extLst>
        </c:ser>
        <c:ser>
          <c:idx val="1"/>
          <c:order val="1"/>
          <c:tx>
            <c:strRef>
              <c:f>sucralose!$AI$16:$AJ$16</c:f>
              <c:strCache>
                <c:ptCount val="2"/>
                <c:pt idx="0">
                  <c:v>m</c:v>
                </c:pt>
                <c:pt idx="1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sucralose!$AK$14:$AQ$14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sucralose!$AK$16:$AQ$16</c:f>
              <c:numCache>
                <c:formatCode>General</c:formatCode>
                <c:ptCount val="7"/>
                <c:pt idx="0">
                  <c:v>0.55615899433120997</c:v>
                </c:pt>
                <c:pt idx="1">
                  <c:v>0.60916355796106303</c:v>
                </c:pt>
                <c:pt idx="2">
                  <c:v>0.52414682856448025</c:v>
                </c:pt>
                <c:pt idx="3">
                  <c:v>0.26764972461380382</c:v>
                </c:pt>
                <c:pt idx="4">
                  <c:v>0.20048923960773268</c:v>
                </c:pt>
                <c:pt idx="5">
                  <c:v>0.14567527009437981</c:v>
                </c:pt>
                <c:pt idx="6">
                  <c:v>0.18383308880706586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F-4DBD-9C27-34863DF1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44912"/>
        <c:axId val="2145051008"/>
      </c:lineChart>
      <c:catAx>
        <c:axId val="214504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51008"/>
        <c:crosses val="autoZero"/>
        <c:auto val="1"/>
        <c:lblAlgn val="ctr"/>
        <c:lblOffset val="100"/>
        <c:noMultiLvlLbl val="0"/>
      </c:catAx>
      <c:valAx>
        <c:axId val="2145051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(%)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596900</xdr:colOff>
      <xdr:row>1</xdr:row>
      <xdr:rowOff>171450</xdr:rowOff>
    </xdr:from>
    <xdr:to>
      <xdr:col>58</xdr:col>
      <xdr:colOff>609600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304800</xdr:colOff>
      <xdr:row>17</xdr:row>
      <xdr:rowOff>158750</xdr:rowOff>
    </xdr:from>
    <xdr:to>
      <xdr:col>49</xdr:col>
      <xdr:colOff>469900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177800</xdr:colOff>
      <xdr:row>27</xdr:row>
      <xdr:rowOff>6350</xdr:rowOff>
    </xdr:from>
    <xdr:to>
      <xdr:col>60</xdr:col>
      <xdr:colOff>368300</xdr:colOff>
      <xdr:row>47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1"/>
  <sheetViews>
    <sheetView topLeftCell="A30" zoomScale="90" zoomScaleNormal="90" zoomScalePageLayoutView="90" workbookViewId="0">
      <selection activeCell="AA26" sqref="AA26"/>
    </sheetView>
  </sheetViews>
  <sheetFormatPr defaultColWidth="11" defaultRowHeight="15.5" x14ac:dyDescent="0.35"/>
  <sheetData>
    <row r="1" spans="1:43" x14ac:dyDescent="0.35">
      <c r="A1" t="s">
        <v>3</v>
      </c>
      <c r="B1" t="s">
        <v>1</v>
      </c>
      <c r="C1" t="s">
        <v>4</v>
      </c>
      <c r="D1">
        <v>0.86803519061583578</v>
      </c>
      <c r="E1">
        <v>0.91500000000000004</v>
      </c>
      <c r="F1">
        <v>0.94893617021276599</v>
      </c>
      <c r="G1" s="3">
        <v>0.97783933518005539</v>
      </c>
      <c r="H1" s="3">
        <v>0.97289156626506024</v>
      </c>
      <c r="I1" s="3">
        <v>0.93410852713178294</v>
      </c>
      <c r="J1" s="3">
        <v>0.97205413494697113</v>
      </c>
    </row>
    <row r="2" spans="1:43" x14ac:dyDescent="0.35">
      <c r="A2" t="s">
        <v>7</v>
      </c>
      <c r="B2" t="s">
        <v>1</v>
      </c>
      <c r="C2" t="s">
        <v>4</v>
      </c>
      <c r="D2">
        <v>0.42561983471074383</v>
      </c>
      <c r="E2">
        <v>0.22115384615384615</v>
      </c>
      <c r="F2">
        <v>0.53125</v>
      </c>
      <c r="G2" s="3">
        <v>0.839622641509434</v>
      </c>
      <c r="H2" s="3">
        <v>0.85520361990950222</v>
      </c>
      <c r="I2" s="3">
        <v>0.95673076923076927</v>
      </c>
      <c r="J2" s="3">
        <v>0.94807692307692304</v>
      </c>
      <c r="AK2" s="2">
        <v>1E-4</v>
      </c>
      <c r="AL2" s="2">
        <v>1E-3</v>
      </c>
      <c r="AM2" s="2">
        <v>0.01</v>
      </c>
      <c r="AN2" s="2">
        <v>0.25</v>
      </c>
      <c r="AO2" s="2">
        <v>0.5</v>
      </c>
      <c r="AP2" s="2">
        <v>1</v>
      </c>
      <c r="AQ2" s="2">
        <v>2</v>
      </c>
    </row>
    <row r="3" spans="1:43" x14ac:dyDescent="0.35">
      <c r="A3" t="s">
        <v>10</v>
      </c>
      <c r="B3" t="s">
        <v>6</v>
      </c>
      <c r="C3" t="s">
        <v>2</v>
      </c>
      <c r="D3">
        <v>0.71604938271604934</v>
      </c>
      <c r="E3">
        <v>0.29166666666666669</v>
      </c>
      <c r="F3">
        <v>0.63428571428571423</v>
      </c>
      <c r="G3">
        <v>8.6124401913875603E-2</v>
      </c>
      <c r="H3">
        <v>8.6294416243654817E-2</v>
      </c>
      <c r="I3">
        <v>9.3406593406593408E-2</v>
      </c>
      <c r="J3">
        <v>0.4009424980959635</v>
      </c>
      <c r="M3" t="s">
        <v>3</v>
      </c>
      <c r="N3" t="s">
        <v>1</v>
      </c>
      <c r="O3" t="s">
        <v>4</v>
      </c>
      <c r="P3">
        <v>0.86803519061583578</v>
      </c>
      <c r="Q3">
        <v>0.91500000000000004</v>
      </c>
      <c r="R3">
        <v>0.94893617021276599</v>
      </c>
      <c r="S3">
        <v>0.97783933518005539</v>
      </c>
      <c r="T3">
        <v>0.97289156626506024</v>
      </c>
      <c r="U3">
        <v>0.93410852713178294</v>
      </c>
      <c r="V3">
        <v>0.97205413494697113</v>
      </c>
      <c r="AI3" t="s">
        <v>6</v>
      </c>
      <c r="AJ3" t="s">
        <v>4</v>
      </c>
      <c r="AK3">
        <v>0.61164526401520114</v>
      </c>
      <c r="AL3">
        <v>0.53642966987154894</v>
      </c>
      <c r="AM3">
        <v>0.53936464719163102</v>
      </c>
      <c r="AN3">
        <v>0.82725510406800329</v>
      </c>
      <c r="AO3">
        <v>0.85420406278654248</v>
      </c>
      <c r="AP3">
        <v>0.78369190708909298</v>
      </c>
      <c r="AQ3">
        <v>0.64951259493219227</v>
      </c>
    </row>
    <row r="4" spans="1:43" x14ac:dyDescent="0.35">
      <c r="A4" t="s">
        <v>12</v>
      </c>
      <c r="B4" t="s">
        <v>6</v>
      </c>
      <c r="C4" t="s">
        <v>4</v>
      </c>
      <c r="D4">
        <v>0.83660130718954251</v>
      </c>
      <c r="E4">
        <v>0.66355140186915884</v>
      </c>
      <c r="F4">
        <v>0.60185185185185186</v>
      </c>
      <c r="G4" s="3">
        <v>0.86394557823129248</v>
      </c>
      <c r="H4" s="3">
        <v>0.94117647058823528</v>
      </c>
      <c r="I4">
        <v>0.48908296943231439</v>
      </c>
      <c r="J4" s="3">
        <v>0.93173076923076925</v>
      </c>
      <c r="M4" t="s">
        <v>10</v>
      </c>
      <c r="N4" t="s">
        <v>6</v>
      </c>
      <c r="O4" t="s">
        <v>2</v>
      </c>
      <c r="P4">
        <v>0.71604938271604934</v>
      </c>
      <c r="Q4">
        <v>0.29166666666666669</v>
      </c>
      <c r="R4">
        <v>0.63428571428571423</v>
      </c>
      <c r="S4">
        <v>8.6124401913875603E-2</v>
      </c>
      <c r="T4">
        <v>8.6294416243654817E-2</v>
      </c>
      <c r="U4">
        <v>9.3406593406593408E-2</v>
      </c>
      <c r="V4">
        <v>0.4009424980959635</v>
      </c>
      <c r="AI4" t="s">
        <v>6</v>
      </c>
      <c r="AJ4" t="s">
        <v>2</v>
      </c>
      <c r="AK4">
        <v>0.56580920348576413</v>
      </c>
      <c r="AL4">
        <v>0.5002708925456627</v>
      </c>
      <c r="AM4">
        <v>0.54474849799877467</v>
      </c>
      <c r="AN4">
        <v>0.29140505205170236</v>
      </c>
      <c r="AO4">
        <v>0.19647713791242191</v>
      </c>
      <c r="AP4">
        <v>9.9857668890865198E-2</v>
      </c>
      <c r="AQ4">
        <v>0.10181136068157665</v>
      </c>
    </row>
    <row r="5" spans="1:43" x14ac:dyDescent="0.35">
      <c r="A5" t="s">
        <v>14</v>
      </c>
      <c r="B5" t="s">
        <v>6</v>
      </c>
      <c r="C5" t="s">
        <v>4</v>
      </c>
      <c r="D5">
        <v>0.86263736263736268</v>
      </c>
      <c r="E5">
        <v>0.91851851851851851</v>
      </c>
      <c r="F5">
        <v>0.94488188976377951</v>
      </c>
      <c r="G5" s="3">
        <v>0.96140350877192982</v>
      </c>
      <c r="H5" s="3">
        <v>0.96837944664031617</v>
      </c>
      <c r="I5" s="3">
        <v>0.96981132075471699</v>
      </c>
      <c r="J5" s="3">
        <v>0.94903748733535975</v>
      </c>
      <c r="M5" t="s">
        <v>20</v>
      </c>
      <c r="N5" t="s">
        <v>6</v>
      </c>
      <c r="O5" t="s">
        <v>2</v>
      </c>
      <c r="P5">
        <v>0.78873239436619713</v>
      </c>
      <c r="Q5">
        <v>0.79452054794520544</v>
      </c>
      <c r="R5">
        <v>0.703125</v>
      </c>
      <c r="S5">
        <v>0.94883720930232562</v>
      </c>
      <c r="T5">
        <v>0.90963855421686746</v>
      </c>
      <c r="U5">
        <v>0.31654676258992803</v>
      </c>
      <c r="V5">
        <v>0.38097986405027573</v>
      </c>
      <c r="X5" t="s">
        <v>10</v>
      </c>
      <c r="Y5" t="s">
        <v>6</v>
      </c>
      <c r="Z5" t="s">
        <v>2</v>
      </c>
      <c r="AA5">
        <v>0.71604938271604934</v>
      </c>
      <c r="AB5">
        <v>0.29166666666666669</v>
      </c>
      <c r="AC5">
        <v>0.63428571428571423</v>
      </c>
      <c r="AD5">
        <v>8.6124401913875603E-2</v>
      </c>
      <c r="AE5">
        <v>8.6294416243654817E-2</v>
      </c>
      <c r="AF5">
        <v>9.3406593406593408E-2</v>
      </c>
      <c r="AG5">
        <v>0.4009424980959635</v>
      </c>
      <c r="AI5" t="s">
        <v>1</v>
      </c>
      <c r="AJ5" t="s">
        <v>4</v>
      </c>
      <c r="AK5">
        <v>0.51386843254851322</v>
      </c>
      <c r="AL5">
        <v>0.50575618904419462</v>
      </c>
      <c r="AM5">
        <v>0.52253958804379563</v>
      </c>
      <c r="AN5">
        <v>0.74355942489656435</v>
      </c>
      <c r="AO5">
        <v>0.84765050936909203</v>
      </c>
      <c r="AP5">
        <v>0.86658281603914256</v>
      </c>
      <c r="AQ5">
        <v>0.76251702998700199</v>
      </c>
    </row>
    <row r="6" spans="1:43" x14ac:dyDescent="0.35">
      <c r="A6" t="s">
        <v>16</v>
      </c>
      <c r="B6" t="s">
        <v>1</v>
      </c>
      <c r="C6" t="s">
        <v>2</v>
      </c>
      <c r="D6">
        <v>0.69759450171821302</v>
      </c>
      <c r="E6">
        <v>0.71673819742489275</v>
      </c>
      <c r="F6">
        <v>0.67391304347826086</v>
      </c>
      <c r="G6">
        <v>0.30593607305936071</v>
      </c>
      <c r="H6">
        <v>0.15418502202643172</v>
      </c>
      <c r="I6">
        <v>7.7821011673151752E-2</v>
      </c>
      <c r="J6">
        <v>0.23736263736263735</v>
      </c>
      <c r="M6" t="s">
        <v>24</v>
      </c>
      <c r="N6" t="s">
        <v>6</v>
      </c>
      <c r="O6" t="s">
        <v>2</v>
      </c>
      <c r="P6">
        <v>0.61538461538461542</v>
      </c>
      <c r="Q6">
        <v>0.72093023255813948</v>
      </c>
      <c r="R6">
        <v>0.5757575757575758</v>
      </c>
      <c r="S6">
        <v>0.89200000000000002</v>
      </c>
      <c r="T6">
        <v>0.69191919191919193</v>
      </c>
      <c r="U6">
        <v>0.25714285714285712</v>
      </c>
      <c r="V6">
        <v>0.29761904761904762</v>
      </c>
      <c r="X6" t="s">
        <v>30</v>
      </c>
      <c r="Y6" t="s">
        <v>6</v>
      </c>
      <c r="Z6" t="s">
        <v>2</v>
      </c>
      <c r="AA6">
        <v>0.76470588235294112</v>
      </c>
      <c r="AB6">
        <v>0.65359477124183007</v>
      </c>
      <c r="AC6">
        <v>0.52941176470588236</v>
      </c>
      <c r="AD6">
        <v>0.19847328244274809</v>
      </c>
      <c r="AE6">
        <v>0.1440677966101695</v>
      </c>
      <c r="AF6">
        <v>0.11851851851851852</v>
      </c>
      <c r="AG6">
        <v>0.15579581708613965</v>
      </c>
      <c r="AI6" t="s">
        <v>1</v>
      </c>
      <c r="AJ6" t="s">
        <v>2</v>
      </c>
      <c r="AK6">
        <v>0.55615899433120997</v>
      </c>
      <c r="AL6">
        <v>0.60916355796106303</v>
      </c>
      <c r="AM6">
        <v>0.52414682856448025</v>
      </c>
      <c r="AN6">
        <v>0.26764972461380382</v>
      </c>
      <c r="AO6">
        <v>0.20048923960773268</v>
      </c>
      <c r="AP6">
        <v>0.14567527009437981</v>
      </c>
      <c r="AQ6">
        <v>0.18383308880706586</v>
      </c>
    </row>
    <row r="7" spans="1:43" x14ac:dyDescent="0.35">
      <c r="A7" t="s">
        <v>18</v>
      </c>
      <c r="B7" t="s">
        <v>1</v>
      </c>
      <c r="C7" t="s">
        <v>2</v>
      </c>
      <c r="D7">
        <v>0.76754385964912286</v>
      </c>
      <c r="E7">
        <v>0.72522522522522526</v>
      </c>
      <c r="F7">
        <v>0.65476190476190477</v>
      </c>
      <c r="G7">
        <v>0.46376811594202899</v>
      </c>
      <c r="H7">
        <v>5.8035714285714288E-2</v>
      </c>
      <c r="I7">
        <v>0.1889400921658986</v>
      </c>
      <c r="J7">
        <v>0.10748916855787086</v>
      </c>
      <c r="M7" t="s">
        <v>30</v>
      </c>
      <c r="N7" t="s">
        <v>6</v>
      </c>
      <c r="O7" t="s">
        <v>2</v>
      </c>
      <c r="P7">
        <v>0.76470588235294112</v>
      </c>
      <c r="Q7">
        <v>0.65359477124183007</v>
      </c>
      <c r="R7">
        <v>0.52941176470588236</v>
      </c>
      <c r="S7">
        <v>0.19847328244274809</v>
      </c>
      <c r="T7">
        <v>0.1440677966101695</v>
      </c>
      <c r="U7">
        <v>0.11851851851851852</v>
      </c>
      <c r="V7">
        <v>0.15579581708613965</v>
      </c>
      <c r="X7" t="s">
        <v>37</v>
      </c>
      <c r="Y7" t="s">
        <v>6</v>
      </c>
      <c r="Z7" t="s">
        <v>2</v>
      </c>
      <c r="AA7">
        <v>0.22535211267605634</v>
      </c>
      <c r="AB7">
        <v>0.48809523809523808</v>
      </c>
      <c r="AC7">
        <v>0.57777777777777772</v>
      </c>
      <c r="AD7">
        <v>3.7383177570093455E-2</v>
      </c>
      <c r="AE7">
        <v>1.0638297872340425E-2</v>
      </c>
      <c r="AF7">
        <v>3.3613445378151259E-2</v>
      </c>
      <c r="AG7">
        <v>1.8867924528301886E-2</v>
      </c>
    </row>
    <row r="8" spans="1:43" x14ac:dyDescent="0.35">
      <c r="A8" s="4" t="s">
        <v>20</v>
      </c>
      <c r="B8" t="s">
        <v>6</v>
      </c>
      <c r="C8" s="4" t="s">
        <v>1</v>
      </c>
      <c r="D8">
        <v>0.78873239436619713</v>
      </c>
      <c r="E8">
        <v>0.79452054794520544</v>
      </c>
      <c r="F8">
        <v>0.703125</v>
      </c>
      <c r="G8" s="3">
        <v>0.94883720930232562</v>
      </c>
      <c r="H8" s="3">
        <v>0.90963855421686746</v>
      </c>
      <c r="I8">
        <v>0.31654676258992803</v>
      </c>
      <c r="J8">
        <v>0.38097986405027573</v>
      </c>
      <c r="M8" t="s">
        <v>37</v>
      </c>
      <c r="N8" t="s">
        <v>6</v>
      </c>
      <c r="O8" t="s">
        <v>2</v>
      </c>
      <c r="P8">
        <v>0.22535211267605634</v>
      </c>
      <c r="Q8">
        <v>0.48809523809523808</v>
      </c>
      <c r="R8">
        <v>0.57777777777777772</v>
      </c>
      <c r="S8">
        <v>3.7383177570093455E-2</v>
      </c>
      <c r="T8">
        <v>1.0638297872340425E-2</v>
      </c>
      <c r="U8">
        <v>3.3613445378151259E-2</v>
      </c>
      <c r="V8">
        <v>1.8867924528301886E-2</v>
      </c>
      <c r="X8" t="s">
        <v>39</v>
      </c>
      <c r="Y8" t="s">
        <v>6</v>
      </c>
      <c r="Z8" t="s">
        <v>2</v>
      </c>
      <c r="AA8">
        <v>0.29104477611940299</v>
      </c>
      <c r="AB8">
        <v>0.56923076923076921</v>
      </c>
      <c r="AC8">
        <v>0.60799999999999998</v>
      </c>
      <c r="AD8">
        <v>0.31746031746031744</v>
      </c>
      <c r="AE8">
        <v>1.5748031496062992E-2</v>
      </c>
      <c r="AF8">
        <v>3.125E-2</v>
      </c>
      <c r="AG8">
        <v>1.5037593984962405E-2</v>
      </c>
    </row>
    <row r="9" spans="1:43" x14ac:dyDescent="0.35">
      <c r="A9" t="s">
        <v>22</v>
      </c>
      <c r="B9" t="s">
        <v>6</v>
      </c>
      <c r="C9" t="s">
        <v>4</v>
      </c>
      <c r="D9">
        <v>0.68663594470046085</v>
      </c>
      <c r="E9">
        <v>0.61688311688311692</v>
      </c>
      <c r="F9">
        <v>0.4315068493150685</v>
      </c>
      <c r="G9" s="3">
        <v>0.92640692640692646</v>
      </c>
      <c r="H9" s="3">
        <v>0.9569377990430622</v>
      </c>
      <c r="I9" s="3">
        <v>0.78</v>
      </c>
      <c r="J9">
        <v>0.4703132304815334</v>
      </c>
      <c r="M9" t="s">
        <v>38</v>
      </c>
      <c r="N9" t="s">
        <v>6</v>
      </c>
      <c r="O9" t="s">
        <v>2</v>
      </c>
      <c r="P9">
        <v>0.59405940594059403</v>
      </c>
      <c r="Q9">
        <v>0.5</v>
      </c>
      <c r="R9">
        <v>0.43846153846153846</v>
      </c>
      <c r="S9">
        <v>0.7931034482758621</v>
      </c>
      <c r="T9">
        <v>0.96842105263157896</v>
      </c>
      <c r="U9">
        <v>4.7619047619047616E-2</v>
      </c>
      <c r="V9">
        <v>2.6785714285714284E-2</v>
      </c>
      <c r="X9" t="s">
        <v>41</v>
      </c>
      <c r="Y9" t="s">
        <v>6</v>
      </c>
      <c r="Z9" t="s">
        <v>2</v>
      </c>
      <c r="AA9">
        <v>0.69565217391304346</v>
      </c>
      <c r="AB9">
        <v>0.3968253968253968</v>
      </c>
      <c r="AC9">
        <v>0.6619718309859155</v>
      </c>
      <c r="AD9">
        <v>0.43065693430656932</v>
      </c>
      <c r="AE9">
        <v>0.70138888888888884</v>
      </c>
      <c r="AF9">
        <v>0.26728110599078342</v>
      </c>
      <c r="AG9">
        <v>0.22018348623853212</v>
      </c>
      <c r="AK9" s="2">
        <v>1E-4</v>
      </c>
      <c r="AL9" s="2">
        <v>1E-3</v>
      </c>
      <c r="AM9" s="2">
        <v>0.01</v>
      </c>
      <c r="AN9" s="2">
        <v>0.25</v>
      </c>
      <c r="AO9" s="2">
        <v>0.5</v>
      </c>
      <c r="AP9" s="2">
        <v>1</v>
      </c>
      <c r="AQ9" s="2">
        <v>2</v>
      </c>
    </row>
    <row r="10" spans="1:43" x14ac:dyDescent="0.35">
      <c r="A10" s="4" t="s">
        <v>24</v>
      </c>
      <c r="B10" t="s">
        <v>6</v>
      </c>
      <c r="C10" s="4" t="s">
        <v>1</v>
      </c>
      <c r="D10">
        <v>0.61538461538461542</v>
      </c>
      <c r="E10">
        <v>0.72093023255813948</v>
      </c>
      <c r="F10">
        <v>0.5757575757575758</v>
      </c>
      <c r="G10" s="3">
        <v>0.89200000000000002</v>
      </c>
      <c r="H10" s="3">
        <v>0.69191919191919193</v>
      </c>
      <c r="I10">
        <v>0.25714285714285712</v>
      </c>
      <c r="J10">
        <v>0.29761904761904762</v>
      </c>
      <c r="M10" t="s">
        <v>39</v>
      </c>
      <c r="N10" t="s">
        <v>6</v>
      </c>
      <c r="O10" t="s">
        <v>2</v>
      </c>
      <c r="P10">
        <v>0.29104477611940299</v>
      </c>
      <c r="Q10">
        <v>0.56923076923076921</v>
      </c>
      <c r="R10">
        <v>0.60799999999999998</v>
      </c>
      <c r="S10">
        <v>0.31746031746031744</v>
      </c>
      <c r="T10">
        <v>1.5748031496062992E-2</v>
      </c>
      <c r="U10">
        <v>3.125E-2</v>
      </c>
      <c r="V10">
        <v>1.5037593984962405E-2</v>
      </c>
      <c r="X10" t="s">
        <v>21</v>
      </c>
      <c r="Y10" t="s">
        <v>6</v>
      </c>
      <c r="Z10" t="s">
        <v>2</v>
      </c>
      <c r="AA10">
        <v>0.72881355932203384</v>
      </c>
      <c r="AB10">
        <v>0.35344827586206895</v>
      </c>
      <c r="AC10">
        <v>0.32710280373831774</v>
      </c>
      <c r="AD10">
        <v>3.8834951456310676E-2</v>
      </c>
      <c r="AE10">
        <v>4.2105263157894736E-2</v>
      </c>
      <c r="AF10">
        <v>3.0303030303030304E-2</v>
      </c>
      <c r="AG10">
        <v>1.8867924528301886E-2</v>
      </c>
      <c r="AI10" t="s">
        <v>6</v>
      </c>
      <c r="AJ10" t="s">
        <v>4</v>
      </c>
      <c r="AK10">
        <v>0.61164526401520114</v>
      </c>
      <c r="AL10">
        <v>0.53642966987154894</v>
      </c>
      <c r="AM10">
        <v>0.53936464719163102</v>
      </c>
      <c r="AN10">
        <v>0.82725510406800329</v>
      </c>
      <c r="AO10">
        <v>0.85420406278654248</v>
      </c>
      <c r="AP10">
        <v>0.78369190708909298</v>
      </c>
      <c r="AQ10">
        <v>0.64951259493219227</v>
      </c>
    </row>
    <row r="11" spans="1:43" x14ac:dyDescent="0.35">
      <c r="A11" t="s">
        <v>26</v>
      </c>
      <c r="B11" t="s">
        <v>1</v>
      </c>
      <c r="C11" t="s">
        <v>2</v>
      </c>
      <c r="D11">
        <v>0.61576354679802958</v>
      </c>
      <c r="E11">
        <v>0.84357541899441346</v>
      </c>
      <c r="F11">
        <v>0.54601226993865026</v>
      </c>
      <c r="G11">
        <v>0.19727891156462585</v>
      </c>
      <c r="H11">
        <v>0.18072289156626506</v>
      </c>
      <c r="I11">
        <v>8.8757396449704137E-2</v>
      </c>
      <c r="J11">
        <v>0.13410460021905807</v>
      </c>
      <c r="M11" t="s">
        <v>41</v>
      </c>
      <c r="N11" t="s">
        <v>6</v>
      </c>
      <c r="O11" t="s">
        <v>2</v>
      </c>
      <c r="P11">
        <v>0.69565217391304346</v>
      </c>
      <c r="Q11">
        <v>0.3968253968253968</v>
      </c>
      <c r="R11">
        <v>0.6619718309859155</v>
      </c>
      <c r="S11">
        <v>0.43065693430656932</v>
      </c>
      <c r="T11">
        <v>0.70138888888888884</v>
      </c>
      <c r="U11">
        <v>0.26728110599078342</v>
      </c>
      <c r="V11">
        <v>0.22018348623853212</v>
      </c>
      <c r="X11" t="s">
        <v>23</v>
      </c>
      <c r="Y11" t="s">
        <v>6</v>
      </c>
      <c r="Z11" t="s">
        <v>2</v>
      </c>
      <c r="AA11">
        <v>0.67333333333333334</v>
      </c>
      <c r="AB11">
        <v>0.50303030303030305</v>
      </c>
      <c r="AC11">
        <v>0.57462686567164178</v>
      </c>
      <c r="AD11">
        <v>0.57065217391304346</v>
      </c>
      <c r="AE11">
        <v>0.14545454545454545</v>
      </c>
      <c r="AF11">
        <v>3.1007751937984496E-2</v>
      </c>
      <c r="AG11">
        <v>4.0404040404040407E-2</v>
      </c>
      <c r="AI11" t="s">
        <v>6</v>
      </c>
      <c r="AJ11" t="s">
        <v>2</v>
      </c>
      <c r="AK11">
        <v>0.56580920348576413</v>
      </c>
      <c r="AL11">
        <v>0.5002708925456627</v>
      </c>
      <c r="AM11">
        <v>0.54474849799877467</v>
      </c>
      <c r="AN11">
        <v>0.29140505205170236</v>
      </c>
      <c r="AO11">
        <v>0.19647713791242191</v>
      </c>
      <c r="AP11">
        <v>9.9857668890865198E-2</v>
      </c>
      <c r="AQ11">
        <v>0.10181136068157665</v>
      </c>
    </row>
    <row r="12" spans="1:43" x14ac:dyDescent="0.35">
      <c r="A12" t="s">
        <v>28</v>
      </c>
      <c r="B12" t="s">
        <v>1</v>
      </c>
      <c r="C12" t="s">
        <v>4</v>
      </c>
      <c r="D12">
        <v>0.73966942148760328</v>
      </c>
      <c r="E12">
        <v>0.64171122994652408</v>
      </c>
      <c r="F12">
        <v>0.4913294797687861</v>
      </c>
      <c r="G12" s="3">
        <v>0.89814814814814814</v>
      </c>
      <c r="H12" s="3">
        <v>0.96682464454976302</v>
      </c>
      <c r="I12" s="3">
        <v>0.93004115226337447</v>
      </c>
      <c r="J12" s="3">
        <v>0.86968475073313778</v>
      </c>
      <c r="M12" t="s">
        <v>21</v>
      </c>
      <c r="N12" t="s">
        <v>6</v>
      </c>
      <c r="O12" t="s">
        <v>2</v>
      </c>
      <c r="P12">
        <v>0.72881355932203384</v>
      </c>
      <c r="Q12">
        <v>0.35344827586206895</v>
      </c>
      <c r="R12">
        <v>0.32710280373831774</v>
      </c>
      <c r="S12">
        <v>3.8834951456310676E-2</v>
      </c>
      <c r="T12">
        <v>4.2105263157894736E-2</v>
      </c>
      <c r="U12">
        <v>3.0303030303030304E-2</v>
      </c>
      <c r="V12">
        <v>1.8867924528301886E-2</v>
      </c>
      <c r="X12" t="s">
        <v>25</v>
      </c>
      <c r="Y12" t="s">
        <v>6</v>
      </c>
      <c r="Z12" t="s">
        <v>2</v>
      </c>
      <c r="AA12">
        <v>0.28985507246376813</v>
      </c>
      <c r="AB12">
        <v>0.22123893805309736</v>
      </c>
      <c r="AC12">
        <v>0.192</v>
      </c>
      <c r="AD12">
        <v>3.6585365853658534E-2</v>
      </c>
      <c r="AE12">
        <v>6.6666666666666666E-2</v>
      </c>
      <c r="AF12">
        <v>2.5423728813559324E-2</v>
      </c>
      <c r="AG12">
        <v>2.7027027027027029E-2</v>
      </c>
    </row>
    <row r="13" spans="1:43" x14ac:dyDescent="0.35">
      <c r="A13" t="s">
        <v>30</v>
      </c>
      <c r="B13" t="s">
        <v>6</v>
      </c>
      <c r="C13" t="s">
        <v>2</v>
      </c>
      <c r="D13">
        <v>0.76470588235294112</v>
      </c>
      <c r="E13">
        <v>0.65359477124183007</v>
      </c>
      <c r="F13">
        <v>0.52941176470588236</v>
      </c>
      <c r="G13">
        <v>0.19847328244274809</v>
      </c>
      <c r="H13">
        <v>0.1440677966101695</v>
      </c>
      <c r="I13">
        <v>0.11851851851851852</v>
      </c>
      <c r="J13">
        <v>0.15579581708613965</v>
      </c>
      <c r="M13" t="s">
        <v>23</v>
      </c>
      <c r="N13" t="s">
        <v>6</v>
      </c>
      <c r="O13" t="s">
        <v>2</v>
      </c>
      <c r="P13">
        <v>0.67333333333333334</v>
      </c>
      <c r="Q13">
        <v>0.50303030303030305</v>
      </c>
      <c r="R13">
        <v>0.57462686567164178</v>
      </c>
      <c r="S13">
        <v>0.57065217391304346</v>
      </c>
      <c r="T13">
        <v>0.14545454545454545</v>
      </c>
      <c r="U13">
        <v>3.1007751937984496E-2</v>
      </c>
      <c r="V13">
        <v>4.0404040404040407E-2</v>
      </c>
      <c r="X13" t="s">
        <v>29</v>
      </c>
      <c r="Y13" t="s">
        <v>6</v>
      </c>
      <c r="Z13" t="s">
        <v>2</v>
      </c>
      <c r="AA13">
        <v>0.98019801980198018</v>
      </c>
      <c r="AB13">
        <v>0.97619047619047616</v>
      </c>
      <c r="AC13">
        <v>0.98130841121495327</v>
      </c>
      <c r="AD13">
        <v>0.71232876712328763</v>
      </c>
      <c r="AE13">
        <v>0.3968253968253968</v>
      </c>
      <c r="AF13">
        <v>9.9173553719008267E-2</v>
      </c>
      <c r="AG13">
        <v>4.4247787610619468E-2</v>
      </c>
    </row>
    <row r="14" spans="1:43" x14ac:dyDescent="0.35">
      <c r="A14" t="s">
        <v>33</v>
      </c>
      <c r="B14" t="s">
        <v>6</v>
      </c>
      <c r="C14" t="s">
        <v>4</v>
      </c>
      <c r="D14">
        <v>0.72180451127819545</v>
      </c>
      <c r="E14">
        <v>0.7350427350427351</v>
      </c>
      <c r="F14">
        <v>0.75490196078431371</v>
      </c>
      <c r="G14" s="3">
        <v>0.82269503546099287</v>
      </c>
      <c r="H14" s="3">
        <v>0.94244604316546765</v>
      </c>
      <c r="I14" s="3">
        <v>0.95302013422818788</v>
      </c>
      <c r="J14" s="3">
        <v>0.89898373983739832</v>
      </c>
      <c r="M14" t="s">
        <v>25</v>
      </c>
      <c r="N14" t="s">
        <v>6</v>
      </c>
      <c r="O14" t="s">
        <v>2</v>
      </c>
      <c r="P14">
        <v>0.28985507246376813</v>
      </c>
      <c r="Q14">
        <v>0.22123893805309736</v>
      </c>
      <c r="R14">
        <v>0.192</v>
      </c>
      <c r="S14">
        <v>3.6585365853658534E-2</v>
      </c>
      <c r="T14">
        <v>6.6666666666666666E-2</v>
      </c>
      <c r="U14">
        <v>2.5423728813559324E-2</v>
      </c>
      <c r="V14">
        <v>2.7027027027027029E-2</v>
      </c>
      <c r="X14" t="s">
        <v>5</v>
      </c>
      <c r="Y14" t="s">
        <v>6</v>
      </c>
      <c r="Z14" t="s">
        <v>2</v>
      </c>
      <c r="AA14">
        <v>0.67961165048543692</v>
      </c>
      <c r="AB14">
        <v>0.39310344827586208</v>
      </c>
      <c r="AC14">
        <v>0.38609583660644142</v>
      </c>
      <c r="AD14">
        <v>3.2887402452619841E-2</v>
      </c>
      <c r="AE14">
        <v>2.2058823529411766E-2</v>
      </c>
      <c r="AF14">
        <v>1.9867549668874173E-2</v>
      </c>
      <c r="AG14">
        <v>2.3076923076923078E-2</v>
      </c>
      <c r="AK14" s="2">
        <v>1E-4</v>
      </c>
      <c r="AL14" s="2">
        <v>1E-3</v>
      </c>
      <c r="AM14" s="2">
        <v>0.01</v>
      </c>
      <c r="AN14" s="2">
        <v>0.25</v>
      </c>
      <c r="AO14" s="2">
        <v>0.5</v>
      </c>
      <c r="AP14" s="2">
        <v>1</v>
      </c>
      <c r="AQ14" s="2">
        <v>2</v>
      </c>
    </row>
    <row r="15" spans="1:43" x14ac:dyDescent="0.35">
      <c r="A15" t="s">
        <v>35</v>
      </c>
      <c r="B15" t="s">
        <v>1</v>
      </c>
      <c r="C15" t="s">
        <v>4</v>
      </c>
      <c r="D15">
        <v>0.41706161137440756</v>
      </c>
      <c r="E15">
        <v>0.68163265306122445</v>
      </c>
      <c r="F15">
        <v>0.67248908296943233</v>
      </c>
      <c r="G15" s="3">
        <v>0.8571428571428571</v>
      </c>
      <c r="H15" s="3">
        <v>0.96923076923076923</v>
      </c>
      <c r="I15" s="3">
        <v>0.97560975609756095</v>
      </c>
      <c r="J15" s="3">
        <v>0.98002364066193848</v>
      </c>
      <c r="M15" t="s">
        <v>27</v>
      </c>
      <c r="N15" t="s">
        <v>6</v>
      </c>
      <c r="O15" t="s">
        <v>2</v>
      </c>
      <c r="P15">
        <v>0.3807531380753138</v>
      </c>
      <c r="Q15">
        <v>0.50691244239631339</v>
      </c>
      <c r="R15">
        <v>0.42731277533039647</v>
      </c>
      <c r="S15">
        <v>0.628</v>
      </c>
      <c r="T15">
        <v>0.67759562841530052</v>
      </c>
      <c r="U15">
        <v>0.38650306748466257</v>
      </c>
      <c r="V15">
        <v>0.14534883720930233</v>
      </c>
      <c r="X15" t="s">
        <v>9</v>
      </c>
      <c r="Y15" t="s">
        <v>6</v>
      </c>
      <c r="Z15" t="s">
        <v>2</v>
      </c>
      <c r="AA15">
        <v>5.3333333333333337E-2</v>
      </c>
      <c r="AB15">
        <v>2.6086956521739129E-2</v>
      </c>
      <c r="AC15">
        <v>0.10469077568134172</v>
      </c>
      <c r="AD15">
        <v>9.0909090909090905E-3</v>
      </c>
      <c r="AE15">
        <v>3.1007751937984496E-2</v>
      </c>
      <c r="AF15">
        <v>2.3255813953488372E-2</v>
      </c>
      <c r="AG15">
        <v>3.3333333333333333E-2</v>
      </c>
      <c r="AI15" t="s">
        <v>1</v>
      </c>
      <c r="AJ15" t="s">
        <v>4</v>
      </c>
      <c r="AK15">
        <v>0.51386843254851322</v>
      </c>
      <c r="AL15">
        <v>0.50575618904419462</v>
      </c>
      <c r="AM15">
        <v>0.52253958804379563</v>
      </c>
      <c r="AN15">
        <v>0.74355942489656435</v>
      </c>
      <c r="AO15">
        <v>0.84765050936909203</v>
      </c>
      <c r="AP15">
        <v>0.86658281603914256</v>
      </c>
      <c r="AQ15">
        <v>0.76251702998700199</v>
      </c>
    </row>
    <row r="16" spans="1:43" x14ac:dyDescent="0.35">
      <c r="A16" t="s">
        <v>36</v>
      </c>
      <c r="B16" t="s">
        <v>1</v>
      </c>
      <c r="C16" t="s">
        <v>4</v>
      </c>
      <c r="D16">
        <v>0.44152046783625731</v>
      </c>
      <c r="E16">
        <v>0.42320819112627989</v>
      </c>
      <c r="F16">
        <v>0.17174515235457063</v>
      </c>
      <c r="G16" s="3">
        <v>0.92639593908629436</v>
      </c>
      <c r="H16" s="3">
        <v>0.97376093294460642</v>
      </c>
      <c r="I16" s="3">
        <v>0.93191489361702129</v>
      </c>
      <c r="J16" s="3">
        <v>0.8267734553775743</v>
      </c>
      <c r="M16" t="s">
        <v>29</v>
      </c>
      <c r="N16" t="s">
        <v>6</v>
      </c>
      <c r="O16" t="s">
        <v>2</v>
      </c>
      <c r="P16">
        <v>0.98019801980198018</v>
      </c>
      <c r="Q16">
        <v>0.97619047619047616</v>
      </c>
      <c r="R16">
        <v>0.98130841121495327</v>
      </c>
      <c r="S16">
        <v>0.71232876712328763</v>
      </c>
      <c r="T16">
        <v>0.3968253968253968</v>
      </c>
      <c r="U16">
        <v>9.9173553719008267E-2</v>
      </c>
      <c r="V16">
        <v>4.4247787610619468E-2</v>
      </c>
      <c r="X16" t="s">
        <v>11</v>
      </c>
      <c r="Y16" t="s">
        <v>6</v>
      </c>
      <c r="Z16" t="s">
        <v>2</v>
      </c>
      <c r="AA16">
        <v>0.40625</v>
      </c>
      <c r="AB16">
        <v>0.44881889763779526</v>
      </c>
      <c r="AC16">
        <v>0.5502403846153846</v>
      </c>
      <c r="AD16">
        <v>0.50600961538461542</v>
      </c>
      <c r="AE16">
        <v>6.25E-2</v>
      </c>
      <c r="AF16">
        <v>3.2520325203252036E-2</v>
      </c>
      <c r="AG16">
        <v>2.7027027027027029E-2</v>
      </c>
      <c r="AI16" t="s">
        <v>1</v>
      </c>
      <c r="AJ16" t="s">
        <v>2</v>
      </c>
      <c r="AK16">
        <v>0.55615899433120997</v>
      </c>
      <c r="AL16">
        <v>0.60916355796106303</v>
      </c>
      <c r="AM16">
        <v>0.52414682856448025</v>
      </c>
      <c r="AN16">
        <v>0.26764972461380382</v>
      </c>
      <c r="AO16">
        <v>0.20048923960773268</v>
      </c>
      <c r="AP16">
        <v>0.14567527009437981</v>
      </c>
      <c r="AQ16">
        <v>0.18383308880706586</v>
      </c>
    </row>
    <row r="17" spans="1:33" x14ac:dyDescent="0.35">
      <c r="A17" t="s">
        <v>37</v>
      </c>
      <c r="B17" t="s">
        <v>6</v>
      </c>
      <c r="C17" t="s">
        <v>2</v>
      </c>
      <c r="D17">
        <v>0.22535211267605634</v>
      </c>
      <c r="E17">
        <v>0.48809523809523808</v>
      </c>
      <c r="F17">
        <v>0.57777777777777772</v>
      </c>
      <c r="G17">
        <v>3.7383177570093455E-2</v>
      </c>
      <c r="H17">
        <v>1.0638297872340425E-2</v>
      </c>
      <c r="I17">
        <v>3.3613445378151259E-2</v>
      </c>
      <c r="J17">
        <v>1.8867924528301886E-2</v>
      </c>
      <c r="M17" t="s">
        <v>32</v>
      </c>
      <c r="N17" t="s">
        <v>6</v>
      </c>
      <c r="O17" t="s">
        <v>2</v>
      </c>
      <c r="P17">
        <v>0.6692913385826772</v>
      </c>
      <c r="Q17">
        <v>0.90899470899470902</v>
      </c>
      <c r="R17">
        <v>0.81203007518796988</v>
      </c>
      <c r="S17">
        <v>0.98607242339832868</v>
      </c>
      <c r="T17">
        <v>0.59788359788359791</v>
      </c>
      <c r="U17">
        <v>0.44565217391304346</v>
      </c>
      <c r="V17">
        <v>0.42713567839195982</v>
      </c>
      <c r="X17" t="s">
        <v>13</v>
      </c>
      <c r="Y17" t="s">
        <v>6</v>
      </c>
      <c r="Z17" t="s">
        <v>2</v>
      </c>
      <c r="AA17">
        <v>0.46186440677966101</v>
      </c>
      <c r="AB17">
        <v>0.52380952380952384</v>
      </c>
      <c r="AC17">
        <v>0.43315645326942825</v>
      </c>
      <c r="AD17">
        <v>0.67572331074894709</v>
      </c>
      <c r="AE17">
        <v>0.48768472906403942</v>
      </c>
      <c r="AF17">
        <v>5.6910569105691054E-2</v>
      </c>
      <c r="AG17">
        <v>1.4084507042253521E-2</v>
      </c>
    </row>
    <row r="18" spans="1:33" x14ac:dyDescent="0.35">
      <c r="A18" s="4" t="s">
        <v>38</v>
      </c>
      <c r="B18" t="s">
        <v>6</v>
      </c>
      <c r="C18" s="4" t="s">
        <v>1</v>
      </c>
      <c r="D18">
        <v>0.59405940594059403</v>
      </c>
      <c r="E18">
        <v>0.5</v>
      </c>
      <c r="F18">
        <v>0.43846153846153846</v>
      </c>
      <c r="G18" s="3">
        <v>0.7931034482758621</v>
      </c>
      <c r="H18" s="3">
        <v>0.96842105263157896</v>
      </c>
      <c r="I18">
        <v>4.7619047619047616E-2</v>
      </c>
      <c r="J18">
        <v>2.6785714285714284E-2</v>
      </c>
      <c r="M18" t="s">
        <v>5</v>
      </c>
      <c r="N18" t="s">
        <v>6</v>
      </c>
      <c r="O18" t="s">
        <v>2</v>
      </c>
      <c r="P18">
        <v>0.67961165048543692</v>
      </c>
      <c r="Q18">
        <v>0.39310344827586208</v>
      </c>
      <c r="R18">
        <v>0.38609583660644142</v>
      </c>
      <c r="S18">
        <v>3.2887402452619841E-2</v>
      </c>
      <c r="T18">
        <v>2.2058823529411766E-2</v>
      </c>
      <c r="U18">
        <v>1.9867549668874173E-2</v>
      </c>
      <c r="V18">
        <v>2.3076923076923078E-2</v>
      </c>
      <c r="X18" t="s">
        <v>15</v>
      </c>
      <c r="Y18" t="s">
        <v>6</v>
      </c>
      <c r="Z18" t="s">
        <v>2</v>
      </c>
      <c r="AA18">
        <v>0.92647058823529416</v>
      </c>
      <c r="AB18">
        <v>0.3724137931034483</v>
      </c>
      <c r="AC18">
        <v>0.52518557794273601</v>
      </c>
      <c r="AD18">
        <v>7.0048309178743953E-2</v>
      </c>
      <c r="AE18">
        <v>4.2735042735042736E-2</v>
      </c>
      <c r="AF18">
        <v>2.7522935779816515E-2</v>
      </c>
      <c r="AG18">
        <v>4.4642857142857144E-2</v>
      </c>
    </row>
    <row r="19" spans="1:33" x14ac:dyDescent="0.35">
      <c r="A19" t="s">
        <v>40</v>
      </c>
      <c r="B19" t="s">
        <v>1</v>
      </c>
      <c r="C19" t="s">
        <v>4</v>
      </c>
      <c r="D19">
        <v>0.59887005649717517</v>
      </c>
      <c r="E19">
        <v>0.74863387978142082</v>
      </c>
      <c r="F19">
        <v>0.79365079365079361</v>
      </c>
      <c r="G19" s="3">
        <v>0.544973544973545</v>
      </c>
      <c r="H19" s="3">
        <v>0.92307692307692313</v>
      </c>
      <c r="I19" s="3">
        <v>0.97297297297297303</v>
      </c>
      <c r="J19" s="3">
        <v>0.86111111111111116</v>
      </c>
      <c r="M19" t="s">
        <v>9</v>
      </c>
      <c r="N19" t="s">
        <v>6</v>
      </c>
      <c r="O19" t="s">
        <v>2</v>
      </c>
      <c r="P19">
        <v>5.3333333333333337E-2</v>
      </c>
      <c r="Q19">
        <v>2.6086956521739129E-2</v>
      </c>
      <c r="R19">
        <v>0.10469077568134172</v>
      </c>
      <c r="S19">
        <v>9.0909090909090905E-3</v>
      </c>
      <c r="T19">
        <v>3.1007751937984496E-2</v>
      </c>
      <c r="U19">
        <v>2.3255813953488372E-2</v>
      </c>
      <c r="V19">
        <v>3.3333333333333333E-2</v>
      </c>
      <c r="X19" t="s">
        <v>19</v>
      </c>
      <c r="Y19" t="s">
        <v>6</v>
      </c>
      <c r="Z19" t="s">
        <v>2</v>
      </c>
      <c r="AA19">
        <v>0.5757575757575758</v>
      </c>
      <c r="AB19">
        <v>0.6785714285714286</v>
      </c>
      <c r="AC19">
        <v>0.51783723522853964</v>
      </c>
      <c r="AD19">
        <v>0.10135135135135136</v>
      </c>
      <c r="AE19">
        <v>0.21917808219178081</v>
      </c>
      <c r="AF19">
        <v>8.2758620689655171E-2</v>
      </c>
      <c r="AG19">
        <v>0.13821138211382114</v>
      </c>
    </row>
    <row r="20" spans="1:33" x14ac:dyDescent="0.35">
      <c r="A20" s="4" t="s">
        <v>42</v>
      </c>
      <c r="B20" t="s">
        <v>1</v>
      </c>
      <c r="C20" s="4" t="s">
        <v>1</v>
      </c>
      <c r="D20">
        <v>0.47263681592039802</v>
      </c>
      <c r="E20">
        <v>0.59760956175298807</v>
      </c>
      <c r="F20">
        <v>0.4263565891472868</v>
      </c>
      <c r="H20">
        <v>0.4854368932038835</v>
      </c>
      <c r="I20" s="3">
        <v>0.99264705882352944</v>
      </c>
      <c r="J20" s="3">
        <v>1</v>
      </c>
      <c r="M20" t="s">
        <v>11</v>
      </c>
      <c r="N20" t="s">
        <v>6</v>
      </c>
      <c r="O20" t="s">
        <v>2</v>
      </c>
      <c r="P20">
        <v>0.40625</v>
      </c>
      <c r="Q20">
        <v>0.44881889763779526</v>
      </c>
      <c r="R20">
        <v>0.5502403846153846</v>
      </c>
      <c r="S20">
        <v>0.50600961538461542</v>
      </c>
      <c r="T20">
        <v>6.25E-2</v>
      </c>
      <c r="U20">
        <v>3.2520325203252036E-2</v>
      </c>
      <c r="V20">
        <v>2.7027027027027029E-2</v>
      </c>
      <c r="X20" t="s">
        <v>112</v>
      </c>
      <c r="Y20" t="s">
        <v>6</v>
      </c>
      <c r="Z20" t="s">
        <v>2</v>
      </c>
      <c r="AA20">
        <v>0.96863207547169816</v>
      </c>
      <c r="AB20">
        <v>0.97836486192650574</v>
      </c>
      <c r="AC20">
        <v>0.96267361111111116</v>
      </c>
      <c r="AD20">
        <v>0.1695309471507947</v>
      </c>
      <c r="AE20">
        <v>0.17006802721088435</v>
      </c>
      <c r="AF20">
        <v>0.13496932515337423</v>
      </c>
      <c r="AG20">
        <v>0.30769230769230771</v>
      </c>
    </row>
    <row r="21" spans="1:33" x14ac:dyDescent="0.35">
      <c r="A21" t="s">
        <v>44</v>
      </c>
      <c r="B21" t="s">
        <v>6</v>
      </c>
      <c r="C21" t="s">
        <v>4</v>
      </c>
      <c r="D21">
        <v>0.359375</v>
      </c>
      <c r="E21">
        <v>0.52307692307692311</v>
      </c>
      <c r="F21">
        <v>0.28873239436619719</v>
      </c>
      <c r="G21" s="3">
        <v>0.75974025974025972</v>
      </c>
      <c r="H21" s="3">
        <v>0.97777777777777775</v>
      </c>
      <c r="I21" s="3">
        <v>0.53846153846153844</v>
      </c>
      <c r="J21" s="3">
        <v>0.82677165354330706</v>
      </c>
      <c r="M21" t="s">
        <v>13</v>
      </c>
      <c r="N21" t="s">
        <v>6</v>
      </c>
      <c r="O21" t="s">
        <v>2</v>
      </c>
      <c r="P21">
        <v>0.46186440677966101</v>
      </c>
      <c r="Q21">
        <v>0.52380952380952384</v>
      </c>
      <c r="R21">
        <v>0.43315645326942825</v>
      </c>
      <c r="S21">
        <v>0.67572331074894709</v>
      </c>
      <c r="T21">
        <v>0.48768472906403942</v>
      </c>
      <c r="U21">
        <v>5.6910569105691054E-2</v>
      </c>
      <c r="V21">
        <v>1.4084507042253521E-2</v>
      </c>
      <c r="X21" t="s">
        <v>113</v>
      </c>
      <c r="Y21" t="s">
        <v>6</v>
      </c>
      <c r="Z21" t="s">
        <v>2</v>
      </c>
      <c r="AA21">
        <v>0.3431818181818182</v>
      </c>
      <c r="AB21">
        <v>0.44462302746931615</v>
      </c>
      <c r="AC21">
        <v>0.61285846438482894</v>
      </c>
      <c r="AD21">
        <v>0.49559799539482596</v>
      </c>
      <c r="AE21">
        <v>0.61146496815286622</v>
      </c>
      <c r="AF21">
        <v>0.28965517241379313</v>
      </c>
      <c r="AG21">
        <v>0.13043478260869565</v>
      </c>
    </row>
    <row r="22" spans="1:33" x14ac:dyDescent="0.35">
      <c r="A22" t="s">
        <v>45</v>
      </c>
      <c r="B22" t="s">
        <v>6</v>
      </c>
      <c r="C22" t="s">
        <v>4</v>
      </c>
      <c r="D22">
        <v>0.4563106796116505</v>
      </c>
      <c r="E22">
        <v>0.25600000000000001</v>
      </c>
      <c r="F22">
        <v>0.41584158415841582</v>
      </c>
      <c r="G22" s="3">
        <v>0.94285714285714284</v>
      </c>
      <c r="H22" s="3">
        <v>0.80379746835443033</v>
      </c>
      <c r="I22" s="3">
        <v>0.98245614035087714</v>
      </c>
      <c r="J22" s="3">
        <v>0.84873949579831931</v>
      </c>
      <c r="M22" t="s">
        <v>15</v>
      </c>
      <c r="N22" t="s">
        <v>6</v>
      </c>
      <c r="O22" t="s">
        <v>2</v>
      </c>
      <c r="P22">
        <v>0.92647058823529416</v>
      </c>
      <c r="Q22">
        <v>0.3724137931034483</v>
      </c>
      <c r="R22">
        <v>0.52518557794273601</v>
      </c>
      <c r="S22">
        <v>7.0048309178743953E-2</v>
      </c>
      <c r="T22">
        <v>4.2735042735042736E-2</v>
      </c>
      <c r="U22">
        <v>2.7522935779816515E-2</v>
      </c>
      <c r="V22">
        <v>4.4642857142857144E-2</v>
      </c>
      <c r="X22" t="s">
        <v>114</v>
      </c>
      <c r="Y22" t="s">
        <v>6</v>
      </c>
      <c r="Z22" t="s">
        <v>2</v>
      </c>
      <c r="AA22">
        <v>0.40445990180032731</v>
      </c>
      <c r="AB22">
        <v>0.68576329331046315</v>
      </c>
      <c r="AC22">
        <v>0.62624945675793131</v>
      </c>
      <c r="AD22">
        <v>0.75655172413793104</v>
      </c>
      <c r="AE22">
        <v>0.2807017543859649</v>
      </c>
      <c r="AF22">
        <v>0.4</v>
      </c>
      <c r="AG22">
        <v>0.17272727272727273</v>
      </c>
    </row>
    <row r="23" spans="1:33" x14ac:dyDescent="0.35">
      <c r="A23" t="s">
        <v>46</v>
      </c>
      <c r="B23" t="s">
        <v>1</v>
      </c>
      <c r="C23" t="s">
        <v>2</v>
      </c>
      <c r="D23">
        <v>0.50292397660818711</v>
      </c>
      <c r="E23">
        <v>0.51578947368421058</v>
      </c>
      <c r="F23">
        <v>0.52717391304347827</v>
      </c>
      <c r="G23">
        <v>0.35897435897435898</v>
      </c>
      <c r="H23" s="3">
        <v>0.50331125827814571</v>
      </c>
      <c r="I23">
        <v>0.14482758620689656</v>
      </c>
      <c r="J23">
        <v>0.15028901734104047</v>
      </c>
      <c r="M23" t="s">
        <v>19</v>
      </c>
      <c r="N23" t="s">
        <v>6</v>
      </c>
      <c r="O23" t="s">
        <v>2</v>
      </c>
      <c r="P23">
        <v>0.5757575757575758</v>
      </c>
      <c r="Q23">
        <v>0.6785714285714286</v>
      </c>
      <c r="R23">
        <v>0.51783723522853964</v>
      </c>
      <c r="S23">
        <v>0.10135135135135136</v>
      </c>
      <c r="T23">
        <v>0.21917808219178081</v>
      </c>
      <c r="U23">
        <v>8.2758620689655171E-2</v>
      </c>
      <c r="V23">
        <v>0.13821138211382114</v>
      </c>
    </row>
    <row r="24" spans="1:33" x14ac:dyDescent="0.35">
      <c r="A24" t="s">
        <v>47</v>
      </c>
      <c r="B24" t="s">
        <v>1</v>
      </c>
      <c r="C24" t="s">
        <v>2</v>
      </c>
      <c r="D24">
        <v>0.65151515151515149</v>
      </c>
      <c r="E24">
        <v>0.67777777777777781</v>
      </c>
      <c r="F24">
        <v>0.2896174863387978</v>
      </c>
      <c r="G24">
        <v>0.31052631578947371</v>
      </c>
      <c r="H24">
        <v>0.43425814234016885</v>
      </c>
      <c r="I24">
        <v>0.39263803680981596</v>
      </c>
      <c r="J24">
        <v>0.31818181818181818</v>
      </c>
      <c r="M24" t="s">
        <v>112</v>
      </c>
      <c r="N24" t="s">
        <v>6</v>
      </c>
      <c r="O24" t="s">
        <v>2</v>
      </c>
      <c r="P24">
        <v>0.96863207547169816</v>
      </c>
      <c r="Q24">
        <v>0.97836486192650574</v>
      </c>
      <c r="R24">
        <v>0.96267361111111116</v>
      </c>
      <c r="S24">
        <v>0.1695309471507947</v>
      </c>
      <c r="T24">
        <v>0.17006802721088435</v>
      </c>
      <c r="U24">
        <v>0.13496932515337423</v>
      </c>
      <c r="V24">
        <v>0.30769230769230771</v>
      </c>
    </row>
    <row r="25" spans="1:33" x14ac:dyDescent="0.35">
      <c r="A25" t="s">
        <v>49</v>
      </c>
      <c r="B25" t="s">
        <v>1</v>
      </c>
      <c r="C25" t="s">
        <v>2</v>
      </c>
      <c r="D25">
        <v>0.34196891191709844</v>
      </c>
      <c r="E25">
        <v>0.40384615384615385</v>
      </c>
      <c r="F25">
        <v>9.4017094017094016E-2</v>
      </c>
      <c r="G25">
        <v>6.4516129032258063E-2</v>
      </c>
      <c r="H25">
        <v>3.125E-2</v>
      </c>
      <c r="I25">
        <v>1.4563106796116505E-2</v>
      </c>
      <c r="J25">
        <v>1.834862385321101E-2</v>
      </c>
      <c r="M25" t="s">
        <v>113</v>
      </c>
      <c r="N25" t="s">
        <v>6</v>
      </c>
      <c r="O25" t="s">
        <v>2</v>
      </c>
      <c r="P25">
        <v>0.3431818181818182</v>
      </c>
      <c r="Q25">
        <v>0.44462302746931615</v>
      </c>
      <c r="R25">
        <v>0.61285846438482894</v>
      </c>
      <c r="S25">
        <v>0.49559799539482596</v>
      </c>
      <c r="T25">
        <v>0.61146496815286622</v>
      </c>
      <c r="U25">
        <v>0.28965517241379313</v>
      </c>
      <c r="V25">
        <v>0.13043478260869565</v>
      </c>
      <c r="AA25" s="2">
        <f>AVERAGE(AA5:AA24)</f>
        <v>0.56580920348576413</v>
      </c>
      <c r="AB25" s="2">
        <f t="shared" ref="AB25:AG25" si="0">AVERAGE(AB5:AB24)</f>
        <v>0.5002708925456627</v>
      </c>
      <c r="AC25" s="2">
        <f t="shared" si="0"/>
        <v>0.54474849799877467</v>
      </c>
      <c r="AD25" s="2">
        <f t="shared" si="0"/>
        <v>0.29140505205170236</v>
      </c>
      <c r="AE25" s="2">
        <f t="shared" si="0"/>
        <v>0.19647713791242191</v>
      </c>
      <c r="AF25" s="2">
        <f t="shared" si="0"/>
        <v>9.9857668890865198E-2</v>
      </c>
      <c r="AG25" s="2">
        <f t="shared" si="0"/>
        <v>0.10181136068157665</v>
      </c>
    </row>
    <row r="26" spans="1:33" x14ac:dyDescent="0.35">
      <c r="A26" t="s">
        <v>51</v>
      </c>
      <c r="B26" t="s">
        <v>6</v>
      </c>
      <c r="C26" t="s">
        <v>4</v>
      </c>
      <c r="D26">
        <v>0.5393258426966292</v>
      </c>
      <c r="E26">
        <v>0.4358974358974359</v>
      </c>
      <c r="F26">
        <v>0.45945945945945948</v>
      </c>
      <c r="G26" s="3">
        <v>0.5714285714285714</v>
      </c>
      <c r="H26" s="3">
        <v>0.72357723577235777</v>
      </c>
      <c r="I26" s="3">
        <v>0.8125</v>
      </c>
      <c r="J26" s="3">
        <v>0.55652173913043479</v>
      </c>
      <c r="M26" t="s">
        <v>114</v>
      </c>
      <c r="N26" t="s">
        <v>6</v>
      </c>
      <c r="O26" t="s">
        <v>2</v>
      </c>
      <c r="P26">
        <v>0.40445990180032731</v>
      </c>
      <c r="Q26">
        <v>0.68576329331046315</v>
      </c>
      <c r="R26">
        <v>0.62624945675793131</v>
      </c>
      <c r="S26">
        <v>0.75655172413793104</v>
      </c>
      <c r="T26">
        <v>0.2807017543859649</v>
      </c>
      <c r="U26">
        <v>0.4</v>
      </c>
      <c r="V26">
        <v>0.17272727272727273</v>
      </c>
      <c r="Z26" t="s">
        <v>105</v>
      </c>
      <c r="AA26">
        <f>STDEV(AA5:AA22)/SQRT(18)</f>
        <v>6.3562098341928497E-2</v>
      </c>
      <c r="AB26">
        <f t="shared" ref="AB26:AG26" si="1">STDEV(AB5:AB22)/SQRT(18)</f>
        <v>5.6078391468913018E-2</v>
      </c>
      <c r="AC26">
        <f t="shared" si="1"/>
        <v>5.1408833545259956E-2</v>
      </c>
      <c r="AD26">
        <f t="shared" si="1"/>
        <v>6.307923703871271E-2</v>
      </c>
      <c r="AE26">
        <f t="shared" si="1"/>
        <v>5.0654467946468711E-2</v>
      </c>
      <c r="AF26">
        <f t="shared" si="1"/>
        <v>2.5829118184903549E-2</v>
      </c>
      <c r="AG26">
        <f t="shared" si="1"/>
        <v>2.6653019372871487E-2</v>
      </c>
    </row>
    <row r="27" spans="1:33" x14ac:dyDescent="0.35">
      <c r="A27" t="s">
        <v>39</v>
      </c>
      <c r="B27" t="s">
        <v>6</v>
      </c>
      <c r="C27" t="s">
        <v>2</v>
      </c>
      <c r="D27">
        <v>0.29104477611940299</v>
      </c>
      <c r="E27">
        <v>0.56923076923076921</v>
      </c>
      <c r="F27">
        <v>0.60799999999999998</v>
      </c>
      <c r="G27">
        <v>0.31746031746031744</v>
      </c>
      <c r="H27">
        <v>1.5748031496062992E-2</v>
      </c>
      <c r="I27">
        <v>3.125E-2</v>
      </c>
      <c r="J27">
        <v>1.5037593984962405E-2</v>
      </c>
      <c r="M27" t="s">
        <v>119</v>
      </c>
      <c r="N27" t="s">
        <v>6</v>
      </c>
      <c r="O27" t="s">
        <v>2</v>
      </c>
      <c r="P27">
        <v>0.33385579937304077</v>
      </c>
      <c r="Q27">
        <v>0.59259259259259256</v>
      </c>
      <c r="R27">
        <v>0.69027517198248911</v>
      </c>
      <c r="S27">
        <v>0.79174683544303792</v>
      </c>
      <c r="T27">
        <v>0.34645669291338582</v>
      </c>
      <c r="U27">
        <v>0.359375</v>
      </c>
      <c r="V27">
        <v>0.24545454545454545</v>
      </c>
    </row>
    <row r="28" spans="1:33" x14ac:dyDescent="0.35">
      <c r="A28" t="s">
        <v>53</v>
      </c>
      <c r="B28" t="s">
        <v>1</v>
      </c>
      <c r="C28" t="s">
        <v>4</v>
      </c>
      <c r="D28">
        <v>0.4563758389261745</v>
      </c>
      <c r="E28">
        <v>0.51578947368421058</v>
      </c>
      <c r="F28">
        <v>0.47096774193548385</v>
      </c>
      <c r="G28" s="3">
        <v>0.55333333333333334</v>
      </c>
      <c r="H28" s="3">
        <v>0.74698795180722888</v>
      </c>
      <c r="I28" s="3">
        <v>0.78846153846153844</v>
      </c>
      <c r="J28" s="3">
        <v>0.79113924050632911</v>
      </c>
      <c r="M28" t="s">
        <v>120</v>
      </c>
      <c r="N28" t="s">
        <v>6</v>
      </c>
      <c r="O28" t="s">
        <v>2</v>
      </c>
      <c r="P28">
        <v>0.64872364039955599</v>
      </c>
      <c r="Q28">
        <v>0.50777888116517711</v>
      </c>
      <c r="R28">
        <v>0.68012422360248448</v>
      </c>
      <c r="S28">
        <v>0.96573163678426832</v>
      </c>
      <c r="T28">
        <v>0.25409836065573771</v>
      </c>
      <c r="U28">
        <v>0.70414201183431957</v>
      </c>
      <c r="V28">
        <v>0.2711864406779661</v>
      </c>
      <c r="X28" t="s">
        <v>16</v>
      </c>
      <c r="Y28" t="s">
        <v>1</v>
      </c>
      <c r="Z28" t="s">
        <v>2</v>
      </c>
      <c r="AA28">
        <v>0.69759450171821302</v>
      </c>
      <c r="AB28">
        <v>0.71673819742489275</v>
      </c>
      <c r="AC28">
        <v>0.67391304347826086</v>
      </c>
      <c r="AD28">
        <v>0.30593607305936071</v>
      </c>
      <c r="AE28">
        <v>0.15418502202643172</v>
      </c>
      <c r="AF28">
        <v>7.7821011673151752E-2</v>
      </c>
      <c r="AG28">
        <v>0.23736263736263735</v>
      </c>
    </row>
    <row r="29" spans="1:33" x14ac:dyDescent="0.35">
      <c r="A29" s="4" t="s">
        <v>54</v>
      </c>
      <c r="B29" t="s">
        <v>1</v>
      </c>
      <c r="C29" s="4" t="s">
        <v>1</v>
      </c>
      <c r="D29">
        <v>0.2391304347826087</v>
      </c>
      <c r="E29">
        <v>0.90607734806629836</v>
      </c>
      <c r="F29">
        <v>0.9152542372881356</v>
      </c>
      <c r="G29" s="3">
        <v>0.63068181818181823</v>
      </c>
      <c r="H29" s="3">
        <v>0.79738562091503273</v>
      </c>
      <c r="I29">
        <v>0.32926829268292684</v>
      </c>
      <c r="J29">
        <v>0.26351351351351349</v>
      </c>
      <c r="M29" t="s">
        <v>121</v>
      </c>
      <c r="N29" t="s">
        <v>6</v>
      </c>
      <c r="O29" t="s">
        <v>2</v>
      </c>
      <c r="P29">
        <v>0.44405003380662611</v>
      </c>
      <c r="Q29">
        <v>0.66746357012750457</v>
      </c>
      <c r="R29">
        <v>0.63661740558292279</v>
      </c>
      <c r="S29">
        <v>0.13752913752913754</v>
      </c>
      <c r="T29">
        <v>0.15277777777777779</v>
      </c>
      <c r="U29">
        <v>0.25748502994011974</v>
      </c>
      <c r="V29">
        <v>0.18128654970760233</v>
      </c>
      <c r="X29" t="s">
        <v>18</v>
      </c>
      <c r="Y29" t="s">
        <v>1</v>
      </c>
      <c r="Z29" t="s">
        <v>2</v>
      </c>
      <c r="AA29">
        <v>0.76754385964912286</v>
      </c>
      <c r="AB29">
        <v>0.72522522522522526</v>
      </c>
      <c r="AC29">
        <v>0.65476190476190477</v>
      </c>
      <c r="AD29">
        <v>0.46376811594202899</v>
      </c>
      <c r="AE29">
        <v>5.8035714285714288E-2</v>
      </c>
      <c r="AF29">
        <v>0.1889400921658986</v>
      </c>
      <c r="AG29">
        <v>0.10748916855787086</v>
      </c>
    </row>
    <row r="30" spans="1:33" x14ac:dyDescent="0.35">
      <c r="A30" s="4" t="s">
        <v>55</v>
      </c>
      <c r="B30" t="s">
        <v>1</v>
      </c>
      <c r="C30" s="4" t="s">
        <v>1</v>
      </c>
      <c r="D30">
        <v>0.34615384615384615</v>
      </c>
      <c r="E30">
        <v>0.27272727272727271</v>
      </c>
      <c r="F30">
        <v>0.65972222222222221</v>
      </c>
      <c r="G30" s="3">
        <v>0.83916083916083917</v>
      </c>
      <c r="H30" s="3">
        <v>0.7142857142857143</v>
      </c>
      <c r="I30">
        <v>0.13385826771653545</v>
      </c>
      <c r="J30">
        <v>2.0547945205479451E-2</v>
      </c>
      <c r="M30" t="s">
        <v>16</v>
      </c>
      <c r="N30" t="s">
        <v>1</v>
      </c>
      <c r="O30" t="s">
        <v>2</v>
      </c>
      <c r="P30">
        <v>0.69759450171821302</v>
      </c>
      <c r="Q30">
        <v>0.71673819742489275</v>
      </c>
      <c r="R30">
        <v>0.67391304347826086</v>
      </c>
      <c r="S30">
        <v>0.30593607305936071</v>
      </c>
      <c r="T30">
        <v>0.15418502202643172</v>
      </c>
      <c r="U30">
        <v>7.7821011673151752E-2</v>
      </c>
      <c r="V30">
        <v>0.23736263736263735</v>
      </c>
      <c r="X30" t="s">
        <v>26</v>
      </c>
      <c r="Y30" t="s">
        <v>1</v>
      </c>
      <c r="Z30" t="s">
        <v>2</v>
      </c>
      <c r="AA30">
        <v>0.61576354679802958</v>
      </c>
      <c r="AB30">
        <v>0.84357541899441346</v>
      </c>
      <c r="AC30">
        <v>0.54601226993865026</v>
      </c>
      <c r="AD30">
        <v>0.19727891156462585</v>
      </c>
      <c r="AE30">
        <v>0.18072289156626506</v>
      </c>
      <c r="AF30">
        <v>8.8757396449704137E-2</v>
      </c>
      <c r="AG30">
        <v>0.13410460021905807</v>
      </c>
    </row>
    <row r="31" spans="1:33" x14ac:dyDescent="0.35">
      <c r="A31" t="s">
        <v>41</v>
      </c>
      <c r="B31" t="s">
        <v>6</v>
      </c>
      <c r="C31" t="s">
        <v>2</v>
      </c>
      <c r="D31">
        <v>0.69565217391304346</v>
      </c>
      <c r="E31">
        <v>0.3968253968253968</v>
      </c>
      <c r="F31">
        <v>0.6619718309859155</v>
      </c>
      <c r="G31">
        <v>0.43065693430656932</v>
      </c>
      <c r="H31" s="3">
        <v>0.70138888888888884</v>
      </c>
      <c r="I31">
        <v>0.26728110599078342</v>
      </c>
      <c r="J31">
        <v>0.22018348623853212</v>
      </c>
      <c r="M31" t="s">
        <v>18</v>
      </c>
      <c r="N31" t="s">
        <v>1</v>
      </c>
      <c r="O31" t="s">
        <v>2</v>
      </c>
      <c r="P31">
        <v>0.76754385964912286</v>
      </c>
      <c r="Q31">
        <v>0.72522522522522526</v>
      </c>
      <c r="R31">
        <v>0.65476190476190477</v>
      </c>
      <c r="S31">
        <v>0.46376811594202899</v>
      </c>
      <c r="T31">
        <v>5.8035714285714288E-2</v>
      </c>
      <c r="U31">
        <v>0.1889400921658986</v>
      </c>
      <c r="V31">
        <v>0.10748916855787086</v>
      </c>
      <c r="X31" t="s">
        <v>46</v>
      </c>
      <c r="Y31" t="s">
        <v>1</v>
      </c>
      <c r="Z31" t="s">
        <v>2</v>
      </c>
      <c r="AA31">
        <v>0.50292397660818711</v>
      </c>
      <c r="AB31">
        <v>0.51578947368421058</v>
      </c>
      <c r="AC31">
        <v>0.52717391304347827</v>
      </c>
      <c r="AD31">
        <v>0.35897435897435898</v>
      </c>
      <c r="AE31">
        <v>0.50331125827814571</v>
      </c>
      <c r="AF31">
        <v>0.14482758620689656</v>
      </c>
      <c r="AG31">
        <v>0.15028901734104047</v>
      </c>
    </row>
    <row r="32" spans="1:33" x14ac:dyDescent="0.35">
      <c r="A32" t="s">
        <v>43</v>
      </c>
      <c r="B32" t="s">
        <v>6</v>
      </c>
      <c r="C32" t="s">
        <v>4</v>
      </c>
      <c r="D32">
        <v>0.42384105960264901</v>
      </c>
      <c r="E32">
        <v>0.31791907514450868</v>
      </c>
      <c r="F32">
        <v>0.45670225385527879</v>
      </c>
      <c r="G32" s="3">
        <v>0.51666666666666672</v>
      </c>
      <c r="H32">
        <v>0.38853503184713378</v>
      </c>
      <c r="I32" s="3">
        <v>0.9213483146067416</v>
      </c>
      <c r="J32" s="3">
        <v>0.95580110497237569</v>
      </c>
      <c r="M32" t="s">
        <v>26</v>
      </c>
      <c r="N32" t="s">
        <v>1</v>
      </c>
      <c r="O32" t="s">
        <v>2</v>
      </c>
      <c r="P32">
        <v>0.61576354679802958</v>
      </c>
      <c r="Q32">
        <v>0.84357541899441346</v>
      </c>
      <c r="R32">
        <v>0.54601226993865026</v>
      </c>
      <c r="S32">
        <v>0.19727891156462585</v>
      </c>
      <c r="T32">
        <v>0.18072289156626506</v>
      </c>
      <c r="U32">
        <v>8.8757396449704137E-2</v>
      </c>
      <c r="V32">
        <v>0.13410460021905807</v>
      </c>
      <c r="X32" t="s">
        <v>47</v>
      </c>
      <c r="Y32" t="s">
        <v>1</v>
      </c>
      <c r="Z32" t="s">
        <v>2</v>
      </c>
      <c r="AA32">
        <v>0.65151515151515149</v>
      </c>
      <c r="AB32">
        <v>0.67777777777777781</v>
      </c>
      <c r="AC32">
        <v>0.2896174863387978</v>
      </c>
      <c r="AD32">
        <v>0.31052631578947371</v>
      </c>
      <c r="AE32">
        <v>0.43425814234016885</v>
      </c>
      <c r="AF32">
        <v>0.39263803680981596</v>
      </c>
      <c r="AG32">
        <v>0.31818181818181818</v>
      </c>
    </row>
    <row r="33" spans="1:33" x14ac:dyDescent="0.35">
      <c r="A33" t="s">
        <v>56</v>
      </c>
      <c r="B33" t="s">
        <v>1</v>
      </c>
      <c r="C33" t="s">
        <v>4</v>
      </c>
      <c r="D33">
        <v>0.5748987854251012</v>
      </c>
      <c r="E33">
        <v>0.3165829145728643</v>
      </c>
      <c r="F33">
        <v>0.54748603351955305</v>
      </c>
      <c r="G33">
        <v>1.1560693641618497E-2</v>
      </c>
      <c r="H33" s="3">
        <v>0.88584474885844744</v>
      </c>
      <c r="I33" s="3">
        <v>0.88235294117647056</v>
      </c>
      <c r="J33" s="3">
        <v>0.55026455026455023</v>
      </c>
      <c r="M33" t="s">
        <v>42</v>
      </c>
      <c r="N33" t="s">
        <v>1</v>
      </c>
      <c r="O33" t="s">
        <v>2</v>
      </c>
      <c r="P33">
        <v>0.47263681592039802</v>
      </c>
      <c r="Q33">
        <v>0.59760956175298807</v>
      </c>
      <c r="R33">
        <v>0.4263565891472868</v>
      </c>
      <c r="T33">
        <v>0.4854368932038835</v>
      </c>
      <c r="U33">
        <v>0.99264705882352944</v>
      </c>
      <c r="V33">
        <v>1</v>
      </c>
      <c r="X33" t="s">
        <v>49</v>
      </c>
      <c r="Y33" t="s">
        <v>1</v>
      </c>
      <c r="Z33" t="s">
        <v>2</v>
      </c>
      <c r="AA33">
        <v>0.34196891191709844</v>
      </c>
      <c r="AB33">
        <v>0.40384615384615385</v>
      </c>
      <c r="AC33">
        <v>9.4017094017094016E-2</v>
      </c>
      <c r="AD33">
        <v>6.4516129032258063E-2</v>
      </c>
      <c r="AE33">
        <v>3.125E-2</v>
      </c>
      <c r="AF33">
        <v>1.4563106796116505E-2</v>
      </c>
      <c r="AG33">
        <v>1.834862385321101E-2</v>
      </c>
    </row>
    <row r="34" spans="1:33" x14ac:dyDescent="0.35">
      <c r="A34" s="4" t="s">
        <v>52</v>
      </c>
      <c r="B34" t="s">
        <v>1</v>
      </c>
      <c r="C34" s="4" t="s">
        <v>1</v>
      </c>
      <c r="D34">
        <v>0.30201342281879195</v>
      </c>
      <c r="E34">
        <v>4.0816326530612242E-2</v>
      </c>
      <c r="F34">
        <v>0.38524590163934425</v>
      </c>
      <c r="G34">
        <v>0.46666666666666667</v>
      </c>
      <c r="H34" s="3">
        <v>0.75</v>
      </c>
      <c r="I34" s="3">
        <v>0.86466165413533835</v>
      </c>
      <c r="J34">
        <v>0.44144144144144143</v>
      </c>
      <c r="M34" t="s">
        <v>46</v>
      </c>
      <c r="N34" t="s">
        <v>1</v>
      </c>
      <c r="O34" t="s">
        <v>2</v>
      </c>
      <c r="P34">
        <v>0.50292397660818711</v>
      </c>
      <c r="Q34">
        <v>0.51578947368421058</v>
      </c>
      <c r="R34">
        <v>0.52717391304347827</v>
      </c>
      <c r="S34">
        <v>0.35897435897435898</v>
      </c>
      <c r="T34">
        <v>0.50331125827814571</v>
      </c>
      <c r="U34">
        <v>0.14482758620689656</v>
      </c>
      <c r="V34">
        <v>0.15028901734104047</v>
      </c>
      <c r="X34" t="s">
        <v>0</v>
      </c>
      <c r="Y34" t="s">
        <v>1</v>
      </c>
      <c r="Z34" t="s">
        <v>2</v>
      </c>
      <c r="AA34">
        <v>0.41739130434782606</v>
      </c>
      <c r="AB34">
        <v>0.41666666666666669</v>
      </c>
      <c r="AC34">
        <v>0.62741545893719808</v>
      </c>
      <c r="AD34">
        <v>9.6779964221824694E-2</v>
      </c>
      <c r="AE34">
        <v>2.8985507246376812E-2</v>
      </c>
      <c r="AF34">
        <v>3.4722222222222224E-2</v>
      </c>
      <c r="AG34">
        <v>2.0270270270270271E-2</v>
      </c>
    </row>
    <row r="35" spans="1:33" x14ac:dyDescent="0.35">
      <c r="A35" t="s">
        <v>58</v>
      </c>
      <c r="B35" t="s">
        <v>1</v>
      </c>
      <c r="C35" t="s">
        <v>4</v>
      </c>
      <c r="D35">
        <v>0.34931506849315069</v>
      </c>
      <c r="E35">
        <v>0.66911764705882348</v>
      </c>
      <c r="F35">
        <v>0.50684931506849318</v>
      </c>
      <c r="G35" s="3">
        <v>0.56390977443609025</v>
      </c>
      <c r="H35" s="3">
        <v>0.51700680272108845</v>
      </c>
      <c r="I35" s="3">
        <v>0.971830985915493</v>
      </c>
      <c r="J35" s="3">
        <v>0.9285714285714286</v>
      </c>
      <c r="M35" t="s">
        <v>47</v>
      </c>
      <c r="N35" t="s">
        <v>1</v>
      </c>
      <c r="O35" t="s">
        <v>2</v>
      </c>
      <c r="P35">
        <v>0.65151515151515149</v>
      </c>
      <c r="Q35">
        <v>0.67777777777777781</v>
      </c>
      <c r="R35">
        <v>0.2896174863387978</v>
      </c>
      <c r="S35">
        <v>0.31052631578947371</v>
      </c>
      <c r="T35">
        <v>0.43425814234016885</v>
      </c>
      <c r="U35">
        <v>0.39263803680981596</v>
      </c>
      <c r="V35">
        <v>0.31818181818181818</v>
      </c>
      <c r="X35" t="s">
        <v>107</v>
      </c>
      <c r="Y35" t="s">
        <v>1</v>
      </c>
      <c r="Z35" t="s">
        <v>2</v>
      </c>
      <c r="AA35">
        <v>0.45741507870753934</v>
      </c>
      <c r="AB35">
        <v>0.7441860465116279</v>
      </c>
      <c r="AC35">
        <v>0.65142706131078221</v>
      </c>
      <c r="AD35">
        <v>0.14117647058823529</v>
      </c>
      <c r="AE35">
        <v>0.10614525139664804</v>
      </c>
      <c r="AF35">
        <v>5.8479532163742687E-2</v>
      </c>
      <c r="AG35">
        <v>0.47089947089947087</v>
      </c>
    </row>
    <row r="36" spans="1:33" x14ac:dyDescent="0.35">
      <c r="A36" t="s">
        <v>21</v>
      </c>
      <c r="B36" t="s">
        <v>6</v>
      </c>
      <c r="C36" t="s">
        <v>2</v>
      </c>
      <c r="D36">
        <v>0.72881355932203384</v>
      </c>
      <c r="E36">
        <v>0.35344827586206895</v>
      </c>
      <c r="F36">
        <v>0.32710280373831774</v>
      </c>
      <c r="G36">
        <v>3.8834951456310676E-2</v>
      </c>
      <c r="H36">
        <v>4.2105263157894736E-2</v>
      </c>
      <c r="I36">
        <v>3.0303030303030304E-2</v>
      </c>
      <c r="J36">
        <v>1.8867924528301886E-2</v>
      </c>
      <c r="M36" t="s">
        <v>49</v>
      </c>
      <c r="N36" t="s">
        <v>1</v>
      </c>
      <c r="O36" t="s">
        <v>2</v>
      </c>
      <c r="P36">
        <v>0.34196891191709844</v>
      </c>
      <c r="Q36">
        <v>0.40384615384615385</v>
      </c>
      <c r="R36">
        <v>9.4017094017094016E-2</v>
      </c>
      <c r="S36">
        <v>6.4516129032258063E-2</v>
      </c>
      <c r="T36">
        <v>3.125E-2</v>
      </c>
      <c r="U36">
        <v>1.4563106796116505E-2</v>
      </c>
      <c r="V36">
        <v>1.834862385321101E-2</v>
      </c>
      <c r="X36" t="s">
        <v>108</v>
      </c>
      <c r="Y36" t="s">
        <v>1</v>
      </c>
      <c r="Z36" t="s">
        <v>2</v>
      </c>
      <c r="AA36">
        <v>0.48534573534573533</v>
      </c>
      <c r="AB36">
        <v>0.48737607402511568</v>
      </c>
      <c r="AC36">
        <v>0.63995695839311328</v>
      </c>
      <c r="AD36">
        <v>0.5862365591397849</v>
      </c>
      <c r="AE36">
        <v>0.37654320987654322</v>
      </c>
      <c r="AF36">
        <v>0.33918128654970758</v>
      </c>
      <c r="AG36">
        <v>0.23376623376623376</v>
      </c>
    </row>
    <row r="37" spans="1:33" x14ac:dyDescent="0.35">
      <c r="A37" t="s">
        <v>23</v>
      </c>
      <c r="B37" t="s">
        <v>6</v>
      </c>
      <c r="C37" t="s">
        <v>2</v>
      </c>
      <c r="D37">
        <v>0.67333333333333334</v>
      </c>
      <c r="E37">
        <v>0.50303030303030305</v>
      </c>
      <c r="F37">
        <v>0.57462686567164178</v>
      </c>
      <c r="G37" s="3">
        <v>0.57065217391304346</v>
      </c>
      <c r="H37">
        <v>0.14545454545454545</v>
      </c>
      <c r="I37">
        <v>3.1007751937984496E-2</v>
      </c>
      <c r="J37">
        <v>4.0404040404040407E-2</v>
      </c>
      <c r="M37" t="s">
        <v>54</v>
      </c>
      <c r="N37" t="s">
        <v>1</v>
      </c>
      <c r="O37" t="s">
        <v>2</v>
      </c>
      <c r="P37">
        <v>0.2391304347826087</v>
      </c>
      <c r="Q37">
        <v>0.90607734806629836</v>
      </c>
      <c r="R37">
        <v>0.9152542372881356</v>
      </c>
      <c r="S37">
        <v>0.63068181818181823</v>
      </c>
      <c r="T37">
        <v>0.79738562091503273</v>
      </c>
      <c r="U37">
        <v>0.32926829268292684</v>
      </c>
      <c r="V37">
        <v>0.26351351351351349</v>
      </c>
      <c r="X37" t="s">
        <v>111</v>
      </c>
      <c r="Y37" t="s">
        <v>1</v>
      </c>
      <c r="Z37" t="s">
        <v>2</v>
      </c>
      <c r="AA37">
        <v>0.62412787670519632</v>
      </c>
      <c r="AB37">
        <v>0.56045454545454554</v>
      </c>
      <c r="AC37">
        <v>0.53717309542552261</v>
      </c>
      <c r="AD37">
        <v>0.15130434782608695</v>
      </c>
      <c r="AE37">
        <v>0.13145539906103287</v>
      </c>
      <c r="AF37">
        <v>0.11682242990654206</v>
      </c>
      <c r="AG37">
        <v>0.14761904761904762</v>
      </c>
    </row>
    <row r="38" spans="1:33" x14ac:dyDescent="0.35">
      <c r="A38" t="s">
        <v>25</v>
      </c>
      <c r="B38" t="s">
        <v>6</v>
      </c>
      <c r="C38" t="s">
        <v>2</v>
      </c>
      <c r="D38">
        <v>0.28985507246376813</v>
      </c>
      <c r="E38">
        <v>0.22123893805309736</v>
      </c>
      <c r="F38">
        <v>0.192</v>
      </c>
      <c r="G38">
        <v>3.6585365853658534E-2</v>
      </c>
      <c r="H38">
        <v>6.6666666666666666E-2</v>
      </c>
      <c r="I38">
        <v>2.5423728813559324E-2</v>
      </c>
      <c r="J38">
        <v>2.7027027027027029E-2</v>
      </c>
      <c r="M38" t="s">
        <v>55</v>
      </c>
      <c r="N38" t="s">
        <v>1</v>
      </c>
      <c r="O38" t="s">
        <v>2</v>
      </c>
      <c r="P38">
        <v>0.34615384615384615</v>
      </c>
      <c r="Q38">
        <v>0.27272727272727271</v>
      </c>
      <c r="R38">
        <v>0.65972222222222221</v>
      </c>
      <c r="S38">
        <v>0.83916083916083917</v>
      </c>
      <c r="T38">
        <v>0.7142857142857143</v>
      </c>
      <c r="U38">
        <v>0.13385826771653545</v>
      </c>
      <c r="V38">
        <v>2.0547945205479451E-2</v>
      </c>
    </row>
    <row r="39" spans="1:33" x14ac:dyDescent="0.35">
      <c r="A39" t="s">
        <v>62</v>
      </c>
      <c r="B39" t="s">
        <v>1</v>
      </c>
      <c r="C39" t="s">
        <v>4</v>
      </c>
      <c r="D39">
        <v>0.77325581395348841</v>
      </c>
      <c r="E39">
        <v>0.90476190476190477</v>
      </c>
      <c r="F39">
        <v>0.93661971830985913</v>
      </c>
      <c r="G39" s="3">
        <v>0.93877551020408168</v>
      </c>
      <c r="H39" s="3">
        <v>0.95862068965517244</v>
      </c>
      <c r="I39" s="3">
        <v>0.93617021276595747</v>
      </c>
      <c r="J39" s="3">
        <v>0.9538461538461539</v>
      </c>
      <c r="M39" t="s">
        <v>52</v>
      </c>
      <c r="N39" t="s">
        <v>1</v>
      </c>
      <c r="O39" t="s">
        <v>2</v>
      </c>
      <c r="P39">
        <v>0.30201342281879195</v>
      </c>
      <c r="Q39">
        <v>4.0816326530612242E-2</v>
      </c>
      <c r="R39">
        <v>0.38524590163934425</v>
      </c>
      <c r="S39">
        <v>0.46666666666666667</v>
      </c>
      <c r="T39">
        <v>0.75</v>
      </c>
      <c r="U39">
        <v>0.86466165413533835</v>
      </c>
      <c r="V39">
        <v>0.44144144144144143</v>
      </c>
      <c r="AA39" s="2">
        <f t="shared" ref="AA39:AG39" si="2">AVERAGE(AA28:AA37)</f>
        <v>0.55615899433120997</v>
      </c>
      <c r="AB39" s="2">
        <f t="shared" si="2"/>
        <v>0.60916355796106303</v>
      </c>
      <c r="AC39" s="2">
        <f t="shared" si="2"/>
        <v>0.52414682856448025</v>
      </c>
      <c r="AD39" s="2">
        <f t="shared" si="2"/>
        <v>0.26764972461380382</v>
      </c>
      <c r="AE39" s="2">
        <f t="shared" si="2"/>
        <v>0.20048923960773268</v>
      </c>
      <c r="AF39" s="2">
        <f t="shared" si="2"/>
        <v>0.14567527009437981</v>
      </c>
      <c r="AG39" s="2">
        <f t="shared" si="2"/>
        <v>0.18383308880706586</v>
      </c>
    </row>
    <row r="40" spans="1:33" x14ac:dyDescent="0.35">
      <c r="A40" t="s">
        <v>64</v>
      </c>
      <c r="B40" t="s">
        <v>1</v>
      </c>
      <c r="C40" t="s">
        <v>4</v>
      </c>
      <c r="D40">
        <v>0.52662721893491127</v>
      </c>
      <c r="E40">
        <v>0.42953020134228187</v>
      </c>
      <c r="F40">
        <v>0.25925925925925924</v>
      </c>
      <c r="G40" s="3">
        <v>0.5089285714285714</v>
      </c>
      <c r="H40" s="3">
        <v>0.75409836065573765</v>
      </c>
      <c r="I40">
        <v>0.29599999999999999</v>
      </c>
      <c r="J40" s="3">
        <v>0.59259259259259256</v>
      </c>
      <c r="M40" t="s">
        <v>0</v>
      </c>
      <c r="N40" t="s">
        <v>1</v>
      </c>
      <c r="O40" t="s">
        <v>2</v>
      </c>
      <c r="P40">
        <v>0.41739130434782606</v>
      </c>
      <c r="Q40">
        <v>0.41666666666666669</v>
      </c>
      <c r="R40">
        <v>0.62741545893719808</v>
      </c>
      <c r="S40">
        <v>9.6779964221824694E-2</v>
      </c>
      <c r="T40">
        <v>2.8985507246376812E-2</v>
      </c>
      <c r="U40">
        <v>3.4722222222222224E-2</v>
      </c>
      <c r="V40">
        <v>2.0270270270270271E-2</v>
      </c>
      <c r="Z40" t="s">
        <v>105</v>
      </c>
      <c r="AA40">
        <f>STDEV(AA28:AA37)/SQRT(10)</f>
        <v>4.2776621498562671E-2</v>
      </c>
      <c r="AB40">
        <f t="shared" ref="AB40:AG40" si="3">STDEV(AB28:AB37)/SQRT(10)</f>
        <v>4.8081445506593115E-2</v>
      </c>
      <c r="AC40">
        <f t="shared" si="3"/>
        <v>5.9669405560925273E-2</v>
      </c>
      <c r="AD40">
        <f t="shared" si="3"/>
        <v>5.3390380388530494E-2</v>
      </c>
      <c r="AE40">
        <f t="shared" si="3"/>
        <v>5.4964006502258245E-2</v>
      </c>
      <c r="AF40">
        <f t="shared" si="3"/>
        <v>4.0288977810062916E-2</v>
      </c>
      <c r="AG40">
        <f t="shared" si="3"/>
        <v>4.3549627162713572E-2</v>
      </c>
    </row>
    <row r="41" spans="1:33" x14ac:dyDescent="0.35">
      <c r="A41" t="s">
        <v>65</v>
      </c>
      <c r="B41" t="s">
        <v>1</v>
      </c>
      <c r="C41" t="s">
        <v>4</v>
      </c>
      <c r="D41">
        <v>0.35</v>
      </c>
      <c r="E41">
        <v>0.10526315789473684</v>
      </c>
      <c r="F41">
        <v>0.20224719101123595</v>
      </c>
      <c r="G41" s="3">
        <v>0.89380530973451322</v>
      </c>
      <c r="H41" s="3">
        <v>0.9732142857142857</v>
      </c>
      <c r="I41" s="3">
        <v>0.93220338983050843</v>
      </c>
      <c r="J41" s="3">
        <v>0.88118811881188119</v>
      </c>
      <c r="M41" t="s">
        <v>61</v>
      </c>
      <c r="N41" t="s">
        <v>1</v>
      </c>
      <c r="O41" t="s">
        <v>2</v>
      </c>
      <c r="P41">
        <v>0.3904109589041096</v>
      </c>
      <c r="Q41">
        <v>0.58278145695364236</v>
      </c>
      <c r="R41">
        <v>0.73395445134575565</v>
      </c>
      <c r="S41">
        <v>0.93860107007699334</v>
      </c>
      <c r="T41">
        <v>0.57432432432432434</v>
      </c>
      <c r="U41">
        <v>0.18902439024390244</v>
      </c>
      <c r="V41">
        <v>0.19620253164556961</v>
      </c>
    </row>
    <row r="42" spans="1:33" x14ac:dyDescent="0.35">
      <c r="A42" t="s">
        <v>31</v>
      </c>
      <c r="B42" t="s">
        <v>6</v>
      </c>
      <c r="C42" t="s">
        <v>4</v>
      </c>
      <c r="D42">
        <v>0.660377358490566</v>
      </c>
      <c r="E42">
        <v>0.5</v>
      </c>
      <c r="F42">
        <v>0.50505050505050508</v>
      </c>
      <c r="G42" s="3">
        <v>0.8584070796460177</v>
      </c>
      <c r="H42" s="3">
        <v>0.98130841121495327</v>
      </c>
      <c r="I42" s="3">
        <v>0.9765625</v>
      </c>
      <c r="J42" s="3">
        <v>0.97599999999999998</v>
      </c>
      <c r="M42" t="s">
        <v>50</v>
      </c>
      <c r="N42" t="s">
        <v>1</v>
      </c>
      <c r="O42" t="s">
        <v>2</v>
      </c>
      <c r="P42">
        <v>0.36170212765957449</v>
      </c>
      <c r="Q42">
        <v>0.25882352941176473</v>
      </c>
      <c r="R42">
        <v>0.54597701149425282</v>
      </c>
      <c r="S42">
        <v>0.25976589083979856</v>
      </c>
      <c r="T42">
        <v>0.62962962962962965</v>
      </c>
      <c r="U42">
        <v>0.48888888888888887</v>
      </c>
      <c r="V42">
        <v>0.26923076923076922</v>
      </c>
    </row>
    <row r="43" spans="1:33" x14ac:dyDescent="0.35">
      <c r="A43" t="s">
        <v>34</v>
      </c>
      <c r="B43" t="s">
        <v>6</v>
      </c>
      <c r="C43" t="s">
        <v>4</v>
      </c>
      <c r="D43">
        <v>0.6132075471698113</v>
      </c>
      <c r="E43">
        <v>0.54117647058823526</v>
      </c>
      <c r="F43">
        <v>0.65591397849462363</v>
      </c>
      <c r="G43" s="3">
        <v>0.90322580645161288</v>
      </c>
      <c r="H43" s="3">
        <v>0.98787878787878791</v>
      </c>
      <c r="I43" s="3">
        <v>0.62264150943396224</v>
      </c>
      <c r="J43">
        <v>0.10989010989010989</v>
      </c>
      <c r="M43" t="s">
        <v>107</v>
      </c>
      <c r="N43" t="s">
        <v>1</v>
      </c>
      <c r="O43" t="s">
        <v>2</v>
      </c>
      <c r="P43">
        <v>0.45741507870753934</v>
      </c>
      <c r="Q43">
        <v>0.7441860465116279</v>
      </c>
      <c r="R43">
        <v>0.65142706131078221</v>
      </c>
      <c r="S43">
        <v>0.14117647058823529</v>
      </c>
      <c r="T43">
        <v>0.10614525139664804</v>
      </c>
      <c r="U43">
        <v>5.8479532163742687E-2</v>
      </c>
      <c r="V43">
        <v>0.47089947089947087</v>
      </c>
      <c r="X43" t="s">
        <v>12</v>
      </c>
      <c r="Y43" t="s">
        <v>6</v>
      </c>
      <c r="Z43" t="s">
        <v>4</v>
      </c>
      <c r="AA43">
        <v>0.83660130718954251</v>
      </c>
      <c r="AB43">
        <v>0.66355140186915884</v>
      </c>
      <c r="AC43">
        <v>0.60185185185185186</v>
      </c>
      <c r="AD43">
        <v>0.86394557823129248</v>
      </c>
      <c r="AE43">
        <v>0.94117647058823528</v>
      </c>
      <c r="AF43">
        <v>0.48908296943231439</v>
      </c>
      <c r="AG43">
        <v>0.93173076923076925</v>
      </c>
    </row>
    <row r="44" spans="1:33" x14ac:dyDescent="0.35">
      <c r="A44" s="4" t="s">
        <v>27</v>
      </c>
      <c r="B44" t="s">
        <v>6</v>
      </c>
      <c r="C44" s="4" t="s">
        <v>1</v>
      </c>
      <c r="D44">
        <v>0.3807531380753138</v>
      </c>
      <c r="E44">
        <v>0.50691244239631339</v>
      </c>
      <c r="F44">
        <v>0.42731277533039647</v>
      </c>
      <c r="G44" s="3">
        <v>0.628</v>
      </c>
      <c r="H44" s="3">
        <v>0.67759562841530052</v>
      </c>
      <c r="I44">
        <v>0.38650306748466257</v>
      </c>
      <c r="J44">
        <v>0.14534883720930233</v>
      </c>
      <c r="M44" t="s">
        <v>108</v>
      </c>
      <c r="N44" t="s">
        <v>1</v>
      </c>
      <c r="O44" t="s">
        <v>2</v>
      </c>
      <c r="P44">
        <v>0.48534573534573533</v>
      </c>
      <c r="Q44">
        <v>0.48737607402511568</v>
      </c>
      <c r="R44">
        <v>0.63995695839311328</v>
      </c>
      <c r="S44">
        <v>0.5862365591397849</v>
      </c>
      <c r="T44">
        <v>0.37654320987654322</v>
      </c>
      <c r="U44">
        <v>0.33918128654970758</v>
      </c>
      <c r="V44">
        <v>0.23376623376623376</v>
      </c>
      <c r="X44" t="s">
        <v>14</v>
      </c>
      <c r="Y44" t="s">
        <v>6</v>
      </c>
      <c r="Z44" t="s">
        <v>4</v>
      </c>
      <c r="AA44">
        <v>0.86263736263736268</v>
      </c>
      <c r="AB44">
        <v>0.91851851851851851</v>
      </c>
      <c r="AC44">
        <v>0.94488188976377951</v>
      </c>
      <c r="AD44">
        <v>0.96140350877192982</v>
      </c>
      <c r="AE44">
        <v>0.96837944664031617</v>
      </c>
      <c r="AF44">
        <v>0.96981132075471699</v>
      </c>
      <c r="AG44">
        <v>0.94903748733535975</v>
      </c>
    </row>
    <row r="45" spans="1:33" x14ac:dyDescent="0.35">
      <c r="A45" t="s">
        <v>66</v>
      </c>
      <c r="B45" t="s">
        <v>1</v>
      </c>
      <c r="C45" t="s">
        <v>4</v>
      </c>
      <c r="D45">
        <v>0.59523809523809523</v>
      </c>
      <c r="E45">
        <v>0.54679802955665024</v>
      </c>
      <c r="F45">
        <v>0.72928176795580113</v>
      </c>
      <c r="G45" s="3">
        <v>0.88400000000000001</v>
      </c>
      <c r="H45" s="3">
        <v>0.95501730103806226</v>
      </c>
      <c r="I45" s="3">
        <v>0.85135135135135132</v>
      </c>
      <c r="J45">
        <v>0.26035502958579881</v>
      </c>
      <c r="M45" t="s">
        <v>111</v>
      </c>
      <c r="N45" t="s">
        <v>1</v>
      </c>
      <c r="O45" t="s">
        <v>2</v>
      </c>
      <c r="P45">
        <v>0.62412787670519632</v>
      </c>
      <c r="Q45">
        <v>0.56045454545454554</v>
      </c>
      <c r="R45">
        <v>0.53717309542552261</v>
      </c>
      <c r="S45">
        <v>0.15130434782608695</v>
      </c>
      <c r="T45">
        <v>0.13145539906103287</v>
      </c>
      <c r="U45">
        <v>0.11682242990654206</v>
      </c>
      <c r="V45">
        <v>0.14761904761904762</v>
      </c>
      <c r="X45" t="s">
        <v>22</v>
      </c>
      <c r="Y45" t="s">
        <v>6</v>
      </c>
      <c r="Z45" t="s">
        <v>4</v>
      </c>
      <c r="AA45">
        <v>0.68663594470046085</v>
      </c>
      <c r="AB45">
        <v>0.61688311688311692</v>
      </c>
      <c r="AC45">
        <v>0.4315068493150685</v>
      </c>
      <c r="AD45">
        <v>0.92640692640692646</v>
      </c>
      <c r="AE45">
        <v>0.9569377990430622</v>
      </c>
      <c r="AF45">
        <v>0.78</v>
      </c>
      <c r="AG45">
        <v>0.4703132304815334</v>
      </c>
    </row>
    <row r="46" spans="1:33" x14ac:dyDescent="0.35">
      <c r="A46" t="s">
        <v>67</v>
      </c>
      <c r="B46" t="s">
        <v>1</v>
      </c>
      <c r="C46" t="s">
        <v>4</v>
      </c>
      <c r="D46">
        <v>0.35338345864661652</v>
      </c>
      <c r="E46">
        <v>0.42608695652173911</v>
      </c>
      <c r="F46">
        <v>0.47692307692307695</v>
      </c>
      <c r="G46" s="3">
        <v>0.84210526315789469</v>
      </c>
      <c r="H46" s="3">
        <v>0.96</v>
      </c>
      <c r="I46" s="3">
        <v>0.76595744680851063</v>
      </c>
      <c r="J46" s="3">
        <v>0.78923766816143492</v>
      </c>
      <c r="M46" t="s">
        <v>12</v>
      </c>
      <c r="N46" t="s">
        <v>6</v>
      </c>
      <c r="O46" t="s">
        <v>4</v>
      </c>
      <c r="P46">
        <v>0.83660130718954251</v>
      </c>
      <c r="Q46">
        <v>0.66355140186915884</v>
      </c>
      <c r="R46">
        <v>0.60185185185185186</v>
      </c>
      <c r="S46">
        <v>0.86394557823129248</v>
      </c>
      <c r="T46">
        <v>0.94117647058823528</v>
      </c>
      <c r="U46">
        <v>0.48908296943231439</v>
      </c>
      <c r="V46">
        <v>0.93173076923076925</v>
      </c>
      <c r="X46" t="s">
        <v>33</v>
      </c>
      <c r="Y46" t="s">
        <v>6</v>
      </c>
      <c r="Z46" t="s">
        <v>4</v>
      </c>
      <c r="AA46">
        <v>0.72180451127819545</v>
      </c>
      <c r="AB46">
        <v>0.7350427350427351</v>
      </c>
      <c r="AC46">
        <v>0.75490196078431371</v>
      </c>
      <c r="AD46">
        <v>0.82269503546099287</v>
      </c>
      <c r="AE46">
        <v>0.94244604316546765</v>
      </c>
      <c r="AF46">
        <v>0.95302013422818788</v>
      </c>
      <c r="AG46">
        <v>0.89898373983739832</v>
      </c>
    </row>
    <row r="47" spans="1:33" x14ac:dyDescent="0.35">
      <c r="A47" t="s">
        <v>29</v>
      </c>
      <c r="B47" t="s">
        <v>6</v>
      </c>
      <c r="C47" t="s">
        <v>2</v>
      </c>
      <c r="D47">
        <v>0.98019801980198018</v>
      </c>
      <c r="E47">
        <v>0.97619047619047616</v>
      </c>
      <c r="F47">
        <v>0.98130841121495327</v>
      </c>
      <c r="G47" s="3">
        <v>0.71232876712328763</v>
      </c>
      <c r="H47">
        <v>0.3968253968253968</v>
      </c>
      <c r="I47">
        <v>9.9173553719008267E-2</v>
      </c>
      <c r="J47">
        <v>4.4247787610619468E-2</v>
      </c>
      <c r="M47" t="s">
        <v>14</v>
      </c>
      <c r="N47" t="s">
        <v>6</v>
      </c>
      <c r="O47" t="s">
        <v>4</v>
      </c>
      <c r="P47">
        <v>0.86263736263736268</v>
      </c>
      <c r="Q47">
        <v>0.91851851851851851</v>
      </c>
      <c r="R47">
        <v>0.94488188976377951</v>
      </c>
      <c r="S47">
        <v>0.96140350877192982</v>
      </c>
      <c r="T47">
        <v>0.96837944664031617</v>
      </c>
      <c r="U47">
        <v>0.96981132075471699</v>
      </c>
      <c r="V47">
        <v>0.94903748733535975</v>
      </c>
      <c r="X47" t="s">
        <v>44</v>
      </c>
      <c r="Y47" t="s">
        <v>6</v>
      </c>
      <c r="Z47" t="s">
        <v>4</v>
      </c>
      <c r="AA47">
        <v>0.359375</v>
      </c>
      <c r="AB47">
        <v>0.52307692307692311</v>
      </c>
      <c r="AC47">
        <v>0.28873239436619719</v>
      </c>
      <c r="AD47">
        <v>0.75974025974025972</v>
      </c>
      <c r="AE47">
        <v>0.97777777777777775</v>
      </c>
      <c r="AF47">
        <v>0.53846153846153844</v>
      </c>
      <c r="AG47">
        <v>0.82677165354330706</v>
      </c>
    </row>
    <row r="48" spans="1:33" x14ac:dyDescent="0.35">
      <c r="A48" s="4" t="s">
        <v>32</v>
      </c>
      <c r="B48" t="s">
        <v>6</v>
      </c>
      <c r="C48" s="4" t="s">
        <v>1</v>
      </c>
      <c r="D48">
        <v>0.6692913385826772</v>
      </c>
      <c r="E48">
        <v>0.90899470899470902</v>
      </c>
      <c r="F48">
        <v>0.81203007518796988</v>
      </c>
      <c r="G48" s="3">
        <v>0.98607242339832868</v>
      </c>
      <c r="H48" s="3">
        <v>0.59788359788359791</v>
      </c>
      <c r="I48">
        <v>0.44565217391304346</v>
      </c>
      <c r="J48">
        <v>0.42713567839195982</v>
      </c>
      <c r="M48" t="s">
        <v>22</v>
      </c>
      <c r="N48" t="s">
        <v>6</v>
      </c>
      <c r="O48" t="s">
        <v>4</v>
      </c>
      <c r="P48">
        <v>0.68663594470046085</v>
      </c>
      <c r="Q48">
        <v>0.61688311688311692</v>
      </c>
      <c r="R48">
        <v>0.4315068493150685</v>
      </c>
      <c r="S48">
        <v>0.92640692640692646</v>
      </c>
      <c r="T48">
        <v>0.9569377990430622</v>
      </c>
      <c r="U48">
        <v>0.78</v>
      </c>
      <c r="V48">
        <v>0.4703132304815334</v>
      </c>
      <c r="X48" t="s">
        <v>45</v>
      </c>
      <c r="Y48" t="s">
        <v>6</v>
      </c>
      <c r="Z48" t="s">
        <v>4</v>
      </c>
      <c r="AA48">
        <v>0.4563106796116505</v>
      </c>
      <c r="AB48">
        <v>0.25600000000000001</v>
      </c>
      <c r="AC48">
        <v>0.41584158415841582</v>
      </c>
      <c r="AD48">
        <v>0.94285714285714284</v>
      </c>
      <c r="AE48">
        <v>0.80379746835443033</v>
      </c>
      <c r="AF48">
        <v>0.98245614035087714</v>
      </c>
      <c r="AG48">
        <v>0.84873949579831931</v>
      </c>
    </row>
    <row r="49" spans="1:33" x14ac:dyDescent="0.35">
      <c r="A49" t="s">
        <v>0</v>
      </c>
      <c r="B49" t="s">
        <v>1</v>
      </c>
      <c r="C49" s="1" t="s">
        <v>2</v>
      </c>
      <c r="D49">
        <v>0.41739130434782606</v>
      </c>
      <c r="E49">
        <v>0.41666666666666669</v>
      </c>
      <c r="F49" s="3">
        <v>0.62741545893719808</v>
      </c>
      <c r="G49">
        <v>9.6779964221824694E-2</v>
      </c>
      <c r="H49">
        <v>2.8985507246376812E-2</v>
      </c>
      <c r="I49">
        <v>3.4722222222222224E-2</v>
      </c>
      <c r="J49">
        <v>2.0270270270270271E-2</v>
      </c>
      <c r="M49" t="s">
        <v>33</v>
      </c>
      <c r="N49" t="s">
        <v>6</v>
      </c>
      <c r="O49" t="s">
        <v>4</v>
      </c>
      <c r="P49">
        <v>0.72180451127819545</v>
      </c>
      <c r="Q49">
        <v>0.7350427350427351</v>
      </c>
      <c r="R49">
        <v>0.75490196078431371</v>
      </c>
      <c r="S49">
        <v>0.82269503546099287</v>
      </c>
      <c r="T49">
        <v>0.94244604316546765</v>
      </c>
      <c r="U49">
        <v>0.95302013422818788</v>
      </c>
      <c r="V49">
        <v>0.89898373983739832</v>
      </c>
      <c r="X49" t="s">
        <v>51</v>
      </c>
      <c r="Y49" t="s">
        <v>6</v>
      </c>
      <c r="Z49" t="s">
        <v>4</v>
      </c>
      <c r="AA49">
        <v>0.5393258426966292</v>
      </c>
      <c r="AB49">
        <v>0.4358974358974359</v>
      </c>
      <c r="AC49">
        <v>0.45945945945945948</v>
      </c>
      <c r="AD49">
        <v>0.5714285714285714</v>
      </c>
      <c r="AE49">
        <v>0.72357723577235777</v>
      </c>
      <c r="AF49">
        <v>0.8125</v>
      </c>
      <c r="AG49">
        <v>0.55652173913043479</v>
      </c>
    </row>
    <row r="50" spans="1:33" x14ac:dyDescent="0.35">
      <c r="A50" t="s">
        <v>57</v>
      </c>
      <c r="B50" t="s">
        <v>1</v>
      </c>
      <c r="C50" s="1" t="s">
        <v>4</v>
      </c>
      <c r="D50">
        <v>0.49586776859504134</v>
      </c>
      <c r="E50">
        <v>0.5892857142857143</v>
      </c>
      <c r="F50">
        <v>0.3314606741573034</v>
      </c>
      <c r="G50" s="3">
        <v>0.82515948963317387</v>
      </c>
      <c r="H50" s="3">
        <v>0.99224806201550386</v>
      </c>
      <c r="I50" s="3">
        <v>0.94101876675603213</v>
      </c>
      <c r="J50">
        <v>0.1111111111111111</v>
      </c>
      <c r="M50" t="s">
        <v>44</v>
      </c>
      <c r="N50" t="s">
        <v>6</v>
      </c>
      <c r="O50" t="s">
        <v>4</v>
      </c>
      <c r="P50">
        <v>0.359375</v>
      </c>
      <c r="Q50">
        <v>0.52307692307692311</v>
      </c>
      <c r="R50">
        <v>0.28873239436619719</v>
      </c>
      <c r="S50">
        <v>0.75974025974025972</v>
      </c>
      <c r="T50">
        <v>0.97777777777777775</v>
      </c>
      <c r="U50">
        <v>0.53846153846153844</v>
      </c>
      <c r="V50">
        <v>0.82677165354330706</v>
      </c>
      <c r="X50" t="s">
        <v>43</v>
      </c>
      <c r="Y50" t="s">
        <v>6</v>
      </c>
      <c r="Z50" t="s">
        <v>4</v>
      </c>
      <c r="AA50">
        <v>0.42384105960264901</v>
      </c>
      <c r="AB50">
        <v>0.31791907514450868</v>
      </c>
      <c r="AC50">
        <v>0.45670225385527879</v>
      </c>
      <c r="AD50">
        <v>0.51666666666666672</v>
      </c>
      <c r="AE50">
        <v>0.38853503184713378</v>
      </c>
      <c r="AF50">
        <v>0.9213483146067416</v>
      </c>
      <c r="AG50">
        <v>0.95580110497237569</v>
      </c>
    </row>
    <row r="51" spans="1:33" x14ac:dyDescent="0.35">
      <c r="A51" t="s">
        <v>59</v>
      </c>
      <c r="B51" t="s">
        <v>1</v>
      </c>
      <c r="C51" s="1" t="s">
        <v>4</v>
      </c>
      <c r="D51">
        <v>5.1724137931034482E-2</v>
      </c>
      <c r="E51">
        <v>0.21686746987951808</v>
      </c>
      <c r="F51">
        <v>0.33667048054919907</v>
      </c>
      <c r="G51" s="3">
        <v>0.52136194029850746</v>
      </c>
      <c r="H51" s="3">
        <v>0.89230769230769236</v>
      </c>
      <c r="I51" s="3">
        <v>0.86547085201793716</v>
      </c>
      <c r="J51" s="3">
        <v>0.52941176470588236</v>
      </c>
      <c r="M51" t="s">
        <v>45</v>
      </c>
      <c r="N51" t="s">
        <v>6</v>
      </c>
      <c r="O51" t="s">
        <v>4</v>
      </c>
      <c r="P51">
        <v>0.4563106796116505</v>
      </c>
      <c r="Q51">
        <v>0.25600000000000001</v>
      </c>
      <c r="R51">
        <v>0.41584158415841582</v>
      </c>
      <c r="S51">
        <v>0.94285714285714284</v>
      </c>
      <c r="T51">
        <v>0.80379746835443033</v>
      </c>
      <c r="U51">
        <v>0.98245614035087714</v>
      </c>
      <c r="V51">
        <v>0.84873949579831931</v>
      </c>
      <c r="X51" t="s">
        <v>31</v>
      </c>
      <c r="Y51" t="s">
        <v>6</v>
      </c>
      <c r="Z51" t="s">
        <v>4</v>
      </c>
      <c r="AA51">
        <v>0.660377358490566</v>
      </c>
      <c r="AB51">
        <v>0.5</v>
      </c>
      <c r="AC51">
        <v>0.50505050505050508</v>
      </c>
      <c r="AD51">
        <v>0.8584070796460177</v>
      </c>
      <c r="AE51">
        <v>0.98130841121495327</v>
      </c>
      <c r="AF51">
        <v>0.9765625</v>
      </c>
      <c r="AG51">
        <v>0.97599999999999998</v>
      </c>
    </row>
    <row r="52" spans="1:33" x14ac:dyDescent="0.35">
      <c r="A52" s="4" t="s">
        <v>8</v>
      </c>
      <c r="B52" t="s">
        <v>6</v>
      </c>
      <c r="C52" s="6" t="s">
        <v>4</v>
      </c>
      <c r="D52">
        <v>0.7592592592592593</v>
      </c>
      <c r="E52">
        <v>0.45569620253164556</v>
      </c>
      <c r="F52">
        <v>0.28716216216216217</v>
      </c>
      <c r="G52" s="3">
        <v>0.95145089285714279</v>
      </c>
      <c r="H52" s="3">
        <v>0.99199999999999999</v>
      </c>
      <c r="I52" s="3">
        <v>0.96837944664031617</v>
      </c>
      <c r="J52" s="3">
        <v>0.99290780141843971</v>
      </c>
      <c r="M52" t="s">
        <v>51</v>
      </c>
      <c r="N52" t="s">
        <v>6</v>
      </c>
      <c r="O52" t="s">
        <v>4</v>
      </c>
      <c r="P52">
        <v>0.5393258426966292</v>
      </c>
      <c r="Q52">
        <v>0.4358974358974359</v>
      </c>
      <c r="R52">
        <v>0.45945945945945948</v>
      </c>
      <c r="S52">
        <v>0.5714285714285714</v>
      </c>
      <c r="T52">
        <v>0.72357723577235777</v>
      </c>
      <c r="U52">
        <v>0.8125</v>
      </c>
      <c r="V52">
        <v>0.55652173913043479</v>
      </c>
      <c r="X52" t="s">
        <v>34</v>
      </c>
      <c r="Y52" t="s">
        <v>6</v>
      </c>
      <c r="Z52" t="s">
        <v>4</v>
      </c>
      <c r="AA52">
        <v>0.6132075471698113</v>
      </c>
      <c r="AB52">
        <v>0.54117647058823526</v>
      </c>
      <c r="AC52">
        <v>0.65591397849462363</v>
      </c>
      <c r="AD52">
        <v>0.90322580645161288</v>
      </c>
      <c r="AE52">
        <v>0.98787878787878791</v>
      </c>
      <c r="AF52">
        <v>0.62264150943396224</v>
      </c>
      <c r="AG52">
        <v>0.10989010989010989</v>
      </c>
    </row>
    <row r="53" spans="1:33" x14ac:dyDescent="0.35">
      <c r="A53" t="s">
        <v>5</v>
      </c>
      <c r="B53" t="s">
        <v>6</v>
      </c>
      <c r="C53" s="1" t="s">
        <v>2</v>
      </c>
      <c r="D53">
        <v>0.67961165048543692</v>
      </c>
      <c r="E53">
        <v>0.39310344827586208</v>
      </c>
      <c r="F53">
        <v>0.38609583660644142</v>
      </c>
      <c r="G53">
        <v>3.2887402452619841E-2</v>
      </c>
      <c r="H53">
        <v>2.2058823529411766E-2</v>
      </c>
      <c r="I53">
        <v>1.9867549668874173E-2</v>
      </c>
      <c r="J53">
        <v>2.3076923076923078E-2</v>
      </c>
      <c r="M53" t="s">
        <v>43</v>
      </c>
      <c r="N53" t="s">
        <v>6</v>
      </c>
      <c r="O53" t="s">
        <v>4</v>
      </c>
      <c r="P53">
        <v>0.42384105960264901</v>
      </c>
      <c r="Q53">
        <v>0.31791907514450868</v>
      </c>
      <c r="R53">
        <v>0.45670225385527879</v>
      </c>
      <c r="S53">
        <v>0.51666666666666672</v>
      </c>
      <c r="T53">
        <v>0.38853503184713378</v>
      </c>
      <c r="U53">
        <v>0.9213483146067416</v>
      </c>
      <c r="V53">
        <v>0.95580110497237569</v>
      </c>
      <c r="X53" t="s">
        <v>17</v>
      </c>
      <c r="Y53" t="s">
        <v>6</v>
      </c>
      <c r="Z53" t="s">
        <v>4</v>
      </c>
      <c r="AA53">
        <v>0.54794520547945202</v>
      </c>
      <c r="AB53">
        <v>0.49074074074074076</v>
      </c>
      <c r="AC53">
        <v>0.47128851540616246</v>
      </c>
      <c r="AD53">
        <v>0.84019370460048426</v>
      </c>
      <c r="AE53">
        <v>0.6705882352941176</v>
      </c>
      <c r="AF53">
        <v>0.83687943262411346</v>
      </c>
      <c r="AG53">
        <v>0.44347826086956521</v>
      </c>
    </row>
    <row r="54" spans="1:33" x14ac:dyDescent="0.35">
      <c r="A54" t="s">
        <v>9</v>
      </c>
      <c r="B54" t="s">
        <v>6</v>
      </c>
      <c r="C54" s="1" t="s">
        <v>2</v>
      </c>
      <c r="D54">
        <v>5.3333333333333337E-2</v>
      </c>
      <c r="E54">
        <v>2.6086956521739129E-2</v>
      </c>
      <c r="F54">
        <v>0.10469077568134172</v>
      </c>
      <c r="G54">
        <v>9.0909090909090905E-3</v>
      </c>
      <c r="H54">
        <v>3.1007751937984496E-2</v>
      </c>
      <c r="I54">
        <v>2.3255813953488372E-2</v>
      </c>
      <c r="J54">
        <v>3.3333333333333333E-2</v>
      </c>
      <c r="M54" t="s">
        <v>31</v>
      </c>
      <c r="N54" t="s">
        <v>6</v>
      </c>
      <c r="O54" t="s">
        <v>4</v>
      </c>
      <c r="P54">
        <v>0.660377358490566</v>
      </c>
      <c r="Q54">
        <v>0.5</v>
      </c>
      <c r="R54">
        <v>0.50505050505050508</v>
      </c>
      <c r="S54">
        <v>0.8584070796460177</v>
      </c>
      <c r="T54">
        <v>0.98130841121495327</v>
      </c>
      <c r="U54">
        <v>0.9765625</v>
      </c>
      <c r="V54">
        <v>0.97599999999999998</v>
      </c>
      <c r="X54" t="s">
        <v>118</v>
      </c>
      <c r="Y54" t="s">
        <v>6</v>
      </c>
      <c r="Z54" t="s">
        <v>4</v>
      </c>
      <c r="AA54">
        <v>0.50398759415152861</v>
      </c>
      <c r="AB54">
        <v>0.46031746031746035</v>
      </c>
      <c r="AC54">
        <v>0.56212462462462454</v>
      </c>
      <c r="AD54">
        <v>0.83368421052631581</v>
      </c>
      <c r="AE54">
        <v>0.92090395480225984</v>
      </c>
      <c r="AF54">
        <v>0.70807453416149069</v>
      </c>
      <c r="AG54">
        <v>0.30534351145038169</v>
      </c>
    </row>
    <row r="55" spans="1:33" x14ac:dyDescent="0.35">
      <c r="A55" t="s">
        <v>48</v>
      </c>
      <c r="B55" t="s">
        <v>1</v>
      </c>
      <c r="C55" s="1" t="s">
        <v>4</v>
      </c>
      <c r="D55">
        <v>0.38738738738738737</v>
      </c>
      <c r="E55">
        <v>0.34482758620689657</v>
      </c>
      <c r="F55">
        <v>0.69440154440154434</v>
      </c>
      <c r="G55" s="3">
        <v>0.94663149350649345</v>
      </c>
      <c r="H55" s="3">
        <v>0.70198675496688745</v>
      </c>
      <c r="I55" s="3">
        <v>0.85034013605442171</v>
      </c>
      <c r="J55">
        <v>0.39694656488549618</v>
      </c>
      <c r="M55" t="s">
        <v>34</v>
      </c>
      <c r="N55" t="s">
        <v>6</v>
      </c>
      <c r="O55" t="s">
        <v>4</v>
      </c>
      <c r="P55">
        <v>0.6132075471698113</v>
      </c>
      <c r="Q55">
        <v>0.54117647058823526</v>
      </c>
      <c r="R55">
        <v>0.65591397849462363</v>
      </c>
      <c r="S55">
        <v>0.90322580645161288</v>
      </c>
      <c r="T55">
        <v>0.98787878787878791</v>
      </c>
      <c r="U55">
        <v>0.62264150943396224</v>
      </c>
      <c r="V55">
        <v>0.10989010989010989</v>
      </c>
      <c r="X55" t="s">
        <v>122</v>
      </c>
      <c r="Y55" t="s">
        <v>6</v>
      </c>
      <c r="Z55" t="s">
        <v>4</v>
      </c>
      <c r="AA55">
        <v>0.73933901918976552</v>
      </c>
      <c r="AB55">
        <v>0.51446183025130399</v>
      </c>
      <c r="AC55">
        <v>0.46348454636091724</v>
      </c>
      <c r="AD55">
        <v>0.9536618620958317</v>
      </c>
      <c r="AE55">
        <v>0.84134615384615385</v>
      </c>
      <c r="AF55">
        <v>0.59715639810426535</v>
      </c>
      <c r="AG55">
        <v>0.17105263157894737</v>
      </c>
    </row>
    <row r="56" spans="1:33" x14ac:dyDescent="0.35">
      <c r="A56" t="s">
        <v>60</v>
      </c>
      <c r="B56" t="s">
        <v>1</v>
      </c>
      <c r="C56" s="1" t="s">
        <v>4</v>
      </c>
      <c r="D56">
        <v>0.6198347107438017</v>
      </c>
      <c r="E56">
        <v>0.59292035398230092</v>
      </c>
      <c r="F56">
        <v>0.60923423423423428</v>
      </c>
      <c r="G56" s="3">
        <v>0.87261904761904763</v>
      </c>
      <c r="H56" s="3">
        <v>0.54132231404958675</v>
      </c>
      <c r="I56" s="3">
        <v>0.76585365853658538</v>
      </c>
      <c r="J56" s="3">
        <v>0.98136645962732916</v>
      </c>
      <c r="M56" t="s">
        <v>8</v>
      </c>
      <c r="N56" t="s">
        <v>6</v>
      </c>
      <c r="O56" t="s">
        <v>4</v>
      </c>
      <c r="P56">
        <v>0.7592592592592593</v>
      </c>
      <c r="Q56">
        <v>0.45569620253164556</v>
      </c>
      <c r="R56">
        <v>0.28716216216216217</v>
      </c>
      <c r="S56">
        <v>0.95145089285714279</v>
      </c>
      <c r="T56">
        <v>0.99199999999999999</v>
      </c>
      <c r="U56">
        <v>0.96837944664031617</v>
      </c>
      <c r="V56">
        <v>0.99290780141843971</v>
      </c>
      <c r="AA56" s="2">
        <f>AVERAGE(AA43:AA55)</f>
        <v>0.61164526401520114</v>
      </c>
      <c r="AB56" s="2">
        <f t="shared" ref="AB56:AG56" si="4">AVERAGE(AB43:AB55)</f>
        <v>0.53642966987154894</v>
      </c>
      <c r="AC56" s="2">
        <f t="shared" si="4"/>
        <v>0.53936464719163069</v>
      </c>
      <c r="AD56" s="2">
        <f t="shared" si="4"/>
        <v>0.82725510406800329</v>
      </c>
      <c r="AE56" s="2">
        <f t="shared" si="4"/>
        <v>0.85420406278654248</v>
      </c>
      <c r="AF56" s="2">
        <f t="shared" si="4"/>
        <v>0.78369190708909298</v>
      </c>
      <c r="AG56" s="2">
        <f t="shared" si="4"/>
        <v>0.64951259493219227</v>
      </c>
    </row>
    <row r="57" spans="1:33" x14ac:dyDescent="0.35">
      <c r="A57" s="4" t="s">
        <v>61</v>
      </c>
      <c r="B57" t="s">
        <v>1</v>
      </c>
      <c r="C57" s="6" t="s">
        <v>1</v>
      </c>
      <c r="D57">
        <v>0.3904109589041096</v>
      </c>
      <c r="E57">
        <v>0.58278145695364236</v>
      </c>
      <c r="F57">
        <v>0.73395445134575565</v>
      </c>
      <c r="G57" s="3">
        <v>0.93860107007699334</v>
      </c>
      <c r="H57" s="3">
        <v>0.57432432432432434</v>
      </c>
      <c r="I57">
        <v>0.18902439024390244</v>
      </c>
      <c r="J57">
        <v>0.19620253164556961</v>
      </c>
      <c r="M57" t="s">
        <v>17</v>
      </c>
      <c r="N57" t="s">
        <v>6</v>
      </c>
      <c r="O57" t="s">
        <v>4</v>
      </c>
      <c r="P57">
        <v>0.54794520547945202</v>
      </c>
      <c r="Q57">
        <v>0.49074074074074076</v>
      </c>
      <c r="R57">
        <v>0.47128851540616246</v>
      </c>
      <c r="S57">
        <v>0.84019370460048426</v>
      </c>
      <c r="T57">
        <v>0.6705882352941176</v>
      </c>
      <c r="U57">
        <v>0.83687943262411346</v>
      </c>
      <c r="V57">
        <v>0.44347826086956521</v>
      </c>
      <c r="Z57" t="s">
        <v>105</v>
      </c>
      <c r="AA57">
        <f>STDEV(AA43:AA55)/SQRT(13)</f>
        <v>4.3409305557438556E-2</v>
      </c>
      <c r="AB57">
        <f t="shared" ref="AB57:AG57" si="5">STDEV(AB43:AB55)/SQRT(13)</f>
        <v>4.7667197040448216E-2</v>
      </c>
      <c r="AC57">
        <f t="shared" si="5"/>
        <v>4.6917978034976542E-2</v>
      </c>
      <c r="AD57">
        <f t="shared" si="5"/>
        <v>3.8560454016376762E-2</v>
      </c>
      <c r="AE57">
        <f t="shared" si="5"/>
        <v>4.823930789032594E-2</v>
      </c>
      <c r="AF57">
        <f t="shared" si="5"/>
        <v>4.909590171101888E-2</v>
      </c>
      <c r="AG57">
        <f t="shared" si="5"/>
        <v>8.8610914828333748E-2</v>
      </c>
    </row>
    <row r="58" spans="1:33" x14ac:dyDescent="0.35">
      <c r="A58" t="s">
        <v>11</v>
      </c>
      <c r="B58" t="s">
        <v>6</v>
      </c>
      <c r="C58" s="1" t="s">
        <v>2</v>
      </c>
      <c r="D58">
        <v>0.40625</v>
      </c>
      <c r="E58">
        <v>0.44881889763779526</v>
      </c>
      <c r="F58">
        <v>0.5502403846153846</v>
      </c>
      <c r="G58" s="3">
        <v>0.50600961538461542</v>
      </c>
      <c r="H58">
        <v>6.25E-2</v>
      </c>
      <c r="I58">
        <v>3.2520325203252036E-2</v>
      </c>
      <c r="J58">
        <v>2.7027027027027029E-2</v>
      </c>
      <c r="M58" t="s">
        <v>118</v>
      </c>
      <c r="N58" t="s">
        <v>6</v>
      </c>
      <c r="O58" t="s">
        <v>4</v>
      </c>
      <c r="P58">
        <v>0.50398759415152861</v>
      </c>
      <c r="Q58">
        <v>0.46031746031746035</v>
      </c>
      <c r="R58">
        <v>0.56212462462462454</v>
      </c>
      <c r="S58">
        <v>0.83368421052631581</v>
      </c>
      <c r="T58">
        <v>0.92090395480225984</v>
      </c>
      <c r="U58">
        <v>0.70807453416149069</v>
      </c>
      <c r="V58">
        <v>0.30534351145038169</v>
      </c>
    </row>
    <row r="59" spans="1:33" x14ac:dyDescent="0.35">
      <c r="A59" t="s">
        <v>13</v>
      </c>
      <c r="B59" t="s">
        <v>6</v>
      </c>
      <c r="C59" s="1" t="s">
        <v>2</v>
      </c>
      <c r="D59">
        <v>0.46186440677966101</v>
      </c>
      <c r="E59">
        <v>0.52380952380952384</v>
      </c>
      <c r="F59">
        <v>0.43315645326942825</v>
      </c>
      <c r="G59" s="3">
        <v>0.67572331074894709</v>
      </c>
      <c r="H59">
        <v>0.48768472906403942</v>
      </c>
      <c r="I59">
        <v>5.6910569105691054E-2</v>
      </c>
      <c r="J59">
        <v>1.4084507042253521E-2</v>
      </c>
      <c r="M59" t="s">
        <v>122</v>
      </c>
      <c r="N59" t="s">
        <v>6</v>
      </c>
      <c r="O59" t="s">
        <v>4</v>
      </c>
      <c r="P59">
        <v>0.73933901918976552</v>
      </c>
      <c r="Q59">
        <v>0.51446183025130399</v>
      </c>
      <c r="R59">
        <v>0.46348454636091724</v>
      </c>
      <c r="S59">
        <v>0.9536618620958317</v>
      </c>
      <c r="T59">
        <v>0.84134615384615385</v>
      </c>
      <c r="U59">
        <v>0.59715639810426535</v>
      </c>
      <c r="V59">
        <v>0.17105263157894737</v>
      </c>
    </row>
    <row r="60" spans="1:33" x14ac:dyDescent="0.35">
      <c r="A60" t="s">
        <v>63</v>
      </c>
      <c r="B60" t="s">
        <v>1</v>
      </c>
      <c r="C60" s="1" t="s">
        <v>4</v>
      </c>
      <c r="D60">
        <v>0.56172839506172845</v>
      </c>
      <c r="E60">
        <v>0.2857142857142857</v>
      </c>
      <c r="F60">
        <v>0.38736066163250626</v>
      </c>
      <c r="G60" s="3">
        <v>0.924078947368421</v>
      </c>
      <c r="H60" s="3">
        <v>0.68435013262599464</v>
      </c>
      <c r="I60" s="3">
        <v>0.97536945812807885</v>
      </c>
      <c r="J60" s="3">
        <v>0.92272727272727273</v>
      </c>
      <c r="M60" t="s">
        <v>7</v>
      </c>
      <c r="N60" t="s">
        <v>1</v>
      </c>
      <c r="O60" t="s">
        <v>4</v>
      </c>
      <c r="P60">
        <v>0.42561983471074383</v>
      </c>
      <c r="Q60">
        <v>0.22115384615384615</v>
      </c>
      <c r="R60">
        <v>0.53125</v>
      </c>
      <c r="S60">
        <v>0.839622641509434</v>
      </c>
      <c r="T60">
        <v>0.85520361990950222</v>
      </c>
      <c r="U60">
        <v>0.95673076923076927</v>
      </c>
      <c r="V60">
        <v>0.94807692307692304</v>
      </c>
      <c r="X60" t="s">
        <v>3</v>
      </c>
      <c r="Y60" t="s">
        <v>1</v>
      </c>
      <c r="Z60" t="s">
        <v>4</v>
      </c>
      <c r="AA60">
        <v>0.86803519061583578</v>
      </c>
      <c r="AB60">
        <v>0.91500000000000004</v>
      </c>
      <c r="AC60">
        <v>0.94893617021276599</v>
      </c>
      <c r="AD60">
        <v>0.97783933518005539</v>
      </c>
      <c r="AE60">
        <v>0.97289156626506024</v>
      </c>
      <c r="AF60">
        <v>0.93410852713178294</v>
      </c>
      <c r="AG60">
        <v>0.97205413494697113</v>
      </c>
    </row>
    <row r="61" spans="1:33" x14ac:dyDescent="0.35">
      <c r="A61" t="s">
        <v>50</v>
      </c>
      <c r="B61" t="s">
        <v>1</v>
      </c>
      <c r="C61" s="1" t="s">
        <v>2</v>
      </c>
      <c r="D61">
        <v>0.36170212765957449</v>
      </c>
      <c r="E61">
        <v>0.25882352941176473</v>
      </c>
      <c r="F61">
        <v>0.54597701149425282</v>
      </c>
      <c r="G61">
        <v>0.25976589083979856</v>
      </c>
      <c r="H61" s="3">
        <v>0.62962962962962965</v>
      </c>
      <c r="I61">
        <v>0.48888888888888887</v>
      </c>
      <c r="J61">
        <v>0.26923076923076922</v>
      </c>
      <c r="M61" t="s">
        <v>28</v>
      </c>
      <c r="N61" t="s">
        <v>1</v>
      </c>
      <c r="O61" t="s">
        <v>4</v>
      </c>
      <c r="P61">
        <v>0.73966942148760328</v>
      </c>
      <c r="Q61">
        <v>0.64171122994652408</v>
      </c>
      <c r="R61">
        <v>0.4913294797687861</v>
      </c>
      <c r="S61">
        <v>0.89814814814814814</v>
      </c>
      <c r="T61">
        <v>0.96682464454976302</v>
      </c>
      <c r="U61">
        <v>0.93004115226337447</v>
      </c>
      <c r="V61">
        <v>0.86968475073313778</v>
      </c>
      <c r="X61" t="s">
        <v>7</v>
      </c>
      <c r="Y61" t="s">
        <v>1</v>
      </c>
      <c r="Z61" t="s">
        <v>4</v>
      </c>
      <c r="AA61">
        <v>0.42561983471074383</v>
      </c>
      <c r="AB61">
        <v>0.22115384615384615</v>
      </c>
      <c r="AC61">
        <v>0.53125</v>
      </c>
      <c r="AD61">
        <v>0.839622641509434</v>
      </c>
      <c r="AE61">
        <v>0.85520361990950222</v>
      </c>
      <c r="AF61">
        <v>0.95673076923076927</v>
      </c>
      <c r="AG61">
        <v>0.94807692307692304</v>
      </c>
    </row>
    <row r="62" spans="1:33" x14ac:dyDescent="0.35">
      <c r="A62" t="s">
        <v>15</v>
      </c>
      <c r="B62" t="s">
        <v>6</v>
      </c>
      <c r="C62" s="1" t="s">
        <v>2</v>
      </c>
      <c r="D62">
        <v>0.92647058823529416</v>
      </c>
      <c r="E62">
        <v>0.3724137931034483</v>
      </c>
      <c r="F62">
        <v>0.52518557794273601</v>
      </c>
      <c r="G62">
        <v>7.0048309178743953E-2</v>
      </c>
      <c r="H62">
        <v>4.2735042735042736E-2</v>
      </c>
      <c r="I62">
        <v>2.7522935779816515E-2</v>
      </c>
      <c r="J62">
        <v>4.4642857142857144E-2</v>
      </c>
      <c r="M62" t="s">
        <v>35</v>
      </c>
      <c r="N62" t="s">
        <v>1</v>
      </c>
      <c r="O62" t="s">
        <v>4</v>
      </c>
      <c r="P62">
        <v>0.41706161137440756</v>
      </c>
      <c r="Q62">
        <v>0.68163265306122445</v>
      </c>
      <c r="R62">
        <v>0.67248908296943233</v>
      </c>
      <c r="S62">
        <v>0.8571428571428571</v>
      </c>
      <c r="T62">
        <v>0.96923076923076923</v>
      </c>
      <c r="U62">
        <v>0.97560975609756095</v>
      </c>
      <c r="V62">
        <v>0.98002364066193848</v>
      </c>
      <c r="X62" t="s">
        <v>28</v>
      </c>
      <c r="Y62" t="s">
        <v>1</v>
      </c>
      <c r="Z62" t="s">
        <v>4</v>
      </c>
      <c r="AA62">
        <v>0.73966942148760328</v>
      </c>
      <c r="AB62">
        <v>0.64171122994652408</v>
      </c>
      <c r="AC62">
        <v>0.4913294797687861</v>
      </c>
      <c r="AD62">
        <v>0.89814814814814814</v>
      </c>
      <c r="AE62">
        <v>0.96682464454976302</v>
      </c>
      <c r="AF62">
        <v>0.93004115226337447</v>
      </c>
      <c r="AG62">
        <v>0.86968475073313778</v>
      </c>
    </row>
    <row r="63" spans="1:33" x14ac:dyDescent="0.35">
      <c r="A63" t="s">
        <v>17</v>
      </c>
      <c r="B63" t="s">
        <v>6</v>
      </c>
      <c r="C63" s="1" t="s">
        <v>4</v>
      </c>
      <c r="D63">
        <v>0.54794520547945202</v>
      </c>
      <c r="E63">
        <v>0.49074074074074076</v>
      </c>
      <c r="F63">
        <v>0.47128851540616246</v>
      </c>
      <c r="G63" s="3">
        <v>0.84019370460048426</v>
      </c>
      <c r="H63" s="3">
        <v>0.6705882352941176</v>
      </c>
      <c r="I63" s="3">
        <v>0.83687943262411346</v>
      </c>
      <c r="J63">
        <v>0.44347826086956521</v>
      </c>
      <c r="M63" t="s">
        <v>36</v>
      </c>
      <c r="N63" t="s">
        <v>1</v>
      </c>
      <c r="O63" t="s">
        <v>4</v>
      </c>
      <c r="P63">
        <v>0.44152046783625731</v>
      </c>
      <c r="Q63">
        <v>0.42320819112627989</v>
      </c>
      <c r="R63">
        <v>0.17174515235457063</v>
      </c>
      <c r="S63">
        <v>0.92639593908629436</v>
      </c>
      <c r="T63">
        <v>0.97376093294460642</v>
      </c>
      <c r="U63">
        <v>0.93191489361702129</v>
      </c>
      <c r="V63">
        <v>0.8267734553775743</v>
      </c>
      <c r="X63" t="s">
        <v>35</v>
      </c>
      <c r="Y63" t="s">
        <v>1</v>
      </c>
      <c r="Z63" t="s">
        <v>4</v>
      </c>
      <c r="AA63">
        <v>0.41706161137440756</v>
      </c>
      <c r="AB63">
        <v>0.68163265306122445</v>
      </c>
      <c r="AC63">
        <v>0.67248908296943233</v>
      </c>
      <c r="AD63">
        <v>0.8571428571428571</v>
      </c>
      <c r="AE63">
        <v>0.96923076923076923</v>
      </c>
      <c r="AF63">
        <v>0.97560975609756095</v>
      </c>
      <c r="AG63">
        <v>0.98002364066193848</v>
      </c>
    </row>
    <row r="64" spans="1:33" x14ac:dyDescent="0.35">
      <c r="A64" t="s">
        <v>19</v>
      </c>
      <c r="B64" t="s">
        <v>6</v>
      </c>
      <c r="C64" s="1" t="s">
        <v>2</v>
      </c>
      <c r="D64">
        <v>0.5757575757575758</v>
      </c>
      <c r="E64">
        <v>0.6785714285714286</v>
      </c>
      <c r="F64">
        <v>0.51783723522853964</v>
      </c>
      <c r="G64">
        <v>0.10135135135135136</v>
      </c>
      <c r="H64">
        <v>0.21917808219178081</v>
      </c>
      <c r="I64">
        <v>8.2758620689655171E-2</v>
      </c>
      <c r="J64">
        <v>0.13821138211382114</v>
      </c>
      <c r="M64" t="s">
        <v>40</v>
      </c>
      <c r="N64" t="s">
        <v>1</v>
      </c>
      <c r="O64" t="s">
        <v>4</v>
      </c>
      <c r="P64">
        <v>0.59887005649717517</v>
      </c>
      <c r="Q64">
        <v>0.74863387978142082</v>
      </c>
      <c r="R64">
        <v>0.79365079365079361</v>
      </c>
      <c r="S64">
        <v>0.544973544973545</v>
      </c>
      <c r="T64">
        <v>0.92307692307692313</v>
      </c>
      <c r="U64">
        <v>0.97297297297297303</v>
      </c>
      <c r="V64">
        <v>0.86111111111111116</v>
      </c>
      <c r="X64" t="s">
        <v>36</v>
      </c>
      <c r="Y64" t="s">
        <v>1</v>
      </c>
      <c r="Z64" t="s">
        <v>4</v>
      </c>
      <c r="AA64">
        <v>0.44152046783625731</v>
      </c>
      <c r="AB64">
        <v>0.42320819112627989</v>
      </c>
      <c r="AC64">
        <v>0.17174515235457063</v>
      </c>
      <c r="AD64">
        <v>0.92639593908629436</v>
      </c>
      <c r="AE64">
        <v>0.97376093294460642</v>
      </c>
      <c r="AF64">
        <v>0.93191489361702129</v>
      </c>
      <c r="AG64">
        <v>0.8267734553775743</v>
      </c>
    </row>
    <row r="65" spans="1:33" x14ac:dyDescent="0.35">
      <c r="A65" t="s">
        <v>107</v>
      </c>
      <c r="B65" t="s">
        <v>1</v>
      </c>
      <c r="C65" t="s">
        <v>2</v>
      </c>
      <c r="D65">
        <v>0.45741507870753934</v>
      </c>
      <c r="E65">
        <v>0.7441860465116279</v>
      </c>
      <c r="F65">
        <v>0.65142706131078221</v>
      </c>
      <c r="G65">
        <v>0.14117647058823529</v>
      </c>
      <c r="H65">
        <v>0.10614525139664804</v>
      </c>
      <c r="I65">
        <v>5.8479532163742687E-2</v>
      </c>
      <c r="J65">
        <v>0.47089947089947087</v>
      </c>
      <c r="M65" t="s">
        <v>53</v>
      </c>
      <c r="N65" t="s">
        <v>1</v>
      </c>
      <c r="O65" t="s">
        <v>4</v>
      </c>
      <c r="P65">
        <v>0.4563758389261745</v>
      </c>
      <c r="Q65">
        <v>0.51578947368421058</v>
      </c>
      <c r="R65">
        <v>0.47096774193548385</v>
      </c>
      <c r="S65">
        <v>0.55333333333333334</v>
      </c>
      <c r="T65">
        <v>0.74698795180722888</v>
      </c>
      <c r="U65">
        <v>0.78846153846153844</v>
      </c>
      <c r="V65">
        <v>0.79113924050632911</v>
      </c>
      <c r="X65" t="s">
        <v>40</v>
      </c>
      <c r="Y65" t="s">
        <v>1</v>
      </c>
      <c r="Z65" t="s">
        <v>4</v>
      </c>
      <c r="AA65">
        <v>0.59887005649717517</v>
      </c>
      <c r="AB65">
        <v>0.74863387978142082</v>
      </c>
      <c r="AC65">
        <v>0.79365079365079361</v>
      </c>
      <c r="AD65">
        <v>0.544973544973545</v>
      </c>
      <c r="AE65">
        <v>0.92307692307692313</v>
      </c>
      <c r="AF65">
        <v>0.97297297297297303</v>
      </c>
      <c r="AG65">
        <v>0.86111111111111116</v>
      </c>
    </row>
    <row r="66" spans="1:33" x14ac:dyDescent="0.35">
      <c r="A66" t="s">
        <v>108</v>
      </c>
      <c r="B66" t="s">
        <v>1</v>
      </c>
      <c r="C66" t="s">
        <v>2</v>
      </c>
      <c r="D66">
        <v>0.48534573534573533</v>
      </c>
      <c r="E66">
        <v>0.48737607402511568</v>
      </c>
      <c r="F66">
        <v>0.63995695839311328</v>
      </c>
      <c r="G66" s="3">
        <v>0.5862365591397849</v>
      </c>
      <c r="H66">
        <v>0.37654320987654322</v>
      </c>
      <c r="I66">
        <v>0.33918128654970758</v>
      </c>
      <c r="J66">
        <v>0.23376623376623376</v>
      </c>
      <c r="M66" t="s">
        <v>56</v>
      </c>
      <c r="N66" t="s">
        <v>1</v>
      </c>
      <c r="O66" t="s">
        <v>4</v>
      </c>
      <c r="P66">
        <v>0.5748987854251012</v>
      </c>
      <c r="Q66">
        <v>0.3165829145728643</v>
      </c>
      <c r="R66">
        <v>0.54748603351955305</v>
      </c>
      <c r="S66">
        <v>1.1560693641618497E-2</v>
      </c>
      <c r="T66">
        <v>0.88584474885844744</v>
      </c>
      <c r="U66">
        <v>0.88235294117647056</v>
      </c>
      <c r="V66">
        <v>0.55026455026455023</v>
      </c>
      <c r="X66" t="s">
        <v>53</v>
      </c>
      <c r="Y66" t="s">
        <v>1</v>
      </c>
      <c r="Z66" t="s">
        <v>4</v>
      </c>
      <c r="AA66">
        <v>0.4563758389261745</v>
      </c>
      <c r="AB66">
        <v>0.51578947368421058</v>
      </c>
      <c r="AC66">
        <v>0.47096774193548385</v>
      </c>
      <c r="AD66">
        <v>0.55333333333333334</v>
      </c>
      <c r="AE66">
        <v>0.74698795180722888</v>
      </c>
      <c r="AF66">
        <v>0.78846153846153844</v>
      </c>
      <c r="AG66">
        <v>0.79113924050632911</v>
      </c>
    </row>
    <row r="67" spans="1:33" x14ac:dyDescent="0.35">
      <c r="A67" t="s">
        <v>109</v>
      </c>
      <c r="B67" t="s">
        <v>1</v>
      </c>
      <c r="C67" t="s">
        <v>4</v>
      </c>
      <c r="D67">
        <v>0.63194444444444442</v>
      </c>
      <c r="E67">
        <v>0.44827788191190254</v>
      </c>
      <c r="F67">
        <v>0.49299516908212559</v>
      </c>
      <c r="G67" s="3">
        <v>0.73228000877770461</v>
      </c>
      <c r="H67" s="3">
        <v>0.91588785046728971</v>
      </c>
      <c r="I67" s="3">
        <v>0.9</v>
      </c>
      <c r="J67" s="3">
        <v>0.73008849557522126</v>
      </c>
      <c r="M67" t="s">
        <v>58</v>
      </c>
      <c r="N67" t="s">
        <v>1</v>
      </c>
      <c r="O67" t="s">
        <v>4</v>
      </c>
      <c r="P67">
        <v>0.34931506849315069</v>
      </c>
      <c r="Q67">
        <v>0.66911764705882348</v>
      </c>
      <c r="R67">
        <v>0.50684931506849318</v>
      </c>
      <c r="S67">
        <v>0.56390977443609025</v>
      </c>
      <c r="T67">
        <v>0.51700680272108845</v>
      </c>
      <c r="U67">
        <v>0.971830985915493</v>
      </c>
      <c r="V67">
        <v>0.9285714285714286</v>
      </c>
      <c r="X67" t="s">
        <v>56</v>
      </c>
      <c r="Y67" t="s">
        <v>1</v>
      </c>
      <c r="Z67" t="s">
        <v>4</v>
      </c>
      <c r="AA67">
        <v>0.5748987854251012</v>
      </c>
      <c r="AB67">
        <v>0.3165829145728643</v>
      </c>
      <c r="AC67">
        <v>0.54748603351955305</v>
      </c>
      <c r="AD67">
        <v>1.1560693641618497E-2</v>
      </c>
      <c r="AE67">
        <v>0.88584474885844744</v>
      </c>
      <c r="AF67">
        <v>0.88235294117647056</v>
      </c>
      <c r="AG67">
        <v>0.55026455026455023</v>
      </c>
    </row>
    <row r="68" spans="1:33" x14ac:dyDescent="0.35">
      <c r="A68" t="s">
        <v>110</v>
      </c>
      <c r="B68" t="s">
        <v>1</v>
      </c>
      <c r="C68" t="s">
        <v>4</v>
      </c>
      <c r="D68">
        <v>0.4137254901960784</v>
      </c>
      <c r="E68">
        <v>0.48596491228070171</v>
      </c>
      <c r="F68">
        <v>0.50709219858156029</v>
      </c>
      <c r="G68" s="3">
        <v>0.75432599871822259</v>
      </c>
      <c r="H68" s="3">
        <v>0.94736842105263153</v>
      </c>
      <c r="I68" s="3">
        <v>0.95438596491228067</v>
      </c>
      <c r="J68" s="3">
        <v>0.94137931034482758</v>
      </c>
      <c r="M68" t="s">
        <v>62</v>
      </c>
      <c r="N68" t="s">
        <v>1</v>
      </c>
      <c r="O68" t="s">
        <v>4</v>
      </c>
      <c r="P68">
        <v>0.77325581395348841</v>
      </c>
      <c r="Q68">
        <v>0.90476190476190477</v>
      </c>
      <c r="R68">
        <v>0.93661971830985913</v>
      </c>
      <c r="S68">
        <v>0.93877551020408168</v>
      </c>
      <c r="T68">
        <v>0.95862068965517244</v>
      </c>
      <c r="U68">
        <v>0.93617021276595747</v>
      </c>
      <c r="V68">
        <v>0.9538461538461539</v>
      </c>
      <c r="X68" t="s">
        <v>58</v>
      </c>
      <c r="Y68" t="s">
        <v>1</v>
      </c>
      <c r="Z68" t="s">
        <v>4</v>
      </c>
      <c r="AA68">
        <v>0.34931506849315069</v>
      </c>
      <c r="AB68">
        <v>0.66911764705882348</v>
      </c>
      <c r="AC68">
        <v>0.50684931506849318</v>
      </c>
      <c r="AD68">
        <v>0.56390977443609025</v>
      </c>
      <c r="AE68">
        <v>0.51700680272108845</v>
      </c>
      <c r="AF68">
        <v>0.971830985915493</v>
      </c>
      <c r="AG68">
        <v>0.9285714285714286</v>
      </c>
    </row>
    <row r="69" spans="1:33" x14ac:dyDescent="0.35">
      <c r="A69" t="s">
        <v>111</v>
      </c>
      <c r="B69" t="s">
        <v>1</v>
      </c>
      <c r="C69" t="s">
        <v>2</v>
      </c>
      <c r="D69">
        <v>0.62412787670519632</v>
      </c>
      <c r="E69">
        <v>0.56045454545454554</v>
      </c>
      <c r="F69">
        <v>0.53717309542552261</v>
      </c>
      <c r="G69">
        <v>0.15130434782608695</v>
      </c>
      <c r="H69">
        <v>0.13145539906103287</v>
      </c>
      <c r="I69">
        <v>0.11682242990654206</v>
      </c>
      <c r="J69">
        <v>0.14761904761904762</v>
      </c>
      <c r="M69" t="s">
        <v>64</v>
      </c>
      <c r="N69" t="s">
        <v>1</v>
      </c>
      <c r="O69" t="s">
        <v>4</v>
      </c>
      <c r="P69">
        <v>0.52662721893491127</v>
      </c>
      <c r="Q69">
        <v>0.42953020134228187</v>
      </c>
      <c r="R69">
        <v>0.25925925925925924</v>
      </c>
      <c r="S69">
        <v>0.5089285714285714</v>
      </c>
      <c r="T69">
        <v>0.75409836065573765</v>
      </c>
      <c r="U69">
        <v>0.29599999999999999</v>
      </c>
      <c r="V69">
        <v>0.59259259259259256</v>
      </c>
      <c r="X69" t="s">
        <v>62</v>
      </c>
      <c r="Y69" t="s">
        <v>1</v>
      </c>
      <c r="Z69" t="s">
        <v>4</v>
      </c>
      <c r="AA69">
        <v>0.77325581395348841</v>
      </c>
      <c r="AB69">
        <v>0.90476190476190477</v>
      </c>
      <c r="AC69">
        <v>0.93661971830985913</v>
      </c>
      <c r="AD69">
        <v>0.93877551020408168</v>
      </c>
      <c r="AE69">
        <v>0.95862068965517244</v>
      </c>
      <c r="AF69">
        <v>0.93617021276595747</v>
      </c>
      <c r="AG69">
        <v>0.9538461538461539</v>
      </c>
    </row>
    <row r="70" spans="1:33" x14ac:dyDescent="0.35">
      <c r="A70" t="s">
        <v>112</v>
      </c>
      <c r="B70" t="s">
        <v>6</v>
      </c>
      <c r="C70" t="s">
        <v>2</v>
      </c>
      <c r="D70">
        <v>0.96863207547169816</v>
      </c>
      <c r="E70">
        <v>0.97836486192650574</v>
      </c>
      <c r="F70">
        <v>0.96267361111111116</v>
      </c>
      <c r="G70">
        <v>0.1695309471507947</v>
      </c>
      <c r="H70">
        <v>0.17006802721088435</v>
      </c>
      <c r="I70">
        <v>0.13496932515337423</v>
      </c>
      <c r="J70">
        <v>0.30769230769230771</v>
      </c>
      <c r="M70" t="s">
        <v>65</v>
      </c>
      <c r="N70" t="s">
        <v>1</v>
      </c>
      <c r="O70" t="s">
        <v>4</v>
      </c>
      <c r="P70">
        <v>0.35</v>
      </c>
      <c r="Q70">
        <v>0.10526315789473684</v>
      </c>
      <c r="R70">
        <v>0.20224719101123595</v>
      </c>
      <c r="S70">
        <v>0.89380530973451322</v>
      </c>
      <c r="T70">
        <v>0.9732142857142857</v>
      </c>
      <c r="U70">
        <v>0.93220338983050843</v>
      </c>
      <c r="V70">
        <v>0.88118811881188119</v>
      </c>
      <c r="X70" t="s">
        <v>64</v>
      </c>
      <c r="Y70" t="s">
        <v>1</v>
      </c>
      <c r="Z70" t="s">
        <v>4</v>
      </c>
      <c r="AA70">
        <v>0.52662721893491127</v>
      </c>
      <c r="AB70">
        <v>0.42953020134228187</v>
      </c>
      <c r="AC70">
        <v>0.25925925925925924</v>
      </c>
      <c r="AD70">
        <v>0.5089285714285714</v>
      </c>
      <c r="AE70">
        <v>0.75409836065573765</v>
      </c>
      <c r="AF70">
        <v>0.29599999999999999</v>
      </c>
      <c r="AG70">
        <v>0.59259259259259256</v>
      </c>
    </row>
    <row r="71" spans="1:33" x14ac:dyDescent="0.35">
      <c r="A71" t="s">
        <v>113</v>
      </c>
      <c r="B71" t="s">
        <v>6</v>
      </c>
      <c r="C71" t="s">
        <v>2</v>
      </c>
      <c r="D71">
        <v>0.3431818181818182</v>
      </c>
      <c r="E71">
        <v>0.44462302746931615</v>
      </c>
      <c r="F71">
        <v>0.61285846438482894</v>
      </c>
      <c r="G71">
        <v>0.49559799539482596</v>
      </c>
      <c r="H71" s="3">
        <v>0.61146496815286622</v>
      </c>
      <c r="I71">
        <v>0.28965517241379313</v>
      </c>
      <c r="J71">
        <v>0.13043478260869565</v>
      </c>
      <c r="M71" t="s">
        <v>66</v>
      </c>
      <c r="N71" t="s">
        <v>1</v>
      </c>
      <c r="O71" t="s">
        <v>4</v>
      </c>
      <c r="P71">
        <v>0.59523809523809523</v>
      </c>
      <c r="Q71">
        <v>0.54679802955665024</v>
      </c>
      <c r="R71">
        <v>0.72928176795580113</v>
      </c>
      <c r="S71">
        <v>0.88400000000000001</v>
      </c>
      <c r="T71">
        <v>0.95501730103806226</v>
      </c>
      <c r="U71">
        <v>0.85135135135135132</v>
      </c>
      <c r="V71">
        <v>0.26035502958579881</v>
      </c>
      <c r="X71" t="s">
        <v>65</v>
      </c>
      <c r="Y71" t="s">
        <v>1</v>
      </c>
      <c r="Z71" t="s">
        <v>4</v>
      </c>
      <c r="AA71">
        <v>0.35</v>
      </c>
      <c r="AB71">
        <v>0.10526315789473684</v>
      </c>
      <c r="AC71">
        <v>0.20224719101123595</v>
      </c>
      <c r="AD71">
        <v>0.89380530973451322</v>
      </c>
      <c r="AE71">
        <v>0.9732142857142857</v>
      </c>
      <c r="AF71">
        <v>0.93220338983050843</v>
      </c>
      <c r="AG71">
        <v>0.88118811881188119</v>
      </c>
    </row>
    <row r="72" spans="1:33" x14ac:dyDescent="0.35">
      <c r="A72" t="s">
        <v>114</v>
      </c>
      <c r="B72" t="s">
        <v>6</v>
      </c>
      <c r="C72" t="s">
        <v>2</v>
      </c>
      <c r="D72">
        <v>0.40445990180032731</v>
      </c>
      <c r="E72">
        <v>0.68576329331046315</v>
      </c>
      <c r="F72">
        <v>0.62624945675793131</v>
      </c>
      <c r="G72" s="3">
        <v>0.75655172413793104</v>
      </c>
      <c r="H72">
        <v>0.2807017543859649</v>
      </c>
      <c r="I72">
        <v>0.4</v>
      </c>
      <c r="J72">
        <v>0.17272727272727273</v>
      </c>
      <c r="M72" t="s">
        <v>67</v>
      </c>
      <c r="N72" t="s">
        <v>1</v>
      </c>
      <c r="O72" t="s">
        <v>4</v>
      </c>
      <c r="P72">
        <v>0.35338345864661652</v>
      </c>
      <c r="Q72">
        <v>0.42608695652173911</v>
      </c>
      <c r="R72">
        <v>0.47692307692307695</v>
      </c>
      <c r="S72">
        <v>0.84210526315789469</v>
      </c>
      <c r="T72">
        <v>0.96</v>
      </c>
      <c r="U72">
        <v>0.76595744680851063</v>
      </c>
      <c r="V72">
        <v>0.78923766816143492</v>
      </c>
      <c r="X72" t="s">
        <v>66</v>
      </c>
      <c r="Y72" t="s">
        <v>1</v>
      </c>
      <c r="Z72" t="s">
        <v>4</v>
      </c>
      <c r="AA72">
        <v>0.59523809523809523</v>
      </c>
      <c r="AB72">
        <v>0.54679802955665024</v>
      </c>
      <c r="AC72">
        <v>0.72928176795580113</v>
      </c>
      <c r="AD72">
        <v>0.88400000000000001</v>
      </c>
      <c r="AE72">
        <v>0.95501730103806226</v>
      </c>
      <c r="AF72">
        <v>0.85135135135135132</v>
      </c>
      <c r="AG72">
        <v>0.26035502958579881</v>
      </c>
    </row>
    <row r="73" spans="1:33" x14ac:dyDescent="0.35">
      <c r="A73" t="s">
        <v>115</v>
      </c>
      <c r="B73" t="s">
        <v>1</v>
      </c>
      <c r="C73" t="s">
        <v>4</v>
      </c>
      <c r="D73">
        <v>0.53437060478199716</v>
      </c>
      <c r="E73">
        <v>0.4935064935064935</v>
      </c>
      <c r="F73">
        <v>0.4897528631705847</v>
      </c>
      <c r="G73">
        <v>0.37092696629213484</v>
      </c>
      <c r="H73" s="3">
        <v>0.87623762376237624</v>
      </c>
      <c r="I73" s="3">
        <v>0.61142857142857143</v>
      </c>
      <c r="J73" s="3">
        <v>0.74576271186440679</v>
      </c>
      <c r="M73" t="s">
        <v>57</v>
      </c>
      <c r="N73" t="s">
        <v>1</v>
      </c>
      <c r="O73" t="s">
        <v>4</v>
      </c>
      <c r="P73">
        <v>0.49586776859504134</v>
      </c>
      <c r="Q73">
        <v>0.5892857142857143</v>
      </c>
      <c r="R73">
        <v>0.3314606741573034</v>
      </c>
      <c r="S73">
        <v>0.82515948963317387</v>
      </c>
      <c r="T73">
        <v>0.99224806201550386</v>
      </c>
      <c r="U73">
        <v>0.94101876675603213</v>
      </c>
      <c r="V73">
        <v>0.1111111111111111</v>
      </c>
      <c r="X73" t="s">
        <v>67</v>
      </c>
      <c r="Y73" t="s">
        <v>1</v>
      </c>
      <c r="Z73" t="s">
        <v>4</v>
      </c>
      <c r="AA73">
        <v>0.35338345864661652</v>
      </c>
      <c r="AB73">
        <v>0.42608695652173911</v>
      </c>
      <c r="AC73">
        <v>0.47692307692307695</v>
      </c>
      <c r="AD73">
        <v>0.84210526315789469</v>
      </c>
      <c r="AE73">
        <v>0.96</v>
      </c>
      <c r="AF73">
        <v>0.76595744680851063</v>
      </c>
      <c r="AG73">
        <v>0.78923766816143492</v>
      </c>
    </row>
    <row r="74" spans="1:33" x14ac:dyDescent="0.35">
      <c r="A74" t="s">
        <v>116</v>
      </c>
      <c r="B74" t="s">
        <v>1</v>
      </c>
      <c r="C74" t="s">
        <v>4</v>
      </c>
      <c r="D74">
        <v>0.59761735419630158</v>
      </c>
      <c r="E74">
        <v>0.62052092743149645</v>
      </c>
      <c r="F74">
        <v>0.55535714285714288</v>
      </c>
      <c r="G74" s="3">
        <v>0.75189924030387845</v>
      </c>
      <c r="H74" s="3">
        <v>0.93627450980392157</v>
      </c>
      <c r="I74" s="3">
        <v>0.94174757281553401</v>
      </c>
      <c r="J74" s="3">
        <v>0.93181818181818177</v>
      </c>
      <c r="M74" t="s">
        <v>59</v>
      </c>
      <c r="N74" t="s">
        <v>1</v>
      </c>
      <c r="O74" t="s">
        <v>4</v>
      </c>
      <c r="P74">
        <v>5.1724137931034482E-2</v>
      </c>
      <c r="Q74">
        <v>0.21686746987951808</v>
      </c>
      <c r="R74">
        <v>0.33667048054919907</v>
      </c>
      <c r="S74">
        <v>0.52136194029850746</v>
      </c>
      <c r="T74">
        <v>0.89230769230769236</v>
      </c>
      <c r="U74">
        <v>0.86547085201793716</v>
      </c>
      <c r="V74">
        <v>0.52941176470588236</v>
      </c>
      <c r="X74" t="s">
        <v>57</v>
      </c>
      <c r="Y74" t="s">
        <v>1</v>
      </c>
      <c r="Z74" t="s">
        <v>4</v>
      </c>
      <c r="AA74">
        <v>0.49586776859504134</v>
      </c>
      <c r="AB74">
        <v>0.5892857142857143</v>
      </c>
      <c r="AC74">
        <v>0.3314606741573034</v>
      </c>
      <c r="AD74">
        <v>0.82515948963317387</v>
      </c>
      <c r="AE74">
        <v>0.99224806201550386</v>
      </c>
      <c r="AF74">
        <v>0.94101876675603213</v>
      </c>
      <c r="AG74">
        <v>0.1111111111111111</v>
      </c>
    </row>
    <row r="75" spans="1:33" x14ac:dyDescent="0.35">
      <c r="A75" t="s">
        <v>117</v>
      </c>
      <c r="B75" t="s">
        <v>1</v>
      </c>
      <c r="C75" t="s">
        <v>4</v>
      </c>
      <c r="D75">
        <v>0.56877122568694038</v>
      </c>
      <c r="E75">
        <v>0.51499282639885224</v>
      </c>
      <c r="F75">
        <v>0.39759036144578314</v>
      </c>
      <c r="G75" s="3">
        <v>0.9056021430235266</v>
      </c>
      <c r="H75">
        <v>0.44385026737967914</v>
      </c>
      <c r="I75" s="3">
        <v>0.8666666666666667</v>
      </c>
      <c r="J75" s="3">
        <v>0.80487804878048785</v>
      </c>
      <c r="M75" t="s">
        <v>48</v>
      </c>
      <c r="N75" t="s">
        <v>1</v>
      </c>
      <c r="O75" t="s">
        <v>4</v>
      </c>
      <c r="P75">
        <v>0.38738738738738737</v>
      </c>
      <c r="Q75">
        <v>0.34482758620689657</v>
      </c>
      <c r="R75">
        <v>0.69440154440154434</v>
      </c>
      <c r="S75">
        <v>0.94663149350649345</v>
      </c>
      <c r="T75">
        <v>0.70198675496688745</v>
      </c>
      <c r="U75">
        <v>0.85034013605442171</v>
      </c>
      <c r="V75">
        <v>0.39694656488549618</v>
      </c>
      <c r="X75" t="s">
        <v>59</v>
      </c>
      <c r="Y75" t="s">
        <v>1</v>
      </c>
      <c r="Z75" t="s">
        <v>4</v>
      </c>
      <c r="AA75">
        <v>5.1724137931034482E-2</v>
      </c>
      <c r="AB75">
        <v>0.21686746987951808</v>
      </c>
      <c r="AC75">
        <v>0.33667048054919907</v>
      </c>
      <c r="AD75">
        <v>0.52136194029850746</v>
      </c>
      <c r="AE75">
        <v>0.89230769230769236</v>
      </c>
      <c r="AF75">
        <v>0.86547085201793716</v>
      </c>
      <c r="AG75">
        <v>0.52941176470588236</v>
      </c>
    </row>
    <row r="76" spans="1:33" x14ac:dyDescent="0.35">
      <c r="A76" t="s">
        <v>118</v>
      </c>
      <c r="B76" t="s">
        <v>6</v>
      </c>
      <c r="C76" t="s">
        <v>4</v>
      </c>
      <c r="D76">
        <v>0.50398759415152861</v>
      </c>
      <c r="E76">
        <v>0.46031746031746035</v>
      </c>
      <c r="F76">
        <v>0.56212462462462454</v>
      </c>
      <c r="G76" s="3">
        <v>0.83368421052631581</v>
      </c>
      <c r="H76" s="3">
        <v>0.92090395480225984</v>
      </c>
      <c r="I76" s="3">
        <v>0.70807453416149069</v>
      </c>
      <c r="J76">
        <v>0.30534351145038169</v>
      </c>
      <c r="M76" t="s">
        <v>60</v>
      </c>
      <c r="N76" t="s">
        <v>1</v>
      </c>
      <c r="O76" t="s">
        <v>4</v>
      </c>
      <c r="P76">
        <v>0.6198347107438017</v>
      </c>
      <c r="Q76">
        <v>0.59292035398230092</v>
      </c>
      <c r="R76">
        <v>0.60923423423423428</v>
      </c>
      <c r="S76">
        <v>0.87261904761904763</v>
      </c>
      <c r="T76">
        <v>0.54132231404958675</v>
      </c>
      <c r="U76">
        <v>0.76585365853658538</v>
      </c>
      <c r="V76">
        <v>0.98136645962732916</v>
      </c>
      <c r="X76" t="s">
        <v>48</v>
      </c>
      <c r="Y76" t="s">
        <v>1</v>
      </c>
      <c r="Z76" t="s">
        <v>4</v>
      </c>
      <c r="AA76">
        <v>0.38738738738738737</v>
      </c>
      <c r="AB76">
        <v>0.34482758620689657</v>
      </c>
      <c r="AC76">
        <v>0.69440154440154434</v>
      </c>
      <c r="AD76">
        <v>0.94663149350649345</v>
      </c>
      <c r="AE76">
        <v>0.70198675496688745</v>
      </c>
      <c r="AF76">
        <v>0.85034013605442171</v>
      </c>
      <c r="AG76">
        <v>0.39694656488549618</v>
      </c>
    </row>
    <row r="77" spans="1:33" x14ac:dyDescent="0.35">
      <c r="A77" t="s">
        <v>119</v>
      </c>
      <c r="B77" t="s">
        <v>6</v>
      </c>
      <c r="C77" t="s">
        <v>2</v>
      </c>
      <c r="D77">
        <v>0.33385579937304077</v>
      </c>
      <c r="E77">
        <v>0.59259259259259256</v>
      </c>
      <c r="F77">
        <v>0.69027517198248911</v>
      </c>
      <c r="G77" s="3">
        <v>0.79174683544303792</v>
      </c>
      <c r="H77">
        <v>0.34645669291338582</v>
      </c>
      <c r="I77">
        <v>0.359375</v>
      </c>
      <c r="J77">
        <v>0.24545454545454545</v>
      </c>
      <c r="M77" t="s">
        <v>63</v>
      </c>
      <c r="N77" t="s">
        <v>1</v>
      </c>
      <c r="O77" t="s">
        <v>4</v>
      </c>
      <c r="P77">
        <v>0.56172839506172845</v>
      </c>
      <c r="Q77">
        <v>0.2857142857142857</v>
      </c>
      <c r="R77">
        <v>0.38736066163250626</v>
      </c>
      <c r="S77">
        <v>0.924078947368421</v>
      </c>
      <c r="T77">
        <v>0.68435013262599464</v>
      </c>
      <c r="U77">
        <v>0.97536945812807885</v>
      </c>
      <c r="V77">
        <v>0.92272727272727273</v>
      </c>
      <c r="X77" t="s">
        <v>60</v>
      </c>
      <c r="Y77" t="s">
        <v>1</v>
      </c>
      <c r="Z77" t="s">
        <v>4</v>
      </c>
      <c r="AA77">
        <v>0.6198347107438017</v>
      </c>
      <c r="AB77">
        <v>0.59292035398230092</v>
      </c>
      <c r="AC77">
        <v>0.60923423423423428</v>
      </c>
      <c r="AD77">
        <v>0.87261904761904763</v>
      </c>
      <c r="AE77">
        <v>0.54132231404958675</v>
      </c>
      <c r="AF77">
        <v>0.76585365853658538</v>
      </c>
      <c r="AG77">
        <v>0.98136645962732916</v>
      </c>
    </row>
    <row r="78" spans="1:33" x14ac:dyDescent="0.35">
      <c r="A78" s="4" t="s">
        <v>120</v>
      </c>
      <c r="B78" t="s">
        <v>6</v>
      </c>
      <c r="C78" s="4" t="s">
        <v>1</v>
      </c>
      <c r="D78">
        <v>0.64872364039955599</v>
      </c>
      <c r="E78">
        <v>0.50777888116517711</v>
      </c>
      <c r="F78">
        <v>0.68012422360248448</v>
      </c>
      <c r="G78" s="3">
        <v>0.96573163678426832</v>
      </c>
      <c r="H78">
        <v>0.25409836065573771</v>
      </c>
      <c r="I78" s="3">
        <v>0.70414201183431957</v>
      </c>
      <c r="J78">
        <v>0.2711864406779661</v>
      </c>
      <c r="M78" t="s">
        <v>109</v>
      </c>
      <c r="N78" t="s">
        <v>1</v>
      </c>
      <c r="O78" t="s">
        <v>4</v>
      </c>
      <c r="P78">
        <v>0.63194444444444442</v>
      </c>
      <c r="Q78">
        <v>0.44827788191190254</v>
      </c>
      <c r="R78">
        <v>0.49299516908212559</v>
      </c>
      <c r="S78">
        <v>0.73228000877770461</v>
      </c>
      <c r="T78">
        <v>0.91588785046728971</v>
      </c>
      <c r="U78">
        <v>0.9</v>
      </c>
      <c r="V78">
        <v>0.73008849557522126</v>
      </c>
      <c r="X78" t="s">
        <v>63</v>
      </c>
      <c r="Y78" t="s">
        <v>1</v>
      </c>
      <c r="Z78" t="s">
        <v>4</v>
      </c>
      <c r="AA78">
        <v>0.56172839506172845</v>
      </c>
      <c r="AB78">
        <v>0.2857142857142857</v>
      </c>
      <c r="AC78">
        <v>0.38736066163250626</v>
      </c>
      <c r="AD78">
        <v>0.924078947368421</v>
      </c>
      <c r="AE78">
        <v>0.68435013262599464</v>
      </c>
      <c r="AF78">
        <v>0.97536945812807885</v>
      </c>
      <c r="AG78">
        <v>0.92272727272727273</v>
      </c>
    </row>
    <row r="79" spans="1:33" x14ac:dyDescent="0.35">
      <c r="A79" t="s">
        <v>121</v>
      </c>
      <c r="B79" t="s">
        <v>6</v>
      </c>
      <c r="C79" t="s">
        <v>2</v>
      </c>
      <c r="D79">
        <v>0.44405003380662611</v>
      </c>
      <c r="E79">
        <v>0.66746357012750457</v>
      </c>
      <c r="F79">
        <v>0.63661740558292279</v>
      </c>
      <c r="G79">
        <v>0.13752913752913754</v>
      </c>
      <c r="H79">
        <v>0.15277777777777779</v>
      </c>
      <c r="I79">
        <v>0.25748502994011974</v>
      </c>
      <c r="J79">
        <v>0.18128654970760233</v>
      </c>
      <c r="M79" t="s">
        <v>110</v>
      </c>
      <c r="N79" t="s">
        <v>1</v>
      </c>
      <c r="O79" t="s">
        <v>4</v>
      </c>
      <c r="P79">
        <v>0.4137254901960784</v>
      </c>
      <c r="Q79">
        <v>0.48596491228070171</v>
      </c>
      <c r="R79">
        <v>0.50709219858156029</v>
      </c>
      <c r="S79">
        <v>0.75432599871822259</v>
      </c>
      <c r="T79">
        <v>0.94736842105263153</v>
      </c>
      <c r="U79">
        <v>0.95438596491228067</v>
      </c>
      <c r="V79">
        <v>0.94137931034482758</v>
      </c>
      <c r="X79" t="s">
        <v>109</v>
      </c>
      <c r="Y79" t="s">
        <v>1</v>
      </c>
      <c r="Z79" t="s">
        <v>4</v>
      </c>
      <c r="AA79">
        <v>0.63194444444444442</v>
      </c>
      <c r="AB79">
        <v>0.44827788191190254</v>
      </c>
      <c r="AC79">
        <v>0.49299516908212559</v>
      </c>
      <c r="AD79">
        <v>0.73228000877770461</v>
      </c>
      <c r="AE79">
        <v>0.91588785046728971</v>
      </c>
      <c r="AF79">
        <v>0.9</v>
      </c>
      <c r="AG79">
        <v>0.73008849557522126</v>
      </c>
    </row>
    <row r="80" spans="1:33" x14ac:dyDescent="0.35">
      <c r="A80" t="s">
        <v>122</v>
      </c>
      <c r="B80" t="s">
        <v>6</v>
      </c>
      <c r="C80" t="s">
        <v>4</v>
      </c>
      <c r="D80">
        <v>0.73933901918976552</v>
      </c>
      <c r="E80">
        <v>0.51446183025130399</v>
      </c>
      <c r="F80">
        <v>0.46348454636091724</v>
      </c>
      <c r="G80" s="3">
        <v>0.9536618620958317</v>
      </c>
      <c r="H80" s="3">
        <v>0.84134615384615385</v>
      </c>
      <c r="I80" s="3">
        <v>0.59715639810426535</v>
      </c>
      <c r="J80">
        <v>0.17105263157894737</v>
      </c>
      <c r="M80" t="s">
        <v>115</v>
      </c>
      <c r="N80" t="s">
        <v>1</v>
      </c>
      <c r="O80" t="s">
        <v>4</v>
      </c>
      <c r="P80">
        <v>0.53437060478199716</v>
      </c>
      <c r="Q80">
        <v>0.4935064935064935</v>
      </c>
      <c r="R80">
        <v>0.4897528631705847</v>
      </c>
      <c r="S80">
        <v>0.37092696629213484</v>
      </c>
      <c r="T80">
        <v>0.87623762376237624</v>
      </c>
      <c r="U80">
        <v>0.61142857142857143</v>
      </c>
      <c r="V80">
        <v>0.74576271186440679</v>
      </c>
      <c r="X80" t="s">
        <v>110</v>
      </c>
      <c r="Y80" t="s">
        <v>1</v>
      </c>
      <c r="Z80" t="s">
        <v>4</v>
      </c>
      <c r="AA80">
        <v>0.4137254901960784</v>
      </c>
      <c r="AB80">
        <v>0.48596491228070171</v>
      </c>
      <c r="AC80">
        <v>0.50709219858156029</v>
      </c>
      <c r="AD80">
        <v>0.75432599871822259</v>
      </c>
      <c r="AE80">
        <v>0.94736842105263153</v>
      </c>
      <c r="AF80">
        <v>0.95438596491228067</v>
      </c>
      <c r="AG80">
        <v>0.94137931034482758</v>
      </c>
    </row>
    <row r="81" spans="13:33" x14ac:dyDescent="0.35">
      <c r="M81" t="s">
        <v>116</v>
      </c>
      <c r="N81" t="s">
        <v>1</v>
      </c>
      <c r="O81" t="s">
        <v>4</v>
      </c>
      <c r="P81">
        <v>0.59761735419630158</v>
      </c>
      <c r="Q81">
        <v>0.62052092743149645</v>
      </c>
      <c r="R81">
        <v>0.55535714285714288</v>
      </c>
      <c r="S81">
        <v>0.75189924030387845</v>
      </c>
      <c r="T81">
        <v>0.93627450980392157</v>
      </c>
      <c r="U81">
        <v>0.94174757281553401</v>
      </c>
      <c r="V81">
        <v>0.93181818181818177</v>
      </c>
      <c r="X81" t="s">
        <v>115</v>
      </c>
      <c r="Y81" t="s">
        <v>1</v>
      </c>
      <c r="Z81" t="s">
        <v>4</v>
      </c>
      <c r="AA81">
        <v>0.53437060478199716</v>
      </c>
      <c r="AB81">
        <v>0.4935064935064935</v>
      </c>
      <c r="AC81">
        <v>0.4897528631705847</v>
      </c>
      <c r="AD81">
        <v>0.37092696629213484</v>
      </c>
      <c r="AE81">
        <v>0.87623762376237624</v>
      </c>
      <c r="AF81">
        <v>0.61142857142857143</v>
      </c>
      <c r="AG81">
        <v>0.74576271186440679</v>
      </c>
    </row>
    <row r="82" spans="13:33" x14ac:dyDescent="0.35">
      <c r="M82" t="s">
        <v>117</v>
      </c>
      <c r="N82" t="s">
        <v>1</v>
      </c>
      <c r="O82" t="s">
        <v>4</v>
      </c>
      <c r="P82">
        <v>0.56877122568694038</v>
      </c>
      <c r="Q82">
        <v>0.51499282639885224</v>
      </c>
      <c r="R82">
        <v>0.39759036144578314</v>
      </c>
      <c r="S82">
        <v>0.9056021430235266</v>
      </c>
      <c r="T82">
        <v>0.44385026737967914</v>
      </c>
      <c r="U82">
        <v>0.8666666666666667</v>
      </c>
      <c r="V82">
        <v>0.80487804878048785</v>
      </c>
      <c r="X82" t="s">
        <v>116</v>
      </c>
      <c r="Y82" t="s">
        <v>1</v>
      </c>
      <c r="Z82" t="s">
        <v>4</v>
      </c>
      <c r="AA82">
        <v>0.59761735419630158</v>
      </c>
      <c r="AB82">
        <v>0.62052092743149645</v>
      </c>
      <c r="AC82">
        <v>0.55535714285714288</v>
      </c>
      <c r="AD82">
        <v>0.75189924030387845</v>
      </c>
      <c r="AE82">
        <v>0.93627450980392157</v>
      </c>
      <c r="AF82">
        <v>0.94174757281553401</v>
      </c>
      <c r="AG82">
        <v>0.93181818181818177</v>
      </c>
    </row>
    <row r="83" spans="13:33" x14ac:dyDescent="0.35">
      <c r="X83" t="s">
        <v>117</v>
      </c>
      <c r="Y83" t="s">
        <v>1</v>
      </c>
      <c r="Z83" t="s">
        <v>4</v>
      </c>
      <c r="AA83">
        <v>0.56877122568694038</v>
      </c>
      <c r="AB83">
        <v>0.51499282639885224</v>
      </c>
      <c r="AC83">
        <v>0.39759036144578314</v>
      </c>
      <c r="AD83">
        <v>0.9056021430235266</v>
      </c>
      <c r="AE83">
        <v>0.44385026737967914</v>
      </c>
      <c r="AF83">
        <v>0.8666666666666667</v>
      </c>
      <c r="AG83">
        <v>0.80487804878048785</v>
      </c>
    </row>
    <row r="84" spans="13:33" x14ac:dyDescent="0.35">
      <c r="AA84" s="2">
        <f>AVERAGE(AA60:AA83)</f>
        <v>0.51386843254851322</v>
      </c>
      <c r="AB84" s="2">
        <f t="shared" ref="AB84:AG84" si="6">AVERAGE(AB60:AB83)</f>
        <v>0.50575618904419462</v>
      </c>
      <c r="AC84" s="2">
        <f t="shared" si="6"/>
        <v>0.52253958804379563</v>
      </c>
      <c r="AD84" s="2">
        <f t="shared" si="6"/>
        <v>0.74355942489656435</v>
      </c>
      <c r="AE84" s="2">
        <f t="shared" si="6"/>
        <v>0.84765050936909203</v>
      </c>
      <c r="AF84" s="2">
        <f t="shared" si="6"/>
        <v>0.86658281603914256</v>
      </c>
      <c r="AG84" s="2">
        <f t="shared" si="6"/>
        <v>0.76251702998700199</v>
      </c>
    </row>
    <row r="85" spans="13:33" x14ac:dyDescent="0.35">
      <c r="Z85" t="s">
        <v>105</v>
      </c>
      <c r="AA85">
        <f>STDEV(AA60:AA83)/SQRT(24)</f>
        <v>3.4173953713450847E-2</v>
      </c>
      <c r="AB85">
        <f t="shared" ref="AB85:AG85" si="7">STDEV(AB60:AB83)/SQRT(24)</f>
        <v>4.146687902136615E-2</v>
      </c>
      <c r="AC85">
        <f t="shared" si="7"/>
        <v>4.1241696644323145E-2</v>
      </c>
      <c r="AD85">
        <f t="shared" si="7"/>
        <v>4.7303542751754427E-2</v>
      </c>
      <c r="AE85">
        <f t="shared" si="7"/>
        <v>3.2946211481345238E-2</v>
      </c>
      <c r="AF85">
        <f t="shared" si="7"/>
        <v>3.0516479481285119E-2</v>
      </c>
      <c r="AG85">
        <f t="shared" si="7"/>
        <v>4.8650712997566049E-2</v>
      </c>
    </row>
    <row r="90" spans="13:33" x14ac:dyDescent="0.35">
      <c r="AA90" s="5"/>
    </row>
    <row r="91" spans="13:33" x14ac:dyDescent="0.35">
      <c r="AA91" s="2"/>
      <c r="AB91" s="2"/>
      <c r="AC91" s="2"/>
      <c r="AD91" s="2"/>
      <c r="AE91" s="2"/>
      <c r="AF91" s="2"/>
      <c r="AG91" s="2"/>
    </row>
  </sheetData>
  <sortState xmlns:xlrd2="http://schemas.microsoft.com/office/spreadsheetml/2017/richdata2" ref="A1:J64">
    <sortCondition ref="A1:A6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86"/>
  <sheetViews>
    <sheetView zoomScale="55" zoomScaleNormal="55" workbookViewId="0">
      <selection activeCell="M29" sqref="M29"/>
    </sheetView>
  </sheetViews>
  <sheetFormatPr defaultColWidth="11" defaultRowHeight="15.5" x14ac:dyDescent="0.35"/>
  <sheetData>
    <row r="2" spans="1:45" x14ac:dyDescent="0.35">
      <c r="A2" t="s">
        <v>170</v>
      </c>
      <c r="B2" t="s">
        <v>69</v>
      </c>
      <c r="C2" t="s">
        <v>70</v>
      </c>
      <c r="D2" t="s">
        <v>151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x14ac:dyDescent="0.35">
      <c r="A3">
        <v>1</v>
      </c>
      <c r="B3" t="s">
        <v>3</v>
      </c>
      <c r="C3" t="s">
        <v>1</v>
      </c>
      <c r="D3" t="s">
        <v>4</v>
      </c>
      <c r="E3">
        <v>430</v>
      </c>
      <c r="F3">
        <v>431</v>
      </c>
      <c r="G3">
        <v>445</v>
      </c>
      <c r="H3">
        <v>443.5</v>
      </c>
      <c r="I3">
        <v>450</v>
      </c>
      <c r="J3">
        <v>454</v>
      </c>
      <c r="K3">
        <v>456</v>
      </c>
      <c r="L3">
        <v>459</v>
      </c>
      <c r="M3">
        <v>465</v>
      </c>
      <c r="N3">
        <v>470</v>
      </c>
      <c r="O3">
        <v>473</v>
      </c>
      <c r="P3">
        <v>473</v>
      </c>
      <c r="Q3">
        <v>478.5</v>
      </c>
      <c r="R3">
        <v>481</v>
      </c>
      <c r="S3">
        <v>488</v>
      </c>
      <c r="T3">
        <v>489</v>
      </c>
      <c r="U3">
        <v>491.5</v>
      </c>
      <c r="V3">
        <v>496</v>
      </c>
      <c r="W3">
        <v>470</v>
      </c>
      <c r="X3">
        <v>499</v>
      </c>
      <c r="Y3">
        <v>469.5</v>
      </c>
      <c r="Z3">
        <v>509</v>
      </c>
      <c r="AA3">
        <v>488</v>
      </c>
      <c r="AB3">
        <v>513.5</v>
      </c>
      <c r="AC3">
        <v>484.5</v>
      </c>
      <c r="AD3">
        <v>517</v>
      </c>
      <c r="AE3">
        <v>495</v>
      </c>
      <c r="AF3">
        <v>522</v>
      </c>
      <c r="AG3">
        <v>493.5</v>
      </c>
      <c r="AH3">
        <v>527.5</v>
      </c>
      <c r="AI3">
        <v>499</v>
      </c>
      <c r="AJ3">
        <v>532</v>
      </c>
      <c r="AK3">
        <v>506.5</v>
      </c>
      <c r="AL3">
        <v>542</v>
      </c>
      <c r="AM3">
        <v>526</v>
      </c>
      <c r="AN3">
        <v>539.5</v>
      </c>
      <c r="AO3">
        <v>514.5</v>
      </c>
      <c r="AP3">
        <v>534</v>
      </c>
      <c r="AQ3">
        <v>514.5</v>
      </c>
      <c r="AR3">
        <v>537</v>
      </c>
      <c r="AS3">
        <v>514.5</v>
      </c>
    </row>
    <row r="4" spans="1:45" x14ac:dyDescent="0.35">
      <c r="A4">
        <v>1</v>
      </c>
      <c r="B4" t="s">
        <v>7</v>
      </c>
      <c r="C4" t="s">
        <v>1</v>
      </c>
      <c r="D4" t="s">
        <v>4</v>
      </c>
      <c r="E4">
        <v>486.5</v>
      </c>
      <c r="F4">
        <v>487</v>
      </c>
      <c r="G4">
        <v>493</v>
      </c>
      <c r="H4">
        <v>496.5</v>
      </c>
      <c r="I4">
        <v>498.5</v>
      </c>
      <c r="J4">
        <v>502.5</v>
      </c>
      <c r="K4">
        <v>510.5</v>
      </c>
      <c r="L4">
        <v>511.5</v>
      </c>
      <c r="M4">
        <v>515.5</v>
      </c>
      <c r="N4">
        <v>520</v>
      </c>
      <c r="O4">
        <v>529</v>
      </c>
      <c r="P4">
        <v>525</v>
      </c>
      <c r="Q4">
        <v>527.5</v>
      </c>
      <c r="R4">
        <v>534</v>
      </c>
      <c r="S4">
        <v>537.5</v>
      </c>
      <c r="T4">
        <v>544.5</v>
      </c>
      <c r="U4">
        <v>552</v>
      </c>
      <c r="V4">
        <v>556</v>
      </c>
      <c r="W4">
        <v>521</v>
      </c>
      <c r="X4">
        <v>556.5</v>
      </c>
      <c r="Y4">
        <v>522.5</v>
      </c>
      <c r="Z4">
        <v>570.5</v>
      </c>
      <c r="AA4">
        <v>549.5</v>
      </c>
      <c r="AB4">
        <v>559</v>
      </c>
      <c r="AC4">
        <v>540</v>
      </c>
      <c r="AD4">
        <v>578</v>
      </c>
      <c r="AE4">
        <v>550</v>
      </c>
      <c r="AF4">
        <v>588</v>
      </c>
      <c r="AG4">
        <v>560</v>
      </c>
      <c r="AH4">
        <v>602.5</v>
      </c>
      <c r="AI4">
        <v>564</v>
      </c>
      <c r="AJ4">
        <v>604</v>
      </c>
      <c r="AK4">
        <v>574.5</v>
      </c>
      <c r="AL4">
        <v>611</v>
      </c>
      <c r="AM4">
        <v>586.5</v>
      </c>
      <c r="AN4">
        <v>617</v>
      </c>
      <c r="AO4">
        <v>585</v>
      </c>
      <c r="AP4">
        <v>625</v>
      </c>
      <c r="AQ4">
        <v>600.5</v>
      </c>
      <c r="AR4">
        <v>629.5</v>
      </c>
      <c r="AS4">
        <v>603</v>
      </c>
    </row>
    <row r="5" spans="1:45" x14ac:dyDescent="0.35">
      <c r="A5">
        <v>1</v>
      </c>
      <c r="B5" t="s">
        <v>10</v>
      </c>
      <c r="C5" t="s">
        <v>6</v>
      </c>
      <c r="D5" t="s">
        <v>2</v>
      </c>
      <c r="E5">
        <v>266</v>
      </c>
      <c r="F5">
        <v>255.5</v>
      </c>
      <c r="G5">
        <v>261.5</v>
      </c>
      <c r="H5">
        <v>251.5</v>
      </c>
      <c r="I5">
        <v>263.5</v>
      </c>
      <c r="J5">
        <v>268</v>
      </c>
      <c r="K5">
        <v>259</v>
      </c>
      <c r="L5">
        <v>257.5</v>
      </c>
      <c r="M5">
        <v>267</v>
      </c>
      <c r="N5">
        <v>278</v>
      </c>
      <c r="O5">
        <v>275</v>
      </c>
      <c r="P5">
        <v>263</v>
      </c>
      <c r="Q5">
        <v>275.5</v>
      </c>
      <c r="R5">
        <v>282.5</v>
      </c>
      <c r="S5">
        <v>284</v>
      </c>
      <c r="T5">
        <v>270</v>
      </c>
      <c r="U5">
        <v>281.5</v>
      </c>
      <c r="V5">
        <v>271</v>
      </c>
      <c r="W5">
        <v>251</v>
      </c>
      <c r="X5">
        <v>276.5</v>
      </c>
      <c r="Y5">
        <v>254</v>
      </c>
      <c r="Z5">
        <v>275</v>
      </c>
      <c r="AA5">
        <v>254.5</v>
      </c>
      <c r="AB5">
        <v>279</v>
      </c>
      <c r="AC5">
        <v>256.5</v>
      </c>
      <c r="AD5">
        <v>285</v>
      </c>
      <c r="AE5">
        <v>262.5</v>
      </c>
      <c r="AF5">
        <v>282</v>
      </c>
      <c r="AG5">
        <v>282.5</v>
      </c>
      <c r="AH5">
        <v>244.5</v>
      </c>
      <c r="AI5">
        <v>274</v>
      </c>
      <c r="AJ5">
        <v>291.5</v>
      </c>
      <c r="AK5">
        <v>272</v>
      </c>
      <c r="AL5">
        <v>298</v>
      </c>
      <c r="AM5">
        <v>277.5</v>
      </c>
      <c r="AN5">
        <v>300.5</v>
      </c>
      <c r="AO5">
        <v>276</v>
      </c>
      <c r="AP5">
        <v>292</v>
      </c>
      <c r="AQ5">
        <v>280.5</v>
      </c>
      <c r="AR5">
        <v>295.5</v>
      </c>
      <c r="AS5">
        <v>283.5</v>
      </c>
    </row>
    <row r="6" spans="1:45" x14ac:dyDescent="0.35">
      <c r="A6">
        <v>1</v>
      </c>
      <c r="B6" t="s">
        <v>12</v>
      </c>
      <c r="C6" t="s">
        <v>6</v>
      </c>
      <c r="D6" t="s">
        <v>4</v>
      </c>
      <c r="E6">
        <v>255.5</v>
      </c>
      <c r="F6">
        <v>254</v>
      </c>
      <c r="G6">
        <v>253.5</v>
      </c>
      <c r="H6">
        <v>244</v>
      </c>
      <c r="I6">
        <v>250</v>
      </c>
      <c r="J6">
        <v>253</v>
      </c>
      <c r="K6">
        <v>251.5</v>
      </c>
      <c r="L6">
        <v>253</v>
      </c>
      <c r="M6">
        <v>256</v>
      </c>
      <c r="N6">
        <v>263</v>
      </c>
      <c r="O6">
        <v>262.5</v>
      </c>
      <c r="P6">
        <v>255.5</v>
      </c>
      <c r="Q6">
        <v>259.5</v>
      </c>
      <c r="R6">
        <v>268</v>
      </c>
      <c r="S6">
        <v>272</v>
      </c>
      <c r="T6">
        <v>265.5</v>
      </c>
      <c r="U6">
        <v>274</v>
      </c>
      <c r="V6">
        <v>270</v>
      </c>
      <c r="W6">
        <v>256.5</v>
      </c>
      <c r="X6">
        <v>271.5</v>
      </c>
      <c r="Y6">
        <v>250.5</v>
      </c>
      <c r="Z6">
        <v>274.5</v>
      </c>
      <c r="AA6">
        <v>253.5</v>
      </c>
      <c r="AB6">
        <v>268</v>
      </c>
      <c r="AC6">
        <v>251</v>
      </c>
      <c r="AD6">
        <v>270</v>
      </c>
      <c r="AE6">
        <v>252.5</v>
      </c>
      <c r="AF6">
        <v>265.5</v>
      </c>
      <c r="AG6">
        <v>251</v>
      </c>
      <c r="AH6">
        <v>270</v>
      </c>
      <c r="AI6">
        <v>253.5</v>
      </c>
      <c r="AJ6">
        <v>270.5</v>
      </c>
      <c r="AK6">
        <v>252.5</v>
      </c>
      <c r="AL6">
        <v>271.5</v>
      </c>
      <c r="AM6">
        <v>254.5</v>
      </c>
      <c r="AN6">
        <v>275</v>
      </c>
      <c r="AO6">
        <v>255</v>
      </c>
      <c r="AP6">
        <v>281</v>
      </c>
      <c r="AQ6">
        <v>261</v>
      </c>
      <c r="AR6">
        <v>281.5</v>
      </c>
      <c r="AS6">
        <v>262</v>
      </c>
    </row>
    <row r="7" spans="1:45" x14ac:dyDescent="0.35">
      <c r="A7">
        <v>1</v>
      </c>
      <c r="B7" t="s">
        <v>14</v>
      </c>
      <c r="C7" t="s">
        <v>6</v>
      </c>
      <c r="D7" t="s">
        <v>4</v>
      </c>
      <c r="E7">
        <v>260</v>
      </c>
      <c r="F7">
        <v>260</v>
      </c>
      <c r="G7">
        <v>262.5</v>
      </c>
      <c r="H7">
        <v>252</v>
      </c>
      <c r="I7">
        <v>260</v>
      </c>
      <c r="J7">
        <v>257</v>
      </c>
      <c r="K7">
        <v>258.5</v>
      </c>
      <c r="L7">
        <v>260.5</v>
      </c>
      <c r="M7">
        <v>264</v>
      </c>
      <c r="N7">
        <v>258</v>
      </c>
      <c r="O7">
        <v>268</v>
      </c>
      <c r="P7">
        <v>270</v>
      </c>
      <c r="Q7">
        <v>276.5</v>
      </c>
      <c r="R7">
        <v>272</v>
      </c>
      <c r="S7">
        <v>281</v>
      </c>
      <c r="T7">
        <v>279.5</v>
      </c>
      <c r="U7">
        <v>286</v>
      </c>
      <c r="V7">
        <v>279.5</v>
      </c>
      <c r="W7">
        <v>260</v>
      </c>
      <c r="X7">
        <v>283.5</v>
      </c>
      <c r="Y7">
        <v>259.5</v>
      </c>
      <c r="Z7">
        <v>281</v>
      </c>
      <c r="AA7">
        <v>260.5</v>
      </c>
      <c r="AB7">
        <v>277.5</v>
      </c>
      <c r="AC7">
        <v>259.5</v>
      </c>
      <c r="AD7">
        <v>279</v>
      </c>
      <c r="AE7">
        <v>263.5</v>
      </c>
      <c r="AF7">
        <v>281</v>
      </c>
      <c r="AG7">
        <v>279.5</v>
      </c>
      <c r="AH7">
        <v>286.5</v>
      </c>
      <c r="AI7">
        <v>267.5</v>
      </c>
      <c r="AJ7">
        <v>290.5</v>
      </c>
      <c r="AK7">
        <v>271</v>
      </c>
      <c r="AL7">
        <v>294.5</v>
      </c>
      <c r="AM7">
        <v>272</v>
      </c>
      <c r="AN7">
        <v>296</v>
      </c>
      <c r="AO7">
        <v>286</v>
      </c>
      <c r="AP7">
        <v>307.5</v>
      </c>
      <c r="AQ7">
        <v>284</v>
      </c>
      <c r="AR7">
        <v>306</v>
      </c>
      <c r="AS7">
        <v>286.5</v>
      </c>
    </row>
    <row r="8" spans="1:45" x14ac:dyDescent="0.35">
      <c r="A8">
        <v>1</v>
      </c>
      <c r="B8" t="s">
        <v>16</v>
      </c>
      <c r="C8" t="s">
        <v>1</v>
      </c>
      <c r="D8" t="s">
        <v>2</v>
      </c>
      <c r="E8">
        <v>484</v>
      </c>
      <c r="F8">
        <v>491</v>
      </c>
      <c r="G8">
        <v>499.5</v>
      </c>
      <c r="H8">
        <v>499.5</v>
      </c>
      <c r="I8">
        <v>506</v>
      </c>
      <c r="J8">
        <v>520</v>
      </c>
      <c r="K8">
        <v>532</v>
      </c>
      <c r="L8">
        <v>530</v>
      </c>
      <c r="M8">
        <v>536</v>
      </c>
      <c r="N8">
        <v>538.5</v>
      </c>
      <c r="O8">
        <v>539</v>
      </c>
      <c r="P8">
        <v>554</v>
      </c>
      <c r="Q8">
        <v>556</v>
      </c>
      <c r="R8">
        <v>551</v>
      </c>
      <c r="S8">
        <v>559</v>
      </c>
      <c r="T8">
        <v>555.5</v>
      </c>
      <c r="U8">
        <v>555.5</v>
      </c>
      <c r="V8">
        <v>565</v>
      </c>
      <c r="W8">
        <v>534</v>
      </c>
      <c r="X8">
        <v>565</v>
      </c>
      <c r="Y8">
        <v>530.5</v>
      </c>
      <c r="Z8">
        <v>569.5</v>
      </c>
      <c r="AA8">
        <v>536.5</v>
      </c>
      <c r="AB8">
        <v>565</v>
      </c>
      <c r="AC8">
        <v>539</v>
      </c>
      <c r="AD8">
        <v>569.5</v>
      </c>
      <c r="AE8">
        <v>550</v>
      </c>
      <c r="AF8">
        <v>570</v>
      </c>
      <c r="AG8">
        <v>542.5</v>
      </c>
      <c r="AH8">
        <v>573</v>
      </c>
      <c r="AI8">
        <v>540.5</v>
      </c>
      <c r="AJ8">
        <v>579</v>
      </c>
      <c r="AK8">
        <v>554</v>
      </c>
      <c r="AL8">
        <v>579</v>
      </c>
      <c r="AM8">
        <v>557.5</v>
      </c>
      <c r="AN8">
        <v>576</v>
      </c>
      <c r="AO8">
        <v>549</v>
      </c>
      <c r="AP8">
        <v>576</v>
      </c>
      <c r="AQ8">
        <v>556</v>
      </c>
      <c r="AR8">
        <v>577</v>
      </c>
      <c r="AS8">
        <v>560</v>
      </c>
    </row>
    <row r="9" spans="1:45" x14ac:dyDescent="0.35">
      <c r="A9">
        <v>1</v>
      </c>
      <c r="B9" t="s">
        <v>18</v>
      </c>
      <c r="C9" t="s">
        <v>1</v>
      </c>
      <c r="D9" t="s">
        <v>2</v>
      </c>
      <c r="E9">
        <v>457.5</v>
      </c>
      <c r="F9">
        <v>472</v>
      </c>
      <c r="G9">
        <v>476.5</v>
      </c>
      <c r="H9">
        <v>480.5</v>
      </c>
      <c r="I9">
        <v>492.5</v>
      </c>
      <c r="J9">
        <v>489</v>
      </c>
      <c r="K9">
        <v>497.5</v>
      </c>
      <c r="L9">
        <v>505</v>
      </c>
      <c r="M9">
        <v>512.5</v>
      </c>
      <c r="N9">
        <v>526</v>
      </c>
      <c r="O9">
        <v>535.5</v>
      </c>
      <c r="P9">
        <v>534.5</v>
      </c>
      <c r="Q9">
        <v>537.5</v>
      </c>
      <c r="R9">
        <v>553.5</v>
      </c>
      <c r="S9">
        <v>557</v>
      </c>
      <c r="T9">
        <v>513.5</v>
      </c>
      <c r="U9">
        <v>555.5</v>
      </c>
      <c r="V9">
        <v>567</v>
      </c>
      <c r="W9">
        <v>530</v>
      </c>
      <c r="X9">
        <v>566.5</v>
      </c>
      <c r="Y9">
        <v>528</v>
      </c>
      <c r="Z9">
        <v>552.5</v>
      </c>
      <c r="AA9">
        <v>518.5</v>
      </c>
      <c r="AB9">
        <v>550.5</v>
      </c>
      <c r="AC9">
        <v>521</v>
      </c>
      <c r="AD9">
        <v>558</v>
      </c>
      <c r="AE9">
        <v>525</v>
      </c>
      <c r="AF9">
        <v>549</v>
      </c>
      <c r="AG9">
        <v>520.5</v>
      </c>
      <c r="AH9">
        <v>555.5</v>
      </c>
      <c r="AI9">
        <v>528</v>
      </c>
      <c r="AJ9">
        <v>562</v>
      </c>
      <c r="AK9">
        <v>527</v>
      </c>
      <c r="AL9">
        <v>568</v>
      </c>
      <c r="AM9">
        <v>534.5</v>
      </c>
      <c r="AN9">
        <v>579</v>
      </c>
      <c r="AO9">
        <v>556</v>
      </c>
      <c r="AP9">
        <v>585</v>
      </c>
      <c r="AQ9">
        <v>555.5</v>
      </c>
      <c r="AR9">
        <v>583</v>
      </c>
      <c r="AS9">
        <v>563.5</v>
      </c>
    </row>
    <row r="10" spans="1:45" x14ac:dyDescent="0.35">
      <c r="A10">
        <v>1</v>
      </c>
      <c r="B10" s="4" t="s">
        <v>20</v>
      </c>
      <c r="C10" t="s">
        <v>6</v>
      </c>
      <c r="D10" s="4" t="s">
        <v>1</v>
      </c>
      <c r="E10">
        <v>266</v>
      </c>
      <c r="F10">
        <v>266.5</v>
      </c>
      <c r="G10">
        <v>271.5</v>
      </c>
      <c r="H10">
        <v>274</v>
      </c>
      <c r="I10">
        <v>272.5</v>
      </c>
      <c r="J10">
        <v>263</v>
      </c>
      <c r="K10">
        <v>272.5</v>
      </c>
      <c r="L10">
        <v>278.5</v>
      </c>
      <c r="M10">
        <v>275</v>
      </c>
      <c r="N10">
        <v>274</v>
      </c>
      <c r="O10">
        <v>285</v>
      </c>
      <c r="P10">
        <v>285</v>
      </c>
      <c r="Q10">
        <v>284.5</v>
      </c>
      <c r="R10">
        <v>277.5</v>
      </c>
      <c r="S10">
        <v>281</v>
      </c>
      <c r="T10">
        <v>282.5</v>
      </c>
      <c r="U10">
        <v>287.5</v>
      </c>
      <c r="V10">
        <v>286</v>
      </c>
      <c r="W10">
        <v>266.5</v>
      </c>
      <c r="X10">
        <v>283</v>
      </c>
      <c r="Y10">
        <v>265</v>
      </c>
      <c r="Z10">
        <v>286.5</v>
      </c>
      <c r="AA10">
        <v>269.5</v>
      </c>
      <c r="AB10">
        <v>288.5</v>
      </c>
      <c r="AC10">
        <v>268</v>
      </c>
      <c r="AD10">
        <v>290.5</v>
      </c>
      <c r="AE10">
        <v>272</v>
      </c>
      <c r="AF10">
        <v>290</v>
      </c>
      <c r="AG10">
        <v>273.5</v>
      </c>
      <c r="AH10">
        <v>242</v>
      </c>
      <c r="AI10">
        <v>272</v>
      </c>
      <c r="AJ10">
        <v>295.5</v>
      </c>
      <c r="AK10">
        <v>275</v>
      </c>
      <c r="AL10">
        <v>296.5</v>
      </c>
      <c r="AM10">
        <v>281</v>
      </c>
      <c r="AN10">
        <v>298.5</v>
      </c>
      <c r="AO10">
        <v>282</v>
      </c>
      <c r="AP10">
        <v>304</v>
      </c>
      <c r="AQ10">
        <v>289</v>
      </c>
      <c r="AR10">
        <v>309</v>
      </c>
      <c r="AS10">
        <v>297</v>
      </c>
    </row>
    <row r="11" spans="1:45" x14ac:dyDescent="0.35">
      <c r="A11">
        <v>1</v>
      </c>
      <c r="B11" t="s">
        <v>22</v>
      </c>
      <c r="C11" t="s">
        <v>6</v>
      </c>
      <c r="D11" t="s">
        <v>4</v>
      </c>
      <c r="E11">
        <v>270</v>
      </c>
      <c r="F11">
        <v>276</v>
      </c>
      <c r="G11">
        <v>282</v>
      </c>
      <c r="H11">
        <v>275.5</v>
      </c>
      <c r="I11">
        <v>276.5</v>
      </c>
      <c r="J11">
        <v>281.5</v>
      </c>
      <c r="K11">
        <v>281.5</v>
      </c>
      <c r="L11">
        <v>297</v>
      </c>
      <c r="M11">
        <v>294</v>
      </c>
      <c r="N11">
        <v>302.5</v>
      </c>
      <c r="O11">
        <v>294</v>
      </c>
      <c r="P11">
        <v>302</v>
      </c>
      <c r="Q11">
        <v>304</v>
      </c>
      <c r="R11">
        <v>301</v>
      </c>
      <c r="S11">
        <v>301</v>
      </c>
      <c r="T11">
        <v>307</v>
      </c>
      <c r="U11">
        <v>321.5</v>
      </c>
      <c r="V11">
        <v>311.5</v>
      </c>
      <c r="W11">
        <v>292.5</v>
      </c>
      <c r="X11">
        <v>314</v>
      </c>
      <c r="Y11">
        <v>291</v>
      </c>
      <c r="Z11">
        <v>316</v>
      </c>
      <c r="AA11">
        <v>296.5</v>
      </c>
      <c r="AB11">
        <v>315.5</v>
      </c>
      <c r="AC11">
        <v>294.5</v>
      </c>
      <c r="AD11">
        <v>311.5</v>
      </c>
      <c r="AE11">
        <v>296.5</v>
      </c>
      <c r="AF11">
        <v>316</v>
      </c>
      <c r="AG11">
        <v>298</v>
      </c>
      <c r="AH11">
        <v>316.5</v>
      </c>
      <c r="AI11">
        <v>297.5</v>
      </c>
      <c r="AJ11">
        <v>317.5</v>
      </c>
      <c r="AK11">
        <v>300.5</v>
      </c>
      <c r="AL11">
        <v>324.5</v>
      </c>
      <c r="AM11">
        <v>305</v>
      </c>
      <c r="AN11">
        <v>325</v>
      </c>
      <c r="AO11">
        <v>306</v>
      </c>
      <c r="AP11">
        <v>340</v>
      </c>
      <c r="AQ11">
        <v>312.5</v>
      </c>
      <c r="AR11">
        <v>339.5</v>
      </c>
      <c r="AS11">
        <v>316.5</v>
      </c>
    </row>
    <row r="12" spans="1:45" x14ac:dyDescent="0.35">
      <c r="A12">
        <v>1</v>
      </c>
      <c r="B12" s="4" t="s">
        <v>24</v>
      </c>
      <c r="C12" t="s">
        <v>6</v>
      </c>
      <c r="D12" s="4" t="s">
        <v>1</v>
      </c>
      <c r="E12">
        <v>268</v>
      </c>
      <c r="F12">
        <v>276.5</v>
      </c>
      <c r="G12">
        <v>272</v>
      </c>
      <c r="H12">
        <v>269</v>
      </c>
      <c r="I12">
        <v>265.5</v>
      </c>
      <c r="J12">
        <v>270.5</v>
      </c>
      <c r="K12">
        <v>270</v>
      </c>
      <c r="L12">
        <v>264</v>
      </c>
      <c r="M12">
        <v>275</v>
      </c>
      <c r="N12">
        <v>281.5</v>
      </c>
      <c r="O12">
        <v>282</v>
      </c>
      <c r="P12">
        <v>267.5</v>
      </c>
      <c r="Q12">
        <v>280.5</v>
      </c>
      <c r="R12">
        <v>284</v>
      </c>
      <c r="S12">
        <v>286.5</v>
      </c>
      <c r="T12">
        <v>276</v>
      </c>
      <c r="U12">
        <v>294</v>
      </c>
      <c r="V12">
        <v>279</v>
      </c>
      <c r="W12">
        <v>261</v>
      </c>
      <c r="X12">
        <v>283</v>
      </c>
      <c r="Y12">
        <v>268</v>
      </c>
      <c r="Z12">
        <v>289</v>
      </c>
      <c r="AA12">
        <v>273.5</v>
      </c>
      <c r="AB12">
        <v>285.5</v>
      </c>
      <c r="AC12">
        <v>274</v>
      </c>
      <c r="AD12">
        <v>295.5</v>
      </c>
      <c r="AE12">
        <v>280.5</v>
      </c>
      <c r="AF12">
        <v>296</v>
      </c>
      <c r="AG12">
        <v>283</v>
      </c>
      <c r="AH12">
        <v>298.5</v>
      </c>
      <c r="AI12">
        <v>280.5</v>
      </c>
      <c r="AJ12">
        <v>295</v>
      </c>
      <c r="AK12">
        <v>281.5</v>
      </c>
      <c r="AL12">
        <v>303.5</v>
      </c>
      <c r="AM12">
        <v>290</v>
      </c>
      <c r="AN12">
        <v>308.5</v>
      </c>
      <c r="AO12">
        <v>292.5</v>
      </c>
      <c r="AP12">
        <v>306</v>
      </c>
      <c r="AQ12">
        <v>297</v>
      </c>
      <c r="AR12">
        <v>313</v>
      </c>
      <c r="AS12">
        <v>300.5</v>
      </c>
    </row>
    <row r="13" spans="1:45" x14ac:dyDescent="0.35">
      <c r="A13">
        <v>1</v>
      </c>
      <c r="B13" t="s">
        <v>26</v>
      </c>
      <c r="C13" t="s">
        <v>1</v>
      </c>
      <c r="D13" t="s">
        <v>2</v>
      </c>
      <c r="E13">
        <v>403</v>
      </c>
      <c r="F13">
        <v>402</v>
      </c>
      <c r="G13">
        <v>411</v>
      </c>
      <c r="H13">
        <v>413.5</v>
      </c>
      <c r="I13">
        <v>426.5</v>
      </c>
      <c r="J13">
        <v>422.5</v>
      </c>
      <c r="K13">
        <v>427.5</v>
      </c>
      <c r="L13">
        <v>427</v>
      </c>
      <c r="M13">
        <v>432</v>
      </c>
      <c r="N13">
        <v>436.5</v>
      </c>
      <c r="O13">
        <v>448</v>
      </c>
      <c r="P13">
        <v>446</v>
      </c>
      <c r="Q13">
        <v>457</v>
      </c>
      <c r="R13">
        <v>463.5</v>
      </c>
      <c r="S13">
        <v>468</v>
      </c>
      <c r="T13">
        <v>467</v>
      </c>
      <c r="U13">
        <v>481</v>
      </c>
      <c r="V13">
        <v>481.5</v>
      </c>
      <c r="W13">
        <v>454</v>
      </c>
      <c r="X13">
        <v>480.5</v>
      </c>
      <c r="Y13">
        <v>450</v>
      </c>
      <c r="Z13">
        <v>490</v>
      </c>
      <c r="AA13">
        <v>462.5</v>
      </c>
      <c r="AB13">
        <v>501.5</v>
      </c>
      <c r="AC13">
        <v>468</v>
      </c>
      <c r="AD13">
        <v>502</v>
      </c>
      <c r="AE13">
        <v>478.5</v>
      </c>
      <c r="AF13">
        <v>513</v>
      </c>
      <c r="AG13">
        <v>486</v>
      </c>
      <c r="AH13">
        <v>516</v>
      </c>
      <c r="AI13">
        <v>488</v>
      </c>
      <c r="AJ13">
        <v>522.5</v>
      </c>
      <c r="AK13">
        <v>493</v>
      </c>
      <c r="AL13">
        <v>527.5</v>
      </c>
      <c r="AM13">
        <v>499</v>
      </c>
      <c r="AN13">
        <v>531.5</v>
      </c>
      <c r="AO13">
        <v>502</v>
      </c>
      <c r="AP13">
        <v>532.5</v>
      </c>
      <c r="AQ13">
        <v>510</v>
      </c>
      <c r="AR13">
        <v>534</v>
      </c>
      <c r="AS13">
        <v>513</v>
      </c>
    </row>
    <row r="14" spans="1:45" x14ac:dyDescent="0.35">
      <c r="A14">
        <v>1</v>
      </c>
      <c r="B14" t="s">
        <v>28</v>
      </c>
      <c r="C14" t="s">
        <v>1</v>
      </c>
      <c r="D14" t="s">
        <v>4</v>
      </c>
      <c r="E14">
        <v>419</v>
      </c>
      <c r="F14">
        <v>422</v>
      </c>
      <c r="G14">
        <v>429</v>
      </c>
      <c r="H14">
        <v>432</v>
      </c>
      <c r="I14">
        <v>440</v>
      </c>
      <c r="J14">
        <v>441</v>
      </c>
      <c r="K14">
        <v>444</v>
      </c>
      <c r="L14">
        <v>460</v>
      </c>
      <c r="M14">
        <v>443</v>
      </c>
      <c r="N14">
        <v>459</v>
      </c>
      <c r="O14">
        <v>464</v>
      </c>
      <c r="P14">
        <v>468</v>
      </c>
      <c r="Q14">
        <v>470</v>
      </c>
      <c r="R14">
        <v>479</v>
      </c>
      <c r="S14">
        <v>477</v>
      </c>
      <c r="T14">
        <v>478</v>
      </c>
      <c r="U14">
        <v>480.5</v>
      </c>
      <c r="V14">
        <v>486.5</v>
      </c>
      <c r="W14">
        <v>453.5</v>
      </c>
      <c r="X14">
        <v>481</v>
      </c>
      <c r="Y14">
        <v>451</v>
      </c>
      <c r="Z14">
        <v>481</v>
      </c>
      <c r="AA14">
        <v>454.5</v>
      </c>
      <c r="AB14">
        <v>476.5</v>
      </c>
      <c r="AC14">
        <v>453.5</v>
      </c>
      <c r="AD14">
        <v>482.5</v>
      </c>
      <c r="AE14">
        <v>457</v>
      </c>
      <c r="AF14">
        <v>484</v>
      </c>
      <c r="AG14">
        <v>455</v>
      </c>
      <c r="AH14">
        <v>486.5</v>
      </c>
      <c r="AI14">
        <v>460.5</v>
      </c>
      <c r="AJ14">
        <v>487.5</v>
      </c>
      <c r="AK14">
        <v>463</v>
      </c>
      <c r="AL14">
        <v>493</v>
      </c>
      <c r="AM14">
        <v>466.5</v>
      </c>
      <c r="AN14">
        <v>494</v>
      </c>
      <c r="AO14">
        <v>475</v>
      </c>
      <c r="AP14">
        <v>496</v>
      </c>
      <c r="AQ14">
        <v>476</v>
      </c>
      <c r="AR14">
        <v>496</v>
      </c>
      <c r="AS14">
        <v>475</v>
      </c>
    </row>
    <row r="15" spans="1:45" x14ac:dyDescent="0.35">
      <c r="A15">
        <v>1</v>
      </c>
      <c r="B15" t="s">
        <v>30</v>
      </c>
      <c r="C15" t="s">
        <v>6</v>
      </c>
      <c r="D15" t="s">
        <v>2</v>
      </c>
      <c r="E15">
        <v>287.5</v>
      </c>
      <c r="F15">
        <v>279</v>
      </c>
      <c r="G15">
        <v>272</v>
      </c>
      <c r="H15">
        <v>274.5</v>
      </c>
      <c r="I15">
        <v>281</v>
      </c>
      <c r="J15">
        <v>276</v>
      </c>
      <c r="K15">
        <v>279.5</v>
      </c>
      <c r="L15">
        <v>281</v>
      </c>
      <c r="M15">
        <v>287</v>
      </c>
      <c r="N15">
        <v>287</v>
      </c>
      <c r="O15">
        <v>281</v>
      </c>
      <c r="P15">
        <v>292</v>
      </c>
      <c r="Q15">
        <v>293</v>
      </c>
      <c r="R15">
        <v>293.5</v>
      </c>
      <c r="S15">
        <v>289.5</v>
      </c>
      <c r="T15">
        <v>299</v>
      </c>
      <c r="U15">
        <v>307</v>
      </c>
      <c r="V15">
        <v>306.5</v>
      </c>
      <c r="W15">
        <v>283.5</v>
      </c>
      <c r="X15">
        <v>299.5</v>
      </c>
      <c r="Y15">
        <v>282</v>
      </c>
      <c r="Z15">
        <v>307</v>
      </c>
      <c r="AA15">
        <v>288</v>
      </c>
      <c r="AB15">
        <v>306.5</v>
      </c>
      <c r="AC15">
        <v>287</v>
      </c>
      <c r="AD15">
        <v>312.5</v>
      </c>
      <c r="AE15">
        <v>295</v>
      </c>
      <c r="AF15">
        <v>321</v>
      </c>
      <c r="AG15">
        <v>295</v>
      </c>
      <c r="AH15">
        <v>323.5</v>
      </c>
      <c r="AI15">
        <v>299.5</v>
      </c>
      <c r="AJ15">
        <v>322.5</v>
      </c>
      <c r="AK15">
        <v>301</v>
      </c>
      <c r="AL15">
        <v>329.5</v>
      </c>
      <c r="AM15">
        <v>306.5</v>
      </c>
      <c r="AN15">
        <v>326</v>
      </c>
      <c r="AO15">
        <v>307</v>
      </c>
      <c r="AP15">
        <v>334</v>
      </c>
      <c r="AQ15">
        <v>315</v>
      </c>
      <c r="AR15">
        <v>339</v>
      </c>
      <c r="AS15">
        <v>317</v>
      </c>
    </row>
    <row r="16" spans="1:45" x14ac:dyDescent="0.35">
      <c r="A16">
        <v>1</v>
      </c>
      <c r="B16" t="s">
        <v>33</v>
      </c>
      <c r="C16" t="s">
        <v>6</v>
      </c>
      <c r="D16" t="s">
        <v>4</v>
      </c>
      <c r="E16">
        <v>332</v>
      </c>
      <c r="F16">
        <v>224</v>
      </c>
      <c r="G16">
        <v>233.5</v>
      </c>
      <c r="H16">
        <v>235.5</v>
      </c>
      <c r="I16">
        <v>236.5</v>
      </c>
      <c r="J16">
        <v>226.5</v>
      </c>
      <c r="K16">
        <v>235</v>
      </c>
      <c r="L16">
        <v>239</v>
      </c>
      <c r="M16">
        <v>241</v>
      </c>
      <c r="N16">
        <v>232.5</v>
      </c>
      <c r="O16">
        <v>246</v>
      </c>
      <c r="P16">
        <v>246</v>
      </c>
      <c r="Q16">
        <v>248.5</v>
      </c>
      <c r="R16">
        <v>239.5</v>
      </c>
      <c r="S16">
        <v>252.5</v>
      </c>
      <c r="T16">
        <v>255</v>
      </c>
      <c r="U16">
        <v>252.5</v>
      </c>
      <c r="V16">
        <v>254.5</v>
      </c>
      <c r="W16">
        <v>235</v>
      </c>
      <c r="X16">
        <v>250</v>
      </c>
      <c r="Y16">
        <v>231</v>
      </c>
      <c r="Z16">
        <v>250</v>
      </c>
      <c r="AA16">
        <v>232</v>
      </c>
      <c r="AB16">
        <v>248.5</v>
      </c>
      <c r="AC16">
        <v>230</v>
      </c>
      <c r="AD16">
        <v>250</v>
      </c>
      <c r="AE16">
        <v>234.5</v>
      </c>
      <c r="AF16">
        <v>252</v>
      </c>
      <c r="AG16">
        <v>236</v>
      </c>
      <c r="AH16">
        <v>259.5</v>
      </c>
      <c r="AI16">
        <v>238</v>
      </c>
      <c r="AJ16">
        <v>259</v>
      </c>
      <c r="AK16">
        <v>236</v>
      </c>
      <c r="AL16">
        <v>261.5</v>
      </c>
      <c r="AM16">
        <v>239</v>
      </c>
      <c r="AN16">
        <v>262.5</v>
      </c>
      <c r="AO16">
        <v>239</v>
      </c>
      <c r="AP16">
        <v>263</v>
      </c>
      <c r="AQ16">
        <v>241.5</v>
      </c>
      <c r="AR16">
        <v>267</v>
      </c>
      <c r="AS16">
        <v>246.5</v>
      </c>
    </row>
    <row r="17" spans="1:45" x14ac:dyDescent="0.35">
      <c r="A17">
        <v>1</v>
      </c>
      <c r="B17" t="s">
        <v>35</v>
      </c>
      <c r="C17" t="s">
        <v>1</v>
      </c>
      <c r="D17" t="s">
        <v>4</v>
      </c>
      <c r="E17">
        <v>410.5</v>
      </c>
      <c r="F17">
        <v>426</v>
      </c>
      <c r="G17">
        <v>419</v>
      </c>
      <c r="H17">
        <v>421</v>
      </c>
      <c r="I17">
        <v>427</v>
      </c>
      <c r="J17">
        <v>425</v>
      </c>
      <c r="K17">
        <v>433</v>
      </c>
      <c r="L17">
        <v>436</v>
      </c>
      <c r="M17">
        <v>439.5</v>
      </c>
      <c r="N17">
        <v>441</v>
      </c>
      <c r="O17">
        <v>449.5</v>
      </c>
      <c r="P17">
        <v>446</v>
      </c>
      <c r="Q17">
        <v>460.5</v>
      </c>
      <c r="R17">
        <v>462</v>
      </c>
      <c r="S17">
        <v>467.5</v>
      </c>
      <c r="T17">
        <v>472</v>
      </c>
      <c r="U17">
        <v>484</v>
      </c>
      <c r="V17">
        <v>471.5</v>
      </c>
      <c r="W17">
        <v>440</v>
      </c>
      <c r="X17">
        <v>463</v>
      </c>
      <c r="Y17">
        <v>439</v>
      </c>
      <c r="Z17">
        <v>476</v>
      </c>
      <c r="AA17">
        <v>447</v>
      </c>
      <c r="AB17">
        <v>478.5</v>
      </c>
      <c r="AC17">
        <v>451</v>
      </c>
      <c r="AD17">
        <v>492.5</v>
      </c>
      <c r="AE17">
        <v>464</v>
      </c>
      <c r="AF17">
        <v>490.5</v>
      </c>
      <c r="AG17">
        <v>465</v>
      </c>
      <c r="AH17">
        <v>502.5</v>
      </c>
      <c r="AI17">
        <v>474.5</v>
      </c>
      <c r="AJ17">
        <v>501</v>
      </c>
      <c r="AK17">
        <v>476</v>
      </c>
      <c r="AL17">
        <v>507.5</v>
      </c>
      <c r="AM17">
        <v>437</v>
      </c>
      <c r="AN17">
        <v>511</v>
      </c>
      <c r="AO17">
        <v>483.5</v>
      </c>
      <c r="AP17">
        <v>512.5</v>
      </c>
      <c r="AQ17">
        <v>486</v>
      </c>
      <c r="AR17">
        <v>511.5</v>
      </c>
      <c r="AS17">
        <v>488</v>
      </c>
    </row>
    <row r="18" spans="1:45" x14ac:dyDescent="0.35">
      <c r="A18">
        <v>1</v>
      </c>
      <c r="B18" t="s">
        <v>36</v>
      </c>
      <c r="C18" t="s">
        <v>1</v>
      </c>
      <c r="D18" t="s">
        <v>4</v>
      </c>
      <c r="E18">
        <v>434</v>
      </c>
      <c r="F18">
        <v>442</v>
      </c>
      <c r="G18">
        <v>444</v>
      </c>
      <c r="H18">
        <v>448.5</v>
      </c>
      <c r="I18">
        <v>451</v>
      </c>
      <c r="J18">
        <v>454</v>
      </c>
      <c r="K18">
        <v>456</v>
      </c>
      <c r="L18">
        <v>457</v>
      </c>
      <c r="M18">
        <v>463</v>
      </c>
      <c r="N18">
        <v>460.5</v>
      </c>
      <c r="O18">
        <v>469</v>
      </c>
      <c r="P18">
        <v>470</v>
      </c>
      <c r="Q18">
        <v>476.5</v>
      </c>
      <c r="R18">
        <v>484</v>
      </c>
      <c r="S18">
        <v>478</v>
      </c>
      <c r="T18">
        <v>483.5</v>
      </c>
      <c r="U18">
        <v>494.5</v>
      </c>
      <c r="V18">
        <v>489.5</v>
      </c>
      <c r="W18">
        <v>465</v>
      </c>
      <c r="X18">
        <v>494</v>
      </c>
      <c r="Y18">
        <v>468</v>
      </c>
      <c r="Z18">
        <v>499.5</v>
      </c>
      <c r="AA18">
        <v>477</v>
      </c>
      <c r="AB18">
        <v>503</v>
      </c>
      <c r="AC18">
        <v>479</v>
      </c>
      <c r="AD18">
        <v>508.5</v>
      </c>
      <c r="AE18">
        <v>485.5</v>
      </c>
      <c r="AF18">
        <v>514.5</v>
      </c>
      <c r="AG18">
        <v>491.5</v>
      </c>
      <c r="AH18">
        <v>524</v>
      </c>
      <c r="AI18">
        <v>500</v>
      </c>
      <c r="AJ18">
        <v>529</v>
      </c>
      <c r="AK18">
        <v>508</v>
      </c>
      <c r="AL18">
        <v>538</v>
      </c>
      <c r="AM18">
        <v>516.5</v>
      </c>
      <c r="AN18">
        <v>539.5</v>
      </c>
      <c r="AO18">
        <v>520.5</v>
      </c>
      <c r="AP18">
        <v>545</v>
      </c>
      <c r="AQ18">
        <v>523.5</v>
      </c>
      <c r="AR18">
        <v>544</v>
      </c>
      <c r="AS18">
        <v>524</v>
      </c>
    </row>
    <row r="20" spans="1:45" x14ac:dyDescent="0.35">
      <c r="A20">
        <v>2</v>
      </c>
      <c r="B20" t="s">
        <v>37</v>
      </c>
      <c r="C20" t="s">
        <v>6</v>
      </c>
      <c r="D20" t="s">
        <v>2</v>
      </c>
      <c r="E20">
        <v>260</v>
      </c>
      <c r="F20">
        <v>254</v>
      </c>
      <c r="G20">
        <v>248</v>
      </c>
      <c r="H20">
        <v>239</v>
      </c>
      <c r="I20">
        <v>244</v>
      </c>
      <c r="J20">
        <v>246.5</v>
      </c>
      <c r="K20">
        <v>251</v>
      </c>
      <c r="L20">
        <v>251.5</v>
      </c>
      <c r="M20">
        <v>251.5</v>
      </c>
      <c r="N20">
        <v>255</v>
      </c>
      <c r="O20">
        <v>258</v>
      </c>
      <c r="P20">
        <v>261.5</v>
      </c>
      <c r="Q20">
        <v>259</v>
      </c>
      <c r="R20">
        <v>264</v>
      </c>
      <c r="S20">
        <v>271.5</v>
      </c>
      <c r="T20">
        <v>270</v>
      </c>
      <c r="U20">
        <v>266</v>
      </c>
      <c r="V20">
        <v>280</v>
      </c>
      <c r="W20">
        <v>260</v>
      </c>
      <c r="X20">
        <v>279.5</v>
      </c>
      <c r="Y20">
        <v>258.5</v>
      </c>
      <c r="Z20">
        <v>280.5</v>
      </c>
      <c r="AA20">
        <v>260.5</v>
      </c>
      <c r="AB20">
        <v>273.5</v>
      </c>
      <c r="AC20">
        <v>254.5</v>
      </c>
      <c r="AD20">
        <v>275</v>
      </c>
      <c r="AE20">
        <v>260</v>
      </c>
      <c r="AF20">
        <v>281.5</v>
      </c>
      <c r="AG20">
        <v>261.5</v>
      </c>
      <c r="AH20">
        <v>282</v>
      </c>
      <c r="AI20">
        <v>264</v>
      </c>
      <c r="AJ20">
        <v>284</v>
      </c>
      <c r="AK20">
        <v>264</v>
      </c>
      <c r="AL20">
        <v>287.5</v>
      </c>
      <c r="AM20">
        <v>266.5</v>
      </c>
      <c r="AN20">
        <v>287</v>
      </c>
      <c r="AO20">
        <v>267</v>
      </c>
      <c r="AP20">
        <v>285</v>
      </c>
      <c r="AQ20">
        <v>266</v>
      </c>
      <c r="AR20">
        <v>280</v>
      </c>
      <c r="AS20">
        <v>264.5</v>
      </c>
    </row>
    <row r="21" spans="1:45" x14ac:dyDescent="0.35">
      <c r="A21">
        <v>2</v>
      </c>
      <c r="B21" s="4" t="s">
        <v>38</v>
      </c>
      <c r="C21" t="s">
        <v>6</v>
      </c>
      <c r="D21" s="4" t="s">
        <v>1</v>
      </c>
      <c r="E21">
        <v>293.5</v>
      </c>
      <c r="F21">
        <v>300.5</v>
      </c>
      <c r="G21">
        <v>296.5</v>
      </c>
      <c r="H21">
        <v>301.5</v>
      </c>
      <c r="I21">
        <v>294</v>
      </c>
      <c r="J21">
        <v>292.5</v>
      </c>
      <c r="K21">
        <v>297</v>
      </c>
      <c r="L21">
        <v>303.5</v>
      </c>
      <c r="M21">
        <v>308</v>
      </c>
      <c r="N21">
        <v>311.5</v>
      </c>
      <c r="O21">
        <v>312.5</v>
      </c>
      <c r="P21">
        <v>313.5</v>
      </c>
      <c r="Q21">
        <v>319.5</v>
      </c>
      <c r="R21">
        <v>324</v>
      </c>
      <c r="S21">
        <v>324.5</v>
      </c>
      <c r="T21">
        <v>325</v>
      </c>
      <c r="U21">
        <v>325.5</v>
      </c>
      <c r="V21">
        <v>336.5</v>
      </c>
      <c r="W21">
        <v>322</v>
      </c>
      <c r="X21">
        <v>336</v>
      </c>
      <c r="Y21">
        <v>312</v>
      </c>
      <c r="Z21">
        <v>335</v>
      </c>
      <c r="AA21">
        <v>315.5</v>
      </c>
      <c r="AB21">
        <v>333</v>
      </c>
      <c r="AC21">
        <v>311.5</v>
      </c>
      <c r="AD21">
        <v>332.5</v>
      </c>
      <c r="AE21">
        <v>317.5</v>
      </c>
      <c r="AF21">
        <v>332</v>
      </c>
      <c r="AG21">
        <v>313</v>
      </c>
      <c r="AH21">
        <v>334.5</v>
      </c>
      <c r="AI21">
        <v>315</v>
      </c>
      <c r="AJ21">
        <v>340.5</v>
      </c>
      <c r="AK21">
        <v>317.5</v>
      </c>
      <c r="AL21">
        <v>344.5</v>
      </c>
      <c r="AM21">
        <v>324</v>
      </c>
      <c r="AN21">
        <v>342</v>
      </c>
      <c r="AO21">
        <v>323.5</v>
      </c>
      <c r="AP21">
        <v>345.5</v>
      </c>
      <c r="AQ21">
        <v>326</v>
      </c>
      <c r="AR21">
        <v>352</v>
      </c>
      <c r="AS21">
        <v>326.5</v>
      </c>
    </row>
    <row r="22" spans="1:45" x14ac:dyDescent="0.35">
      <c r="A22">
        <v>2</v>
      </c>
      <c r="B22" t="s">
        <v>40</v>
      </c>
      <c r="C22" t="s">
        <v>1</v>
      </c>
      <c r="D22" t="s">
        <v>4</v>
      </c>
      <c r="E22">
        <v>450</v>
      </c>
      <c r="F22">
        <v>452</v>
      </c>
      <c r="G22">
        <v>452</v>
      </c>
      <c r="H22">
        <v>447</v>
      </c>
      <c r="I22">
        <v>448</v>
      </c>
      <c r="J22">
        <v>452.5</v>
      </c>
      <c r="K22">
        <v>457</v>
      </c>
      <c r="L22">
        <v>465</v>
      </c>
      <c r="M22">
        <v>470</v>
      </c>
      <c r="N22">
        <v>478</v>
      </c>
      <c r="O22">
        <v>474</v>
      </c>
      <c r="P22">
        <v>482</v>
      </c>
      <c r="Q22">
        <v>487</v>
      </c>
      <c r="R22">
        <v>489.5</v>
      </c>
      <c r="S22">
        <v>492.5</v>
      </c>
      <c r="T22">
        <v>496</v>
      </c>
      <c r="U22">
        <v>499</v>
      </c>
      <c r="V22">
        <v>507.5</v>
      </c>
      <c r="W22">
        <v>486.5</v>
      </c>
      <c r="X22">
        <v>511.5</v>
      </c>
      <c r="Y22">
        <v>481.5</v>
      </c>
      <c r="Z22">
        <v>515.5</v>
      </c>
      <c r="AA22">
        <v>490</v>
      </c>
      <c r="AB22">
        <v>521.5</v>
      </c>
      <c r="AC22">
        <v>490.5</v>
      </c>
      <c r="AD22">
        <v>505.5</v>
      </c>
      <c r="AE22">
        <v>519</v>
      </c>
      <c r="AF22">
        <v>540</v>
      </c>
      <c r="AG22">
        <v>512.5</v>
      </c>
      <c r="AH22">
        <v>545.5</v>
      </c>
      <c r="AI22">
        <v>520</v>
      </c>
      <c r="AJ22">
        <v>551.5</v>
      </c>
      <c r="AK22">
        <v>521.5</v>
      </c>
      <c r="AL22">
        <v>546.5</v>
      </c>
      <c r="AM22">
        <v>525</v>
      </c>
      <c r="AN22">
        <v>551</v>
      </c>
      <c r="AO22">
        <v>521.5</v>
      </c>
      <c r="AP22">
        <v>553</v>
      </c>
      <c r="AQ22">
        <v>526.5</v>
      </c>
      <c r="AR22">
        <v>560</v>
      </c>
      <c r="AS22">
        <v>531.5</v>
      </c>
    </row>
    <row r="23" spans="1:45" x14ac:dyDescent="0.35">
      <c r="A23">
        <v>2</v>
      </c>
      <c r="B23" s="4" t="s">
        <v>42</v>
      </c>
      <c r="C23" t="s">
        <v>1</v>
      </c>
      <c r="D23" s="4" t="s">
        <v>1</v>
      </c>
      <c r="E23">
        <v>417</v>
      </c>
      <c r="F23">
        <v>420</v>
      </c>
      <c r="G23">
        <v>418.5</v>
      </c>
      <c r="H23">
        <v>421</v>
      </c>
      <c r="I23">
        <v>419.5</v>
      </c>
      <c r="J23">
        <v>425.5</v>
      </c>
      <c r="K23">
        <v>426</v>
      </c>
      <c r="L23">
        <v>431</v>
      </c>
      <c r="M23">
        <v>434.5</v>
      </c>
      <c r="N23">
        <v>439.5</v>
      </c>
      <c r="O23">
        <v>449</v>
      </c>
      <c r="P23">
        <v>449</v>
      </c>
      <c r="Q23">
        <v>453</v>
      </c>
      <c r="R23">
        <v>459</v>
      </c>
      <c r="S23">
        <v>453.5</v>
      </c>
      <c r="T23">
        <v>463</v>
      </c>
      <c r="U23">
        <v>463</v>
      </c>
      <c r="V23">
        <v>477</v>
      </c>
      <c r="W23">
        <v>452</v>
      </c>
      <c r="X23">
        <v>482</v>
      </c>
      <c r="Y23">
        <v>452.5</v>
      </c>
      <c r="Z23">
        <v>481</v>
      </c>
      <c r="AA23">
        <v>465.5</v>
      </c>
      <c r="AB23">
        <v>489</v>
      </c>
      <c r="AC23">
        <v>462</v>
      </c>
      <c r="AD23">
        <v>490</v>
      </c>
      <c r="AE23">
        <v>465</v>
      </c>
      <c r="AF23">
        <v>501</v>
      </c>
      <c r="AG23">
        <v>476</v>
      </c>
      <c r="AH23">
        <v>511.5</v>
      </c>
      <c r="AI23">
        <v>488</v>
      </c>
      <c r="AJ23">
        <v>524.5</v>
      </c>
      <c r="AK23">
        <v>491</v>
      </c>
      <c r="AL23">
        <v>522.5</v>
      </c>
      <c r="AM23">
        <v>504</v>
      </c>
      <c r="AN23">
        <v>534.5</v>
      </c>
      <c r="AO23">
        <v>503.5</v>
      </c>
      <c r="AP23">
        <v>549.5</v>
      </c>
      <c r="AQ23">
        <v>518</v>
      </c>
      <c r="AR23">
        <v>554</v>
      </c>
      <c r="AS23">
        <v>514.5</v>
      </c>
    </row>
    <row r="24" spans="1:45" x14ac:dyDescent="0.35">
      <c r="A24">
        <v>2</v>
      </c>
      <c r="B24" t="s">
        <v>44</v>
      </c>
      <c r="C24" t="s">
        <v>6</v>
      </c>
      <c r="D24" t="s">
        <v>4</v>
      </c>
      <c r="E24">
        <v>302.8</v>
      </c>
      <c r="F24">
        <v>300</v>
      </c>
      <c r="G24">
        <v>300.5</v>
      </c>
      <c r="H24">
        <v>305</v>
      </c>
      <c r="I24">
        <v>299</v>
      </c>
      <c r="J24">
        <v>295</v>
      </c>
      <c r="K24">
        <v>300</v>
      </c>
      <c r="L24">
        <v>302.5</v>
      </c>
      <c r="M24">
        <v>306.5</v>
      </c>
      <c r="N24">
        <v>308</v>
      </c>
      <c r="O24">
        <v>315</v>
      </c>
      <c r="P24">
        <v>311</v>
      </c>
      <c r="Q24">
        <v>315.5</v>
      </c>
      <c r="R24">
        <v>313</v>
      </c>
      <c r="S24">
        <v>316</v>
      </c>
      <c r="T24">
        <v>320</v>
      </c>
      <c r="U24">
        <v>320</v>
      </c>
      <c r="V24">
        <v>328.5</v>
      </c>
      <c r="W24">
        <v>313.5</v>
      </c>
      <c r="X24">
        <v>328</v>
      </c>
      <c r="Y24">
        <v>308</v>
      </c>
      <c r="Z24">
        <v>331</v>
      </c>
      <c r="AA24">
        <v>320.5</v>
      </c>
      <c r="AB24">
        <v>333</v>
      </c>
      <c r="AC24">
        <v>313.5</v>
      </c>
      <c r="AD24">
        <v>334.5</v>
      </c>
      <c r="AE24">
        <v>319</v>
      </c>
      <c r="AF24">
        <v>339.5</v>
      </c>
      <c r="AG24">
        <v>316.5</v>
      </c>
      <c r="AH24">
        <v>342.5</v>
      </c>
      <c r="AI24">
        <v>322</v>
      </c>
      <c r="AJ24">
        <v>343.5</v>
      </c>
      <c r="AK24">
        <v>320.5</v>
      </c>
      <c r="AL24">
        <v>345</v>
      </c>
      <c r="AM24">
        <v>325</v>
      </c>
      <c r="AN24">
        <v>343</v>
      </c>
      <c r="AO24">
        <v>324</v>
      </c>
      <c r="AP24">
        <v>347</v>
      </c>
      <c r="AQ24">
        <v>330</v>
      </c>
      <c r="AR24">
        <v>354.5</v>
      </c>
      <c r="AS24">
        <v>329.5</v>
      </c>
    </row>
    <row r="25" spans="1:45" x14ac:dyDescent="0.35">
      <c r="A25">
        <v>2</v>
      </c>
      <c r="B25" t="s">
        <v>45</v>
      </c>
      <c r="C25" t="s">
        <v>6</v>
      </c>
      <c r="D25" t="s">
        <v>4</v>
      </c>
      <c r="E25">
        <v>250.5</v>
      </c>
      <c r="F25">
        <v>250.5</v>
      </c>
      <c r="G25">
        <v>251.5</v>
      </c>
      <c r="H25">
        <v>255</v>
      </c>
      <c r="I25">
        <v>248.5</v>
      </c>
      <c r="J25">
        <v>250</v>
      </c>
      <c r="K25">
        <v>259.5</v>
      </c>
      <c r="L25">
        <v>261.5</v>
      </c>
      <c r="M25">
        <v>262.5</v>
      </c>
      <c r="N25">
        <v>262</v>
      </c>
      <c r="O25">
        <v>264.5</v>
      </c>
      <c r="P25">
        <v>269.5</v>
      </c>
      <c r="Q25">
        <v>269</v>
      </c>
      <c r="R25">
        <v>269</v>
      </c>
      <c r="S25">
        <v>272</v>
      </c>
      <c r="T25">
        <v>274</v>
      </c>
      <c r="U25">
        <v>276</v>
      </c>
      <c r="V25">
        <v>278.5</v>
      </c>
      <c r="W25">
        <v>263.5</v>
      </c>
      <c r="X25">
        <v>280</v>
      </c>
      <c r="Y25">
        <v>261</v>
      </c>
      <c r="Z25">
        <v>286.5</v>
      </c>
      <c r="AA25">
        <v>272.5</v>
      </c>
      <c r="AB25">
        <v>287.5</v>
      </c>
      <c r="AC25">
        <v>268</v>
      </c>
      <c r="AD25">
        <v>291</v>
      </c>
      <c r="AE25">
        <v>275</v>
      </c>
      <c r="AF25">
        <v>290.5</v>
      </c>
      <c r="AG25">
        <v>273.5</v>
      </c>
      <c r="AH25">
        <v>293</v>
      </c>
      <c r="AI25">
        <v>279</v>
      </c>
      <c r="AJ25">
        <v>265.5</v>
      </c>
      <c r="AK25">
        <v>276.5</v>
      </c>
      <c r="AL25">
        <v>302</v>
      </c>
      <c r="AM25">
        <v>283.5</v>
      </c>
      <c r="AN25">
        <v>304</v>
      </c>
      <c r="AO25">
        <v>279.5</v>
      </c>
      <c r="AP25">
        <v>303.5</v>
      </c>
      <c r="AQ25">
        <v>287.5</v>
      </c>
      <c r="AR25">
        <v>301.5</v>
      </c>
      <c r="AS25">
        <v>283</v>
      </c>
    </row>
    <row r="26" spans="1:45" x14ac:dyDescent="0.35">
      <c r="A26">
        <v>2</v>
      </c>
      <c r="B26" t="s">
        <v>46</v>
      </c>
      <c r="C26" t="s">
        <v>1</v>
      </c>
      <c r="D26" t="s">
        <v>2</v>
      </c>
      <c r="E26">
        <v>407</v>
      </c>
      <c r="F26">
        <v>420</v>
      </c>
      <c r="G26">
        <v>421</v>
      </c>
      <c r="H26">
        <v>422</v>
      </c>
      <c r="I26">
        <v>414</v>
      </c>
      <c r="J26">
        <v>420.5</v>
      </c>
      <c r="K26">
        <v>430.5</v>
      </c>
      <c r="L26">
        <v>437</v>
      </c>
      <c r="M26">
        <v>440.5</v>
      </c>
      <c r="N26">
        <v>450</v>
      </c>
      <c r="O26">
        <v>450</v>
      </c>
      <c r="P26">
        <v>455</v>
      </c>
      <c r="Q26">
        <v>463</v>
      </c>
      <c r="R26">
        <v>465</v>
      </c>
      <c r="S26">
        <v>471</v>
      </c>
      <c r="T26">
        <v>477.5</v>
      </c>
      <c r="U26">
        <v>482</v>
      </c>
      <c r="V26">
        <v>499</v>
      </c>
      <c r="W26">
        <v>467.5</v>
      </c>
      <c r="X26">
        <v>500</v>
      </c>
      <c r="Y26">
        <v>467.5</v>
      </c>
      <c r="Z26">
        <v>500.5</v>
      </c>
      <c r="AA26">
        <v>470.5</v>
      </c>
      <c r="AB26">
        <v>503.5</v>
      </c>
      <c r="AC26">
        <v>472.5</v>
      </c>
      <c r="AD26">
        <v>508</v>
      </c>
      <c r="AE26">
        <v>477.5</v>
      </c>
      <c r="AF26">
        <v>505.5</v>
      </c>
      <c r="AG26">
        <v>477</v>
      </c>
      <c r="AH26">
        <v>508.5</v>
      </c>
      <c r="AI26">
        <v>483.5</v>
      </c>
      <c r="AJ26">
        <v>514</v>
      </c>
      <c r="AK26">
        <v>480.5</v>
      </c>
      <c r="AL26">
        <v>509</v>
      </c>
      <c r="AM26">
        <v>488</v>
      </c>
      <c r="AN26">
        <v>517</v>
      </c>
      <c r="AO26">
        <v>489</v>
      </c>
      <c r="AP26">
        <v>518</v>
      </c>
      <c r="AQ26">
        <v>495</v>
      </c>
      <c r="AR26">
        <v>524</v>
      </c>
      <c r="AS26">
        <v>493.5</v>
      </c>
    </row>
    <row r="27" spans="1:45" x14ac:dyDescent="0.35">
      <c r="A27">
        <v>2</v>
      </c>
      <c r="B27" t="s">
        <v>47</v>
      </c>
      <c r="C27" t="s">
        <v>1</v>
      </c>
      <c r="D27" t="s">
        <v>2</v>
      </c>
      <c r="E27">
        <v>410</v>
      </c>
      <c r="F27">
        <v>429</v>
      </c>
      <c r="G27">
        <v>432.5</v>
      </c>
      <c r="H27">
        <v>439.5</v>
      </c>
      <c r="I27">
        <v>429.5</v>
      </c>
      <c r="J27">
        <v>434</v>
      </c>
      <c r="K27">
        <v>447</v>
      </c>
      <c r="L27">
        <v>456</v>
      </c>
      <c r="M27">
        <v>449.5</v>
      </c>
      <c r="N27">
        <v>457</v>
      </c>
      <c r="O27">
        <v>462.5</v>
      </c>
      <c r="P27">
        <v>363.5</v>
      </c>
      <c r="Q27">
        <v>468</v>
      </c>
      <c r="R27">
        <v>467.5</v>
      </c>
      <c r="S27">
        <v>478</v>
      </c>
      <c r="T27">
        <v>475.5</v>
      </c>
      <c r="U27">
        <v>476.5</v>
      </c>
      <c r="V27">
        <v>490</v>
      </c>
      <c r="W27">
        <v>467.5</v>
      </c>
      <c r="X27">
        <v>485</v>
      </c>
      <c r="Y27">
        <v>459.5</v>
      </c>
      <c r="Z27">
        <v>486</v>
      </c>
      <c r="AA27">
        <v>463.5</v>
      </c>
      <c r="AB27">
        <v>481</v>
      </c>
      <c r="AC27">
        <v>461.5</v>
      </c>
      <c r="AD27">
        <v>475.5</v>
      </c>
      <c r="AE27">
        <v>460.5</v>
      </c>
      <c r="AF27">
        <v>493.5</v>
      </c>
      <c r="AG27">
        <v>467.5</v>
      </c>
      <c r="AH27">
        <v>494.5</v>
      </c>
      <c r="AI27">
        <v>473</v>
      </c>
      <c r="AJ27">
        <v>499</v>
      </c>
      <c r="AK27">
        <v>474.5</v>
      </c>
      <c r="AL27">
        <v>500.5</v>
      </c>
      <c r="AM27">
        <v>278</v>
      </c>
      <c r="AN27">
        <v>501</v>
      </c>
      <c r="AO27">
        <v>474.5</v>
      </c>
      <c r="AP27">
        <v>500.5</v>
      </c>
      <c r="AQ27">
        <v>482</v>
      </c>
      <c r="AR27">
        <v>496</v>
      </c>
      <c r="AS27">
        <v>472.5</v>
      </c>
    </row>
    <row r="28" spans="1:45" x14ac:dyDescent="0.35">
      <c r="A28">
        <v>2</v>
      </c>
      <c r="B28" t="s">
        <v>49</v>
      </c>
      <c r="C28" t="s">
        <v>1</v>
      </c>
      <c r="D28" t="s">
        <v>2</v>
      </c>
      <c r="E28">
        <v>414</v>
      </c>
      <c r="F28">
        <v>418</v>
      </c>
      <c r="G28">
        <v>425.5</v>
      </c>
      <c r="H28">
        <v>423</v>
      </c>
      <c r="I28">
        <v>425.5</v>
      </c>
      <c r="J28">
        <v>433.5</v>
      </c>
      <c r="K28">
        <v>436</v>
      </c>
      <c r="L28">
        <v>440.5</v>
      </c>
      <c r="M28">
        <v>447</v>
      </c>
      <c r="N28">
        <v>449</v>
      </c>
      <c r="O28">
        <v>455.5</v>
      </c>
      <c r="P28">
        <v>461</v>
      </c>
      <c r="Q28">
        <v>470</v>
      </c>
      <c r="R28">
        <v>471</v>
      </c>
      <c r="S28">
        <v>479</v>
      </c>
      <c r="T28">
        <v>478.5</v>
      </c>
      <c r="U28">
        <v>480.5</v>
      </c>
      <c r="V28">
        <v>493.5</v>
      </c>
      <c r="W28">
        <v>467</v>
      </c>
      <c r="X28">
        <v>489</v>
      </c>
      <c r="Y28">
        <v>462</v>
      </c>
      <c r="Z28">
        <v>496.5</v>
      </c>
      <c r="AA28">
        <v>465</v>
      </c>
      <c r="AB28">
        <v>500.5</v>
      </c>
      <c r="AC28">
        <v>468.5</v>
      </c>
      <c r="AD28">
        <v>503.5</v>
      </c>
      <c r="AE28">
        <v>477.5</v>
      </c>
      <c r="AF28">
        <v>508</v>
      </c>
      <c r="AG28">
        <v>481</v>
      </c>
      <c r="AH28">
        <v>523.5</v>
      </c>
      <c r="AI28">
        <v>489.5</v>
      </c>
      <c r="AJ28">
        <v>529.5</v>
      </c>
      <c r="AK28">
        <v>501</v>
      </c>
      <c r="AL28">
        <v>534</v>
      </c>
      <c r="AM28">
        <v>502.5</v>
      </c>
      <c r="AN28">
        <v>536</v>
      </c>
      <c r="AO28">
        <v>504</v>
      </c>
      <c r="AP28">
        <v>545</v>
      </c>
      <c r="AQ28">
        <v>521</v>
      </c>
      <c r="AR28">
        <v>553</v>
      </c>
      <c r="AS28">
        <v>517.5</v>
      </c>
    </row>
    <row r="29" spans="1:45" x14ac:dyDescent="0.35">
      <c r="A29">
        <v>2</v>
      </c>
      <c r="B29" t="s">
        <v>51</v>
      </c>
      <c r="C29" t="s">
        <v>6</v>
      </c>
      <c r="D29" t="s">
        <v>4</v>
      </c>
      <c r="E29">
        <v>248</v>
      </c>
      <c r="F29">
        <v>250</v>
      </c>
      <c r="G29">
        <v>250</v>
      </c>
      <c r="H29">
        <v>255.5</v>
      </c>
      <c r="I29">
        <v>241.5</v>
      </c>
      <c r="J29">
        <v>215</v>
      </c>
      <c r="K29">
        <v>257.5</v>
      </c>
      <c r="L29">
        <v>259.5</v>
      </c>
      <c r="M29">
        <v>256.5</v>
      </c>
      <c r="N29">
        <v>263</v>
      </c>
      <c r="O29">
        <v>266.5</v>
      </c>
      <c r="P29">
        <v>268</v>
      </c>
      <c r="Q29">
        <v>264.5</v>
      </c>
      <c r="R29">
        <v>271</v>
      </c>
      <c r="S29">
        <v>280</v>
      </c>
      <c r="T29">
        <v>279.5</v>
      </c>
      <c r="U29">
        <v>280.5</v>
      </c>
      <c r="V29">
        <v>288</v>
      </c>
      <c r="W29">
        <v>270</v>
      </c>
      <c r="X29">
        <v>280.5</v>
      </c>
      <c r="Y29">
        <v>263.5</v>
      </c>
      <c r="Z29">
        <v>276.5</v>
      </c>
      <c r="AA29">
        <v>261.5</v>
      </c>
      <c r="AB29">
        <v>277</v>
      </c>
      <c r="AC29">
        <v>258.5</v>
      </c>
      <c r="AD29">
        <v>275.5</v>
      </c>
      <c r="AE29">
        <v>258</v>
      </c>
      <c r="AF29">
        <v>276.5</v>
      </c>
      <c r="AG29">
        <v>257.5</v>
      </c>
      <c r="AH29">
        <v>277.5</v>
      </c>
      <c r="AI29">
        <v>259.5</v>
      </c>
      <c r="AJ29">
        <v>279</v>
      </c>
      <c r="AK29">
        <v>259</v>
      </c>
      <c r="AL29">
        <v>279</v>
      </c>
      <c r="AM29">
        <v>261</v>
      </c>
      <c r="AN29">
        <v>276</v>
      </c>
      <c r="AO29">
        <v>255.5</v>
      </c>
      <c r="AP29">
        <v>281.5</v>
      </c>
      <c r="AQ29">
        <v>263.5</v>
      </c>
      <c r="AR29">
        <v>276</v>
      </c>
      <c r="AS29">
        <v>258.5</v>
      </c>
    </row>
    <row r="30" spans="1:45" x14ac:dyDescent="0.35">
      <c r="A30">
        <v>2</v>
      </c>
      <c r="B30" t="s">
        <v>39</v>
      </c>
      <c r="C30" t="s">
        <v>6</v>
      </c>
      <c r="D30" t="s">
        <v>2</v>
      </c>
      <c r="E30">
        <v>253.5</v>
      </c>
      <c r="F30">
        <v>254</v>
      </c>
      <c r="G30">
        <v>260</v>
      </c>
      <c r="H30">
        <v>261.5</v>
      </c>
      <c r="I30">
        <v>262.5</v>
      </c>
      <c r="J30">
        <v>256</v>
      </c>
      <c r="K30">
        <v>258.5</v>
      </c>
      <c r="L30">
        <v>264.5</v>
      </c>
      <c r="M30">
        <v>268.5</v>
      </c>
      <c r="N30">
        <v>264.5</v>
      </c>
      <c r="O30">
        <v>266</v>
      </c>
      <c r="P30">
        <v>267.5</v>
      </c>
      <c r="Q30">
        <v>270</v>
      </c>
      <c r="R30">
        <v>264</v>
      </c>
      <c r="S30">
        <v>262</v>
      </c>
      <c r="T30">
        <v>270</v>
      </c>
      <c r="U30">
        <v>275</v>
      </c>
      <c r="V30">
        <v>267</v>
      </c>
      <c r="W30">
        <v>255</v>
      </c>
      <c r="X30">
        <v>265</v>
      </c>
      <c r="Y30">
        <v>247.5</v>
      </c>
      <c r="Z30">
        <v>265.5</v>
      </c>
      <c r="AA30">
        <v>247</v>
      </c>
      <c r="AB30">
        <v>268</v>
      </c>
      <c r="AC30">
        <v>245.5</v>
      </c>
      <c r="AD30">
        <v>266.5</v>
      </c>
      <c r="AE30">
        <v>246</v>
      </c>
      <c r="AF30">
        <v>272</v>
      </c>
      <c r="AG30">
        <v>250.5</v>
      </c>
      <c r="AH30">
        <v>270</v>
      </c>
      <c r="AI30">
        <v>250</v>
      </c>
      <c r="AJ30">
        <v>264.5</v>
      </c>
      <c r="AK30">
        <v>248.5</v>
      </c>
      <c r="AL30">
        <v>267.5</v>
      </c>
      <c r="AM30">
        <v>247</v>
      </c>
      <c r="AN30">
        <v>268.5</v>
      </c>
      <c r="AO30">
        <v>247</v>
      </c>
      <c r="AP30">
        <v>269</v>
      </c>
      <c r="AQ30">
        <v>248.5</v>
      </c>
      <c r="AR30">
        <v>278</v>
      </c>
      <c r="AS30">
        <v>250</v>
      </c>
    </row>
    <row r="31" spans="1:45" x14ac:dyDescent="0.35">
      <c r="A31">
        <v>2</v>
      </c>
      <c r="B31" t="s">
        <v>53</v>
      </c>
      <c r="C31" t="s">
        <v>1</v>
      </c>
      <c r="D31" t="s">
        <v>4</v>
      </c>
      <c r="E31">
        <v>421.5</v>
      </c>
      <c r="F31">
        <v>437</v>
      </c>
      <c r="G31">
        <v>440.5</v>
      </c>
      <c r="H31">
        <v>435</v>
      </c>
      <c r="I31">
        <v>441</v>
      </c>
      <c r="J31">
        <v>442</v>
      </c>
      <c r="K31">
        <v>449</v>
      </c>
      <c r="L31">
        <v>447.5</v>
      </c>
      <c r="M31">
        <v>443.5</v>
      </c>
      <c r="N31">
        <v>446.5</v>
      </c>
      <c r="O31">
        <v>451.5</v>
      </c>
      <c r="P31">
        <v>456.5</v>
      </c>
      <c r="Q31">
        <v>456</v>
      </c>
      <c r="R31">
        <v>460</v>
      </c>
      <c r="S31">
        <v>462.5</v>
      </c>
      <c r="T31">
        <v>468.5</v>
      </c>
      <c r="U31">
        <v>469</v>
      </c>
      <c r="V31">
        <v>485.5</v>
      </c>
      <c r="W31">
        <v>460</v>
      </c>
      <c r="X31">
        <v>494.5</v>
      </c>
      <c r="Y31">
        <v>460.5</v>
      </c>
      <c r="Z31">
        <v>497.5</v>
      </c>
      <c r="AA31">
        <v>479</v>
      </c>
      <c r="AB31">
        <v>509</v>
      </c>
      <c r="AC31">
        <v>479.5</v>
      </c>
      <c r="AD31">
        <v>505.5</v>
      </c>
      <c r="AE31">
        <v>485</v>
      </c>
      <c r="AF31">
        <v>516.5</v>
      </c>
      <c r="AG31">
        <v>487</v>
      </c>
      <c r="AH31">
        <v>524.5</v>
      </c>
      <c r="AI31">
        <v>499</v>
      </c>
      <c r="AJ31">
        <v>537.5</v>
      </c>
      <c r="AK31">
        <v>516.5</v>
      </c>
      <c r="AL31">
        <v>538</v>
      </c>
      <c r="AM31">
        <v>522</v>
      </c>
      <c r="AN31">
        <v>551.5</v>
      </c>
      <c r="AO31">
        <v>516.5</v>
      </c>
      <c r="AP31">
        <v>548.5</v>
      </c>
      <c r="AQ31">
        <v>516</v>
      </c>
      <c r="AR31">
        <v>550</v>
      </c>
      <c r="AS31">
        <v>521.5</v>
      </c>
    </row>
    <row r="32" spans="1:45" x14ac:dyDescent="0.35">
      <c r="A32">
        <v>2</v>
      </c>
      <c r="B32" s="4" t="s">
        <v>54</v>
      </c>
      <c r="C32" t="s">
        <v>1</v>
      </c>
      <c r="D32" s="4" t="s">
        <v>1</v>
      </c>
      <c r="E32">
        <v>430</v>
      </c>
      <c r="F32">
        <v>448</v>
      </c>
      <c r="G32">
        <v>460</v>
      </c>
      <c r="H32">
        <v>463</v>
      </c>
      <c r="I32">
        <v>467.5</v>
      </c>
      <c r="J32">
        <v>465</v>
      </c>
      <c r="K32">
        <v>469.5</v>
      </c>
      <c r="L32">
        <v>471</v>
      </c>
      <c r="M32">
        <v>474.5</v>
      </c>
      <c r="N32">
        <v>490</v>
      </c>
      <c r="O32">
        <v>489</v>
      </c>
      <c r="P32">
        <v>493.5</v>
      </c>
      <c r="Q32">
        <v>490</v>
      </c>
      <c r="R32">
        <v>498.5</v>
      </c>
      <c r="S32">
        <v>500</v>
      </c>
      <c r="T32">
        <v>501</v>
      </c>
      <c r="U32">
        <v>506</v>
      </c>
      <c r="V32">
        <v>523.5</v>
      </c>
      <c r="W32">
        <v>505</v>
      </c>
      <c r="X32">
        <v>523.5</v>
      </c>
      <c r="Y32">
        <v>495.5</v>
      </c>
      <c r="Z32">
        <v>530.5</v>
      </c>
      <c r="AA32">
        <v>513</v>
      </c>
      <c r="AB32">
        <v>542</v>
      </c>
      <c r="AC32">
        <v>512.5</v>
      </c>
      <c r="AD32">
        <v>550</v>
      </c>
      <c r="AE32">
        <v>534</v>
      </c>
      <c r="AF32">
        <v>561</v>
      </c>
      <c r="AG32">
        <v>531.5</v>
      </c>
      <c r="AH32">
        <v>577.5</v>
      </c>
      <c r="AI32">
        <v>559</v>
      </c>
      <c r="AJ32">
        <v>584.5</v>
      </c>
      <c r="AK32">
        <v>551.5</v>
      </c>
      <c r="AL32">
        <v>592.5</v>
      </c>
      <c r="AM32">
        <v>573</v>
      </c>
      <c r="AN32">
        <v>584</v>
      </c>
      <c r="AO32">
        <v>554</v>
      </c>
      <c r="AP32">
        <v>597</v>
      </c>
      <c r="AQ32">
        <v>570.5</v>
      </c>
      <c r="AR32">
        <v>600</v>
      </c>
      <c r="AS32">
        <v>567.5</v>
      </c>
    </row>
    <row r="33" spans="1:45" x14ac:dyDescent="0.35">
      <c r="A33">
        <v>2</v>
      </c>
      <c r="B33" s="4" t="s">
        <v>55</v>
      </c>
      <c r="C33" t="s">
        <v>1</v>
      </c>
      <c r="D33" s="4" t="s">
        <v>1</v>
      </c>
      <c r="E33">
        <v>413.5</v>
      </c>
      <c r="F33">
        <v>427</v>
      </c>
      <c r="G33">
        <v>432.5</v>
      </c>
      <c r="H33">
        <v>431.5</v>
      </c>
      <c r="I33">
        <v>430</v>
      </c>
      <c r="J33">
        <v>430</v>
      </c>
      <c r="K33">
        <v>436.5</v>
      </c>
      <c r="L33">
        <v>442</v>
      </c>
      <c r="M33">
        <v>443</v>
      </c>
      <c r="N33">
        <v>449</v>
      </c>
      <c r="O33">
        <v>445.5</v>
      </c>
      <c r="P33">
        <v>455.5</v>
      </c>
      <c r="Q33">
        <v>451.5</v>
      </c>
      <c r="R33">
        <v>456</v>
      </c>
      <c r="S33">
        <v>457</v>
      </c>
      <c r="T33">
        <v>462.5</v>
      </c>
      <c r="U33">
        <v>471</v>
      </c>
      <c r="V33">
        <v>486.5</v>
      </c>
      <c r="W33">
        <v>468.9</v>
      </c>
      <c r="X33">
        <v>491.5</v>
      </c>
      <c r="Y33">
        <v>463.5</v>
      </c>
      <c r="Z33">
        <v>501</v>
      </c>
      <c r="AA33">
        <v>482</v>
      </c>
      <c r="AB33">
        <v>509</v>
      </c>
      <c r="AC33">
        <v>479.5</v>
      </c>
      <c r="AD33">
        <v>518</v>
      </c>
      <c r="AE33">
        <v>500.5</v>
      </c>
      <c r="AF33">
        <v>527.5</v>
      </c>
      <c r="AG33">
        <v>501.5</v>
      </c>
      <c r="AH33">
        <v>536.5</v>
      </c>
      <c r="AI33">
        <v>513.5</v>
      </c>
      <c r="AJ33">
        <v>544.5</v>
      </c>
      <c r="AK33">
        <v>512</v>
      </c>
      <c r="AL33">
        <v>555</v>
      </c>
      <c r="AM33">
        <v>529.5</v>
      </c>
      <c r="AN33">
        <v>557.5</v>
      </c>
      <c r="AO33">
        <v>525.5</v>
      </c>
      <c r="AP33">
        <v>568</v>
      </c>
      <c r="AQ33">
        <v>533.5</v>
      </c>
      <c r="AR33">
        <v>560</v>
      </c>
      <c r="AS33">
        <v>526.5</v>
      </c>
    </row>
    <row r="34" spans="1:45" x14ac:dyDescent="0.35">
      <c r="A34">
        <v>2</v>
      </c>
      <c r="B34" t="s">
        <v>41</v>
      </c>
      <c r="C34" t="s">
        <v>6</v>
      </c>
      <c r="D34" t="s">
        <v>2</v>
      </c>
      <c r="E34">
        <v>237.5</v>
      </c>
      <c r="F34">
        <v>239.5</v>
      </c>
      <c r="G34">
        <v>245</v>
      </c>
      <c r="H34">
        <v>249</v>
      </c>
      <c r="I34">
        <v>248.5</v>
      </c>
      <c r="J34">
        <v>243.5</v>
      </c>
      <c r="K34">
        <v>247.5</v>
      </c>
      <c r="L34">
        <v>254.5</v>
      </c>
      <c r="M34">
        <v>258.5</v>
      </c>
      <c r="N34">
        <v>259.5</v>
      </c>
      <c r="O34">
        <v>262.5</v>
      </c>
      <c r="P34">
        <v>266.5</v>
      </c>
      <c r="Q34">
        <v>265</v>
      </c>
      <c r="R34">
        <v>264</v>
      </c>
      <c r="S34">
        <v>270.5</v>
      </c>
      <c r="T34">
        <v>273</v>
      </c>
      <c r="U34">
        <v>272</v>
      </c>
      <c r="V34">
        <v>271.5</v>
      </c>
      <c r="W34">
        <v>265.5</v>
      </c>
      <c r="X34">
        <v>271.5</v>
      </c>
      <c r="Y34">
        <v>254.5</v>
      </c>
      <c r="Z34">
        <v>271.5</v>
      </c>
      <c r="AA34">
        <v>254</v>
      </c>
      <c r="AB34">
        <v>269</v>
      </c>
      <c r="AC34">
        <v>247.5</v>
      </c>
      <c r="AD34">
        <v>276</v>
      </c>
      <c r="AE34">
        <v>253</v>
      </c>
      <c r="AF34">
        <v>279</v>
      </c>
      <c r="AG34">
        <v>257.5</v>
      </c>
      <c r="AH34">
        <v>282.5</v>
      </c>
      <c r="AI34">
        <v>262.5</v>
      </c>
      <c r="AJ34">
        <v>287.5</v>
      </c>
      <c r="AK34">
        <v>263.5</v>
      </c>
      <c r="AL34">
        <v>286.5</v>
      </c>
      <c r="AM34">
        <v>270.5</v>
      </c>
      <c r="AN34">
        <v>286.5</v>
      </c>
      <c r="AO34">
        <v>267.5</v>
      </c>
      <c r="AP34">
        <v>292.5</v>
      </c>
      <c r="AQ34">
        <v>279.5</v>
      </c>
      <c r="AR34">
        <v>298</v>
      </c>
      <c r="AS34">
        <v>271.5</v>
      </c>
    </row>
    <row r="35" spans="1:45" x14ac:dyDescent="0.35">
      <c r="A35">
        <v>2</v>
      </c>
      <c r="B35" t="s">
        <v>43</v>
      </c>
      <c r="C35" t="s">
        <v>6</v>
      </c>
      <c r="D35" t="s">
        <v>4</v>
      </c>
      <c r="E35">
        <v>273</v>
      </c>
      <c r="F35">
        <v>280</v>
      </c>
      <c r="G35">
        <v>274</v>
      </c>
      <c r="H35">
        <v>263</v>
      </c>
      <c r="I35">
        <v>276.5</v>
      </c>
      <c r="J35">
        <v>281</v>
      </c>
      <c r="K35">
        <v>282.5</v>
      </c>
      <c r="L35">
        <v>279</v>
      </c>
      <c r="M35">
        <v>284.5</v>
      </c>
      <c r="N35">
        <v>290.5</v>
      </c>
      <c r="O35">
        <v>289</v>
      </c>
      <c r="P35">
        <v>288</v>
      </c>
      <c r="Q35">
        <v>288.5</v>
      </c>
      <c r="R35">
        <v>297</v>
      </c>
      <c r="S35">
        <v>290.5</v>
      </c>
      <c r="T35">
        <v>291</v>
      </c>
      <c r="U35">
        <v>292.5</v>
      </c>
      <c r="V35">
        <v>307.5</v>
      </c>
      <c r="W35">
        <v>291</v>
      </c>
      <c r="X35">
        <v>301.5</v>
      </c>
      <c r="Y35">
        <v>281</v>
      </c>
      <c r="Z35">
        <v>301</v>
      </c>
      <c r="AA35">
        <v>280</v>
      </c>
      <c r="AB35">
        <v>299</v>
      </c>
      <c r="AC35">
        <v>278.5</v>
      </c>
      <c r="AD35">
        <v>297.5</v>
      </c>
      <c r="AE35">
        <v>283.5</v>
      </c>
      <c r="AF35">
        <v>299.5</v>
      </c>
      <c r="AG35">
        <v>281.5</v>
      </c>
      <c r="AH35">
        <v>302.5</v>
      </c>
      <c r="AI35">
        <v>285</v>
      </c>
      <c r="AJ35">
        <v>303.5</v>
      </c>
      <c r="AK35">
        <v>284.5</v>
      </c>
      <c r="AL35">
        <v>310</v>
      </c>
      <c r="AM35">
        <v>287</v>
      </c>
      <c r="AN35">
        <v>312.5</v>
      </c>
      <c r="AO35">
        <v>289</v>
      </c>
      <c r="AP35">
        <v>312.5</v>
      </c>
      <c r="AQ35">
        <v>300.5</v>
      </c>
      <c r="AR35">
        <v>318</v>
      </c>
      <c r="AS35">
        <v>294.5</v>
      </c>
    </row>
    <row r="37" spans="1:45" x14ac:dyDescent="0.35">
      <c r="A37">
        <v>3</v>
      </c>
      <c r="B37" t="s">
        <v>56</v>
      </c>
      <c r="C37" t="s">
        <v>1</v>
      </c>
      <c r="D37" t="s">
        <v>4</v>
      </c>
      <c r="E37">
        <v>480</v>
      </c>
      <c r="F37">
        <v>526.5</v>
      </c>
      <c r="G37">
        <v>535</v>
      </c>
      <c r="H37">
        <v>531.5</v>
      </c>
      <c r="I37">
        <v>547.5</v>
      </c>
      <c r="J37">
        <v>553.5</v>
      </c>
      <c r="K37">
        <v>555</v>
      </c>
      <c r="L37">
        <v>564</v>
      </c>
      <c r="M37">
        <v>562</v>
      </c>
      <c r="N37">
        <v>570.5</v>
      </c>
      <c r="O37">
        <v>572.5</v>
      </c>
      <c r="P37">
        <v>575.5</v>
      </c>
      <c r="Q37">
        <v>582.5</v>
      </c>
      <c r="R37">
        <v>588.5</v>
      </c>
      <c r="S37">
        <v>591</v>
      </c>
      <c r="T37">
        <v>593.5</v>
      </c>
      <c r="V37">
        <v>624.5</v>
      </c>
      <c r="W37">
        <v>617.5</v>
      </c>
      <c r="X37">
        <v>630.5</v>
      </c>
      <c r="Y37">
        <v>638</v>
      </c>
      <c r="Z37">
        <v>640</v>
      </c>
      <c r="AA37">
        <v>647</v>
      </c>
      <c r="AB37">
        <v>636</v>
      </c>
      <c r="AC37">
        <v>623</v>
      </c>
    </row>
    <row r="38" spans="1:45" x14ac:dyDescent="0.35">
      <c r="A38">
        <v>3</v>
      </c>
      <c r="B38" s="4" t="s">
        <v>52</v>
      </c>
      <c r="C38" t="s">
        <v>1</v>
      </c>
      <c r="D38" s="4" t="s">
        <v>1</v>
      </c>
      <c r="E38">
        <v>446</v>
      </c>
      <c r="F38">
        <v>471</v>
      </c>
      <c r="G38">
        <v>467.5</v>
      </c>
      <c r="H38">
        <v>469</v>
      </c>
      <c r="I38">
        <v>478.5</v>
      </c>
      <c r="J38">
        <v>487</v>
      </c>
      <c r="K38">
        <v>485.5</v>
      </c>
      <c r="L38">
        <v>488.5</v>
      </c>
      <c r="M38">
        <v>497</v>
      </c>
      <c r="N38">
        <v>499.5</v>
      </c>
      <c r="O38">
        <v>509</v>
      </c>
      <c r="P38">
        <v>506</v>
      </c>
      <c r="Q38">
        <v>507.5</v>
      </c>
      <c r="R38">
        <v>516</v>
      </c>
      <c r="S38">
        <v>513.5</v>
      </c>
      <c r="T38">
        <v>511</v>
      </c>
      <c r="V38">
        <v>539</v>
      </c>
      <c r="W38">
        <v>536.5</v>
      </c>
      <c r="X38">
        <v>538</v>
      </c>
      <c r="Y38">
        <v>534</v>
      </c>
      <c r="Z38">
        <v>552.5</v>
      </c>
      <c r="AA38">
        <v>560</v>
      </c>
      <c r="AB38">
        <v>571.5</v>
      </c>
      <c r="AC38">
        <v>581</v>
      </c>
    </row>
    <row r="39" spans="1:45" x14ac:dyDescent="0.35">
      <c r="A39">
        <v>3</v>
      </c>
      <c r="B39" t="s">
        <v>58</v>
      </c>
      <c r="C39" t="s">
        <v>1</v>
      </c>
      <c r="D39" t="s">
        <v>4</v>
      </c>
      <c r="E39">
        <v>459</v>
      </c>
      <c r="F39">
        <v>490</v>
      </c>
      <c r="G39">
        <v>486.5</v>
      </c>
      <c r="H39">
        <v>491</v>
      </c>
      <c r="I39">
        <v>483.5</v>
      </c>
      <c r="J39">
        <v>495.5</v>
      </c>
      <c r="K39">
        <v>502</v>
      </c>
      <c r="L39">
        <v>504.5</v>
      </c>
      <c r="M39">
        <v>505</v>
      </c>
      <c r="N39">
        <v>508.5</v>
      </c>
      <c r="O39">
        <v>514</v>
      </c>
      <c r="P39">
        <v>520</v>
      </c>
      <c r="Q39">
        <v>521.5</v>
      </c>
      <c r="R39">
        <v>523.5</v>
      </c>
      <c r="S39">
        <v>525</v>
      </c>
      <c r="T39">
        <v>526</v>
      </c>
      <c r="V39">
        <v>548.5</v>
      </c>
      <c r="W39">
        <v>544.5</v>
      </c>
      <c r="X39">
        <v>555.5</v>
      </c>
      <c r="Y39">
        <v>557</v>
      </c>
      <c r="Z39">
        <v>574.5</v>
      </c>
      <c r="AA39">
        <v>575</v>
      </c>
      <c r="AB39">
        <v>582.5</v>
      </c>
      <c r="AC39">
        <v>593</v>
      </c>
    </row>
    <row r="40" spans="1:45" x14ac:dyDescent="0.35">
      <c r="A40">
        <v>3</v>
      </c>
      <c r="B40" t="s">
        <v>21</v>
      </c>
      <c r="C40" t="s">
        <v>6</v>
      </c>
      <c r="D40" t="s">
        <v>2</v>
      </c>
      <c r="E40">
        <v>254.5</v>
      </c>
      <c r="F40">
        <v>258</v>
      </c>
      <c r="G40">
        <v>258</v>
      </c>
      <c r="H40">
        <v>258.8</v>
      </c>
      <c r="I40">
        <v>263.5</v>
      </c>
      <c r="J40">
        <v>264.5</v>
      </c>
      <c r="K40">
        <v>266</v>
      </c>
      <c r="L40">
        <v>265.5</v>
      </c>
      <c r="M40">
        <v>265.5</v>
      </c>
      <c r="N40">
        <v>273.5</v>
      </c>
      <c r="O40">
        <v>273</v>
      </c>
      <c r="P40">
        <v>270</v>
      </c>
      <c r="Q40">
        <v>269</v>
      </c>
      <c r="R40">
        <v>272.5</v>
      </c>
      <c r="S40">
        <v>274.5</v>
      </c>
      <c r="T40">
        <v>274.5</v>
      </c>
      <c r="V40">
        <v>279</v>
      </c>
      <c r="W40">
        <v>281.5</v>
      </c>
      <c r="X40">
        <v>287</v>
      </c>
      <c r="Y40">
        <v>289</v>
      </c>
      <c r="Z40">
        <v>293</v>
      </c>
      <c r="AA40">
        <v>360</v>
      </c>
      <c r="AB40">
        <v>304</v>
      </c>
      <c r="AC40">
        <v>314.5</v>
      </c>
    </row>
    <row r="41" spans="1:45" x14ac:dyDescent="0.35">
      <c r="A41">
        <v>3</v>
      </c>
      <c r="B41" t="s">
        <v>23</v>
      </c>
      <c r="C41" t="s">
        <v>6</v>
      </c>
      <c r="D41" t="s">
        <v>2</v>
      </c>
      <c r="E41">
        <v>285.5</v>
      </c>
      <c r="F41">
        <v>277.5</v>
      </c>
      <c r="G41">
        <v>285</v>
      </c>
      <c r="H41">
        <v>289.5</v>
      </c>
      <c r="I41">
        <v>291.5</v>
      </c>
      <c r="J41">
        <v>290</v>
      </c>
      <c r="K41">
        <v>292</v>
      </c>
      <c r="L41">
        <v>293</v>
      </c>
      <c r="M41">
        <v>293.5</v>
      </c>
      <c r="N41">
        <v>297.5</v>
      </c>
      <c r="O41">
        <v>300.5</v>
      </c>
      <c r="P41">
        <v>292</v>
      </c>
      <c r="Q41">
        <v>297</v>
      </c>
      <c r="R41">
        <v>302.5</v>
      </c>
      <c r="S41">
        <v>301</v>
      </c>
      <c r="T41">
        <v>297</v>
      </c>
      <c r="V41">
        <v>302</v>
      </c>
      <c r="W41">
        <v>306.5</v>
      </c>
      <c r="X41">
        <v>323.5</v>
      </c>
      <c r="Y41">
        <v>321.5</v>
      </c>
      <c r="Z41">
        <v>319.5</v>
      </c>
      <c r="AA41">
        <v>337</v>
      </c>
      <c r="AB41">
        <v>339.5</v>
      </c>
      <c r="AC41">
        <v>346</v>
      </c>
    </row>
    <row r="42" spans="1:45" x14ac:dyDescent="0.35">
      <c r="A42">
        <v>3</v>
      </c>
      <c r="B42" t="s">
        <v>25</v>
      </c>
      <c r="C42" t="s">
        <v>6</v>
      </c>
      <c r="D42" t="s">
        <v>2</v>
      </c>
      <c r="E42">
        <v>304.5</v>
      </c>
      <c r="F42">
        <v>301.5</v>
      </c>
      <c r="G42">
        <v>302.5</v>
      </c>
      <c r="H42">
        <v>305</v>
      </c>
      <c r="I42">
        <v>303.5</v>
      </c>
      <c r="J42">
        <v>303</v>
      </c>
      <c r="K42">
        <v>303.5</v>
      </c>
      <c r="L42">
        <v>313.5</v>
      </c>
      <c r="M42">
        <v>303.5</v>
      </c>
      <c r="N42">
        <v>298.5</v>
      </c>
      <c r="O42">
        <v>290.5</v>
      </c>
      <c r="P42">
        <v>306</v>
      </c>
      <c r="Q42">
        <v>308.5</v>
      </c>
      <c r="R42">
        <v>311.5</v>
      </c>
      <c r="S42">
        <v>306.5</v>
      </c>
      <c r="T42">
        <v>309</v>
      </c>
      <c r="V42">
        <v>316.5</v>
      </c>
      <c r="W42">
        <v>318.5</v>
      </c>
      <c r="X42">
        <v>322.5</v>
      </c>
      <c r="Y42">
        <v>324</v>
      </c>
      <c r="Z42">
        <v>326.5</v>
      </c>
      <c r="AA42">
        <v>322</v>
      </c>
      <c r="AB42">
        <v>323</v>
      </c>
      <c r="AC42">
        <v>326</v>
      </c>
    </row>
    <row r="43" spans="1:45" x14ac:dyDescent="0.35">
      <c r="A43">
        <v>3</v>
      </c>
      <c r="B43" t="s">
        <v>62</v>
      </c>
      <c r="C43" t="s">
        <v>1</v>
      </c>
      <c r="D43" t="s">
        <v>4</v>
      </c>
      <c r="E43">
        <v>397</v>
      </c>
      <c r="F43">
        <v>438</v>
      </c>
      <c r="G43">
        <v>441.5</v>
      </c>
      <c r="H43">
        <v>450</v>
      </c>
      <c r="I43">
        <v>453.5</v>
      </c>
      <c r="J43">
        <v>454.5</v>
      </c>
      <c r="K43">
        <v>461</v>
      </c>
      <c r="L43">
        <v>464</v>
      </c>
      <c r="M43">
        <v>468.5</v>
      </c>
      <c r="N43">
        <v>474</v>
      </c>
      <c r="O43">
        <v>475.8</v>
      </c>
      <c r="P43">
        <v>481</v>
      </c>
      <c r="Q43">
        <v>487</v>
      </c>
      <c r="R43">
        <v>488</v>
      </c>
      <c r="S43">
        <v>491.5</v>
      </c>
      <c r="T43">
        <v>493</v>
      </c>
      <c r="V43">
        <v>519</v>
      </c>
      <c r="W43">
        <v>523</v>
      </c>
      <c r="X43">
        <v>530.5</v>
      </c>
      <c r="Y43">
        <v>549</v>
      </c>
      <c r="Z43">
        <v>554.5</v>
      </c>
      <c r="AA43">
        <v>573</v>
      </c>
      <c r="AB43">
        <v>582</v>
      </c>
      <c r="AC43">
        <v>600</v>
      </c>
    </row>
    <row r="44" spans="1:45" x14ac:dyDescent="0.35">
      <c r="A44">
        <v>3</v>
      </c>
      <c r="B44" t="s">
        <v>64</v>
      </c>
      <c r="C44" t="s">
        <v>1</v>
      </c>
      <c r="D44" t="s">
        <v>4</v>
      </c>
      <c r="E44">
        <v>353</v>
      </c>
      <c r="F44">
        <v>382</v>
      </c>
      <c r="G44">
        <v>381</v>
      </c>
      <c r="H44">
        <v>386.5</v>
      </c>
      <c r="I44">
        <v>395</v>
      </c>
      <c r="J44">
        <v>398.5</v>
      </c>
      <c r="K44">
        <v>403</v>
      </c>
      <c r="L44">
        <v>409.5</v>
      </c>
      <c r="M44">
        <v>410.5</v>
      </c>
      <c r="N44">
        <v>412</v>
      </c>
      <c r="O44">
        <v>415.5</v>
      </c>
      <c r="P44">
        <v>413</v>
      </c>
      <c r="Q44">
        <v>417.5</v>
      </c>
      <c r="R44">
        <v>425.5</v>
      </c>
      <c r="S44">
        <v>422.5</v>
      </c>
      <c r="T44">
        <v>422.5</v>
      </c>
      <c r="V44">
        <v>440</v>
      </c>
      <c r="W44">
        <v>449.5</v>
      </c>
      <c r="X44">
        <v>456</v>
      </c>
      <c r="Y44">
        <v>466.5</v>
      </c>
      <c r="Z44">
        <v>479.5</v>
      </c>
      <c r="AA44">
        <v>489</v>
      </c>
      <c r="AB44">
        <v>500</v>
      </c>
      <c r="AC44">
        <v>511.5</v>
      </c>
    </row>
    <row r="45" spans="1:45" x14ac:dyDescent="0.35">
      <c r="A45">
        <v>3</v>
      </c>
      <c r="B45" t="s">
        <v>65</v>
      </c>
      <c r="C45" t="s">
        <v>1</v>
      </c>
      <c r="D45" t="s">
        <v>4</v>
      </c>
      <c r="E45">
        <v>221</v>
      </c>
      <c r="F45">
        <v>233.5</v>
      </c>
      <c r="G45">
        <v>236</v>
      </c>
      <c r="H45">
        <v>237</v>
      </c>
      <c r="I45">
        <v>244.5</v>
      </c>
      <c r="J45">
        <v>244.5</v>
      </c>
      <c r="K45">
        <v>242</v>
      </c>
      <c r="L45">
        <v>247</v>
      </c>
      <c r="M45">
        <v>251</v>
      </c>
      <c r="N45">
        <v>250.5</v>
      </c>
      <c r="O45">
        <v>249.9</v>
      </c>
      <c r="P45">
        <v>252</v>
      </c>
      <c r="Q45">
        <v>258</v>
      </c>
      <c r="R45">
        <v>257.5</v>
      </c>
      <c r="S45">
        <v>255.5</v>
      </c>
      <c r="T45">
        <v>261</v>
      </c>
      <c r="V45">
        <v>273.5</v>
      </c>
      <c r="W45">
        <v>270</v>
      </c>
      <c r="X45">
        <v>275</v>
      </c>
      <c r="Y45">
        <v>287.5</v>
      </c>
      <c r="Z45">
        <v>298.5</v>
      </c>
      <c r="AA45">
        <v>303</v>
      </c>
      <c r="AB45">
        <v>299</v>
      </c>
      <c r="AC45">
        <v>316.5</v>
      </c>
    </row>
    <row r="46" spans="1:45" x14ac:dyDescent="0.35">
      <c r="A46">
        <v>3</v>
      </c>
      <c r="B46" t="s">
        <v>31</v>
      </c>
      <c r="C46" t="s">
        <v>6</v>
      </c>
      <c r="D46" t="s">
        <v>4</v>
      </c>
      <c r="E46">
        <v>230</v>
      </c>
      <c r="F46">
        <v>228</v>
      </c>
      <c r="G46">
        <v>231.5</v>
      </c>
      <c r="H46">
        <v>236</v>
      </c>
      <c r="I46">
        <v>240</v>
      </c>
      <c r="J46">
        <v>235.5</v>
      </c>
      <c r="K46">
        <v>239</v>
      </c>
      <c r="L46">
        <v>243</v>
      </c>
      <c r="M46">
        <v>244.5</v>
      </c>
      <c r="N46">
        <v>242.5</v>
      </c>
      <c r="O46">
        <v>240</v>
      </c>
      <c r="P46">
        <v>248</v>
      </c>
      <c r="Q46">
        <v>250.5</v>
      </c>
      <c r="R46">
        <v>250.5</v>
      </c>
      <c r="S46">
        <v>249</v>
      </c>
      <c r="T46">
        <v>254</v>
      </c>
      <c r="V46">
        <v>262.5</v>
      </c>
      <c r="W46">
        <v>260.5</v>
      </c>
      <c r="X46">
        <v>263.5</v>
      </c>
      <c r="Y46">
        <v>270</v>
      </c>
      <c r="Z46">
        <v>277.5</v>
      </c>
      <c r="AA46">
        <v>279.5</v>
      </c>
      <c r="AB46">
        <v>278.5</v>
      </c>
      <c r="AC46">
        <v>288</v>
      </c>
    </row>
    <row r="47" spans="1:45" x14ac:dyDescent="0.35">
      <c r="A47">
        <v>3</v>
      </c>
      <c r="B47" t="s">
        <v>34</v>
      </c>
      <c r="C47" t="s">
        <v>6</v>
      </c>
      <c r="D47" t="s">
        <v>4</v>
      </c>
      <c r="E47">
        <v>205</v>
      </c>
      <c r="F47">
        <v>224.5</v>
      </c>
      <c r="G47">
        <v>227</v>
      </c>
      <c r="H47">
        <v>233</v>
      </c>
      <c r="I47">
        <v>233.5</v>
      </c>
      <c r="J47">
        <v>232</v>
      </c>
      <c r="K47">
        <v>233</v>
      </c>
      <c r="L47">
        <v>239</v>
      </c>
      <c r="M47">
        <v>237</v>
      </c>
      <c r="N47">
        <v>238</v>
      </c>
      <c r="O47">
        <v>23.5</v>
      </c>
      <c r="P47">
        <v>240</v>
      </c>
      <c r="Q47">
        <v>240.5</v>
      </c>
      <c r="R47">
        <v>243</v>
      </c>
      <c r="S47">
        <v>243.5</v>
      </c>
      <c r="T47">
        <v>243.5</v>
      </c>
      <c r="V47">
        <v>247</v>
      </c>
      <c r="W47">
        <v>249.5</v>
      </c>
      <c r="X47">
        <v>250</v>
      </c>
      <c r="Y47">
        <v>257.5</v>
      </c>
      <c r="Z47">
        <v>265.5</v>
      </c>
      <c r="AA47">
        <v>268.5</v>
      </c>
      <c r="AB47">
        <v>268</v>
      </c>
      <c r="AC47">
        <v>274</v>
      </c>
    </row>
    <row r="48" spans="1:45" x14ac:dyDescent="0.35">
      <c r="A48">
        <v>3</v>
      </c>
      <c r="B48" s="4" t="s">
        <v>27</v>
      </c>
      <c r="C48" t="s">
        <v>6</v>
      </c>
      <c r="D48" s="4" t="s">
        <v>1</v>
      </c>
      <c r="E48">
        <v>393</v>
      </c>
      <c r="F48">
        <v>423</v>
      </c>
      <c r="G48">
        <v>422.5</v>
      </c>
      <c r="H48">
        <v>430.5</v>
      </c>
      <c r="I48">
        <v>433.5</v>
      </c>
      <c r="J48">
        <v>440</v>
      </c>
      <c r="K48">
        <v>446</v>
      </c>
      <c r="L48">
        <v>449</v>
      </c>
      <c r="M48">
        <v>455</v>
      </c>
      <c r="N48">
        <v>459.5</v>
      </c>
      <c r="O48">
        <v>463.5</v>
      </c>
      <c r="P48">
        <v>467</v>
      </c>
      <c r="Q48">
        <v>472</v>
      </c>
      <c r="R48">
        <v>477</v>
      </c>
      <c r="S48">
        <v>479.5</v>
      </c>
      <c r="T48">
        <v>484</v>
      </c>
      <c r="V48">
        <v>501.5</v>
      </c>
      <c r="W48">
        <v>509.5</v>
      </c>
      <c r="X48">
        <v>523</v>
      </c>
      <c r="Y48">
        <v>527.5</v>
      </c>
      <c r="Z48">
        <v>539</v>
      </c>
      <c r="AA48">
        <v>546</v>
      </c>
      <c r="AB48">
        <v>548</v>
      </c>
      <c r="AC48">
        <v>562</v>
      </c>
    </row>
    <row r="49" spans="1:29" x14ac:dyDescent="0.35">
      <c r="A49">
        <v>3</v>
      </c>
      <c r="B49" t="s">
        <v>66</v>
      </c>
      <c r="C49" t="s">
        <v>1</v>
      </c>
      <c r="D49" t="s">
        <v>4</v>
      </c>
      <c r="E49">
        <v>386</v>
      </c>
      <c r="F49">
        <v>410.5</v>
      </c>
      <c r="G49">
        <v>414</v>
      </c>
      <c r="H49">
        <v>416.5</v>
      </c>
      <c r="I49">
        <v>424</v>
      </c>
      <c r="J49">
        <v>426</v>
      </c>
      <c r="K49">
        <v>426</v>
      </c>
      <c r="L49">
        <v>432.5</v>
      </c>
      <c r="M49">
        <v>439.5</v>
      </c>
      <c r="N49">
        <v>443</v>
      </c>
      <c r="O49">
        <v>445</v>
      </c>
      <c r="P49">
        <v>448</v>
      </c>
      <c r="Q49">
        <v>453</v>
      </c>
      <c r="R49">
        <v>458.5</v>
      </c>
      <c r="S49">
        <v>461.5</v>
      </c>
      <c r="T49">
        <v>468.5</v>
      </c>
      <c r="V49">
        <v>487.5</v>
      </c>
      <c r="W49">
        <v>486.5</v>
      </c>
      <c r="X49">
        <v>500.5</v>
      </c>
      <c r="Y49">
        <v>509.5</v>
      </c>
      <c r="Z49">
        <v>513.5</v>
      </c>
      <c r="AA49">
        <v>520.5</v>
      </c>
      <c r="AB49">
        <v>524</v>
      </c>
      <c r="AC49">
        <v>533</v>
      </c>
    </row>
    <row r="50" spans="1:29" x14ac:dyDescent="0.35">
      <c r="A50">
        <v>3</v>
      </c>
      <c r="B50" t="s">
        <v>67</v>
      </c>
      <c r="C50" t="s">
        <v>1</v>
      </c>
      <c r="D50" t="s">
        <v>4</v>
      </c>
      <c r="E50">
        <v>221.5</v>
      </c>
      <c r="F50">
        <v>219.5</v>
      </c>
      <c r="G50">
        <v>224</v>
      </c>
      <c r="H50">
        <v>222.5</v>
      </c>
      <c r="I50">
        <v>225</v>
      </c>
      <c r="J50">
        <v>227</v>
      </c>
      <c r="K50">
        <v>228</v>
      </c>
      <c r="L50">
        <v>231</v>
      </c>
      <c r="M50">
        <v>230.5</v>
      </c>
      <c r="N50">
        <v>231.5</v>
      </c>
      <c r="O50">
        <v>234.5</v>
      </c>
      <c r="P50">
        <v>233.5</v>
      </c>
      <c r="Q50">
        <v>234</v>
      </c>
      <c r="R50">
        <v>236.5</v>
      </c>
      <c r="S50">
        <v>234.5</v>
      </c>
      <c r="T50">
        <v>239.5</v>
      </c>
      <c r="V50">
        <v>238.5</v>
      </c>
      <c r="W50">
        <v>234.5</v>
      </c>
      <c r="X50">
        <v>242.5</v>
      </c>
      <c r="Y50">
        <v>244.5</v>
      </c>
      <c r="Z50">
        <v>246</v>
      </c>
      <c r="AA50">
        <v>244</v>
      </c>
      <c r="AB50">
        <v>250.5</v>
      </c>
      <c r="AC50">
        <v>255.5</v>
      </c>
    </row>
    <row r="51" spans="1:29" x14ac:dyDescent="0.35">
      <c r="A51">
        <v>3</v>
      </c>
      <c r="B51" t="s">
        <v>29</v>
      </c>
      <c r="C51" t="s">
        <v>6</v>
      </c>
      <c r="D51" t="s">
        <v>2</v>
      </c>
      <c r="E51">
        <v>247</v>
      </c>
      <c r="F51">
        <v>255.5</v>
      </c>
      <c r="G51">
        <v>251.5</v>
      </c>
      <c r="H51">
        <v>252.8</v>
      </c>
      <c r="I51">
        <v>259</v>
      </c>
      <c r="J51">
        <v>262</v>
      </c>
      <c r="K51">
        <v>261</v>
      </c>
      <c r="L51">
        <v>264</v>
      </c>
      <c r="M51">
        <v>267</v>
      </c>
      <c r="N51">
        <v>271.5</v>
      </c>
      <c r="O51">
        <v>271</v>
      </c>
      <c r="P51">
        <v>268</v>
      </c>
      <c r="Q51">
        <v>272</v>
      </c>
      <c r="R51">
        <v>279</v>
      </c>
      <c r="S51">
        <v>278.5</v>
      </c>
      <c r="T51">
        <v>280</v>
      </c>
      <c r="V51">
        <v>289.5</v>
      </c>
      <c r="W51">
        <v>293.5</v>
      </c>
      <c r="X51">
        <v>302.5</v>
      </c>
      <c r="Y51">
        <v>298</v>
      </c>
      <c r="Z51">
        <v>309</v>
      </c>
      <c r="AA51">
        <v>315.5</v>
      </c>
      <c r="AB51">
        <v>316.5</v>
      </c>
      <c r="AC51">
        <v>319</v>
      </c>
    </row>
    <row r="52" spans="1:29" x14ac:dyDescent="0.35">
      <c r="A52">
        <v>3</v>
      </c>
      <c r="B52" s="4" t="s">
        <v>32</v>
      </c>
      <c r="C52" t="s">
        <v>6</v>
      </c>
      <c r="D52" s="4" t="s">
        <v>1</v>
      </c>
      <c r="E52">
        <v>247</v>
      </c>
      <c r="F52">
        <v>246</v>
      </c>
      <c r="G52">
        <v>247</v>
      </c>
      <c r="H52">
        <v>253.5</v>
      </c>
      <c r="I52">
        <v>256.5</v>
      </c>
      <c r="J52">
        <v>261</v>
      </c>
      <c r="K52">
        <v>258</v>
      </c>
      <c r="L52">
        <v>262.5</v>
      </c>
      <c r="M52">
        <v>269</v>
      </c>
      <c r="N52">
        <v>268.5</v>
      </c>
      <c r="O52">
        <v>270</v>
      </c>
      <c r="P52">
        <v>274</v>
      </c>
      <c r="Q52">
        <v>277.5</v>
      </c>
      <c r="R52">
        <v>279</v>
      </c>
      <c r="S52">
        <v>281</v>
      </c>
      <c r="T52">
        <v>287</v>
      </c>
      <c r="V52">
        <v>297.5</v>
      </c>
      <c r="W52">
        <v>303</v>
      </c>
      <c r="X52">
        <v>308.5</v>
      </c>
      <c r="Y52">
        <v>323.5</v>
      </c>
      <c r="Z52">
        <v>329</v>
      </c>
      <c r="AA52">
        <v>329.5</v>
      </c>
      <c r="AB52">
        <v>334</v>
      </c>
      <c r="AC52">
        <v>347.5</v>
      </c>
    </row>
    <row r="54" spans="1:29" x14ac:dyDescent="0.35">
      <c r="A54">
        <v>4</v>
      </c>
      <c r="B54" t="s">
        <v>0</v>
      </c>
      <c r="C54" t="s">
        <v>1</v>
      </c>
      <c r="D54" s="1" t="s">
        <v>2</v>
      </c>
      <c r="E54">
        <v>427</v>
      </c>
      <c r="F54">
        <v>417</v>
      </c>
      <c r="G54">
        <v>420.5</v>
      </c>
      <c r="H54">
        <v>420.5</v>
      </c>
      <c r="I54">
        <v>427</v>
      </c>
      <c r="J54">
        <v>426</v>
      </c>
      <c r="K54">
        <v>431</v>
      </c>
      <c r="L54">
        <v>436</v>
      </c>
      <c r="M54">
        <v>438.5</v>
      </c>
      <c r="N54">
        <v>439.5</v>
      </c>
      <c r="O54">
        <v>443</v>
      </c>
      <c r="P54">
        <v>446</v>
      </c>
      <c r="Q54">
        <v>444</v>
      </c>
      <c r="R54">
        <v>449.5</v>
      </c>
      <c r="S54">
        <v>452</v>
      </c>
      <c r="T54">
        <v>454.5</v>
      </c>
      <c r="U54">
        <v>463</v>
      </c>
      <c r="V54">
        <v>464.5</v>
      </c>
      <c r="W54">
        <v>476</v>
      </c>
      <c r="X54">
        <v>480.5</v>
      </c>
      <c r="Y54">
        <v>488.5</v>
      </c>
      <c r="Z54">
        <v>496</v>
      </c>
    </row>
    <row r="55" spans="1:29" x14ac:dyDescent="0.35">
      <c r="A55">
        <v>4</v>
      </c>
      <c r="B55" t="s">
        <v>57</v>
      </c>
      <c r="C55" t="s">
        <v>1</v>
      </c>
      <c r="D55" s="1" t="s">
        <v>4</v>
      </c>
      <c r="E55">
        <v>470.5</v>
      </c>
      <c r="F55">
        <v>458.5</v>
      </c>
      <c r="G55">
        <v>463.5</v>
      </c>
      <c r="H55">
        <v>460.5</v>
      </c>
      <c r="I55">
        <v>466</v>
      </c>
      <c r="J55">
        <v>471</v>
      </c>
      <c r="K55">
        <v>473.5</v>
      </c>
      <c r="L55">
        <v>480.5</v>
      </c>
      <c r="M55">
        <v>481.5</v>
      </c>
      <c r="N55">
        <v>483</v>
      </c>
      <c r="O55">
        <v>485.5</v>
      </c>
      <c r="P55">
        <v>491</v>
      </c>
      <c r="Q55">
        <v>493</v>
      </c>
      <c r="R55">
        <v>491</v>
      </c>
      <c r="S55">
        <v>497</v>
      </c>
      <c r="T55">
        <v>507.5</v>
      </c>
      <c r="U55">
        <v>508.5</v>
      </c>
      <c r="V55">
        <v>520</v>
      </c>
      <c r="W55">
        <v>517.5</v>
      </c>
      <c r="X55">
        <v>521.5</v>
      </c>
      <c r="Y55">
        <v>527.5</v>
      </c>
      <c r="Z55">
        <v>530</v>
      </c>
    </row>
    <row r="56" spans="1:29" x14ac:dyDescent="0.35">
      <c r="A56">
        <v>4</v>
      </c>
      <c r="B56" t="s">
        <v>59</v>
      </c>
      <c r="C56" t="s">
        <v>1</v>
      </c>
      <c r="D56" s="1" t="s">
        <v>4</v>
      </c>
      <c r="E56">
        <v>491</v>
      </c>
      <c r="F56">
        <v>493</v>
      </c>
      <c r="G56">
        <v>488</v>
      </c>
      <c r="H56">
        <v>491</v>
      </c>
      <c r="I56">
        <v>494</v>
      </c>
      <c r="J56">
        <v>505</v>
      </c>
      <c r="K56">
        <v>505</v>
      </c>
      <c r="L56">
        <v>504.5</v>
      </c>
      <c r="M56">
        <v>505</v>
      </c>
      <c r="N56">
        <v>511.5</v>
      </c>
      <c r="O56">
        <v>515</v>
      </c>
      <c r="P56">
        <v>519</v>
      </c>
      <c r="Q56">
        <v>514.5</v>
      </c>
      <c r="R56">
        <v>519</v>
      </c>
      <c r="S56">
        <v>524</v>
      </c>
      <c r="T56">
        <v>529.5</v>
      </c>
      <c r="U56">
        <v>539.5</v>
      </c>
      <c r="V56">
        <v>542</v>
      </c>
      <c r="W56">
        <v>552</v>
      </c>
      <c r="X56">
        <v>562.5</v>
      </c>
      <c r="Y56">
        <v>570.5</v>
      </c>
      <c r="Z56">
        <v>576</v>
      </c>
    </row>
    <row r="57" spans="1:29" x14ac:dyDescent="0.35">
      <c r="A57">
        <v>4</v>
      </c>
      <c r="B57" s="4" t="s">
        <v>8</v>
      </c>
      <c r="C57" t="s">
        <v>6</v>
      </c>
      <c r="D57" s="6" t="s">
        <v>4</v>
      </c>
      <c r="E57">
        <v>261</v>
      </c>
      <c r="F57">
        <v>253</v>
      </c>
      <c r="G57">
        <v>258.5</v>
      </c>
      <c r="H57">
        <v>262.5</v>
      </c>
      <c r="I57">
        <v>263.5</v>
      </c>
      <c r="J57">
        <v>269.5</v>
      </c>
      <c r="K57">
        <v>271.5</v>
      </c>
      <c r="L57">
        <v>271.5</v>
      </c>
      <c r="M57">
        <v>270</v>
      </c>
      <c r="N57">
        <v>274</v>
      </c>
      <c r="O57">
        <v>276.5</v>
      </c>
      <c r="P57">
        <v>274</v>
      </c>
      <c r="Q57">
        <v>272.5</v>
      </c>
      <c r="R57">
        <v>278.5</v>
      </c>
      <c r="S57">
        <v>282.5</v>
      </c>
      <c r="T57">
        <v>280.5</v>
      </c>
      <c r="U57">
        <v>279.5</v>
      </c>
      <c r="V57">
        <v>285.5</v>
      </c>
      <c r="W57">
        <v>290.5</v>
      </c>
      <c r="X57">
        <v>294.5</v>
      </c>
      <c r="Y57">
        <v>288.25</v>
      </c>
      <c r="Z57">
        <v>296</v>
      </c>
    </row>
    <row r="58" spans="1:29" x14ac:dyDescent="0.35">
      <c r="A58">
        <v>4</v>
      </c>
      <c r="B58" t="s">
        <v>5</v>
      </c>
      <c r="C58" t="s">
        <v>6</v>
      </c>
      <c r="D58" s="1" t="s">
        <v>2</v>
      </c>
      <c r="E58">
        <v>249.5</v>
      </c>
      <c r="F58">
        <v>251.5</v>
      </c>
      <c r="G58">
        <v>259</v>
      </c>
      <c r="H58">
        <v>256.5</v>
      </c>
      <c r="I58">
        <v>258</v>
      </c>
      <c r="J58">
        <v>258.5</v>
      </c>
      <c r="K58">
        <v>265.5</v>
      </c>
      <c r="L58">
        <v>269.5</v>
      </c>
      <c r="M58">
        <v>269.5</v>
      </c>
      <c r="N58">
        <v>269</v>
      </c>
      <c r="O58">
        <v>271.5</v>
      </c>
      <c r="P58">
        <v>272.5</v>
      </c>
      <c r="Q58">
        <v>276.5</v>
      </c>
      <c r="R58">
        <v>274</v>
      </c>
      <c r="S58">
        <v>278</v>
      </c>
      <c r="T58">
        <v>287</v>
      </c>
      <c r="U58">
        <v>294</v>
      </c>
      <c r="V58">
        <v>288.5</v>
      </c>
      <c r="W58">
        <v>300.5</v>
      </c>
      <c r="X58">
        <v>306.5</v>
      </c>
      <c r="Y58">
        <v>312.5</v>
      </c>
      <c r="Z58">
        <v>304.5</v>
      </c>
    </row>
    <row r="59" spans="1:29" x14ac:dyDescent="0.35">
      <c r="A59">
        <v>4</v>
      </c>
      <c r="B59" t="s">
        <v>9</v>
      </c>
      <c r="C59" t="s">
        <v>6</v>
      </c>
      <c r="D59" s="1" t="s">
        <v>2</v>
      </c>
      <c r="E59">
        <v>246</v>
      </c>
      <c r="F59">
        <v>247.5</v>
      </c>
      <c r="G59">
        <v>249</v>
      </c>
      <c r="H59">
        <v>250.5</v>
      </c>
      <c r="I59">
        <v>249</v>
      </c>
      <c r="J59">
        <v>250.5</v>
      </c>
      <c r="K59">
        <v>259</v>
      </c>
      <c r="L59">
        <v>261.5</v>
      </c>
      <c r="M59">
        <v>258.5</v>
      </c>
      <c r="N59">
        <v>257.5</v>
      </c>
      <c r="O59">
        <v>267.5</v>
      </c>
      <c r="P59">
        <v>268.5</v>
      </c>
      <c r="Q59">
        <v>268.89999999999998</v>
      </c>
      <c r="R59">
        <v>269.5</v>
      </c>
      <c r="S59">
        <v>276</v>
      </c>
      <c r="T59">
        <v>279.5</v>
      </c>
      <c r="U59">
        <v>282.5</v>
      </c>
      <c r="V59">
        <v>276</v>
      </c>
      <c r="W59">
        <v>296</v>
      </c>
      <c r="X59">
        <v>304.5</v>
      </c>
      <c r="Y59">
        <v>308.5</v>
      </c>
      <c r="Z59">
        <v>303</v>
      </c>
    </row>
    <row r="60" spans="1:29" x14ac:dyDescent="0.35">
      <c r="A60">
        <v>4</v>
      </c>
      <c r="B60" t="s">
        <v>48</v>
      </c>
      <c r="C60" t="s">
        <v>1</v>
      </c>
      <c r="D60" s="1" t="s">
        <v>4</v>
      </c>
      <c r="E60">
        <v>278</v>
      </c>
      <c r="F60">
        <v>479</v>
      </c>
      <c r="G60">
        <v>476.5</v>
      </c>
      <c r="H60">
        <v>481.5</v>
      </c>
      <c r="I60">
        <v>483</v>
      </c>
      <c r="J60">
        <v>483.5</v>
      </c>
      <c r="K60">
        <v>486.5</v>
      </c>
      <c r="L60">
        <v>491</v>
      </c>
      <c r="M60">
        <v>482.5</v>
      </c>
      <c r="N60">
        <v>496</v>
      </c>
      <c r="O60">
        <v>500.5</v>
      </c>
      <c r="P60">
        <v>497.5</v>
      </c>
      <c r="Q60">
        <v>499</v>
      </c>
      <c r="R60">
        <v>504</v>
      </c>
      <c r="S60">
        <v>506.5</v>
      </c>
      <c r="T60">
        <v>507</v>
      </c>
      <c r="U60">
        <v>517</v>
      </c>
      <c r="V60">
        <v>530.5</v>
      </c>
      <c r="W60">
        <v>537</v>
      </c>
      <c r="X60">
        <v>545</v>
      </c>
      <c r="Y60">
        <v>555.5</v>
      </c>
      <c r="Z60">
        <v>567</v>
      </c>
    </row>
    <row r="61" spans="1:29" x14ac:dyDescent="0.35">
      <c r="A61">
        <v>4</v>
      </c>
      <c r="B61" t="s">
        <v>60</v>
      </c>
      <c r="C61" t="s">
        <v>1</v>
      </c>
      <c r="D61" s="1" t="s">
        <v>4</v>
      </c>
      <c r="E61">
        <v>562.5</v>
      </c>
      <c r="F61">
        <v>560.5</v>
      </c>
      <c r="G61">
        <v>563.5</v>
      </c>
      <c r="H61">
        <v>561.5</v>
      </c>
      <c r="I61">
        <v>563</v>
      </c>
      <c r="J61">
        <v>569.5</v>
      </c>
      <c r="K61">
        <v>575</v>
      </c>
      <c r="L61">
        <v>577</v>
      </c>
      <c r="M61">
        <v>581.5</v>
      </c>
      <c r="N61">
        <v>587.5</v>
      </c>
      <c r="O61">
        <v>588.5</v>
      </c>
      <c r="P61">
        <v>590.5</v>
      </c>
      <c r="Q61">
        <v>590</v>
      </c>
      <c r="R61">
        <v>594.5</v>
      </c>
      <c r="S61">
        <v>600</v>
      </c>
      <c r="T61">
        <v>594</v>
      </c>
      <c r="U61">
        <v>604.5</v>
      </c>
      <c r="V61">
        <v>612</v>
      </c>
      <c r="W61">
        <v>611</v>
      </c>
      <c r="X61">
        <v>621</v>
      </c>
      <c r="Y61">
        <v>627.5</v>
      </c>
      <c r="Z61">
        <v>633</v>
      </c>
    </row>
    <row r="62" spans="1:29" x14ac:dyDescent="0.35">
      <c r="A62">
        <v>4</v>
      </c>
      <c r="B62" s="4" t="s">
        <v>61</v>
      </c>
      <c r="C62" t="s">
        <v>1</v>
      </c>
      <c r="D62" s="6" t="s">
        <v>1</v>
      </c>
      <c r="E62">
        <v>447</v>
      </c>
      <c r="F62">
        <v>449.5</v>
      </c>
      <c r="G62">
        <v>452</v>
      </c>
      <c r="H62">
        <v>455</v>
      </c>
      <c r="I62">
        <v>455.5</v>
      </c>
      <c r="J62">
        <v>463.5</v>
      </c>
      <c r="K62">
        <v>470</v>
      </c>
      <c r="L62">
        <v>472.5</v>
      </c>
      <c r="M62">
        <v>474.5</v>
      </c>
      <c r="N62">
        <v>481</v>
      </c>
      <c r="O62">
        <v>488</v>
      </c>
      <c r="P62">
        <v>490.5</v>
      </c>
      <c r="Q62">
        <v>493</v>
      </c>
      <c r="R62">
        <v>500</v>
      </c>
      <c r="S62">
        <v>501.5</v>
      </c>
      <c r="T62">
        <v>505.5</v>
      </c>
      <c r="U62">
        <v>514.5</v>
      </c>
      <c r="V62">
        <v>525</v>
      </c>
      <c r="W62">
        <v>530.5</v>
      </c>
      <c r="X62">
        <v>545.5</v>
      </c>
      <c r="Y62">
        <v>546.5</v>
      </c>
      <c r="Z62">
        <v>555</v>
      </c>
    </row>
    <row r="63" spans="1:29" x14ac:dyDescent="0.35">
      <c r="A63">
        <v>4</v>
      </c>
      <c r="B63" t="s">
        <v>11</v>
      </c>
      <c r="C63" t="s">
        <v>6</v>
      </c>
      <c r="D63" s="1" t="s">
        <v>2</v>
      </c>
      <c r="E63">
        <v>316</v>
      </c>
      <c r="F63">
        <v>321</v>
      </c>
      <c r="G63">
        <v>319</v>
      </c>
      <c r="H63">
        <v>319</v>
      </c>
      <c r="I63">
        <v>319.5</v>
      </c>
      <c r="J63">
        <v>324</v>
      </c>
      <c r="K63">
        <v>331</v>
      </c>
      <c r="L63">
        <v>336</v>
      </c>
      <c r="M63">
        <v>330.5</v>
      </c>
      <c r="N63">
        <v>331.5</v>
      </c>
      <c r="O63">
        <v>337.5</v>
      </c>
      <c r="P63">
        <v>346.5</v>
      </c>
      <c r="Q63">
        <v>343</v>
      </c>
      <c r="R63">
        <v>337.5</v>
      </c>
      <c r="S63">
        <v>341</v>
      </c>
      <c r="T63">
        <v>342.5</v>
      </c>
      <c r="U63">
        <v>344</v>
      </c>
      <c r="V63">
        <v>354</v>
      </c>
      <c r="W63">
        <v>363</v>
      </c>
      <c r="X63">
        <v>370.5</v>
      </c>
      <c r="Y63">
        <v>333.5</v>
      </c>
      <c r="Z63">
        <v>381.5</v>
      </c>
    </row>
    <row r="64" spans="1:29" x14ac:dyDescent="0.35">
      <c r="A64">
        <v>4</v>
      </c>
      <c r="B64" t="s">
        <v>13</v>
      </c>
      <c r="C64" t="s">
        <v>6</v>
      </c>
      <c r="D64" s="1" t="s">
        <v>2</v>
      </c>
      <c r="E64">
        <v>238.5</v>
      </c>
      <c r="F64">
        <v>247.5</v>
      </c>
      <c r="G64">
        <v>238</v>
      </c>
      <c r="H64">
        <v>221</v>
      </c>
      <c r="I64">
        <v>220</v>
      </c>
      <c r="J64">
        <v>229</v>
      </c>
      <c r="K64">
        <v>233</v>
      </c>
      <c r="L64">
        <v>241</v>
      </c>
      <c r="M64">
        <v>237.5</v>
      </c>
      <c r="N64">
        <v>240</v>
      </c>
      <c r="O64">
        <v>241.5</v>
      </c>
      <c r="P64">
        <v>242.5</v>
      </c>
      <c r="Q64">
        <v>233</v>
      </c>
      <c r="R64">
        <v>242</v>
      </c>
      <c r="S64">
        <v>241</v>
      </c>
      <c r="T64">
        <v>246</v>
      </c>
      <c r="U64">
        <v>238</v>
      </c>
      <c r="V64">
        <v>236</v>
      </c>
      <c r="W64">
        <v>235</v>
      </c>
      <c r="X64">
        <v>240</v>
      </c>
      <c r="Y64">
        <v>245.5</v>
      </c>
      <c r="Z64">
        <v>247</v>
      </c>
    </row>
    <row r="65" spans="1:26" x14ac:dyDescent="0.35">
      <c r="A65">
        <v>4</v>
      </c>
      <c r="B65" t="s">
        <v>63</v>
      </c>
      <c r="C65" t="s">
        <v>1</v>
      </c>
      <c r="D65" s="1" t="s">
        <v>4</v>
      </c>
      <c r="E65">
        <v>423.5</v>
      </c>
      <c r="F65">
        <v>423.5</v>
      </c>
      <c r="G65">
        <v>432.5</v>
      </c>
      <c r="H65">
        <v>430.5</v>
      </c>
      <c r="I65">
        <v>438</v>
      </c>
      <c r="J65">
        <v>444</v>
      </c>
      <c r="K65">
        <v>449.5</v>
      </c>
      <c r="L65">
        <v>458.5</v>
      </c>
      <c r="M65">
        <v>464</v>
      </c>
      <c r="N65">
        <v>466.5</v>
      </c>
      <c r="O65">
        <v>469</v>
      </c>
      <c r="P65">
        <v>470.5</v>
      </c>
      <c r="Q65">
        <v>478</v>
      </c>
      <c r="R65">
        <v>480.5</v>
      </c>
      <c r="S65">
        <v>483.5</v>
      </c>
      <c r="T65">
        <v>482.5</v>
      </c>
      <c r="U65">
        <v>496.5</v>
      </c>
      <c r="V65">
        <v>500</v>
      </c>
      <c r="W65">
        <v>505</v>
      </c>
      <c r="X65">
        <v>513</v>
      </c>
      <c r="Y65">
        <v>525.5</v>
      </c>
      <c r="Z65">
        <v>534</v>
      </c>
    </row>
    <row r="66" spans="1:26" x14ac:dyDescent="0.35">
      <c r="A66">
        <v>4</v>
      </c>
      <c r="B66" t="s">
        <v>50</v>
      </c>
      <c r="C66" t="s">
        <v>1</v>
      </c>
      <c r="D66" s="1" t="s">
        <v>2</v>
      </c>
      <c r="E66">
        <v>449.5</v>
      </c>
      <c r="F66">
        <v>448</v>
      </c>
      <c r="G66">
        <v>449</v>
      </c>
      <c r="H66">
        <v>447.5</v>
      </c>
      <c r="I66">
        <v>455.5</v>
      </c>
      <c r="J66">
        <v>459.5</v>
      </c>
      <c r="K66">
        <v>472</v>
      </c>
      <c r="L66">
        <v>477</v>
      </c>
      <c r="M66">
        <v>480</v>
      </c>
      <c r="N66">
        <v>482.5</v>
      </c>
      <c r="O66">
        <v>486</v>
      </c>
      <c r="P66">
        <v>494</v>
      </c>
      <c r="Q66">
        <v>497.5</v>
      </c>
      <c r="R66">
        <v>501.5</v>
      </c>
      <c r="S66">
        <v>503</v>
      </c>
      <c r="T66">
        <v>509</v>
      </c>
      <c r="U66">
        <v>516</v>
      </c>
      <c r="V66">
        <v>528.5</v>
      </c>
      <c r="W66">
        <v>544.5</v>
      </c>
      <c r="X66">
        <v>561</v>
      </c>
      <c r="Y66">
        <v>571</v>
      </c>
      <c r="Z66">
        <v>576.5</v>
      </c>
    </row>
    <row r="67" spans="1:26" x14ac:dyDescent="0.35">
      <c r="A67">
        <v>4</v>
      </c>
      <c r="B67" t="s">
        <v>15</v>
      </c>
      <c r="C67" t="s">
        <v>6</v>
      </c>
      <c r="D67" s="1" t="s">
        <v>2</v>
      </c>
      <c r="E67">
        <v>247</v>
      </c>
      <c r="F67">
        <v>239</v>
      </c>
      <c r="G67">
        <v>237</v>
      </c>
      <c r="H67">
        <v>244</v>
      </c>
      <c r="I67">
        <v>241.5</v>
      </c>
      <c r="J67">
        <v>242.5</v>
      </c>
      <c r="K67">
        <v>239.5</v>
      </c>
      <c r="L67">
        <v>243</v>
      </c>
      <c r="M67">
        <v>248.5</v>
      </c>
      <c r="N67">
        <v>249.5</v>
      </c>
      <c r="O67">
        <v>247.5</v>
      </c>
      <c r="P67">
        <v>250.5</v>
      </c>
      <c r="Q67">
        <v>255.5</v>
      </c>
      <c r="R67">
        <v>262</v>
      </c>
      <c r="S67">
        <v>257</v>
      </c>
      <c r="T67">
        <v>249</v>
      </c>
      <c r="U67">
        <v>259</v>
      </c>
      <c r="V67">
        <v>266</v>
      </c>
      <c r="W67">
        <v>272</v>
      </c>
      <c r="X67">
        <v>272</v>
      </c>
      <c r="Y67">
        <v>282.5</v>
      </c>
      <c r="Z67">
        <v>287.5</v>
      </c>
    </row>
    <row r="68" spans="1:26" x14ac:dyDescent="0.35">
      <c r="A68">
        <v>4</v>
      </c>
      <c r="B68" t="s">
        <v>17</v>
      </c>
      <c r="C68" t="s">
        <v>6</v>
      </c>
      <c r="D68" s="1" t="s">
        <v>4</v>
      </c>
      <c r="E68">
        <v>244.5</v>
      </c>
      <c r="F68">
        <v>237.5</v>
      </c>
      <c r="G68">
        <v>243.5</v>
      </c>
      <c r="H68">
        <v>248</v>
      </c>
      <c r="I68">
        <v>246.5</v>
      </c>
      <c r="J68">
        <v>239</v>
      </c>
      <c r="K68">
        <v>242.5</v>
      </c>
      <c r="L68">
        <v>254.5</v>
      </c>
      <c r="M68">
        <v>251</v>
      </c>
      <c r="N68">
        <v>251.5</v>
      </c>
      <c r="O68">
        <v>250</v>
      </c>
      <c r="P68">
        <v>256</v>
      </c>
      <c r="Q68">
        <v>257.5</v>
      </c>
      <c r="R68">
        <v>258</v>
      </c>
      <c r="S68">
        <v>254</v>
      </c>
      <c r="T68">
        <v>258.5</v>
      </c>
      <c r="U68">
        <v>266</v>
      </c>
      <c r="V68">
        <v>265.5</v>
      </c>
      <c r="W68">
        <v>263.5</v>
      </c>
      <c r="X68">
        <v>272</v>
      </c>
      <c r="Y68">
        <v>282</v>
      </c>
      <c r="Z68">
        <v>286</v>
      </c>
    </row>
    <row r="69" spans="1:26" x14ac:dyDescent="0.35">
      <c r="A69">
        <v>4</v>
      </c>
      <c r="B69" t="s">
        <v>19</v>
      </c>
      <c r="C69" t="s">
        <v>6</v>
      </c>
      <c r="D69" s="1" t="s">
        <v>2</v>
      </c>
      <c r="E69">
        <v>255.5</v>
      </c>
      <c r="F69">
        <v>245</v>
      </c>
      <c r="G69">
        <v>253.5</v>
      </c>
      <c r="H69">
        <v>253</v>
      </c>
      <c r="I69">
        <v>247</v>
      </c>
      <c r="J69">
        <v>248</v>
      </c>
      <c r="K69">
        <v>249</v>
      </c>
      <c r="L69">
        <v>251.5</v>
      </c>
      <c r="M69">
        <v>257</v>
      </c>
      <c r="N69">
        <v>254.5</v>
      </c>
      <c r="O69">
        <v>255</v>
      </c>
      <c r="P69">
        <v>260.5</v>
      </c>
      <c r="Q69">
        <v>259.5</v>
      </c>
      <c r="R69">
        <v>258</v>
      </c>
      <c r="S69">
        <v>254</v>
      </c>
      <c r="T69">
        <v>262</v>
      </c>
      <c r="U69">
        <v>266</v>
      </c>
      <c r="V69">
        <v>268.5</v>
      </c>
      <c r="W69">
        <v>277</v>
      </c>
      <c r="X69">
        <v>293.5</v>
      </c>
      <c r="Y69">
        <v>300</v>
      </c>
      <c r="Z69">
        <v>310.5</v>
      </c>
    </row>
    <row r="71" spans="1:26" x14ac:dyDescent="0.35">
      <c r="A71">
        <v>5</v>
      </c>
      <c r="B71" t="s">
        <v>107</v>
      </c>
      <c r="C71" t="s">
        <v>1</v>
      </c>
      <c r="D71" t="s">
        <v>2</v>
      </c>
      <c r="E71">
        <v>411</v>
      </c>
      <c r="F71">
        <v>418.5</v>
      </c>
      <c r="G71">
        <v>423</v>
      </c>
      <c r="H71">
        <v>423</v>
      </c>
      <c r="I71">
        <v>433</v>
      </c>
      <c r="J71">
        <v>434</v>
      </c>
      <c r="K71">
        <v>432</v>
      </c>
      <c r="L71">
        <v>443.5</v>
      </c>
      <c r="M71">
        <v>444</v>
      </c>
      <c r="N71">
        <v>450.5</v>
      </c>
      <c r="O71">
        <v>446.5</v>
      </c>
      <c r="P71">
        <v>451</v>
      </c>
      <c r="Q71">
        <v>456</v>
      </c>
      <c r="R71">
        <v>457</v>
      </c>
      <c r="S71">
        <v>464.5</v>
      </c>
      <c r="T71">
        <v>462</v>
      </c>
      <c r="U71">
        <v>483</v>
      </c>
      <c r="V71">
        <v>477.5</v>
      </c>
      <c r="W71">
        <v>483</v>
      </c>
      <c r="X71">
        <v>493</v>
      </c>
      <c r="Y71">
        <v>502</v>
      </c>
      <c r="Z71">
        <v>509</v>
      </c>
    </row>
    <row r="72" spans="1:26" x14ac:dyDescent="0.35">
      <c r="A72">
        <v>5</v>
      </c>
      <c r="B72" t="s">
        <v>108</v>
      </c>
      <c r="C72" t="s">
        <v>1</v>
      </c>
      <c r="D72" t="s">
        <v>2</v>
      </c>
      <c r="E72">
        <v>433</v>
      </c>
      <c r="F72">
        <v>437.5</v>
      </c>
      <c r="G72">
        <v>438.5</v>
      </c>
      <c r="H72">
        <v>450</v>
      </c>
      <c r="I72">
        <v>449.5</v>
      </c>
      <c r="J72">
        <v>461.5</v>
      </c>
      <c r="K72">
        <v>460</v>
      </c>
      <c r="L72">
        <v>464.5</v>
      </c>
      <c r="M72">
        <v>466</v>
      </c>
      <c r="N72">
        <v>469</v>
      </c>
      <c r="O72">
        <v>471.5</v>
      </c>
      <c r="P72">
        <v>479.5</v>
      </c>
      <c r="Q72">
        <v>486.5</v>
      </c>
      <c r="R72">
        <v>484.5</v>
      </c>
      <c r="S72">
        <v>491</v>
      </c>
      <c r="T72">
        <v>485.5</v>
      </c>
      <c r="U72">
        <v>490.5</v>
      </c>
      <c r="V72">
        <v>496</v>
      </c>
      <c r="W72">
        <v>507</v>
      </c>
      <c r="X72">
        <v>511.5</v>
      </c>
      <c r="Y72">
        <v>520.5</v>
      </c>
      <c r="Z72">
        <v>533</v>
      </c>
    </row>
    <row r="73" spans="1:26" x14ac:dyDescent="0.35">
      <c r="A73">
        <v>5</v>
      </c>
      <c r="B73" t="s">
        <v>109</v>
      </c>
      <c r="C73" t="s">
        <v>1</v>
      </c>
      <c r="D73" t="s">
        <v>4</v>
      </c>
      <c r="E73">
        <v>466.5</v>
      </c>
      <c r="F73">
        <v>468</v>
      </c>
      <c r="G73">
        <v>473.5</v>
      </c>
      <c r="H73">
        <v>480</v>
      </c>
      <c r="I73">
        <v>486</v>
      </c>
      <c r="J73">
        <v>494</v>
      </c>
      <c r="K73">
        <v>500</v>
      </c>
      <c r="L73">
        <v>505.5</v>
      </c>
      <c r="M73">
        <v>506</v>
      </c>
      <c r="N73">
        <v>517.5</v>
      </c>
      <c r="O73">
        <v>519</v>
      </c>
      <c r="P73">
        <v>526.5</v>
      </c>
      <c r="Q73">
        <v>525</v>
      </c>
      <c r="R73">
        <v>525</v>
      </c>
      <c r="S73">
        <v>531</v>
      </c>
      <c r="T73">
        <v>536.5</v>
      </c>
      <c r="U73">
        <v>545</v>
      </c>
      <c r="V73">
        <v>554.5</v>
      </c>
      <c r="W73">
        <v>563</v>
      </c>
      <c r="X73">
        <v>565</v>
      </c>
      <c r="Y73">
        <v>570</v>
      </c>
      <c r="Z73">
        <v>575</v>
      </c>
    </row>
    <row r="74" spans="1:26" x14ac:dyDescent="0.35">
      <c r="A74">
        <v>5</v>
      </c>
      <c r="B74" t="s">
        <v>110</v>
      </c>
      <c r="C74" t="s">
        <v>1</v>
      </c>
      <c r="D74" t="s">
        <v>4</v>
      </c>
      <c r="E74">
        <v>420</v>
      </c>
      <c r="F74">
        <v>430</v>
      </c>
      <c r="G74">
        <v>431.5</v>
      </c>
      <c r="H74">
        <v>434.5</v>
      </c>
      <c r="I74">
        <v>444.5</v>
      </c>
      <c r="J74">
        <v>444</v>
      </c>
      <c r="K74">
        <v>452</v>
      </c>
      <c r="L74">
        <v>453.5</v>
      </c>
      <c r="M74">
        <v>456.5</v>
      </c>
      <c r="N74">
        <v>463.5</v>
      </c>
      <c r="O74">
        <v>465.5</v>
      </c>
      <c r="P74">
        <v>468.5</v>
      </c>
      <c r="Q74">
        <v>472</v>
      </c>
      <c r="R74">
        <v>474</v>
      </c>
      <c r="S74">
        <v>473</v>
      </c>
      <c r="T74">
        <v>476</v>
      </c>
      <c r="U74">
        <v>480.5</v>
      </c>
      <c r="V74">
        <v>483.5</v>
      </c>
      <c r="W74">
        <v>491.5</v>
      </c>
      <c r="X74">
        <v>500.5</v>
      </c>
      <c r="Y74">
        <v>508</v>
      </c>
      <c r="Z74">
        <v>516</v>
      </c>
    </row>
    <row r="75" spans="1:26" x14ac:dyDescent="0.35">
      <c r="A75">
        <v>5</v>
      </c>
      <c r="B75" t="s">
        <v>111</v>
      </c>
      <c r="C75" t="s">
        <v>1</v>
      </c>
      <c r="D75" t="s">
        <v>2</v>
      </c>
      <c r="E75">
        <v>488</v>
      </c>
      <c r="F75">
        <v>494</v>
      </c>
      <c r="G75">
        <v>490.5</v>
      </c>
      <c r="H75">
        <v>495</v>
      </c>
      <c r="I75">
        <v>501</v>
      </c>
      <c r="J75">
        <v>502</v>
      </c>
      <c r="K75">
        <v>500</v>
      </c>
      <c r="L75">
        <v>504.5</v>
      </c>
      <c r="M75">
        <v>510</v>
      </c>
      <c r="N75">
        <v>518</v>
      </c>
      <c r="O75">
        <v>516.5</v>
      </c>
      <c r="P75">
        <v>520.5</v>
      </c>
      <c r="Q75">
        <v>529.5</v>
      </c>
      <c r="R75">
        <v>533</v>
      </c>
      <c r="S75">
        <v>534</v>
      </c>
      <c r="T75">
        <v>539.5</v>
      </c>
      <c r="U75">
        <v>541</v>
      </c>
      <c r="V75">
        <v>557</v>
      </c>
      <c r="W75">
        <v>561.5</v>
      </c>
      <c r="X75">
        <v>563</v>
      </c>
      <c r="Y75">
        <v>575</v>
      </c>
      <c r="Z75">
        <v>584</v>
      </c>
    </row>
    <row r="76" spans="1:26" x14ac:dyDescent="0.35">
      <c r="A76">
        <v>5</v>
      </c>
      <c r="B76" t="s">
        <v>112</v>
      </c>
      <c r="C76" t="s">
        <v>6</v>
      </c>
      <c r="D76" t="s">
        <v>2</v>
      </c>
      <c r="E76">
        <v>254.5</v>
      </c>
      <c r="F76">
        <v>247</v>
      </c>
      <c r="G76">
        <v>249</v>
      </c>
      <c r="H76">
        <v>262</v>
      </c>
      <c r="I76">
        <v>254</v>
      </c>
      <c r="J76">
        <v>257.5</v>
      </c>
      <c r="K76">
        <v>257.5</v>
      </c>
      <c r="L76">
        <v>263.5</v>
      </c>
      <c r="M76">
        <v>260.5</v>
      </c>
      <c r="N76">
        <v>265</v>
      </c>
      <c r="O76">
        <v>265</v>
      </c>
      <c r="P76">
        <v>274</v>
      </c>
      <c r="Q76">
        <v>267.5</v>
      </c>
      <c r="R76">
        <v>270</v>
      </c>
      <c r="S76">
        <v>278.5</v>
      </c>
      <c r="T76">
        <v>278.5</v>
      </c>
      <c r="U76">
        <v>282.5</v>
      </c>
      <c r="V76">
        <v>283.5</v>
      </c>
      <c r="W76">
        <v>293.5</v>
      </c>
      <c r="X76">
        <v>303.5</v>
      </c>
      <c r="Y76">
        <v>307</v>
      </c>
      <c r="Z76">
        <v>311.5</v>
      </c>
    </row>
    <row r="77" spans="1:26" x14ac:dyDescent="0.35">
      <c r="A77">
        <v>5</v>
      </c>
      <c r="B77" t="s">
        <v>113</v>
      </c>
      <c r="C77" t="s">
        <v>6</v>
      </c>
      <c r="D77" t="s">
        <v>2</v>
      </c>
      <c r="E77">
        <v>228.5</v>
      </c>
      <c r="F77">
        <v>225.5</v>
      </c>
      <c r="G77">
        <v>219</v>
      </c>
      <c r="H77">
        <v>226</v>
      </c>
      <c r="I77">
        <v>227.5</v>
      </c>
      <c r="J77">
        <v>228.5</v>
      </c>
      <c r="K77">
        <v>223.5</v>
      </c>
      <c r="L77">
        <v>230</v>
      </c>
      <c r="M77">
        <v>234</v>
      </c>
      <c r="N77">
        <v>233</v>
      </c>
      <c r="O77">
        <v>231</v>
      </c>
      <c r="P77">
        <v>242</v>
      </c>
      <c r="Q77">
        <v>243.5</v>
      </c>
      <c r="R77">
        <v>241.5</v>
      </c>
      <c r="S77">
        <v>239.5</v>
      </c>
      <c r="T77">
        <v>243.5</v>
      </c>
      <c r="U77">
        <v>246.5</v>
      </c>
      <c r="V77">
        <v>244.5</v>
      </c>
      <c r="W77">
        <v>240.5</v>
      </c>
      <c r="X77">
        <v>245.5</v>
      </c>
      <c r="Y77">
        <v>255.5</v>
      </c>
      <c r="Z77">
        <v>265</v>
      </c>
    </row>
    <row r="78" spans="1:26" x14ac:dyDescent="0.35">
      <c r="A78">
        <v>5</v>
      </c>
      <c r="B78" t="s">
        <v>114</v>
      </c>
      <c r="C78" t="s">
        <v>6</v>
      </c>
      <c r="D78" t="s">
        <v>2</v>
      </c>
      <c r="E78">
        <v>227.5</v>
      </c>
      <c r="F78">
        <v>229</v>
      </c>
      <c r="G78">
        <v>230</v>
      </c>
      <c r="H78">
        <v>233.5</v>
      </c>
      <c r="I78">
        <v>233.5</v>
      </c>
      <c r="J78">
        <v>226.5</v>
      </c>
      <c r="K78">
        <v>232</v>
      </c>
      <c r="L78">
        <v>236</v>
      </c>
      <c r="M78">
        <v>235.5</v>
      </c>
      <c r="N78">
        <v>240</v>
      </c>
      <c r="O78">
        <v>236.5</v>
      </c>
      <c r="P78">
        <v>235</v>
      </c>
      <c r="Q78">
        <v>241</v>
      </c>
      <c r="R78">
        <v>240</v>
      </c>
      <c r="S78">
        <v>240.5</v>
      </c>
      <c r="T78">
        <v>239</v>
      </c>
      <c r="U78">
        <v>235.5</v>
      </c>
      <c r="V78">
        <v>241.5</v>
      </c>
      <c r="W78">
        <v>243</v>
      </c>
      <c r="X78">
        <v>249</v>
      </c>
      <c r="Y78">
        <v>249</v>
      </c>
      <c r="Z78">
        <v>243</v>
      </c>
    </row>
    <row r="79" spans="1:26" x14ac:dyDescent="0.35">
      <c r="A79">
        <v>5</v>
      </c>
      <c r="B79" t="s">
        <v>115</v>
      </c>
      <c r="C79" t="s">
        <v>1</v>
      </c>
      <c r="D79" t="s">
        <v>4</v>
      </c>
      <c r="E79">
        <v>397.5</v>
      </c>
      <c r="F79">
        <v>404</v>
      </c>
      <c r="G79">
        <v>405</v>
      </c>
      <c r="H79">
        <v>409.5</v>
      </c>
      <c r="I79">
        <v>413</v>
      </c>
      <c r="J79">
        <v>421</v>
      </c>
      <c r="K79">
        <v>421</v>
      </c>
      <c r="L79">
        <v>426.5</v>
      </c>
      <c r="M79">
        <v>433.5</v>
      </c>
      <c r="N79">
        <v>438.5</v>
      </c>
      <c r="O79">
        <v>438.5</v>
      </c>
      <c r="P79">
        <v>446.5</v>
      </c>
      <c r="Q79">
        <v>452</v>
      </c>
      <c r="R79">
        <v>456</v>
      </c>
      <c r="S79">
        <v>460</v>
      </c>
      <c r="T79">
        <v>460</v>
      </c>
      <c r="U79">
        <v>464.5</v>
      </c>
      <c r="V79">
        <v>477.5</v>
      </c>
      <c r="W79">
        <v>491.5</v>
      </c>
      <c r="X79">
        <v>500</v>
      </c>
      <c r="Y79">
        <v>506.5</v>
      </c>
      <c r="Z79">
        <v>513.5</v>
      </c>
    </row>
    <row r="80" spans="1:26" x14ac:dyDescent="0.35">
      <c r="A80">
        <v>5</v>
      </c>
      <c r="B80" t="s">
        <v>116</v>
      </c>
      <c r="C80" t="s">
        <v>1</v>
      </c>
      <c r="D80" t="s">
        <v>4</v>
      </c>
      <c r="E80">
        <v>381.5</v>
      </c>
      <c r="F80">
        <v>389.5</v>
      </c>
      <c r="G80">
        <v>384.5</v>
      </c>
      <c r="H80">
        <v>399.5</v>
      </c>
      <c r="I80">
        <v>393</v>
      </c>
      <c r="J80">
        <v>392</v>
      </c>
      <c r="K80">
        <v>397.5</v>
      </c>
      <c r="L80">
        <v>401</v>
      </c>
      <c r="M80">
        <v>402</v>
      </c>
      <c r="N80">
        <v>407</v>
      </c>
      <c r="O80">
        <v>410.5</v>
      </c>
      <c r="P80">
        <v>418.5</v>
      </c>
      <c r="Q80">
        <v>416.5</v>
      </c>
      <c r="R80">
        <v>420.5</v>
      </c>
      <c r="S80">
        <v>433</v>
      </c>
      <c r="T80">
        <v>428.5</v>
      </c>
      <c r="U80">
        <v>430.5</v>
      </c>
      <c r="V80">
        <v>442.5</v>
      </c>
      <c r="W80">
        <v>448</v>
      </c>
      <c r="X80">
        <v>455</v>
      </c>
      <c r="Y80">
        <v>457.5</v>
      </c>
      <c r="Z80">
        <v>468</v>
      </c>
    </row>
    <row r="81" spans="1:26" x14ac:dyDescent="0.35">
      <c r="A81">
        <v>5</v>
      </c>
      <c r="B81" t="s">
        <v>117</v>
      </c>
      <c r="C81" t="s">
        <v>1</v>
      </c>
      <c r="D81" t="s">
        <v>4</v>
      </c>
      <c r="E81">
        <v>412.5</v>
      </c>
      <c r="F81">
        <v>412</v>
      </c>
      <c r="G81">
        <v>418</v>
      </c>
      <c r="H81">
        <v>428.5</v>
      </c>
      <c r="I81">
        <v>431</v>
      </c>
      <c r="J81">
        <v>431</v>
      </c>
      <c r="K81">
        <v>440</v>
      </c>
      <c r="L81">
        <v>443</v>
      </c>
      <c r="M81">
        <v>451</v>
      </c>
      <c r="N81">
        <v>447</v>
      </c>
      <c r="O81">
        <v>458.5</v>
      </c>
      <c r="P81">
        <v>464.5</v>
      </c>
      <c r="Q81">
        <v>464.5</v>
      </c>
      <c r="R81">
        <v>470</v>
      </c>
      <c r="S81">
        <v>477</v>
      </c>
      <c r="T81">
        <v>480.5</v>
      </c>
      <c r="U81">
        <v>490</v>
      </c>
      <c r="V81">
        <v>508</v>
      </c>
      <c r="W81">
        <v>518</v>
      </c>
      <c r="X81">
        <v>521.5</v>
      </c>
      <c r="Y81">
        <v>534</v>
      </c>
      <c r="Z81">
        <v>544.5</v>
      </c>
    </row>
    <row r="82" spans="1:26" x14ac:dyDescent="0.35">
      <c r="A82">
        <v>5</v>
      </c>
      <c r="B82" t="s">
        <v>118</v>
      </c>
      <c r="C82" t="s">
        <v>6</v>
      </c>
      <c r="D82" t="s">
        <v>4</v>
      </c>
      <c r="E82">
        <v>226</v>
      </c>
      <c r="F82">
        <v>223.5</v>
      </c>
      <c r="G82">
        <v>227.5</v>
      </c>
      <c r="H82">
        <v>228</v>
      </c>
      <c r="I82">
        <v>228.5</v>
      </c>
      <c r="J82">
        <v>231</v>
      </c>
      <c r="K82">
        <v>233</v>
      </c>
      <c r="L82">
        <v>235.5</v>
      </c>
      <c r="M82">
        <v>235</v>
      </c>
      <c r="N82">
        <v>235.5</v>
      </c>
      <c r="O82">
        <v>241.5</v>
      </c>
      <c r="P82">
        <v>239</v>
      </c>
      <c r="Q82">
        <v>238</v>
      </c>
      <c r="R82">
        <v>234.5</v>
      </c>
      <c r="S82">
        <v>234</v>
      </c>
      <c r="T82">
        <v>240</v>
      </c>
      <c r="U82">
        <v>242.5</v>
      </c>
      <c r="V82">
        <v>246</v>
      </c>
      <c r="W82">
        <v>244.5</v>
      </c>
      <c r="X82">
        <v>244.5</v>
      </c>
      <c r="Y82">
        <v>247.5</v>
      </c>
      <c r="Z82">
        <v>250.5</v>
      </c>
    </row>
    <row r="83" spans="1:26" x14ac:dyDescent="0.35">
      <c r="A83">
        <v>5</v>
      </c>
      <c r="B83" t="s">
        <v>119</v>
      </c>
      <c r="C83" t="s">
        <v>6</v>
      </c>
      <c r="D83" t="s">
        <v>2</v>
      </c>
      <c r="E83">
        <v>237</v>
      </c>
      <c r="F83">
        <v>233.5</v>
      </c>
      <c r="G83">
        <v>239</v>
      </c>
      <c r="H83">
        <v>242.5</v>
      </c>
      <c r="I83">
        <v>244</v>
      </c>
      <c r="J83">
        <v>237</v>
      </c>
      <c r="K83">
        <v>250</v>
      </c>
      <c r="L83">
        <v>251.5</v>
      </c>
      <c r="M83">
        <v>254</v>
      </c>
      <c r="N83">
        <v>248</v>
      </c>
      <c r="O83">
        <v>259</v>
      </c>
      <c r="P83">
        <v>261</v>
      </c>
      <c r="Q83">
        <v>257</v>
      </c>
      <c r="R83">
        <v>255</v>
      </c>
      <c r="S83">
        <v>262.5</v>
      </c>
      <c r="T83">
        <v>261</v>
      </c>
      <c r="U83">
        <v>263</v>
      </c>
      <c r="V83">
        <v>263.5</v>
      </c>
      <c r="W83">
        <v>276.5</v>
      </c>
      <c r="X83">
        <v>282</v>
      </c>
      <c r="Y83">
        <v>286</v>
      </c>
      <c r="Z83">
        <v>278</v>
      </c>
    </row>
    <row r="84" spans="1:26" x14ac:dyDescent="0.35">
      <c r="A84">
        <v>5</v>
      </c>
      <c r="B84" s="4" t="s">
        <v>120</v>
      </c>
      <c r="C84" t="s">
        <v>6</v>
      </c>
      <c r="D84" s="4" t="s">
        <v>1</v>
      </c>
      <c r="E84">
        <v>232</v>
      </c>
      <c r="F84">
        <v>239</v>
      </c>
      <c r="G84">
        <v>237</v>
      </c>
      <c r="H84">
        <v>238.5</v>
      </c>
      <c r="I84">
        <v>238.5</v>
      </c>
      <c r="J84">
        <v>243.5</v>
      </c>
      <c r="K84">
        <v>243.5</v>
      </c>
      <c r="L84">
        <v>247.5</v>
      </c>
      <c r="M84">
        <v>240.5</v>
      </c>
      <c r="N84">
        <v>242.5</v>
      </c>
      <c r="O84">
        <v>246</v>
      </c>
      <c r="P84">
        <v>252</v>
      </c>
      <c r="Q84">
        <v>255</v>
      </c>
      <c r="R84">
        <v>252</v>
      </c>
      <c r="S84">
        <v>256.5</v>
      </c>
      <c r="T84">
        <v>250.5</v>
      </c>
      <c r="U84">
        <v>262.5</v>
      </c>
      <c r="V84">
        <v>268</v>
      </c>
      <c r="W84">
        <v>269</v>
      </c>
      <c r="X84">
        <v>279.5</v>
      </c>
      <c r="Y84">
        <v>287.5</v>
      </c>
      <c r="Z84">
        <v>292</v>
      </c>
    </row>
    <row r="85" spans="1:26" x14ac:dyDescent="0.35">
      <c r="A85">
        <v>5</v>
      </c>
      <c r="B85" t="s">
        <v>121</v>
      </c>
      <c r="C85" t="s">
        <v>6</v>
      </c>
      <c r="D85" t="s">
        <v>2</v>
      </c>
      <c r="E85">
        <v>243.5</v>
      </c>
      <c r="F85">
        <v>263.5</v>
      </c>
      <c r="G85">
        <v>250</v>
      </c>
      <c r="H85">
        <v>255.5</v>
      </c>
      <c r="I85">
        <v>248</v>
      </c>
      <c r="J85">
        <v>253</v>
      </c>
      <c r="K85">
        <v>257.5</v>
      </c>
      <c r="L85">
        <v>254.5</v>
      </c>
      <c r="M85">
        <v>253</v>
      </c>
      <c r="N85">
        <v>255.5</v>
      </c>
      <c r="O85">
        <v>256.5</v>
      </c>
      <c r="P85">
        <v>260.5</v>
      </c>
      <c r="Q85">
        <v>260.5</v>
      </c>
      <c r="R85">
        <v>262.5</v>
      </c>
      <c r="S85">
        <v>265</v>
      </c>
      <c r="T85">
        <v>262</v>
      </c>
      <c r="U85">
        <v>259</v>
      </c>
      <c r="V85">
        <v>270.5</v>
      </c>
      <c r="W85">
        <v>273.5</v>
      </c>
      <c r="X85">
        <v>281</v>
      </c>
      <c r="Y85">
        <v>281</v>
      </c>
      <c r="Z85">
        <v>293</v>
      </c>
    </row>
    <row r="86" spans="1:26" x14ac:dyDescent="0.35">
      <c r="A86">
        <v>5</v>
      </c>
      <c r="B86" t="s">
        <v>122</v>
      </c>
      <c r="C86" t="s">
        <v>6</v>
      </c>
      <c r="D86" t="s">
        <v>4</v>
      </c>
      <c r="E86">
        <v>247.5</v>
      </c>
      <c r="F86">
        <v>254</v>
      </c>
      <c r="G86">
        <v>256</v>
      </c>
      <c r="H86">
        <v>256</v>
      </c>
      <c r="I86">
        <v>249</v>
      </c>
      <c r="J86">
        <v>255</v>
      </c>
      <c r="K86">
        <v>257.5</v>
      </c>
      <c r="L86">
        <v>256.5</v>
      </c>
      <c r="M86">
        <v>253</v>
      </c>
      <c r="N86">
        <v>261.5</v>
      </c>
      <c r="O86">
        <v>255.5</v>
      </c>
      <c r="P86">
        <v>255.5</v>
      </c>
      <c r="Q86">
        <v>258</v>
      </c>
      <c r="R86">
        <v>258.5</v>
      </c>
      <c r="S86">
        <v>258</v>
      </c>
      <c r="T86">
        <v>260.5</v>
      </c>
      <c r="U86">
        <v>260.5</v>
      </c>
      <c r="V86">
        <v>264</v>
      </c>
      <c r="W86">
        <v>266</v>
      </c>
      <c r="X86">
        <v>264</v>
      </c>
      <c r="Y86">
        <v>267.5</v>
      </c>
      <c r="Z86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87"/>
  <sheetViews>
    <sheetView topLeftCell="T1" zoomScale="60" zoomScaleNormal="60" zoomScalePageLayoutView="60" workbookViewId="0">
      <selection activeCell="AL40" sqref="AL40:BD56"/>
    </sheetView>
  </sheetViews>
  <sheetFormatPr defaultColWidth="11" defaultRowHeight="15.5" x14ac:dyDescent="0.35"/>
  <sheetData>
    <row r="1" spans="1:46" x14ac:dyDescent="0.35">
      <c r="A1" t="s">
        <v>68</v>
      </c>
      <c r="O1" t="s">
        <v>123</v>
      </c>
    </row>
    <row r="3" spans="1:46" x14ac:dyDescent="0.35">
      <c r="A3" s="2" t="s">
        <v>69</v>
      </c>
      <c r="B3" s="2" t="s">
        <v>70</v>
      </c>
      <c r="C3" s="2" t="s">
        <v>71</v>
      </c>
      <c r="D3" s="2">
        <v>1E-4</v>
      </c>
      <c r="E3" s="2">
        <v>1E-3</v>
      </c>
      <c r="F3" s="2">
        <v>0.01</v>
      </c>
      <c r="G3" s="2">
        <v>0.25</v>
      </c>
      <c r="H3" s="2">
        <v>0.5</v>
      </c>
      <c r="I3" s="2">
        <v>1</v>
      </c>
      <c r="J3" s="2">
        <v>2</v>
      </c>
      <c r="O3" s="2" t="s">
        <v>69</v>
      </c>
      <c r="P3" s="2" t="s">
        <v>70</v>
      </c>
      <c r="Q3" s="2" t="s">
        <v>71</v>
      </c>
      <c r="R3" s="2">
        <v>1E-4</v>
      </c>
      <c r="S3" s="2">
        <v>1E-3</v>
      </c>
      <c r="T3" s="2">
        <v>0.01</v>
      </c>
      <c r="U3" s="2">
        <v>0.25</v>
      </c>
      <c r="V3" s="2">
        <v>0.5</v>
      </c>
      <c r="W3" s="2">
        <v>1</v>
      </c>
      <c r="X3" s="2">
        <v>2</v>
      </c>
      <c r="Z3" s="4" t="s">
        <v>27</v>
      </c>
      <c r="AA3" t="s">
        <v>6</v>
      </c>
      <c r="AB3" s="4" t="s">
        <v>1</v>
      </c>
      <c r="AC3">
        <v>0.3807531380753138</v>
      </c>
      <c r="AD3">
        <v>0.50691244239631339</v>
      </c>
      <c r="AE3">
        <v>0.42731277533039647</v>
      </c>
      <c r="AF3" s="3">
        <v>0.628</v>
      </c>
      <c r="AG3" s="3">
        <v>0.67759562841530052</v>
      </c>
      <c r="AH3">
        <v>0.38650306748466257</v>
      </c>
      <c r="AI3">
        <v>0.14534883720930233</v>
      </c>
      <c r="AK3" s="4" t="s">
        <v>52</v>
      </c>
      <c r="AL3" t="s">
        <v>1</v>
      </c>
      <c r="AM3" s="4" t="s">
        <v>1</v>
      </c>
      <c r="AN3">
        <v>0.30201342281879195</v>
      </c>
      <c r="AO3">
        <v>4.0816326530612242E-2</v>
      </c>
      <c r="AP3">
        <v>0.38524590163934425</v>
      </c>
      <c r="AQ3">
        <v>0.46666666666666667</v>
      </c>
      <c r="AR3" s="3">
        <v>0.75</v>
      </c>
      <c r="AS3" s="3">
        <v>0.86466165413533835</v>
      </c>
      <c r="AT3">
        <v>0.44144144144144143</v>
      </c>
    </row>
    <row r="4" spans="1:46" x14ac:dyDescent="0.35">
      <c r="Z4" s="4" t="s">
        <v>32</v>
      </c>
      <c r="AA4" t="s">
        <v>6</v>
      </c>
      <c r="AB4" s="4" t="s">
        <v>1</v>
      </c>
      <c r="AC4">
        <v>0.6692913385826772</v>
      </c>
      <c r="AD4">
        <v>0.90899470899470902</v>
      </c>
      <c r="AE4">
        <v>0.81203007518796988</v>
      </c>
      <c r="AF4" s="3">
        <v>0.98607242339832868</v>
      </c>
      <c r="AG4" s="3">
        <v>0.59788359788359791</v>
      </c>
      <c r="AH4">
        <v>0.44565217391304346</v>
      </c>
      <c r="AI4">
        <v>0.42713567839195982</v>
      </c>
      <c r="AK4" s="4" t="s">
        <v>61</v>
      </c>
      <c r="AL4" t="s">
        <v>1</v>
      </c>
      <c r="AM4" s="6" t="s">
        <v>1</v>
      </c>
      <c r="AN4">
        <v>0.3904109589041096</v>
      </c>
      <c r="AO4">
        <v>0.58278145695364236</v>
      </c>
      <c r="AP4">
        <v>0.73395445134575565</v>
      </c>
      <c r="AQ4" s="3">
        <v>0.93860107007699334</v>
      </c>
      <c r="AR4" s="3">
        <v>0.57432432432432434</v>
      </c>
      <c r="AS4">
        <v>0.18902439024390244</v>
      </c>
      <c r="AT4">
        <v>0.19620253164556961</v>
      </c>
    </row>
    <row r="5" spans="1:46" x14ac:dyDescent="0.35">
      <c r="A5" t="s">
        <v>3</v>
      </c>
      <c r="B5" t="s">
        <v>1</v>
      </c>
      <c r="C5" t="s">
        <v>4</v>
      </c>
      <c r="D5">
        <v>0.86803519061583578</v>
      </c>
      <c r="E5">
        <v>0.91500000000000004</v>
      </c>
      <c r="F5">
        <v>0.94893617021276599</v>
      </c>
      <c r="G5">
        <v>0.97783933518005539</v>
      </c>
      <c r="H5">
        <v>0.97289156626506024</v>
      </c>
      <c r="I5">
        <v>0.93410852713178294</v>
      </c>
      <c r="J5">
        <v>0.97205413494697113</v>
      </c>
      <c r="O5" t="s">
        <v>21</v>
      </c>
      <c r="P5" t="s">
        <v>6</v>
      </c>
      <c r="Q5" t="s">
        <v>2</v>
      </c>
      <c r="R5">
        <v>0.72881355932203384</v>
      </c>
      <c r="S5">
        <v>0.35344827586206895</v>
      </c>
      <c r="T5">
        <v>0.32710280373831774</v>
      </c>
      <c r="U5">
        <v>3.8834951456310676E-2</v>
      </c>
      <c r="V5">
        <v>4.2105263157894736E-2</v>
      </c>
      <c r="W5">
        <v>3.0303030303030304E-2</v>
      </c>
      <c r="X5">
        <v>1.8867924528301886E-2</v>
      </c>
      <c r="Z5" s="4" t="s">
        <v>120</v>
      </c>
      <c r="AA5" t="s">
        <v>6</v>
      </c>
      <c r="AB5" s="4" t="s">
        <v>1</v>
      </c>
      <c r="AC5">
        <v>0.64872364039955599</v>
      </c>
      <c r="AD5">
        <v>0.50777888116517711</v>
      </c>
      <c r="AE5">
        <v>0.68012422360248448</v>
      </c>
      <c r="AF5" s="3">
        <v>0.96573163678426832</v>
      </c>
      <c r="AG5">
        <v>0.25409836065573771</v>
      </c>
      <c r="AH5" s="3">
        <v>0.70414201183431957</v>
      </c>
      <c r="AI5">
        <v>0.2711864406779661</v>
      </c>
    </row>
    <row r="6" spans="1:46" x14ac:dyDescent="0.35">
      <c r="A6" t="s">
        <v>7</v>
      </c>
      <c r="B6" t="s">
        <v>1</v>
      </c>
      <c r="C6" t="s">
        <v>4</v>
      </c>
      <c r="D6">
        <v>0.42561983471074383</v>
      </c>
      <c r="E6">
        <v>0.22115384615384615</v>
      </c>
      <c r="F6">
        <v>0.53125</v>
      </c>
      <c r="G6">
        <v>0.839622641509434</v>
      </c>
      <c r="H6">
        <v>0.85520361990950222</v>
      </c>
      <c r="I6">
        <v>0.95673076923076927</v>
      </c>
      <c r="J6">
        <v>0.94807692307692304</v>
      </c>
      <c r="O6" t="s">
        <v>23</v>
      </c>
      <c r="P6" t="s">
        <v>6</v>
      </c>
      <c r="Q6" t="s">
        <v>2</v>
      </c>
      <c r="R6">
        <v>0.67333333333333334</v>
      </c>
      <c r="S6">
        <v>0.50303030303030305</v>
      </c>
      <c r="T6">
        <v>0.57462686567164178</v>
      </c>
      <c r="U6" s="3">
        <v>0.57065217391304346</v>
      </c>
      <c r="V6">
        <v>0.14545454545454545</v>
      </c>
      <c r="W6">
        <v>3.1007751937984496E-2</v>
      </c>
      <c r="X6">
        <v>4.0404040404040407E-2</v>
      </c>
    </row>
    <row r="7" spans="1:46" x14ac:dyDescent="0.35">
      <c r="A7" t="s">
        <v>10</v>
      </c>
      <c r="B7" t="s">
        <v>6</v>
      </c>
      <c r="C7" t="s">
        <v>2</v>
      </c>
      <c r="D7">
        <v>0.71604938271604934</v>
      </c>
      <c r="E7">
        <v>0.29166666666666669</v>
      </c>
      <c r="F7">
        <v>0.63428571428571423</v>
      </c>
      <c r="G7">
        <v>8.6124401913875603E-2</v>
      </c>
      <c r="H7">
        <v>8.6294416243654817E-2</v>
      </c>
      <c r="I7">
        <v>9.3406593406593408E-2</v>
      </c>
      <c r="J7">
        <v>0.4009424980959635</v>
      </c>
      <c r="O7" t="s">
        <v>25</v>
      </c>
      <c r="P7" t="s">
        <v>6</v>
      </c>
      <c r="Q7" t="s">
        <v>2</v>
      </c>
      <c r="R7">
        <v>0.28985507246376813</v>
      </c>
      <c r="S7">
        <v>0.22123893805309736</v>
      </c>
      <c r="T7">
        <v>0.192</v>
      </c>
      <c r="U7">
        <v>3.6585365853658534E-2</v>
      </c>
      <c r="V7">
        <v>6.6666666666666666E-2</v>
      </c>
      <c r="W7">
        <v>2.5423728813559324E-2</v>
      </c>
      <c r="X7">
        <v>2.7027027027027029E-2</v>
      </c>
    </row>
    <row r="8" spans="1:46" x14ac:dyDescent="0.35">
      <c r="A8" t="s">
        <v>12</v>
      </c>
      <c r="B8" t="s">
        <v>6</v>
      </c>
      <c r="C8" t="s">
        <v>4</v>
      </c>
      <c r="D8">
        <v>0.83660130718954251</v>
      </c>
      <c r="E8">
        <v>0.66355140186915884</v>
      </c>
      <c r="F8">
        <v>0.60185185185185186</v>
      </c>
      <c r="G8">
        <v>0.86394557823129248</v>
      </c>
      <c r="H8">
        <v>0.94117647058823528</v>
      </c>
      <c r="I8">
        <v>0.48908296943231439</v>
      </c>
      <c r="J8">
        <v>0.93173076923076925</v>
      </c>
      <c r="O8" t="s">
        <v>29</v>
      </c>
      <c r="P8" t="s">
        <v>6</v>
      </c>
      <c r="Q8" t="s">
        <v>2</v>
      </c>
      <c r="R8">
        <v>0.98019801980198018</v>
      </c>
      <c r="S8">
        <v>0.97619047619047616</v>
      </c>
      <c r="T8">
        <v>0.98130841121495327</v>
      </c>
      <c r="U8" s="3">
        <v>0.71232876712328763</v>
      </c>
      <c r="V8">
        <v>0.3968253968253968</v>
      </c>
      <c r="W8">
        <v>9.9173553719008267E-2</v>
      </c>
      <c r="X8">
        <v>4.4247787610619468E-2</v>
      </c>
    </row>
    <row r="9" spans="1:46" x14ac:dyDescent="0.35">
      <c r="A9" t="s">
        <v>14</v>
      </c>
      <c r="B9" t="s">
        <v>6</v>
      </c>
      <c r="C9" t="s">
        <v>4</v>
      </c>
      <c r="D9">
        <v>0.86263736263736268</v>
      </c>
      <c r="E9">
        <v>0.91851851851851851</v>
      </c>
      <c r="F9">
        <v>0.94488188976377951</v>
      </c>
      <c r="G9">
        <v>0.96140350877192982</v>
      </c>
      <c r="H9">
        <v>0.96837944664031617</v>
      </c>
      <c r="I9">
        <v>0.96981132075471699</v>
      </c>
      <c r="J9">
        <v>0.94903748733535975</v>
      </c>
      <c r="O9" t="s">
        <v>5</v>
      </c>
      <c r="P9" t="s">
        <v>6</v>
      </c>
      <c r="Q9" s="1" t="s">
        <v>2</v>
      </c>
      <c r="R9">
        <v>0.67961165048543692</v>
      </c>
      <c r="S9">
        <v>0.39310344827586208</v>
      </c>
      <c r="T9">
        <v>0.38609583660644142</v>
      </c>
      <c r="U9">
        <v>3.2887402452619841E-2</v>
      </c>
      <c r="V9">
        <v>2.2058823529411766E-2</v>
      </c>
      <c r="W9">
        <v>1.9867549668874173E-2</v>
      </c>
      <c r="X9">
        <v>2.3076923076923078E-2</v>
      </c>
      <c r="Z9" t="s">
        <v>21</v>
      </c>
      <c r="AA9" t="s">
        <v>6</v>
      </c>
      <c r="AB9" t="s">
        <v>2</v>
      </c>
      <c r="AC9">
        <v>0.72881355932203384</v>
      </c>
      <c r="AD9">
        <v>0.35344827586206895</v>
      </c>
      <c r="AE9">
        <v>0.32710280373831774</v>
      </c>
      <c r="AF9">
        <v>3.8834951456310676E-2</v>
      </c>
      <c r="AG9">
        <v>4.2105263157894736E-2</v>
      </c>
      <c r="AH9">
        <v>3.0303030303030304E-2</v>
      </c>
      <c r="AI9">
        <v>1.8867924528301886E-2</v>
      </c>
      <c r="AK9" t="s">
        <v>0</v>
      </c>
      <c r="AL9" t="s">
        <v>1</v>
      </c>
      <c r="AM9" s="1" t="s">
        <v>2</v>
      </c>
      <c r="AN9">
        <v>0.41739130434782606</v>
      </c>
      <c r="AO9">
        <v>0.41666666666666669</v>
      </c>
      <c r="AP9" s="3">
        <v>0.62741545893719808</v>
      </c>
      <c r="AQ9">
        <v>9.6779964221824694E-2</v>
      </c>
      <c r="AR9">
        <v>2.8985507246376812E-2</v>
      </c>
      <c r="AS9">
        <v>3.4722222222222224E-2</v>
      </c>
      <c r="AT9">
        <v>2.0270270270270271E-2</v>
      </c>
    </row>
    <row r="10" spans="1:46" x14ac:dyDescent="0.35">
      <c r="A10" t="s">
        <v>16</v>
      </c>
      <c r="B10" t="s">
        <v>1</v>
      </c>
      <c r="C10" t="s">
        <v>2</v>
      </c>
      <c r="D10">
        <v>0.69759450171821302</v>
      </c>
      <c r="E10">
        <v>0.71673819742489275</v>
      </c>
      <c r="F10">
        <v>0.67391304347826086</v>
      </c>
      <c r="G10">
        <v>0.30593607305936071</v>
      </c>
      <c r="H10">
        <v>0.15418502202643172</v>
      </c>
      <c r="I10">
        <v>7.7821011673151752E-2</v>
      </c>
      <c r="J10">
        <v>0.23736263736263735</v>
      </c>
      <c r="O10" t="s">
        <v>9</v>
      </c>
      <c r="P10" t="s">
        <v>6</v>
      </c>
      <c r="Q10" s="1" t="s">
        <v>2</v>
      </c>
      <c r="R10">
        <v>5.3333333333333337E-2</v>
      </c>
      <c r="S10">
        <v>2.6086956521739129E-2</v>
      </c>
      <c r="T10">
        <v>0.10469077568134172</v>
      </c>
      <c r="U10">
        <v>9.0909090909090905E-3</v>
      </c>
      <c r="V10">
        <v>3.1007751937984496E-2</v>
      </c>
      <c r="W10">
        <v>2.3255813953488372E-2</v>
      </c>
      <c r="X10">
        <v>3.3333333333333333E-2</v>
      </c>
      <c r="Z10" t="s">
        <v>23</v>
      </c>
      <c r="AA10" t="s">
        <v>6</v>
      </c>
      <c r="AB10" t="s">
        <v>2</v>
      </c>
      <c r="AC10">
        <v>0.67333333333333334</v>
      </c>
      <c r="AD10">
        <v>0.50303030303030305</v>
      </c>
      <c r="AE10">
        <v>0.57462686567164178</v>
      </c>
      <c r="AF10" s="3">
        <v>0.57065217391304346</v>
      </c>
      <c r="AG10">
        <v>0.14545454545454545</v>
      </c>
      <c r="AH10">
        <v>3.1007751937984496E-2</v>
      </c>
      <c r="AI10">
        <v>4.0404040404040407E-2</v>
      </c>
      <c r="AK10" t="s">
        <v>50</v>
      </c>
      <c r="AL10" t="s">
        <v>1</v>
      </c>
      <c r="AM10" s="1" t="s">
        <v>2</v>
      </c>
      <c r="AN10">
        <v>0.36170212765957449</v>
      </c>
      <c r="AO10">
        <v>0.25882352941176473</v>
      </c>
      <c r="AP10">
        <v>0.54597701149425282</v>
      </c>
      <c r="AQ10">
        <v>0.25976589083979856</v>
      </c>
      <c r="AR10" s="3">
        <v>0.62962962962962965</v>
      </c>
      <c r="AS10">
        <v>0.48888888888888887</v>
      </c>
      <c r="AT10">
        <v>0.26923076923076922</v>
      </c>
    </row>
    <row r="11" spans="1:46" x14ac:dyDescent="0.35">
      <c r="A11" t="s">
        <v>18</v>
      </c>
      <c r="B11" t="s">
        <v>1</v>
      </c>
      <c r="C11" t="s">
        <v>2</v>
      </c>
      <c r="D11">
        <v>0.76754385964912286</v>
      </c>
      <c r="E11">
        <v>0.72522522522522526</v>
      </c>
      <c r="F11">
        <v>0.65476190476190477</v>
      </c>
      <c r="G11">
        <v>0.46376811594202899</v>
      </c>
      <c r="H11">
        <v>5.8035714285714288E-2</v>
      </c>
      <c r="I11">
        <v>0.1889400921658986</v>
      </c>
      <c r="J11">
        <v>0.10748916855787086</v>
      </c>
      <c r="O11" t="s">
        <v>11</v>
      </c>
      <c r="P11" t="s">
        <v>6</v>
      </c>
      <c r="Q11" s="1" t="s">
        <v>2</v>
      </c>
      <c r="R11">
        <v>0.40625</v>
      </c>
      <c r="S11">
        <v>0.44881889763779526</v>
      </c>
      <c r="T11">
        <v>0.5502403846153846</v>
      </c>
      <c r="U11" s="3">
        <v>0.50600961538461542</v>
      </c>
      <c r="V11">
        <v>6.25E-2</v>
      </c>
      <c r="W11">
        <v>3.2520325203252036E-2</v>
      </c>
      <c r="X11">
        <v>2.7027027027027029E-2</v>
      </c>
      <c r="Z11" t="s">
        <v>25</v>
      </c>
      <c r="AA11" t="s">
        <v>6</v>
      </c>
      <c r="AB11" t="s">
        <v>2</v>
      </c>
      <c r="AC11">
        <v>0.28985507246376813</v>
      </c>
      <c r="AD11">
        <v>0.22123893805309736</v>
      </c>
      <c r="AE11">
        <v>0.192</v>
      </c>
      <c r="AF11">
        <v>3.6585365853658534E-2</v>
      </c>
      <c r="AG11">
        <v>6.6666666666666666E-2</v>
      </c>
      <c r="AH11">
        <v>2.5423728813559324E-2</v>
      </c>
      <c r="AI11">
        <v>2.7027027027027029E-2</v>
      </c>
      <c r="AK11" t="s">
        <v>107</v>
      </c>
      <c r="AL11" t="s">
        <v>1</v>
      </c>
      <c r="AM11" t="s">
        <v>2</v>
      </c>
      <c r="AN11">
        <v>0.45741507870753934</v>
      </c>
      <c r="AO11">
        <v>0.7441860465116279</v>
      </c>
      <c r="AP11">
        <v>0.65142706131078221</v>
      </c>
      <c r="AQ11">
        <v>0.14117647058823529</v>
      </c>
      <c r="AR11">
        <v>0.10614525139664804</v>
      </c>
      <c r="AS11">
        <v>5.8479532163742687E-2</v>
      </c>
      <c r="AT11">
        <v>0.47089947089947087</v>
      </c>
    </row>
    <row r="12" spans="1:46" x14ac:dyDescent="0.35">
      <c r="A12" t="s">
        <v>20</v>
      </c>
      <c r="B12" t="s">
        <v>6</v>
      </c>
      <c r="C12" t="s">
        <v>1</v>
      </c>
      <c r="D12">
        <v>0.78873239436619713</v>
      </c>
      <c r="E12">
        <v>0.79452054794520544</v>
      </c>
      <c r="F12">
        <v>0.703125</v>
      </c>
      <c r="G12">
        <v>0.94883720930232562</v>
      </c>
      <c r="H12">
        <v>0.90963855421686746</v>
      </c>
      <c r="I12">
        <v>0.31654676258992803</v>
      </c>
      <c r="J12">
        <v>0.38097986405027573</v>
      </c>
      <c r="O12" t="s">
        <v>13</v>
      </c>
      <c r="P12" t="s">
        <v>6</v>
      </c>
      <c r="Q12" s="1" t="s">
        <v>2</v>
      </c>
      <c r="R12">
        <v>0.46186440677966101</v>
      </c>
      <c r="S12">
        <v>0.52380952380952384</v>
      </c>
      <c r="T12">
        <v>0.43315645326942825</v>
      </c>
      <c r="U12" s="3">
        <v>0.67572331074894709</v>
      </c>
      <c r="V12">
        <v>0.48768472906403942</v>
      </c>
      <c r="W12">
        <v>5.6910569105691054E-2</v>
      </c>
      <c r="X12">
        <v>1.4084507042253521E-2</v>
      </c>
      <c r="Z12" t="s">
        <v>29</v>
      </c>
      <c r="AA12" t="s">
        <v>6</v>
      </c>
      <c r="AB12" t="s">
        <v>2</v>
      </c>
      <c r="AC12">
        <v>0.98019801980198018</v>
      </c>
      <c r="AD12">
        <v>0.97619047619047616</v>
      </c>
      <c r="AE12">
        <v>0.98130841121495327</v>
      </c>
      <c r="AF12" s="3">
        <v>0.71232876712328763</v>
      </c>
      <c r="AG12">
        <v>0.3968253968253968</v>
      </c>
      <c r="AH12">
        <v>9.9173553719008267E-2</v>
      </c>
      <c r="AI12">
        <v>4.4247787610619468E-2</v>
      </c>
      <c r="AK12" t="s">
        <v>108</v>
      </c>
      <c r="AL12" t="s">
        <v>1</v>
      </c>
      <c r="AM12" t="s">
        <v>2</v>
      </c>
      <c r="AN12">
        <v>0.48534573534573533</v>
      </c>
      <c r="AO12">
        <v>0.48737607402511568</v>
      </c>
      <c r="AP12">
        <v>0.63995695839311328</v>
      </c>
      <c r="AQ12" s="3">
        <v>0.5862365591397849</v>
      </c>
      <c r="AR12">
        <v>0.37654320987654322</v>
      </c>
      <c r="AS12">
        <v>0.33918128654970758</v>
      </c>
      <c r="AT12">
        <v>0.23376623376623376</v>
      </c>
    </row>
    <row r="13" spans="1:46" x14ac:dyDescent="0.35">
      <c r="A13" t="s">
        <v>22</v>
      </c>
      <c r="B13" t="s">
        <v>6</v>
      </c>
      <c r="C13" t="s">
        <v>4</v>
      </c>
      <c r="D13">
        <v>0.68663594470046085</v>
      </c>
      <c r="E13">
        <v>0.61688311688311692</v>
      </c>
      <c r="F13">
        <v>0.4315068493150685</v>
      </c>
      <c r="G13">
        <v>0.92640692640692646</v>
      </c>
      <c r="H13">
        <v>0.9569377990430622</v>
      </c>
      <c r="I13">
        <v>0.78</v>
      </c>
      <c r="J13">
        <v>0.4703132304815334</v>
      </c>
      <c r="O13" t="s">
        <v>15</v>
      </c>
      <c r="P13" t="s">
        <v>6</v>
      </c>
      <c r="Q13" s="1" t="s">
        <v>2</v>
      </c>
      <c r="R13">
        <v>0.92647058823529416</v>
      </c>
      <c r="S13">
        <v>0.3724137931034483</v>
      </c>
      <c r="T13">
        <v>0.52518557794273601</v>
      </c>
      <c r="U13">
        <v>7.0048309178743953E-2</v>
      </c>
      <c r="V13">
        <v>4.2735042735042736E-2</v>
      </c>
      <c r="W13">
        <v>2.7522935779816515E-2</v>
      </c>
      <c r="X13">
        <v>4.4642857142857144E-2</v>
      </c>
      <c r="Z13" t="s">
        <v>5</v>
      </c>
      <c r="AA13" t="s">
        <v>6</v>
      </c>
      <c r="AB13" s="1" t="s">
        <v>2</v>
      </c>
      <c r="AC13">
        <v>0.67961165048543692</v>
      </c>
      <c r="AD13">
        <v>0.39310344827586208</v>
      </c>
      <c r="AE13">
        <v>0.38609583660644142</v>
      </c>
      <c r="AF13">
        <v>3.2887402452619841E-2</v>
      </c>
      <c r="AG13">
        <v>2.2058823529411766E-2</v>
      </c>
      <c r="AH13">
        <v>1.9867549668874173E-2</v>
      </c>
      <c r="AI13">
        <v>2.3076923076923078E-2</v>
      </c>
      <c r="AK13" t="s">
        <v>111</v>
      </c>
      <c r="AL13" t="s">
        <v>1</v>
      </c>
      <c r="AM13" t="s">
        <v>2</v>
      </c>
      <c r="AN13">
        <v>0.62412787670519632</v>
      </c>
      <c r="AO13">
        <v>0.56045454545454554</v>
      </c>
      <c r="AP13">
        <v>0.53717309542552261</v>
      </c>
      <c r="AQ13">
        <v>0.15130434782608695</v>
      </c>
      <c r="AR13">
        <v>0.13145539906103287</v>
      </c>
      <c r="AS13">
        <v>0.11682242990654206</v>
      </c>
      <c r="AT13">
        <v>0.14761904761904762</v>
      </c>
    </row>
    <row r="14" spans="1:46" x14ac:dyDescent="0.35">
      <c r="A14" t="s">
        <v>24</v>
      </c>
      <c r="B14" t="s">
        <v>6</v>
      </c>
      <c r="C14" t="s">
        <v>1</v>
      </c>
      <c r="D14">
        <v>0.61538461538461542</v>
      </c>
      <c r="E14">
        <v>0.72093023255813948</v>
      </c>
      <c r="F14">
        <v>0.5757575757575758</v>
      </c>
      <c r="G14">
        <v>0.89200000000000002</v>
      </c>
      <c r="H14">
        <v>0.69191919191919193</v>
      </c>
      <c r="I14">
        <v>0.25714285714285712</v>
      </c>
      <c r="J14">
        <v>0.29761904761904762</v>
      </c>
      <c r="O14" t="s">
        <v>19</v>
      </c>
      <c r="P14" t="s">
        <v>6</v>
      </c>
      <c r="Q14" s="1" t="s">
        <v>2</v>
      </c>
      <c r="R14">
        <v>0.5757575757575758</v>
      </c>
      <c r="S14">
        <v>0.6785714285714286</v>
      </c>
      <c r="T14">
        <v>0.51783723522853964</v>
      </c>
      <c r="U14">
        <v>0.10135135135135136</v>
      </c>
      <c r="V14">
        <v>0.21917808219178081</v>
      </c>
      <c r="W14">
        <v>8.2758620689655171E-2</v>
      </c>
      <c r="X14">
        <v>0.13821138211382114</v>
      </c>
      <c r="Z14" t="s">
        <v>9</v>
      </c>
      <c r="AA14" t="s">
        <v>6</v>
      </c>
      <c r="AB14" s="1" t="s">
        <v>2</v>
      </c>
      <c r="AC14">
        <v>5.3333333333333337E-2</v>
      </c>
      <c r="AD14">
        <v>2.6086956521739129E-2</v>
      </c>
      <c r="AE14">
        <v>0.10469077568134172</v>
      </c>
      <c r="AF14">
        <v>9.0909090909090905E-3</v>
      </c>
      <c r="AG14">
        <v>3.1007751937984496E-2</v>
      </c>
      <c r="AH14">
        <v>2.3255813953488372E-2</v>
      </c>
      <c r="AI14">
        <v>3.3333333333333333E-2</v>
      </c>
      <c r="AN14" s="2">
        <f>AVERAGE(AN9:AN13)</f>
        <v>0.46919642455317428</v>
      </c>
      <c r="AO14" s="2">
        <f t="shared" ref="AO14:AT14" si="0">AVERAGE(AO9:AO13)</f>
        <v>0.49350137241394415</v>
      </c>
      <c r="AP14" s="2">
        <f t="shared" si="0"/>
        <v>0.60038991711217382</v>
      </c>
      <c r="AQ14" s="2">
        <f t="shared" si="0"/>
        <v>0.2470526465231461</v>
      </c>
      <c r="AR14" s="2">
        <f t="shared" si="0"/>
        <v>0.2545517994420462</v>
      </c>
      <c r="AS14" s="2">
        <f t="shared" si="0"/>
        <v>0.2076188719462207</v>
      </c>
      <c r="AT14" s="2">
        <f t="shared" si="0"/>
        <v>0.22835715835715834</v>
      </c>
    </row>
    <row r="15" spans="1:46" x14ac:dyDescent="0.35">
      <c r="A15" t="s">
        <v>26</v>
      </c>
      <c r="B15" t="s">
        <v>1</v>
      </c>
      <c r="C15" t="s">
        <v>2</v>
      </c>
      <c r="D15">
        <v>0.61576354679802958</v>
      </c>
      <c r="E15">
        <v>0.84357541899441346</v>
      </c>
      <c r="F15">
        <v>0.54601226993865026</v>
      </c>
      <c r="G15">
        <v>0.19727891156462585</v>
      </c>
      <c r="H15">
        <v>0.18072289156626506</v>
      </c>
      <c r="I15">
        <v>8.8757396449704137E-2</v>
      </c>
      <c r="J15">
        <v>0.13410460021905807</v>
      </c>
      <c r="O15" t="s">
        <v>112</v>
      </c>
      <c r="P15" t="s">
        <v>6</v>
      </c>
      <c r="Q15" t="s">
        <v>2</v>
      </c>
      <c r="R15">
        <v>0.96863207547169816</v>
      </c>
      <c r="S15">
        <v>0.97836486192650574</v>
      </c>
      <c r="T15">
        <v>0.96267361111111116</v>
      </c>
      <c r="U15">
        <v>0.1695309471507947</v>
      </c>
      <c r="V15">
        <v>0.17006802721088435</v>
      </c>
      <c r="W15">
        <v>0.13496932515337423</v>
      </c>
      <c r="X15">
        <v>0.30769230769230771</v>
      </c>
      <c r="Z15" t="s">
        <v>11</v>
      </c>
      <c r="AA15" t="s">
        <v>6</v>
      </c>
      <c r="AB15" s="1" t="s">
        <v>2</v>
      </c>
      <c r="AC15">
        <v>0.40625</v>
      </c>
      <c r="AD15">
        <v>0.44881889763779526</v>
      </c>
      <c r="AE15">
        <v>0.5502403846153846</v>
      </c>
      <c r="AF15" s="3">
        <v>0.50600961538461542</v>
      </c>
      <c r="AG15">
        <v>6.25E-2</v>
      </c>
      <c r="AH15">
        <v>3.2520325203252036E-2</v>
      </c>
      <c r="AI15">
        <v>2.7027027027027029E-2</v>
      </c>
      <c r="AM15" t="s">
        <v>100</v>
      </c>
      <c r="AN15" s="2">
        <f>STDEV(AN9:AN13)/SQRT(5)</f>
        <v>4.3955744538731009E-2</v>
      </c>
      <c r="AO15" s="2">
        <f t="shared" ref="AO15:AT15" si="1">STDEV(AO9:AO13)/SQRT(5)</f>
        <v>8.0106277685161723E-2</v>
      </c>
      <c r="AP15" s="2">
        <f t="shared" si="1"/>
        <v>2.4349385615000517E-2</v>
      </c>
      <c r="AQ15" s="2">
        <f t="shared" si="1"/>
        <v>8.8928829279093138E-2</v>
      </c>
      <c r="AR15" s="2">
        <f t="shared" si="1"/>
        <v>0.11036817077002753</v>
      </c>
      <c r="AS15" s="2">
        <f t="shared" si="1"/>
        <v>8.8544135720788911E-2</v>
      </c>
      <c r="AT15" s="2">
        <f t="shared" si="1"/>
        <v>7.4278354537255953E-2</v>
      </c>
    </row>
    <row r="16" spans="1:46" x14ac:dyDescent="0.35">
      <c r="A16" t="s">
        <v>28</v>
      </c>
      <c r="B16" t="s">
        <v>1</v>
      </c>
      <c r="C16" t="s">
        <v>4</v>
      </c>
      <c r="D16">
        <v>0.73966942148760328</v>
      </c>
      <c r="E16">
        <v>0.64171122994652408</v>
      </c>
      <c r="F16">
        <v>0.4913294797687861</v>
      </c>
      <c r="G16">
        <v>0.89814814814814814</v>
      </c>
      <c r="H16">
        <v>0.96682464454976302</v>
      </c>
      <c r="I16">
        <v>0.93004115226337447</v>
      </c>
      <c r="J16">
        <v>0.86968475073313778</v>
      </c>
      <c r="O16" t="s">
        <v>113</v>
      </c>
      <c r="P16" t="s">
        <v>6</v>
      </c>
      <c r="Q16" t="s">
        <v>2</v>
      </c>
      <c r="R16">
        <v>0.3431818181818182</v>
      </c>
      <c r="S16">
        <v>0.44462302746931615</v>
      </c>
      <c r="T16">
        <v>0.61285846438482894</v>
      </c>
      <c r="U16">
        <v>0.49559799539482596</v>
      </c>
      <c r="V16" s="3">
        <v>0.61146496815286622</v>
      </c>
      <c r="W16">
        <v>0.28965517241379313</v>
      </c>
      <c r="X16">
        <v>0.13043478260869565</v>
      </c>
      <c r="Z16" t="s">
        <v>13</v>
      </c>
      <c r="AA16" t="s">
        <v>6</v>
      </c>
      <c r="AB16" s="1" t="s">
        <v>2</v>
      </c>
      <c r="AC16">
        <v>0.46186440677966101</v>
      </c>
      <c r="AD16">
        <v>0.52380952380952384</v>
      </c>
      <c r="AE16">
        <v>0.43315645326942825</v>
      </c>
      <c r="AF16" s="3">
        <v>0.67572331074894709</v>
      </c>
      <c r="AG16">
        <v>0.48768472906403942</v>
      </c>
      <c r="AH16">
        <v>5.6910569105691054E-2</v>
      </c>
      <c r="AI16">
        <v>1.4084507042253521E-2</v>
      </c>
    </row>
    <row r="17" spans="1:46" x14ac:dyDescent="0.35">
      <c r="A17" t="s">
        <v>30</v>
      </c>
      <c r="B17" t="s">
        <v>6</v>
      </c>
      <c r="C17" t="s">
        <v>2</v>
      </c>
      <c r="D17">
        <v>0.76470588235294112</v>
      </c>
      <c r="E17">
        <v>0.65359477124183007</v>
      </c>
      <c r="F17">
        <v>0.52941176470588236</v>
      </c>
      <c r="G17">
        <v>0.19847328244274809</v>
      </c>
      <c r="H17">
        <v>0.1440677966101695</v>
      </c>
      <c r="I17">
        <v>0.11851851851851852</v>
      </c>
      <c r="J17">
        <v>0.15579581708613965</v>
      </c>
      <c r="O17" t="s">
        <v>114</v>
      </c>
      <c r="P17" t="s">
        <v>6</v>
      </c>
      <c r="Q17" t="s">
        <v>2</v>
      </c>
      <c r="R17">
        <v>0.40445990180032731</v>
      </c>
      <c r="S17">
        <v>0.68576329331046315</v>
      </c>
      <c r="T17">
        <v>0.62624945675793131</v>
      </c>
      <c r="U17" s="3">
        <v>0.75655172413793104</v>
      </c>
      <c r="V17">
        <v>0.2807017543859649</v>
      </c>
      <c r="W17">
        <v>0.4</v>
      </c>
      <c r="X17">
        <v>0.17272727272727273</v>
      </c>
      <c r="Z17" t="s">
        <v>15</v>
      </c>
      <c r="AA17" t="s">
        <v>6</v>
      </c>
      <c r="AB17" s="1" t="s">
        <v>2</v>
      </c>
      <c r="AC17">
        <v>0.92647058823529416</v>
      </c>
      <c r="AD17">
        <v>0.3724137931034483</v>
      </c>
      <c r="AE17">
        <v>0.52518557794273601</v>
      </c>
      <c r="AF17">
        <v>7.0048309178743953E-2</v>
      </c>
      <c r="AG17">
        <v>4.2735042735042736E-2</v>
      </c>
      <c r="AH17">
        <v>2.7522935779816515E-2</v>
      </c>
      <c r="AI17">
        <v>4.4642857142857144E-2</v>
      </c>
    </row>
    <row r="18" spans="1:46" x14ac:dyDescent="0.35">
      <c r="A18" t="s">
        <v>33</v>
      </c>
      <c r="B18" t="s">
        <v>6</v>
      </c>
      <c r="C18" t="s">
        <v>4</v>
      </c>
      <c r="D18">
        <v>0.72180451127819545</v>
      </c>
      <c r="E18">
        <v>0.7350427350427351</v>
      </c>
      <c r="F18">
        <v>0.75490196078431371</v>
      </c>
      <c r="G18">
        <v>0.82269503546099287</v>
      </c>
      <c r="H18">
        <v>0.94244604316546765</v>
      </c>
      <c r="I18">
        <v>0.95302013422818788</v>
      </c>
      <c r="J18">
        <v>0.89898373983739832</v>
      </c>
      <c r="Z18" t="s">
        <v>19</v>
      </c>
      <c r="AA18" t="s">
        <v>6</v>
      </c>
      <c r="AB18" s="1" t="s">
        <v>2</v>
      </c>
      <c r="AC18">
        <v>0.5757575757575758</v>
      </c>
      <c r="AD18">
        <v>0.6785714285714286</v>
      </c>
      <c r="AE18">
        <v>0.51783723522853964</v>
      </c>
      <c r="AF18">
        <v>0.10135135135135136</v>
      </c>
      <c r="AG18">
        <v>0.21917808219178081</v>
      </c>
      <c r="AH18">
        <v>8.2758620689655171E-2</v>
      </c>
      <c r="AI18">
        <v>0.13821138211382114</v>
      </c>
    </row>
    <row r="19" spans="1:46" x14ac:dyDescent="0.35">
      <c r="A19" t="s">
        <v>35</v>
      </c>
      <c r="B19" t="s">
        <v>1</v>
      </c>
      <c r="C19" t="s">
        <v>4</v>
      </c>
      <c r="D19">
        <v>0.41706161137440756</v>
      </c>
      <c r="E19">
        <v>0.68163265306122445</v>
      </c>
      <c r="F19">
        <v>0.67248908296943233</v>
      </c>
      <c r="G19">
        <v>0.8571428571428571</v>
      </c>
      <c r="H19">
        <v>0.96923076923076923</v>
      </c>
      <c r="I19">
        <v>0.97560975609756095</v>
      </c>
      <c r="J19">
        <v>0.98002364066193848</v>
      </c>
      <c r="R19">
        <f>AVERAGE(R5:R18)</f>
        <v>0.57628933345894306</v>
      </c>
      <c r="S19">
        <f t="shared" ref="S19:X19" si="2">AVERAGE(S5:S18)</f>
        <v>0.50811255567400215</v>
      </c>
      <c r="T19">
        <f t="shared" si="2"/>
        <v>0.52261737509405048</v>
      </c>
      <c r="U19">
        <f t="shared" si="2"/>
        <v>0.32116867871054144</v>
      </c>
      <c r="V19">
        <f t="shared" si="2"/>
        <v>0.19834238856249836</v>
      </c>
      <c r="W19">
        <f t="shared" si="2"/>
        <v>9.6412952057040549E-2</v>
      </c>
      <c r="X19">
        <f t="shared" si="2"/>
        <v>7.859824402572925E-2</v>
      </c>
      <c r="Z19" t="s">
        <v>112</v>
      </c>
      <c r="AA19" t="s">
        <v>6</v>
      </c>
      <c r="AB19" t="s">
        <v>2</v>
      </c>
      <c r="AC19">
        <v>0.96863207547169816</v>
      </c>
      <c r="AD19">
        <v>0.97836486192650574</v>
      </c>
      <c r="AE19">
        <v>0.96267361111111116</v>
      </c>
      <c r="AF19">
        <v>0.1695309471507947</v>
      </c>
      <c r="AG19">
        <v>0.17006802721088435</v>
      </c>
      <c r="AH19">
        <v>0.13496932515337423</v>
      </c>
      <c r="AI19">
        <v>0.30769230769230771</v>
      </c>
      <c r="AK19" t="s">
        <v>56</v>
      </c>
      <c r="AL19" t="s">
        <v>1</v>
      </c>
      <c r="AM19" t="s">
        <v>4</v>
      </c>
      <c r="AN19">
        <v>0.5748987854251012</v>
      </c>
      <c r="AO19">
        <v>0.3165829145728643</v>
      </c>
      <c r="AP19">
        <v>0.54748603351955305</v>
      </c>
      <c r="AQ19">
        <v>1.1560693641618497E-2</v>
      </c>
      <c r="AR19" s="3">
        <v>0.88584474885844744</v>
      </c>
      <c r="AS19" s="3">
        <v>0.88235294117647056</v>
      </c>
      <c r="AT19" s="3">
        <v>0.55026455026455023</v>
      </c>
    </row>
    <row r="20" spans="1:46" x14ac:dyDescent="0.35">
      <c r="A20" t="s">
        <v>36</v>
      </c>
      <c r="B20" t="s">
        <v>1</v>
      </c>
      <c r="C20" t="s">
        <v>4</v>
      </c>
      <c r="D20">
        <v>0.44152046783625731</v>
      </c>
      <c r="E20">
        <v>0.42320819112627989</v>
      </c>
      <c r="F20">
        <v>0.17174515235457063</v>
      </c>
      <c r="G20">
        <v>0.92639593908629436</v>
      </c>
      <c r="H20">
        <v>0.97376093294460642</v>
      </c>
      <c r="I20">
        <v>0.93191489361702129</v>
      </c>
      <c r="J20">
        <v>0.8267734553775743</v>
      </c>
      <c r="Z20" t="s">
        <v>113</v>
      </c>
      <c r="AA20" t="s">
        <v>6</v>
      </c>
      <c r="AB20" t="s">
        <v>2</v>
      </c>
      <c r="AC20">
        <v>0.3431818181818182</v>
      </c>
      <c r="AD20">
        <v>0.44462302746931615</v>
      </c>
      <c r="AE20">
        <v>0.61285846438482894</v>
      </c>
      <c r="AF20">
        <v>0.49559799539482596</v>
      </c>
      <c r="AG20" s="3">
        <v>0.61146496815286622</v>
      </c>
      <c r="AH20">
        <v>0.28965517241379313</v>
      </c>
      <c r="AI20">
        <v>0.13043478260869565</v>
      </c>
      <c r="AK20" t="s">
        <v>58</v>
      </c>
      <c r="AL20" t="s">
        <v>1</v>
      </c>
      <c r="AM20" t="s">
        <v>4</v>
      </c>
      <c r="AN20">
        <v>0.34931506849315069</v>
      </c>
      <c r="AO20">
        <v>0.66911764705882348</v>
      </c>
      <c r="AP20">
        <v>0.50684931506849318</v>
      </c>
      <c r="AQ20" s="3">
        <v>0.56390977443609025</v>
      </c>
      <c r="AR20" s="3">
        <v>0.51700680272108845</v>
      </c>
      <c r="AS20" s="3">
        <v>0.971830985915493</v>
      </c>
      <c r="AT20" s="3">
        <v>0.9285714285714286</v>
      </c>
    </row>
    <row r="21" spans="1:46" x14ac:dyDescent="0.35">
      <c r="A21" t="s">
        <v>37</v>
      </c>
      <c r="B21" t="s">
        <v>6</v>
      </c>
      <c r="C21" t="s">
        <v>2</v>
      </c>
      <c r="D21">
        <v>0.22535211267605634</v>
      </c>
      <c r="E21">
        <v>0.48809523809523808</v>
      </c>
      <c r="F21">
        <v>0.57777777777777772</v>
      </c>
      <c r="G21">
        <v>3.7383177570093455E-2</v>
      </c>
      <c r="H21">
        <v>1.0638297872340425E-2</v>
      </c>
      <c r="I21">
        <v>3.3613445378151259E-2</v>
      </c>
      <c r="J21">
        <v>1.8867924528301886E-2</v>
      </c>
      <c r="Z21" t="s">
        <v>114</v>
      </c>
      <c r="AA21" t="s">
        <v>6</v>
      </c>
      <c r="AB21" t="s">
        <v>2</v>
      </c>
      <c r="AC21">
        <v>0.40445990180032731</v>
      </c>
      <c r="AD21">
        <v>0.68576329331046315</v>
      </c>
      <c r="AE21">
        <v>0.62624945675793131</v>
      </c>
      <c r="AF21" s="3">
        <v>0.75655172413793104</v>
      </c>
      <c r="AG21">
        <v>0.2807017543859649</v>
      </c>
      <c r="AH21">
        <v>0.4</v>
      </c>
      <c r="AI21">
        <v>0.17272727272727273</v>
      </c>
      <c r="AK21" t="s">
        <v>62</v>
      </c>
      <c r="AL21" t="s">
        <v>1</v>
      </c>
      <c r="AM21" t="s">
        <v>4</v>
      </c>
      <c r="AN21">
        <v>0.77325581395348841</v>
      </c>
      <c r="AO21">
        <v>0.90476190476190477</v>
      </c>
      <c r="AP21">
        <v>0.93661971830985913</v>
      </c>
      <c r="AQ21" s="3">
        <v>0.93877551020408168</v>
      </c>
      <c r="AR21" s="3">
        <v>0.95862068965517244</v>
      </c>
      <c r="AS21" s="3">
        <v>0.93617021276595747</v>
      </c>
      <c r="AT21" s="3">
        <v>0.9538461538461539</v>
      </c>
    </row>
    <row r="22" spans="1:46" x14ac:dyDescent="0.35">
      <c r="A22" t="s">
        <v>38</v>
      </c>
      <c r="B22" t="s">
        <v>6</v>
      </c>
      <c r="C22" t="s">
        <v>1</v>
      </c>
      <c r="D22">
        <v>0.59405940594059403</v>
      </c>
      <c r="E22">
        <v>0.5</v>
      </c>
      <c r="F22">
        <v>0.43846153846153846</v>
      </c>
      <c r="G22">
        <v>0.7931034482758621</v>
      </c>
      <c r="H22">
        <v>0.96842105263157896</v>
      </c>
      <c r="I22">
        <v>4.7619047619047616E-2</v>
      </c>
      <c r="J22">
        <v>2.6785714285714284E-2</v>
      </c>
      <c r="Z22" t="s">
        <v>119</v>
      </c>
      <c r="AA22" t="s">
        <v>6</v>
      </c>
      <c r="AB22" t="s">
        <v>2</v>
      </c>
      <c r="AC22">
        <v>0.33385579937304077</v>
      </c>
      <c r="AD22">
        <v>0.59259259259259256</v>
      </c>
      <c r="AE22">
        <v>0.69027517198248911</v>
      </c>
      <c r="AF22" s="3">
        <v>0.79174683544303792</v>
      </c>
      <c r="AG22">
        <v>0.34645669291338582</v>
      </c>
      <c r="AH22">
        <v>0.359375</v>
      </c>
      <c r="AI22">
        <v>0.24545454545454545</v>
      </c>
      <c r="AK22" t="s">
        <v>64</v>
      </c>
      <c r="AL22" t="s">
        <v>1</v>
      </c>
      <c r="AM22" t="s">
        <v>4</v>
      </c>
      <c r="AN22">
        <v>0.52662721893491127</v>
      </c>
      <c r="AO22">
        <v>0.42953020134228187</v>
      </c>
      <c r="AP22">
        <v>0.25925925925925924</v>
      </c>
      <c r="AQ22" s="3">
        <v>0.5089285714285714</v>
      </c>
      <c r="AR22" s="3">
        <v>0.75409836065573765</v>
      </c>
      <c r="AS22">
        <v>0.29599999999999999</v>
      </c>
      <c r="AT22" s="3">
        <v>0.59259259259259256</v>
      </c>
    </row>
    <row r="23" spans="1:46" x14ac:dyDescent="0.35">
      <c r="A23" t="s">
        <v>40</v>
      </c>
      <c r="B23" t="s">
        <v>1</v>
      </c>
      <c r="C23" t="s">
        <v>4</v>
      </c>
      <c r="D23">
        <v>0.59887005649717517</v>
      </c>
      <c r="E23">
        <v>0.74863387978142082</v>
      </c>
      <c r="F23">
        <v>0.79365079365079361</v>
      </c>
      <c r="G23">
        <v>0.544973544973545</v>
      </c>
      <c r="H23">
        <v>0.92307692307692313</v>
      </c>
      <c r="I23">
        <v>0.97297297297297303</v>
      </c>
      <c r="J23">
        <v>0.86111111111111116</v>
      </c>
      <c r="Z23" t="s">
        <v>121</v>
      </c>
      <c r="AA23" t="s">
        <v>6</v>
      </c>
      <c r="AB23" t="s">
        <v>2</v>
      </c>
      <c r="AC23">
        <v>0.44405003380662611</v>
      </c>
      <c r="AD23">
        <v>0.66746357012750457</v>
      </c>
      <c r="AE23">
        <v>0.63661740558292279</v>
      </c>
      <c r="AF23">
        <v>0.13752913752913754</v>
      </c>
      <c r="AG23">
        <v>0.15277777777777779</v>
      </c>
      <c r="AH23">
        <v>0.25748502994011974</v>
      </c>
      <c r="AI23">
        <v>0.18128654970760233</v>
      </c>
      <c r="AK23" t="s">
        <v>65</v>
      </c>
      <c r="AL23" t="s">
        <v>1</v>
      </c>
      <c r="AM23" t="s">
        <v>4</v>
      </c>
      <c r="AN23">
        <v>0.35</v>
      </c>
      <c r="AO23">
        <v>0.10526315789473684</v>
      </c>
      <c r="AP23">
        <v>0.20224719101123595</v>
      </c>
      <c r="AQ23" s="3">
        <v>0.89380530973451322</v>
      </c>
      <c r="AR23" s="3">
        <v>0.9732142857142857</v>
      </c>
      <c r="AS23" s="3">
        <v>0.93220338983050843</v>
      </c>
      <c r="AT23" s="3">
        <v>0.88118811881188119</v>
      </c>
    </row>
    <row r="24" spans="1:46" x14ac:dyDescent="0.35">
      <c r="A24" t="s">
        <v>42</v>
      </c>
      <c r="B24" t="s">
        <v>1</v>
      </c>
      <c r="C24" t="s">
        <v>1</v>
      </c>
      <c r="D24">
        <v>0.47263681592039802</v>
      </c>
      <c r="E24">
        <v>0.59760956175298807</v>
      </c>
      <c r="F24">
        <v>0.4263565891472868</v>
      </c>
      <c r="H24">
        <v>0.4854368932038835</v>
      </c>
      <c r="I24">
        <v>0.99264705882352944</v>
      </c>
      <c r="J24">
        <v>1</v>
      </c>
      <c r="O24" t="s">
        <v>0</v>
      </c>
      <c r="P24" t="s">
        <v>1</v>
      </c>
      <c r="Q24" s="1" t="s">
        <v>2</v>
      </c>
      <c r="R24">
        <v>0.41739130434782606</v>
      </c>
      <c r="S24">
        <v>0.41666666666666669</v>
      </c>
      <c r="T24" s="3">
        <v>0.62741545893719808</v>
      </c>
      <c r="U24">
        <v>9.6779964221824694E-2</v>
      </c>
      <c r="V24">
        <v>2.8985507246376812E-2</v>
      </c>
      <c r="W24">
        <v>3.4722222222222224E-2</v>
      </c>
      <c r="X24">
        <v>2.0270270270270271E-2</v>
      </c>
      <c r="AC24" s="2">
        <f>AVERAGE(AC9:AC23)</f>
        <v>0.55131114454306174</v>
      </c>
      <c r="AD24" s="2">
        <f t="shared" ref="AD24:AI24" si="3">AVERAGE(AD9:AD23)</f>
        <v>0.5243679590988084</v>
      </c>
      <c r="AE24" s="2">
        <f t="shared" si="3"/>
        <v>0.54139456358587124</v>
      </c>
      <c r="AF24" s="2">
        <f t="shared" si="3"/>
        <v>0.34029791974728091</v>
      </c>
      <c r="AG24" s="2">
        <f t="shared" si="3"/>
        <v>0.2051790348002428</v>
      </c>
      <c r="AH24" s="2">
        <f t="shared" si="3"/>
        <v>0.12468189377877645</v>
      </c>
      <c r="AI24" s="2">
        <f t="shared" si="3"/>
        <v>9.65678844997752E-2</v>
      </c>
      <c r="AK24" t="s">
        <v>66</v>
      </c>
      <c r="AL24" t="s">
        <v>1</v>
      </c>
      <c r="AM24" t="s">
        <v>4</v>
      </c>
      <c r="AN24">
        <v>0.59523809523809523</v>
      </c>
      <c r="AO24">
        <v>0.54679802955665024</v>
      </c>
      <c r="AP24">
        <v>0.72928176795580113</v>
      </c>
      <c r="AQ24" s="3">
        <v>0.88400000000000001</v>
      </c>
      <c r="AR24" s="3">
        <v>0.95501730103806226</v>
      </c>
      <c r="AS24" s="3">
        <v>0.85135135135135132</v>
      </c>
      <c r="AT24">
        <v>0.26035502958579881</v>
      </c>
    </row>
    <row r="25" spans="1:46" x14ac:dyDescent="0.35">
      <c r="A25" t="s">
        <v>44</v>
      </c>
      <c r="B25" t="s">
        <v>6</v>
      </c>
      <c r="C25" t="s">
        <v>4</v>
      </c>
      <c r="D25">
        <v>0.359375</v>
      </c>
      <c r="E25">
        <v>0.52307692307692311</v>
      </c>
      <c r="F25">
        <v>0.28873239436619719</v>
      </c>
      <c r="G25">
        <v>0.75974025974025972</v>
      </c>
      <c r="H25">
        <v>0.97777777777777775</v>
      </c>
      <c r="I25">
        <v>0.53846153846153844</v>
      </c>
      <c r="J25">
        <v>0.82677165354330706</v>
      </c>
      <c r="O25" t="s">
        <v>107</v>
      </c>
      <c r="P25" t="s">
        <v>1</v>
      </c>
      <c r="Q25" t="s">
        <v>2</v>
      </c>
      <c r="R25">
        <v>0.45741507870753934</v>
      </c>
      <c r="S25">
        <v>0.7441860465116279</v>
      </c>
      <c r="T25">
        <v>0.65142706131078221</v>
      </c>
      <c r="U25">
        <v>0.14117647058823529</v>
      </c>
      <c r="V25">
        <v>0.10614525139664804</v>
      </c>
      <c r="W25">
        <v>5.8479532163742687E-2</v>
      </c>
      <c r="X25">
        <v>0.47089947089947087</v>
      </c>
      <c r="AB25" t="s">
        <v>145</v>
      </c>
      <c r="AC25" s="2">
        <f>STDEV(AC9:AC23)/SQRT(15)</f>
        <v>7.0080226089166295E-2</v>
      </c>
      <c r="AD25" s="2">
        <f t="shared" ref="AD25:AI25" si="4">STDEV(AD9:AD23)/SQRT(15)</f>
        <v>6.5735492869190615E-2</v>
      </c>
      <c r="AE25" s="2">
        <f t="shared" si="4"/>
        <v>6.2147356022053679E-2</v>
      </c>
      <c r="AF25" s="2">
        <f t="shared" si="4"/>
        <v>7.9293290975647232E-2</v>
      </c>
      <c r="AG25" s="2">
        <f t="shared" si="4"/>
        <v>4.7379094828167552E-2</v>
      </c>
      <c r="AH25" s="2">
        <f t="shared" si="4"/>
        <v>3.4474428174043406E-2</v>
      </c>
      <c r="AI25" s="2">
        <f t="shared" si="4"/>
        <v>2.4211328863642721E-2</v>
      </c>
      <c r="AK25" t="s">
        <v>67</v>
      </c>
      <c r="AL25" t="s">
        <v>1</v>
      </c>
      <c r="AM25" t="s">
        <v>4</v>
      </c>
      <c r="AN25">
        <v>0.35338345864661652</v>
      </c>
      <c r="AO25">
        <v>0.42608695652173911</v>
      </c>
      <c r="AP25">
        <v>0.47692307692307695</v>
      </c>
      <c r="AQ25" s="3">
        <v>0.84210526315789469</v>
      </c>
      <c r="AR25" s="3">
        <v>0.96</v>
      </c>
      <c r="AS25" s="3">
        <v>0.76595744680851063</v>
      </c>
      <c r="AT25" s="3">
        <v>0.78923766816143492</v>
      </c>
    </row>
    <row r="26" spans="1:46" x14ac:dyDescent="0.35">
      <c r="A26" t="s">
        <v>45</v>
      </c>
      <c r="B26" t="s">
        <v>6</v>
      </c>
      <c r="C26" t="s">
        <v>4</v>
      </c>
      <c r="D26">
        <v>0.4563106796116505</v>
      </c>
      <c r="E26">
        <v>0.25600000000000001</v>
      </c>
      <c r="F26">
        <v>0.41584158415841582</v>
      </c>
      <c r="G26">
        <v>0.94285714285714284</v>
      </c>
      <c r="H26">
        <v>0.80379746835443033</v>
      </c>
      <c r="I26">
        <v>0.98245614035087714</v>
      </c>
      <c r="J26">
        <v>0.84873949579831931</v>
      </c>
      <c r="O26" t="s">
        <v>108</v>
      </c>
      <c r="P26" t="s">
        <v>1</v>
      </c>
      <c r="Q26" t="s">
        <v>2</v>
      </c>
      <c r="R26">
        <v>0.48534573534573533</v>
      </c>
      <c r="S26">
        <v>0.48737607402511568</v>
      </c>
      <c r="T26">
        <v>0.63995695839311328</v>
      </c>
      <c r="U26" s="3">
        <v>0.5862365591397849</v>
      </c>
      <c r="V26">
        <v>0.37654320987654322</v>
      </c>
      <c r="W26">
        <v>0.33918128654970758</v>
      </c>
      <c r="X26">
        <v>0.23376623376623376</v>
      </c>
      <c r="AK26" t="s">
        <v>57</v>
      </c>
      <c r="AL26" t="s">
        <v>1</v>
      </c>
      <c r="AM26" s="1" t="s">
        <v>4</v>
      </c>
      <c r="AN26">
        <v>0.49586776859504134</v>
      </c>
      <c r="AO26">
        <v>0.5892857142857143</v>
      </c>
      <c r="AP26">
        <v>0.3314606741573034</v>
      </c>
      <c r="AQ26" s="3">
        <v>0.82515948963317387</v>
      </c>
      <c r="AR26" s="3">
        <v>0.99224806201550386</v>
      </c>
      <c r="AS26" s="3">
        <v>0.94101876675603213</v>
      </c>
      <c r="AT26">
        <v>0.1111111111111111</v>
      </c>
    </row>
    <row r="27" spans="1:46" x14ac:dyDescent="0.35">
      <c r="A27" t="s">
        <v>46</v>
      </c>
      <c r="B27" t="s">
        <v>1</v>
      </c>
      <c r="C27" t="s">
        <v>2</v>
      </c>
      <c r="D27">
        <v>0.50292397660818711</v>
      </c>
      <c r="E27">
        <v>0.51578947368421058</v>
      </c>
      <c r="F27">
        <v>0.52717391304347827</v>
      </c>
      <c r="G27">
        <v>0.35897435897435898</v>
      </c>
      <c r="H27">
        <v>0.50331125827814571</v>
      </c>
      <c r="I27">
        <v>0.14482758620689656</v>
      </c>
      <c r="J27">
        <v>0.15028901734104047</v>
      </c>
      <c r="O27" t="s">
        <v>111</v>
      </c>
      <c r="P27" t="s">
        <v>1</v>
      </c>
      <c r="Q27" t="s">
        <v>2</v>
      </c>
      <c r="R27">
        <v>0.62412787670519632</v>
      </c>
      <c r="S27">
        <v>0.56045454545454554</v>
      </c>
      <c r="T27">
        <v>0.53717309542552261</v>
      </c>
      <c r="U27">
        <v>0.15130434782608695</v>
      </c>
      <c r="V27">
        <v>0.13145539906103287</v>
      </c>
      <c r="W27">
        <v>0.11682242990654206</v>
      </c>
      <c r="X27">
        <v>0.14761904761904762</v>
      </c>
      <c r="AK27" t="s">
        <v>59</v>
      </c>
      <c r="AL27" t="s">
        <v>1</v>
      </c>
      <c r="AM27" s="1" t="s">
        <v>4</v>
      </c>
      <c r="AN27">
        <v>5.1724137931034482E-2</v>
      </c>
      <c r="AO27">
        <v>0.21686746987951808</v>
      </c>
      <c r="AP27">
        <v>0.33667048054919907</v>
      </c>
      <c r="AQ27" s="3">
        <v>0.52136194029850746</v>
      </c>
      <c r="AR27" s="3">
        <v>0.89230769230769236</v>
      </c>
      <c r="AS27" s="3">
        <v>0.86547085201793716</v>
      </c>
      <c r="AT27" s="3">
        <v>0.52941176470588236</v>
      </c>
    </row>
    <row r="28" spans="1:46" x14ac:dyDescent="0.35">
      <c r="A28" t="s">
        <v>47</v>
      </c>
      <c r="B28" t="s">
        <v>1</v>
      </c>
      <c r="C28" t="s">
        <v>2</v>
      </c>
      <c r="D28">
        <v>0.65151515151515149</v>
      </c>
      <c r="E28">
        <v>0.67777777777777781</v>
      </c>
      <c r="F28">
        <v>0.2896174863387978</v>
      </c>
      <c r="G28">
        <v>0.31052631578947371</v>
      </c>
      <c r="H28">
        <v>0.43425814234016885</v>
      </c>
      <c r="I28">
        <v>0.39263803680981596</v>
      </c>
      <c r="J28">
        <v>0.31818181818181818</v>
      </c>
      <c r="AK28" t="s">
        <v>48</v>
      </c>
      <c r="AL28" t="s">
        <v>1</v>
      </c>
      <c r="AM28" s="1" t="s">
        <v>4</v>
      </c>
      <c r="AN28">
        <v>0.38738738738738737</v>
      </c>
      <c r="AO28">
        <v>0.34482758620689657</v>
      </c>
      <c r="AP28">
        <v>0.69440154440154434</v>
      </c>
      <c r="AQ28" s="3">
        <v>0.94663149350649345</v>
      </c>
      <c r="AR28" s="3">
        <v>0.70198675496688745</v>
      </c>
      <c r="AS28" s="3">
        <v>0.85034013605442171</v>
      </c>
      <c r="AT28">
        <v>0.39694656488549618</v>
      </c>
    </row>
    <row r="29" spans="1:46" x14ac:dyDescent="0.35">
      <c r="A29" t="s">
        <v>49</v>
      </c>
      <c r="B29" t="s">
        <v>1</v>
      </c>
      <c r="C29" t="s">
        <v>2</v>
      </c>
      <c r="D29">
        <v>0.34196891191709844</v>
      </c>
      <c r="E29">
        <v>0.40384615384615385</v>
      </c>
      <c r="F29">
        <v>9.4017094017094016E-2</v>
      </c>
      <c r="G29">
        <v>6.4516129032258063E-2</v>
      </c>
      <c r="H29">
        <v>3.125E-2</v>
      </c>
      <c r="I29">
        <v>1.4563106796116505E-2</v>
      </c>
      <c r="J29">
        <v>1.834862385321101E-2</v>
      </c>
      <c r="Z29" t="s">
        <v>31</v>
      </c>
      <c r="AA29" t="s">
        <v>6</v>
      </c>
      <c r="AB29" t="s">
        <v>4</v>
      </c>
      <c r="AC29">
        <v>0.660377358490566</v>
      </c>
      <c r="AD29">
        <v>0.5</v>
      </c>
      <c r="AE29">
        <v>0.50505050505050508</v>
      </c>
      <c r="AF29" s="3">
        <v>0.8584070796460177</v>
      </c>
      <c r="AG29" s="3">
        <v>0.98130841121495327</v>
      </c>
      <c r="AH29" s="3">
        <v>0.9765625</v>
      </c>
      <c r="AI29" s="3">
        <v>0.97599999999999998</v>
      </c>
      <c r="AK29" t="s">
        <v>60</v>
      </c>
      <c r="AL29" t="s">
        <v>1</v>
      </c>
      <c r="AM29" s="1" t="s">
        <v>4</v>
      </c>
      <c r="AN29">
        <v>0.6198347107438017</v>
      </c>
      <c r="AO29">
        <v>0.59292035398230092</v>
      </c>
      <c r="AP29">
        <v>0.60923423423423428</v>
      </c>
      <c r="AQ29" s="3">
        <v>0.87261904761904763</v>
      </c>
      <c r="AR29" s="3">
        <v>0.54132231404958675</v>
      </c>
      <c r="AS29" s="3">
        <v>0.76585365853658538</v>
      </c>
      <c r="AT29" s="3">
        <v>0.98136645962732916</v>
      </c>
    </row>
    <row r="30" spans="1:46" x14ac:dyDescent="0.35">
      <c r="A30" t="s">
        <v>51</v>
      </c>
      <c r="B30" t="s">
        <v>6</v>
      </c>
      <c r="C30" t="s">
        <v>4</v>
      </c>
      <c r="D30">
        <v>0.5393258426966292</v>
      </c>
      <c r="E30">
        <v>0.4358974358974359</v>
      </c>
      <c r="F30">
        <v>0.45945945945945948</v>
      </c>
      <c r="G30">
        <v>0.5714285714285714</v>
      </c>
      <c r="H30">
        <v>0.72357723577235777</v>
      </c>
      <c r="I30">
        <v>0.8125</v>
      </c>
      <c r="J30">
        <v>0.55652173913043479</v>
      </c>
      <c r="O30" t="s">
        <v>31</v>
      </c>
      <c r="P30" t="s">
        <v>6</v>
      </c>
      <c r="Q30" t="s">
        <v>4</v>
      </c>
      <c r="R30">
        <v>0.660377358490566</v>
      </c>
      <c r="S30">
        <v>0.5</v>
      </c>
      <c r="T30">
        <v>0.50505050505050508</v>
      </c>
      <c r="U30" s="3">
        <v>0.8584070796460177</v>
      </c>
      <c r="V30" s="3">
        <v>0.98130841121495327</v>
      </c>
      <c r="W30" s="3">
        <v>0.9765625</v>
      </c>
      <c r="X30" s="3">
        <v>0.97599999999999998</v>
      </c>
      <c r="Z30" t="s">
        <v>34</v>
      </c>
      <c r="AA30" t="s">
        <v>6</v>
      </c>
      <c r="AB30" t="s">
        <v>4</v>
      </c>
      <c r="AC30">
        <v>0.6132075471698113</v>
      </c>
      <c r="AD30">
        <v>0.54117647058823526</v>
      </c>
      <c r="AE30">
        <v>0.65591397849462363</v>
      </c>
      <c r="AF30" s="3">
        <v>0.90322580645161288</v>
      </c>
      <c r="AG30" s="3">
        <v>0.98787878787878791</v>
      </c>
      <c r="AH30" s="3">
        <v>0.62264150943396224</v>
      </c>
      <c r="AI30">
        <v>0.10989010989010989</v>
      </c>
      <c r="AK30" t="s">
        <v>63</v>
      </c>
      <c r="AL30" t="s">
        <v>1</v>
      </c>
      <c r="AM30" s="1" t="s">
        <v>4</v>
      </c>
      <c r="AN30">
        <v>0.56172839506172845</v>
      </c>
      <c r="AO30">
        <v>0.2857142857142857</v>
      </c>
      <c r="AP30">
        <v>0.38736066163250626</v>
      </c>
      <c r="AQ30" s="3">
        <v>0.924078947368421</v>
      </c>
      <c r="AR30" s="3">
        <v>0.68435013262599464</v>
      </c>
      <c r="AS30" s="3">
        <v>0.97536945812807885</v>
      </c>
      <c r="AT30" s="3">
        <v>0.92272727272727273</v>
      </c>
    </row>
    <row r="31" spans="1:46" x14ac:dyDescent="0.35">
      <c r="A31" t="s">
        <v>39</v>
      </c>
      <c r="B31" t="s">
        <v>6</v>
      </c>
      <c r="C31" t="s">
        <v>2</v>
      </c>
      <c r="D31">
        <v>0.29104477611940299</v>
      </c>
      <c r="E31">
        <v>0.56923076923076921</v>
      </c>
      <c r="F31">
        <v>0.60799999999999998</v>
      </c>
      <c r="G31">
        <v>0.31746031746031744</v>
      </c>
      <c r="H31">
        <v>1.5748031496062992E-2</v>
      </c>
      <c r="I31">
        <v>3.125E-2</v>
      </c>
      <c r="J31">
        <v>1.5037593984962405E-2</v>
      </c>
      <c r="O31" t="s">
        <v>34</v>
      </c>
      <c r="P31" t="s">
        <v>6</v>
      </c>
      <c r="Q31" t="s">
        <v>4</v>
      </c>
      <c r="R31">
        <v>0.6132075471698113</v>
      </c>
      <c r="S31">
        <v>0.54117647058823526</v>
      </c>
      <c r="T31">
        <v>0.65591397849462363</v>
      </c>
      <c r="U31" s="3">
        <v>0.90322580645161288</v>
      </c>
      <c r="V31" s="3">
        <v>0.98787878787878791</v>
      </c>
      <c r="W31" s="3">
        <v>0.62264150943396224</v>
      </c>
      <c r="X31">
        <v>0.10989010989010989</v>
      </c>
      <c r="Z31" s="4" t="s">
        <v>8</v>
      </c>
      <c r="AA31" t="s">
        <v>6</v>
      </c>
      <c r="AB31" s="1" t="s">
        <v>4</v>
      </c>
      <c r="AC31">
        <v>0.7592592592592593</v>
      </c>
      <c r="AD31">
        <v>0.45569620253164556</v>
      </c>
      <c r="AE31">
        <v>0.28716216216216217</v>
      </c>
      <c r="AF31" s="3">
        <v>0.95145089285714279</v>
      </c>
      <c r="AG31" s="3">
        <v>0.99199999999999999</v>
      </c>
      <c r="AH31" s="3">
        <v>0.96837944664031617</v>
      </c>
      <c r="AI31" s="3">
        <v>0.99290780141843971</v>
      </c>
      <c r="AK31" t="s">
        <v>109</v>
      </c>
      <c r="AL31" t="s">
        <v>1</v>
      </c>
      <c r="AM31" t="s">
        <v>4</v>
      </c>
      <c r="AN31">
        <v>0.63194444444444442</v>
      </c>
      <c r="AO31">
        <v>0.44827788191190254</v>
      </c>
      <c r="AP31">
        <v>0.49299516908212559</v>
      </c>
      <c r="AQ31" s="3">
        <v>0.73228000877770461</v>
      </c>
      <c r="AR31" s="3">
        <v>0.91588785046728971</v>
      </c>
      <c r="AS31" s="3">
        <v>0.9</v>
      </c>
      <c r="AT31" s="3">
        <v>0.73008849557522126</v>
      </c>
    </row>
    <row r="32" spans="1:46" x14ac:dyDescent="0.35">
      <c r="A32" t="s">
        <v>53</v>
      </c>
      <c r="B32" t="s">
        <v>1</v>
      </c>
      <c r="C32" t="s">
        <v>4</v>
      </c>
      <c r="D32">
        <v>0.4563758389261745</v>
      </c>
      <c r="E32">
        <v>0.51578947368421058</v>
      </c>
      <c r="F32">
        <v>0.47096774193548385</v>
      </c>
      <c r="G32">
        <v>0.55333333333333334</v>
      </c>
      <c r="H32">
        <v>0.74698795180722888</v>
      </c>
      <c r="I32">
        <v>0.78846153846153844</v>
      </c>
      <c r="J32">
        <v>0.79113924050632911</v>
      </c>
      <c r="M32" s="4"/>
      <c r="O32" t="s">
        <v>17</v>
      </c>
      <c r="P32" t="s">
        <v>6</v>
      </c>
      <c r="Q32" s="1" t="s">
        <v>4</v>
      </c>
      <c r="R32">
        <v>0.54794520547945202</v>
      </c>
      <c r="S32">
        <v>0.49074074074074076</v>
      </c>
      <c r="T32">
        <v>0.47128851540616246</v>
      </c>
      <c r="U32" s="3">
        <v>0.84019370460048426</v>
      </c>
      <c r="V32" s="3">
        <v>0.6705882352941176</v>
      </c>
      <c r="W32" s="3">
        <v>0.83687943262411346</v>
      </c>
      <c r="X32">
        <v>0.44347826086956521</v>
      </c>
      <c r="Z32" t="s">
        <v>17</v>
      </c>
      <c r="AA32" t="s">
        <v>6</v>
      </c>
      <c r="AB32" s="1" t="s">
        <v>4</v>
      </c>
      <c r="AC32">
        <v>0.54794520547945202</v>
      </c>
      <c r="AD32">
        <v>0.49074074074074076</v>
      </c>
      <c r="AE32">
        <v>0.47128851540616246</v>
      </c>
      <c r="AF32" s="3">
        <v>0.84019370460048426</v>
      </c>
      <c r="AG32" s="3">
        <v>0.6705882352941176</v>
      </c>
      <c r="AH32" s="3">
        <v>0.83687943262411346</v>
      </c>
      <c r="AI32">
        <v>0.44347826086956521</v>
      </c>
      <c r="AK32" t="s">
        <v>110</v>
      </c>
      <c r="AL32" t="s">
        <v>1</v>
      </c>
      <c r="AM32" t="s">
        <v>4</v>
      </c>
      <c r="AN32">
        <v>0.4137254901960784</v>
      </c>
      <c r="AO32">
        <v>0.48596491228070171</v>
      </c>
      <c r="AP32">
        <v>0.50709219858156029</v>
      </c>
      <c r="AQ32" s="3">
        <v>0.75432599871822259</v>
      </c>
      <c r="AR32" s="3">
        <v>0.94736842105263153</v>
      </c>
      <c r="AS32" s="3">
        <v>0.95438596491228067</v>
      </c>
      <c r="AT32" s="3">
        <v>0.94137931034482758</v>
      </c>
    </row>
    <row r="33" spans="1:46" x14ac:dyDescent="0.35">
      <c r="A33" t="s">
        <v>54</v>
      </c>
      <c r="B33" t="s">
        <v>1</v>
      </c>
      <c r="C33" t="s">
        <v>1</v>
      </c>
      <c r="D33">
        <v>0.2391304347826087</v>
      </c>
      <c r="E33">
        <v>0.90607734806629836</v>
      </c>
      <c r="F33">
        <v>0.9152542372881356</v>
      </c>
      <c r="G33">
        <v>0.63068181818181823</v>
      </c>
      <c r="H33">
        <v>0.79738562091503273</v>
      </c>
      <c r="I33">
        <v>0.32926829268292684</v>
      </c>
      <c r="J33">
        <v>0.26351351351351349</v>
      </c>
      <c r="O33" t="s">
        <v>118</v>
      </c>
      <c r="P33" t="s">
        <v>6</v>
      </c>
      <c r="Q33" t="s">
        <v>4</v>
      </c>
      <c r="R33">
        <v>0.50398759415152861</v>
      </c>
      <c r="S33">
        <v>0.46031746031746035</v>
      </c>
      <c r="T33">
        <v>0.56212462462462454</v>
      </c>
      <c r="U33" s="3">
        <v>0.83368421052631581</v>
      </c>
      <c r="V33" s="3">
        <v>0.92090395480225984</v>
      </c>
      <c r="W33" s="3">
        <v>0.70807453416149069</v>
      </c>
      <c r="X33">
        <v>0.30534351145038169</v>
      </c>
      <c r="Z33" t="s">
        <v>118</v>
      </c>
      <c r="AA33" t="s">
        <v>6</v>
      </c>
      <c r="AB33" t="s">
        <v>4</v>
      </c>
      <c r="AC33">
        <v>0.50398759415152861</v>
      </c>
      <c r="AD33">
        <v>0.46031746031746035</v>
      </c>
      <c r="AE33">
        <v>0.56212462462462454</v>
      </c>
      <c r="AF33" s="3">
        <v>0.83368421052631581</v>
      </c>
      <c r="AG33" s="3">
        <v>0.92090395480225984</v>
      </c>
      <c r="AH33" s="3">
        <v>0.70807453416149069</v>
      </c>
      <c r="AI33">
        <v>0.30534351145038169</v>
      </c>
      <c r="AK33" t="s">
        <v>115</v>
      </c>
      <c r="AL33" t="s">
        <v>1</v>
      </c>
      <c r="AM33" t="s">
        <v>4</v>
      </c>
      <c r="AN33">
        <v>0.53437060478199716</v>
      </c>
      <c r="AO33">
        <v>0.4935064935064935</v>
      </c>
      <c r="AP33">
        <v>0.4897528631705847</v>
      </c>
      <c r="AQ33">
        <v>0.37092696629213484</v>
      </c>
      <c r="AR33" s="3">
        <v>0.87623762376237624</v>
      </c>
      <c r="AS33" s="3">
        <v>0.61142857142857143</v>
      </c>
      <c r="AT33" s="3">
        <v>0.74576271186440679</v>
      </c>
    </row>
    <row r="34" spans="1:46" x14ac:dyDescent="0.35">
      <c r="A34" t="s">
        <v>55</v>
      </c>
      <c r="B34" t="s">
        <v>1</v>
      </c>
      <c r="C34" t="s">
        <v>1</v>
      </c>
      <c r="D34">
        <v>0.34615384615384615</v>
      </c>
      <c r="E34">
        <v>0.27272727272727271</v>
      </c>
      <c r="F34">
        <v>0.65972222222222221</v>
      </c>
      <c r="G34">
        <v>0.83916083916083917</v>
      </c>
      <c r="H34">
        <v>0.7142857142857143</v>
      </c>
      <c r="I34">
        <v>0.13385826771653545</v>
      </c>
      <c r="J34">
        <v>2.0547945205479451E-2</v>
      </c>
      <c r="O34" t="s">
        <v>122</v>
      </c>
      <c r="P34" t="s">
        <v>6</v>
      </c>
      <c r="Q34" t="s">
        <v>4</v>
      </c>
      <c r="R34">
        <v>0.73933901918976552</v>
      </c>
      <c r="S34">
        <v>0.51446183025130399</v>
      </c>
      <c r="T34">
        <v>0.46348454636091724</v>
      </c>
      <c r="U34" s="3">
        <v>0.9536618620958317</v>
      </c>
      <c r="V34" s="3">
        <v>0.84134615384615385</v>
      </c>
      <c r="W34" s="3">
        <v>0.59715639810426535</v>
      </c>
      <c r="X34">
        <v>0.17105263157894737</v>
      </c>
      <c r="Z34" t="s">
        <v>122</v>
      </c>
      <c r="AA34" t="s">
        <v>6</v>
      </c>
      <c r="AB34" t="s">
        <v>4</v>
      </c>
      <c r="AC34">
        <v>0.73933901918976552</v>
      </c>
      <c r="AD34">
        <v>0.51446183025130399</v>
      </c>
      <c r="AE34">
        <v>0.46348454636091724</v>
      </c>
      <c r="AF34" s="3">
        <v>0.9536618620958317</v>
      </c>
      <c r="AG34" s="3">
        <v>0.84134615384615385</v>
      </c>
      <c r="AH34" s="3">
        <v>0.59715639810426535</v>
      </c>
      <c r="AI34">
        <v>0.17105263157894737</v>
      </c>
      <c r="AK34" t="s">
        <v>116</v>
      </c>
      <c r="AL34" t="s">
        <v>1</v>
      </c>
      <c r="AM34" t="s">
        <v>4</v>
      </c>
      <c r="AN34">
        <v>0.59761735419630158</v>
      </c>
      <c r="AO34">
        <v>0.62052092743149645</v>
      </c>
      <c r="AP34">
        <v>0.55535714285714288</v>
      </c>
      <c r="AQ34" s="3">
        <v>0.75189924030387845</v>
      </c>
      <c r="AR34" s="3">
        <v>0.93627450980392157</v>
      </c>
      <c r="AS34" s="3">
        <v>0.94174757281553401</v>
      </c>
      <c r="AT34" s="3">
        <v>0.93181818181818177</v>
      </c>
    </row>
    <row r="35" spans="1:46" x14ac:dyDescent="0.35">
      <c r="A35" t="s">
        <v>41</v>
      </c>
      <c r="B35" t="s">
        <v>6</v>
      </c>
      <c r="C35" t="s">
        <v>2</v>
      </c>
      <c r="D35">
        <v>0.69565217391304346</v>
      </c>
      <c r="E35">
        <v>0.3968253968253968</v>
      </c>
      <c r="F35">
        <v>0.6619718309859155</v>
      </c>
      <c r="G35">
        <v>0.43065693430656932</v>
      </c>
      <c r="H35">
        <v>0.70138888888888884</v>
      </c>
      <c r="I35">
        <v>0.26728110599078342</v>
      </c>
      <c r="J35">
        <v>0.22018348623853212</v>
      </c>
      <c r="AC35" s="2">
        <f>AVERAGE(AC29:AC34)</f>
        <v>0.63735266395673051</v>
      </c>
      <c r="AD35" s="2">
        <f t="shared" ref="AD35:AI35" si="5">AVERAGE(AD29:AD34)</f>
        <v>0.49373211740489764</v>
      </c>
      <c r="AE35" s="2">
        <f t="shared" si="5"/>
        <v>0.49083738868316584</v>
      </c>
      <c r="AF35" s="2">
        <f t="shared" si="5"/>
        <v>0.89010392602956756</v>
      </c>
      <c r="AG35" s="2">
        <f t="shared" si="5"/>
        <v>0.89900425717271215</v>
      </c>
      <c r="AH35" s="2">
        <f t="shared" si="5"/>
        <v>0.78494897016069132</v>
      </c>
      <c r="AI35" s="2">
        <f t="shared" si="5"/>
        <v>0.49977871920124067</v>
      </c>
      <c r="AK35" t="s">
        <v>117</v>
      </c>
      <c r="AL35" t="s">
        <v>1</v>
      </c>
      <c r="AM35" t="s">
        <v>4</v>
      </c>
      <c r="AN35">
        <v>0.56877122568694038</v>
      </c>
      <c r="AO35">
        <v>0.51499282639885224</v>
      </c>
      <c r="AP35">
        <v>0.39759036144578314</v>
      </c>
      <c r="AQ35" s="3">
        <v>0.9056021430235266</v>
      </c>
      <c r="AR35">
        <v>0.44385026737967914</v>
      </c>
      <c r="AS35" s="3">
        <v>0.8666666666666667</v>
      </c>
      <c r="AT35" s="3">
        <v>0.80487804878048785</v>
      </c>
    </row>
    <row r="36" spans="1:46" x14ac:dyDescent="0.35">
      <c r="A36" t="s">
        <v>43</v>
      </c>
      <c r="B36" t="s">
        <v>6</v>
      </c>
      <c r="C36" t="s">
        <v>4</v>
      </c>
      <c r="D36">
        <v>0.42384105960264901</v>
      </c>
      <c r="E36">
        <v>0.31791907514450868</v>
      </c>
      <c r="F36">
        <v>0.45670225385527879</v>
      </c>
      <c r="G36">
        <v>0.51666666666666672</v>
      </c>
      <c r="H36">
        <v>0.38853503184713378</v>
      </c>
      <c r="I36">
        <v>0.9213483146067416</v>
      </c>
      <c r="J36">
        <v>0.95580110497237569</v>
      </c>
      <c r="Q36" s="1"/>
      <c r="AB36" t="s">
        <v>102</v>
      </c>
      <c r="AC36" s="2">
        <f>STDEV(AC29:AC34)/SQRT(6)</f>
        <v>4.1695520674894043E-2</v>
      </c>
      <c r="AD36" s="2">
        <f t="shared" ref="AD36:AI36" si="6">STDEV(AD29:AD34)/SQRT(6)</f>
        <v>1.3281807681648479E-2</v>
      </c>
      <c r="AE36" s="2">
        <f t="shared" si="6"/>
        <v>5.0049341493074995E-2</v>
      </c>
      <c r="AF36" s="2">
        <f t="shared" si="6"/>
        <v>2.2101395048720149E-2</v>
      </c>
      <c r="AG36" s="2">
        <f t="shared" si="6"/>
        <v>5.1412967511824344E-2</v>
      </c>
      <c r="AH36" s="2">
        <f t="shared" si="6"/>
        <v>6.8454047430376933E-2</v>
      </c>
      <c r="AI36" s="2">
        <f t="shared" si="6"/>
        <v>0.16031341802746801</v>
      </c>
      <c r="AN36" s="2">
        <f>AVERAGE(AN19:AN35)</f>
        <v>0.49327587998330114</v>
      </c>
      <c r="AO36" s="2">
        <f t="shared" ref="AO36:AT36" si="7">AVERAGE(AO19:AO35)</f>
        <v>0.47005995666512712</v>
      </c>
      <c r="AP36" s="2">
        <f t="shared" si="7"/>
        <v>0.4976812760093684</v>
      </c>
      <c r="AQ36" s="2">
        <f t="shared" si="7"/>
        <v>0.72046884694964008</v>
      </c>
      <c r="AR36" s="2">
        <f t="shared" si="7"/>
        <v>0.81974328335731506</v>
      </c>
      <c r="AS36" s="2">
        <f t="shared" si="7"/>
        <v>0.84165576324496461</v>
      </c>
      <c r="AT36" s="2">
        <f t="shared" si="7"/>
        <v>0.70891443901612095</v>
      </c>
    </row>
    <row r="37" spans="1:46" x14ac:dyDescent="0.35">
      <c r="AM37" t="s">
        <v>124</v>
      </c>
      <c r="AN37" s="2">
        <f>STDEV(AN19:AN35)/SQRT(17)</f>
        <v>3.9672597045589682E-2</v>
      </c>
      <c r="AO37" s="2">
        <f t="shared" ref="AO37:AT37" si="8">STDEV(AO19:AO35)/SQRT(17)</f>
        <v>4.5524059255490544E-2</v>
      </c>
      <c r="AP37" s="2">
        <f t="shared" si="8"/>
        <v>4.3883744354529942E-2</v>
      </c>
      <c r="AQ37" s="2">
        <f t="shared" si="8"/>
        <v>6.1121248809435841E-2</v>
      </c>
      <c r="AR37" s="2">
        <f t="shared" si="8"/>
        <v>4.3279087848754054E-2</v>
      </c>
      <c r="AS37" s="2">
        <f t="shared" si="8"/>
        <v>4.0818810208678155E-2</v>
      </c>
      <c r="AT37" s="2">
        <f t="shared" si="8"/>
        <v>6.3763062182208133E-2</v>
      </c>
    </row>
    <row r="38" spans="1:46" x14ac:dyDescent="0.35">
      <c r="O38" t="s">
        <v>56</v>
      </c>
      <c r="P38" t="s">
        <v>1</v>
      </c>
      <c r="Q38" t="s">
        <v>4</v>
      </c>
      <c r="R38">
        <v>0.5748987854251012</v>
      </c>
      <c r="S38">
        <v>0.3165829145728643</v>
      </c>
      <c r="T38">
        <v>0.54748603351955305</v>
      </c>
      <c r="U38">
        <v>1.1560693641618497E-2</v>
      </c>
      <c r="V38" s="3">
        <v>0.88584474885844744</v>
      </c>
      <c r="W38" s="3">
        <v>0.88235294117647056</v>
      </c>
      <c r="X38" s="3">
        <v>0.55026455026455023</v>
      </c>
    </row>
    <row r="39" spans="1:46" x14ac:dyDescent="0.35">
      <c r="O39" t="s">
        <v>58</v>
      </c>
      <c r="P39" t="s">
        <v>1</v>
      </c>
      <c r="Q39" t="s">
        <v>4</v>
      </c>
      <c r="R39">
        <v>0.34931506849315069</v>
      </c>
      <c r="S39">
        <v>0.66911764705882348</v>
      </c>
      <c r="T39">
        <v>0.50684931506849318</v>
      </c>
      <c r="U39" s="3">
        <v>0.56390977443609025</v>
      </c>
      <c r="V39" s="3">
        <v>0.51700680272108845</v>
      </c>
      <c r="W39" s="3">
        <v>0.971830985915493</v>
      </c>
      <c r="X39" s="3">
        <v>0.9285714285714286</v>
      </c>
    </row>
    <row r="40" spans="1:46" x14ac:dyDescent="0.35">
      <c r="O40" t="s">
        <v>62</v>
      </c>
      <c r="P40" t="s">
        <v>1</v>
      </c>
      <c r="Q40" t="s">
        <v>4</v>
      </c>
      <c r="R40">
        <v>0.77325581395348841</v>
      </c>
      <c r="S40">
        <v>0.90476190476190477</v>
      </c>
      <c r="T40">
        <v>0.93661971830985913</v>
      </c>
      <c r="U40" s="3">
        <v>0.93877551020408168</v>
      </c>
      <c r="V40" s="3">
        <v>0.95862068965517244</v>
      </c>
      <c r="W40" s="3">
        <v>0.93617021276595747</v>
      </c>
      <c r="X40" s="3">
        <v>0.9538461538461539</v>
      </c>
    </row>
    <row r="41" spans="1:46" x14ac:dyDescent="0.35">
      <c r="O41" t="s">
        <v>64</v>
      </c>
      <c r="P41" t="s">
        <v>1</v>
      </c>
      <c r="Q41" t="s">
        <v>4</v>
      </c>
      <c r="R41">
        <v>0.52662721893491127</v>
      </c>
      <c r="S41">
        <v>0.42953020134228187</v>
      </c>
      <c r="T41">
        <v>0.25925925925925924</v>
      </c>
      <c r="U41" s="3">
        <v>0.5089285714285714</v>
      </c>
      <c r="V41" s="3">
        <v>0.75409836065573765</v>
      </c>
      <c r="W41">
        <v>0.29599999999999999</v>
      </c>
      <c r="X41" s="3">
        <v>0.59259259259259256</v>
      </c>
    </row>
    <row r="42" spans="1:46" x14ac:dyDescent="0.35">
      <c r="A42" t="s">
        <v>10</v>
      </c>
      <c r="B42" t="s">
        <v>6</v>
      </c>
      <c r="C42" t="s">
        <v>2</v>
      </c>
      <c r="D42">
        <v>0.71604938271604934</v>
      </c>
      <c r="E42">
        <v>0.29166666666666669</v>
      </c>
      <c r="F42">
        <v>0.63428571428571423</v>
      </c>
      <c r="G42">
        <v>8.6124401913875603E-2</v>
      </c>
      <c r="H42">
        <v>8.6294416243654817E-2</v>
      </c>
      <c r="I42">
        <v>9.3406593406593408E-2</v>
      </c>
      <c r="J42">
        <v>0.4009424980959635</v>
      </c>
      <c r="O42" t="s">
        <v>65</v>
      </c>
      <c r="P42" t="s">
        <v>1</v>
      </c>
      <c r="Q42" t="s">
        <v>4</v>
      </c>
      <c r="R42">
        <v>0.35</v>
      </c>
      <c r="S42">
        <v>0.10526315789473684</v>
      </c>
      <c r="T42">
        <v>0.20224719101123595</v>
      </c>
      <c r="U42" s="3">
        <v>0.89380530973451322</v>
      </c>
      <c r="V42" s="3">
        <v>0.9732142857142857</v>
      </c>
      <c r="W42" s="3">
        <v>0.93220338983050843</v>
      </c>
      <c r="X42" s="3">
        <v>0.88118811881188119</v>
      </c>
      <c r="AB42" t="s">
        <v>2</v>
      </c>
      <c r="AC42" s="2">
        <f>AVERAGE(AC9:AC23,AN9:AN13)</f>
        <v>0.53078246454558986</v>
      </c>
      <c r="AD42" s="2">
        <f t="shared" ref="AD42:AI42" si="9">AVERAGE(AD9:AD23,AO9:AO13)</f>
        <v>0.51665131242759232</v>
      </c>
      <c r="AE42" s="2">
        <f t="shared" si="9"/>
        <v>0.55614340196744694</v>
      </c>
      <c r="AF42" s="2">
        <f t="shared" si="9"/>
        <v>0.31698660144124718</v>
      </c>
      <c r="AG42" s="2">
        <f t="shared" si="9"/>
        <v>0.21752222596069365</v>
      </c>
      <c r="AH42" s="2">
        <f t="shared" si="9"/>
        <v>0.14541613832063749</v>
      </c>
      <c r="AI42" s="2">
        <f t="shared" si="9"/>
        <v>0.12951520296412095</v>
      </c>
    </row>
    <row r="43" spans="1:46" x14ac:dyDescent="0.35">
      <c r="A43" t="s">
        <v>30</v>
      </c>
      <c r="B43" t="s">
        <v>6</v>
      </c>
      <c r="C43" t="s">
        <v>2</v>
      </c>
      <c r="D43">
        <v>0.76470588235294112</v>
      </c>
      <c r="E43">
        <v>0.65359477124183007</v>
      </c>
      <c r="F43">
        <v>0.52941176470588236</v>
      </c>
      <c r="G43">
        <v>0.19847328244274809</v>
      </c>
      <c r="H43">
        <v>0.1440677966101695</v>
      </c>
      <c r="I43">
        <v>0.11851851851851852</v>
      </c>
      <c r="J43">
        <v>0.15579581708613965</v>
      </c>
      <c r="O43" t="s">
        <v>66</v>
      </c>
      <c r="P43" t="s">
        <v>1</v>
      </c>
      <c r="Q43" t="s">
        <v>4</v>
      </c>
      <c r="R43">
        <v>0.59523809523809523</v>
      </c>
      <c r="S43">
        <v>0.54679802955665024</v>
      </c>
      <c r="T43">
        <v>0.72928176795580113</v>
      </c>
      <c r="U43" s="3">
        <v>0.88400000000000001</v>
      </c>
      <c r="V43" s="3">
        <v>0.95501730103806226</v>
      </c>
      <c r="W43" s="3">
        <v>0.85135135135135132</v>
      </c>
      <c r="X43">
        <v>0.26035502958579881</v>
      </c>
      <c r="AB43" t="s">
        <v>146</v>
      </c>
      <c r="AC43" s="2">
        <f>STDEV(AC9:AC23,AN9:AN13)/SQRT(20)</f>
        <v>5.3687393167204986E-2</v>
      </c>
      <c r="AD43" s="2">
        <f t="shared" ref="AD43:AI43" si="10">STDEV(AD9:AD23,AO9:AO13)/SQRT(20)</f>
        <v>5.2298628024195E-2</v>
      </c>
      <c r="AE43" s="2">
        <f t="shared" si="10"/>
        <v>4.6903912313664302E-2</v>
      </c>
      <c r="AF43" s="2">
        <f t="shared" si="10"/>
        <v>6.3060773650589472E-2</v>
      </c>
      <c r="AG43" s="2">
        <f t="shared" si="10"/>
        <v>4.3654367240334273E-2</v>
      </c>
      <c r="AH43" s="2">
        <f t="shared" si="10"/>
        <v>3.3724031521299935E-2</v>
      </c>
      <c r="AI43" s="2">
        <f t="shared" si="10"/>
        <v>2.8030838291200937E-2</v>
      </c>
    </row>
    <row r="44" spans="1:46" x14ac:dyDescent="0.35">
      <c r="A44" t="s">
        <v>37</v>
      </c>
      <c r="B44" t="s">
        <v>6</v>
      </c>
      <c r="C44" t="s">
        <v>2</v>
      </c>
      <c r="D44">
        <v>0.22535211267605634</v>
      </c>
      <c r="E44">
        <v>0.48809523809523808</v>
      </c>
      <c r="F44">
        <v>0.57777777777777772</v>
      </c>
      <c r="G44">
        <v>3.7383177570093455E-2</v>
      </c>
      <c r="H44">
        <v>1.0638297872340425E-2</v>
      </c>
      <c r="I44">
        <v>3.3613445378151259E-2</v>
      </c>
      <c r="J44">
        <v>1.8867924528301886E-2</v>
      </c>
      <c r="O44" t="s">
        <v>67</v>
      </c>
      <c r="P44" t="s">
        <v>1</v>
      </c>
      <c r="Q44" t="s">
        <v>4</v>
      </c>
      <c r="R44">
        <v>0.35338345864661652</v>
      </c>
      <c r="S44">
        <v>0.42608695652173911</v>
      </c>
      <c r="T44">
        <v>0.47692307692307695</v>
      </c>
      <c r="U44" s="3">
        <v>0.84210526315789469</v>
      </c>
      <c r="V44" s="3">
        <v>0.96</v>
      </c>
      <c r="W44" s="3">
        <v>0.76595744680851063</v>
      </c>
      <c r="X44" s="3">
        <v>0.78923766816143492</v>
      </c>
      <c r="AB44" t="s">
        <v>4</v>
      </c>
      <c r="AC44" s="2">
        <f>AVERAGE(AC29:AC34,AN19:AN35)</f>
        <v>0.53086112797636975</v>
      </c>
      <c r="AD44" s="2">
        <f t="shared" ref="AD44:AI44" si="11">AVERAGE(AD29:AD34,AO19:AO35)</f>
        <v>0.47623530294506744</v>
      </c>
      <c r="AE44" s="2">
        <f t="shared" si="11"/>
        <v>0.49589591409818512</v>
      </c>
      <c r="AF44" s="2">
        <f t="shared" si="11"/>
        <v>0.76472147627483855</v>
      </c>
      <c r="AG44" s="2">
        <f t="shared" si="11"/>
        <v>0.84042005913524487</v>
      </c>
      <c r="AH44" s="2">
        <f t="shared" si="11"/>
        <v>0.82686268678819774</v>
      </c>
      <c r="AI44" s="2">
        <f t="shared" si="11"/>
        <v>0.65435729471658699</v>
      </c>
    </row>
    <row r="45" spans="1:46" x14ac:dyDescent="0.35">
      <c r="A45" t="s">
        <v>39</v>
      </c>
      <c r="B45" t="s">
        <v>6</v>
      </c>
      <c r="C45" t="s">
        <v>2</v>
      </c>
      <c r="D45">
        <v>0.29104477611940299</v>
      </c>
      <c r="E45">
        <v>0.56923076923076921</v>
      </c>
      <c r="F45">
        <v>0.60799999999999998</v>
      </c>
      <c r="G45">
        <v>0.31746031746031744</v>
      </c>
      <c r="H45">
        <v>1.5748031496062992E-2</v>
      </c>
      <c r="I45">
        <v>3.125E-2</v>
      </c>
      <c r="J45">
        <v>1.5037593984962405E-2</v>
      </c>
      <c r="O45" t="s">
        <v>57</v>
      </c>
      <c r="P45" t="s">
        <v>1</v>
      </c>
      <c r="Q45" s="1" t="s">
        <v>4</v>
      </c>
      <c r="R45">
        <v>0.49586776859504134</v>
      </c>
      <c r="S45">
        <v>0.5892857142857143</v>
      </c>
      <c r="T45">
        <v>0.3314606741573034</v>
      </c>
      <c r="U45" s="3">
        <v>0.82515948963317387</v>
      </c>
      <c r="V45" s="3">
        <v>0.99224806201550386</v>
      </c>
      <c r="W45" s="3">
        <v>0.94101876675603213</v>
      </c>
      <c r="X45">
        <v>0.1111111111111111</v>
      </c>
      <c r="AB45" t="s">
        <v>147</v>
      </c>
      <c r="AC45" s="2">
        <f>STDEV(AC29:AC34,AN19:AN35)/SQRT(23)</f>
        <v>3.3631286887535042E-2</v>
      </c>
      <c r="AD45" s="2">
        <f t="shared" ref="AD45:AI45" si="12">STDEV(AD29:AD34,AO19:AO35)/SQRT(23)</f>
        <v>3.3606681913212685E-2</v>
      </c>
      <c r="AE45" s="2">
        <f t="shared" si="12"/>
        <v>3.4411161854134606E-2</v>
      </c>
      <c r="AF45" s="2">
        <f t="shared" si="12"/>
        <v>4.7847114058544013E-2</v>
      </c>
      <c r="AG45" s="2">
        <f t="shared" si="12"/>
        <v>3.4909172079691894E-2</v>
      </c>
      <c r="AH45" s="2">
        <f t="shared" si="12"/>
        <v>3.4664944122351535E-2</v>
      </c>
      <c r="AI45" s="2">
        <f t="shared" si="12"/>
        <v>6.3973456897419637E-2</v>
      </c>
    </row>
    <row r="46" spans="1:46" x14ac:dyDescent="0.35">
      <c r="A46" t="s">
        <v>41</v>
      </c>
      <c r="B46" t="s">
        <v>6</v>
      </c>
      <c r="C46" t="s">
        <v>2</v>
      </c>
      <c r="D46">
        <v>0.69565217391304346</v>
      </c>
      <c r="E46">
        <v>0.3968253968253968</v>
      </c>
      <c r="F46">
        <v>0.6619718309859155</v>
      </c>
      <c r="G46">
        <v>0.43065693430656932</v>
      </c>
      <c r="H46">
        <v>0.70138888888888884</v>
      </c>
      <c r="I46">
        <v>0.26728110599078342</v>
      </c>
      <c r="J46">
        <v>0.22018348623853212</v>
      </c>
      <c r="O46" t="s">
        <v>59</v>
      </c>
      <c r="P46" t="s">
        <v>1</v>
      </c>
      <c r="Q46" s="1" t="s">
        <v>4</v>
      </c>
      <c r="R46">
        <v>5.1724137931034482E-2</v>
      </c>
      <c r="S46">
        <v>0.21686746987951808</v>
      </c>
      <c r="T46">
        <v>0.33667048054919907</v>
      </c>
      <c r="U46" s="3">
        <v>0.52136194029850746</v>
      </c>
      <c r="V46" s="3">
        <v>0.89230769230769236</v>
      </c>
      <c r="W46" s="3">
        <v>0.86547085201793716</v>
      </c>
      <c r="X46" s="3">
        <v>0.52941176470588236</v>
      </c>
    </row>
    <row r="47" spans="1:46" x14ac:dyDescent="0.35">
      <c r="A47" t="s">
        <v>12</v>
      </c>
      <c r="B47" t="s">
        <v>6</v>
      </c>
      <c r="C47" t="s">
        <v>4</v>
      </c>
      <c r="D47">
        <v>0.83660130718954251</v>
      </c>
      <c r="E47">
        <v>0.66355140186915884</v>
      </c>
      <c r="F47">
        <v>0.60185185185185186</v>
      </c>
      <c r="G47">
        <v>0.86394557823129248</v>
      </c>
      <c r="H47">
        <v>0.94117647058823528</v>
      </c>
      <c r="I47">
        <v>0.48908296943231439</v>
      </c>
      <c r="J47">
        <v>0.93173076923076925</v>
      </c>
      <c r="O47" t="s">
        <v>48</v>
      </c>
      <c r="P47" t="s">
        <v>1</v>
      </c>
      <c r="Q47" s="1" t="s">
        <v>4</v>
      </c>
      <c r="R47">
        <v>0.38738738738738737</v>
      </c>
      <c r="S47">
        <v>0.34482758620689657</v>
      </c>
      <c r="T47">
        <v>0.69440154440154434</v>
      </c>
      <c r="U47" s="3">
        <v>0.94663149350649345</v>
      </c>
      <c r="V47" s="3">
        <v>0.70198675496688745</v>
      </c>
      <c r="W47" s="3">
        <v>0.85034013605442171</v>
      </c>
      <c r="X47">
        <v>0.39694656488549618</v>
      </c>
    </row>
    <row r="48" spans="1:46" x14ac:dyDescent="0.35">
      <c r="A48" t="s">
        <v>14</v>
      </c>
      <c r="B48" t="s">
        <v>6</v>
      </c>
      <c r="C48" t="s">
        <v>4</v>
      </c>
      <c r="D48">
        <v>0.86263736263736268</v>
      </c>
      <c r="E48">
        <v>0.91851851851851851</v>
      </c>
      <c r="F48">
        <v>0.94488188976377951</v>
      </c>
      <c r="G48">
        <v>0.96140350877192982</v>
      </c>
      <c r="H48">
        <v>0.96837944664031617</v>
      </c>
      <c r="I48">
        <v>0.96981132075471699</v>
      </c>
      <c r="J48">
        <v>0.94903748733535975</v>
      </c>
      <c r="O48" t="s">
        <v>60</v>
      </c>
      <c r="P48" t="s">
        <v>1</v>
      </c>
      <c r="Q48" s="1" t="s">
        <v>4</v>
      </c>
      <c r="R48">
        <v>0.6198347107438017</v>
      </c>
      <c r="S48">
        <v>0.59292035398230092</v>
      </c>
      <c r="T48">
        <v>0.60923423423423428</v>
      </c>
      <c r="U48" s="3">
        <v>0.87261904761904763</v>
      </c>
      <c r="V48" s="3">
        <v>0.54132231404958675</v>
      </c>
      <c r="W48" s="3">
        <v>0.76585365853658538</v>
      </c>
      <c r="X48" s="3">
        <v>0.98136645962732916</v>
      </c>
    </row>
    <row r="49" spans="1:24" x14ac:dyDescent="0.35">
      <c r="A49" t="s">
        <v>22</v>
      </c>
      <c r="B49" t="s">
        <v>6</v>
      </c>
      <c r="C49" t="s">
        <v>4</v>
      </c>
      <c r="D49">
        <v>0.68663594470046085</v>
      </c>
      <c r="E49">
        <v>0.61688311688311692</v>
      </c>
      <c r="F49">
        <v>0.4315068493150685</v>
      </c>
      <c r="G49">
        <v>0.92640692640692646</v>
      </c>
      <c r="H49">
        <v>0.9569377990430622</v>
      </c>
      <c r="I49">
        <v>0.78</v>
      </c>
      <c r="J49">
        <v>0.4703132304815334</v>
      </c>
      <c r="O49" t="s">
        <v>63</v>
      </c>
      <c r="P49" t="s">
        <v>1</v>
      </c>
      <c r="Q49" s="1" t="s">
        <v>4</v>
      </c>
      <c r="R49">
        <v>0.56172839506172845</v>
      </c>
      <c r="S49">
        <v>0.2857142857142857</v>
      </c>
      <c r="T49">
        <v>0.38736066163250626</v>
      </c>
      <c r="U49" s="3">
        <v>0.924078947368421</v>
      </c>
      <c r="V49" s="3">
        <v>0.68435013262599464</v>
      </c>
      <c r="W49" s="3">
        <v>0.97536945812807885</v>
      </c>
      <c r="X49" s="3">
        <v>0.92272727272727273</v>
      </c>
    </row>
    <row r="50" spans="1:24" x14ac:dyDescent="0.35">
      <c r="A50" t="s">
        <v>33</v>
      </c>
      <c r="B50" t="s">
        <v>6</v>
      </c>
      <c r="C50" t="s">
        <v>4</v>
      </c>
      <c r="D50">
        <v>0.72180451127819545</v>
      </c>
      <c r="E50">
        <v>0.7350427350427351</v>
      </c>
      <c r="F50">
        <v>0.75490196078431371</v>
      </c>
      <c r="G50">
        <v>0.82269503546099287</v>
      </c>
      <c r="H50">
        <v>0.94244604316546765</v>
      </c>
      <c r="I50">
        <v>0.95302013422818788</v>
      </c>
      <c r="J50">
        <v>0.89898373983739832</v>
      </c>
      <c r="O50" t="s">
        <v>109</v>
      </c>
      <c r="P50" t="s">
        <v>1</v>
      </c>
      <c r="Q50" t="s">
        <v>4</v>
      </c>
      <c r="R50">
        <v>0.63194444444444442</v>
      </c>
      <c r="S50">
        <v>0.44827788191190254</v>
      </c>
      <c r="T50">
        <v>0.49299516908212559</v>
      </c>
      <c r="U50" s="3">
        <v>0.73228000877770461</v>
      </c>
      <c r="V50" s="3">
        <v>0.91588785046728971</v>
      </c>
      <c r="W50" s="3">
        <v>0.9</v>
      </c>
      <c r="X50" s="3">
        <v>0.73008849557522126</v>
      </c>
    </row>
    <row r="51" spans="1:24" x14ac:dyDescent="0.35">
      <c r="A51" t="s">
        <v>44</v>
      </c>
      <c r="B51" t="s">
        <v>6</v>
      </c>
      <c r="C51" t="s">
        <v>4</v>
      </c>
      <c r="D51">
        <v>0.359375</v>
      </c>
      <c r="E51">
        <v>0.52307692307692311</v>
      </c>
      <c r="F51">
        <v>0.28873239436619719</v>
      </c>
      <c r="G51">
        <v>0.75974025974025972</v>
      </c>
      <c r="H51">
        <v>0.97777777777777775</v>
      </c>
      <c r="I51">
        <v>0.53846153846153844</v>
      </c>
      <c r="J51">
        <v>0.82677165354330706</v>
      </c>
      <c r="O51" t="s">
        <v>110</v>
      </c>
      <c r="P51" t="s">
        <v>1</v>
      </c>
      <c r="Q51" t="s">
        <v>4</v>
      </c>
      <c r="R51">
        <v>0.4137254901960784</v>
      </c>
      <c r="S51">
        <v>0.48596491228070171</v>
      </c>
      <c r="T51">
        <v>0.50709219858156029</v>
      </c>
      <c r="U51" s="3">
        <v>0.75432599871822259</v>
      </c>
      <c r="V51" s="3">
        <v>0.94736842105263153</v>
      </c>
      <c r="W51" s="3">
        <v>0.95438596491228067</v>
      </c>
      <c r="X51" s="3">
        <v>0.94137931034482758</v>
      </c>
    </row>
    <row r="52" spans="1:24" x14ac:dyDescent="0.35">
      <c r="A52" t="s">
        <v>45</v>
      </c>
      <c r="B52" t="s">
        <v>6</v>
      </c>
      <c r="C52" t="s">
        <v>4</v>
      </c>
      <c r="D52">
        <v>0.4563106796116505</v>
      </c>
      <c r="E52">
        <v>0.25600000000000001</v>
      </c>
      <c r="F52">
        <v>0.41584158415841582</v>
      </c>
      <c r="G52">
        <v>0.94285714285714284</v>
      </c>
      <c r="H52">
        <v>0.80379746835443033</v>
      </c>
      <c r="I52">
        <v>0.98245614035087714</v>
      </c>
      <c r="J52">
        <v>0.84873949579831931</v>
      </c>
      <c r="O52" t="s">
        <v>115</v>
      </c>
      <c r="P52" t="s">
        <v>1</v>
      </c>
      <c r="Q52" t="s">
        <v>4</v>
      </c>
      <c r="R52">
        <v>0.53437060478199716</v>
      </c>
      <c r="S52">
        <v>0.4935064935064935</v>
      </c>
      <c r="T52">
        <v>0.4897528631705847</v>
      </c>
      <c r="U52">
        <v>0.37092696629213484</v>
      </c>
      <c r="V52" s="3">
        <v>0.87623762376237624</v>
      </c>
      <c r="W52" s="3">
        <v>0.61142857142857143</v>
      </c>
      <c r="X52" s="3">
        <v>0.74576271186440679</v>
      </c>
    </row>
    <row r="53" spans="1:24" x14ac:dyDescent="0.35">
      <c r="A53" t="s">
        <v>51</v>
      </c>
      <c r="B53" t="s">
        <v>6</v>
      </c>
      <c r="C53" t="s">
        <v>4</v>
      </c>
      <c r="D53">
        <v>0.5393258426966292</v>
      </c>
      <c r="E53">
        <v>0.4358974358974359</v>
      </c>
      <c r="F53">
        <v>0.45945945945945948</v>
      </c>
      <c r="G53">
        <v>0.5714285714285714</v>
      </c>
      <c r="H53">
        <v>0.72357723577235777</v>
      </c>
      <c r="I53">
        <v>0.8125</v>
      </c>
      <c r="J53">
        <v>0.55652173913043479</v>
      </c>
      <c r="O53" t="s">
        <v>116</v>
      </c>
      <c r="P53" t="s">
        <v>1</v>
      </c>
      <c r="Q53" t="s">
        <v>4</v>
      </c>
      <c r="R53">
        <v>0.59761735419630158</v>
      </c>
      <c r="S53">
        <v>0.62052092743149645</v>
      </c>
      <c r="T53">
        <v>0.55535714285714288</v>
      </c>
      <c r="U53" s="3">
        <v>0.75189924030387845</v>
      </c>
      <c r="V53" s="3">
        <v>0.93627450980392157</v>
      </c>
      <c r="W53" s="3">
        <v>0.94174757281553401</v>
      </c>
      <c r="X53" s="3">
        <v>0.93181818181818177</v>
      </c>
    </row>
    <row r="54" spans="1:24" x14ac:dyDescent="0.35">
      <c r="A54" t="s">
        <v>43</v>
      </c>
      <c r="B54" t="s">
        <v>6</v>
      </c>
      <c r="C54" t="s">
        <v>4</v>
      </c>
      <c r="D54">
        <v>0.42384105960264901</v>
      </c>
      <c r="E54">
        <v>0.31791907514450868</v>
      </c>
      <c r="F54">
        <v>0.45670225385527879</v>
      </c>
      <c r="G54">
        <v>0.51666666666666672</v>
      </c>
      <c r="H54">
        <v>0.38853503184713378</v>
      </c>
      <c r="I54">
        <v>0.9213483146067416</v>
      </c>
      <c r="J54">
        <v>0.95580110497237569</v>
      </c>
      <c r="O54" t="s">
        <v>117</v>
      </c>
      <c r="P54" t="s">
        <v>1</v>
      </c>
      <c r="Q54" t="s">
        <v>4</v>
      </c>
      <c r="R54">
        <v>0.56877122568694038</v>
      </c>
      <c r="S54">
        <v>0.51499282639885224</v>
      </c>
      <c r="T54">
        <v>0.39759036144578314</v>
      </c>
      <c r="U54" s="3">
        <v>0.9056021430235266</v>
      </c>
      <c r="V54">
        <v>0.44385026737967914</v>
      </c>
      <c r="W54" s="3">
        <v>0.8666666666666667</v>
      </c>
      <c r="X54" s="3">
        <v>0.80487804878048785</v>
      </c>
    </row>
    <row r="55" spans="1:24" x14ac:dyDescent="0.35">
      <c r="A55" t="s">
        <v>16</v>
      </c>
      <c r="B55" t="s">
        <v>1</v>
      </c>
      <c r="C55" t="s">
        <v>2</v>
      </c>
      <c r="D55">
        <v>0.69759450171821302</v>
      </c>
      <c r="E55">
        <v>0.71673819742489275</v>
      </c>
      <c r="F55">
        <v>0.67391304347826086</v>
      </c>
      <c r="G55">
        <v>0.30593607305936071</v>
      </c>
      <c r="H55">
        <v>0.15418502202643172</v>
      </c>
      <c r="I55">
        <v>7.7821011673151752E-2</v>
      </c>
      <c r="J55">
        <v>0.23736263736263735</v>
      </c>
    </row>
    <row r="56" spans="1:24" x14ac:dyDescent="0.35">
      <c r="A56" t="s">
        <v>18</v>
      </c>
      <c r="B56" t="s">
        <v>1</v>
      </c>
      <c r="C56" t="s">
        <v>2</v>
      </c>
      <c r="D56">
        <v>0.76754385964912286</v>
      </c>
      <c r="E56">
        <v>0.72522522522522526</v>
      </c>
      <c r="F56">
        <v>0.65476190476190477</v>
      </c>
      <c r="G56">
        <v>0.46376811594202899</v>
      </c>
      <c r="H56">
        <v>5.8035714285714288E-2</v>
      </c>
      <c r="I56">
        <v>0.1889400921658986</v>
      </c>
      <c r="J56">
        <v>0.10748916855787086</v>
      </c>
    </row>
    <row r="57" spans="1:24" x14ac:dyDescent="0.35">
      <c r="A57" t="s">
        <v>26</v>
      </c>
      <c r="B57" t="s">
        <v>1</v>
      </c>
      <c r="C57" t="s">
        <v>2</v>
      </c>
      <c r="D57">
        <v>0.61576354679802958</v>
      </c>
      <c r="E57">
        <v>0.84357541899441346</v>
      </c>
      <c r="F57">
        <v>0.54601226993865026</v>
      </c>
      <c r="G57">
        <v>0.19727891156462585</v>
      </c>
      <c r="H57">
        <v>0.18072289156626506</v>
      </c>
      <c r="I57">
        <v>8.8757396449704137E-2</v>
      </c>
      <c r="J57">
        <v>0.13410460021905807</v>
      </c>
    </row>
    <row r="58" spans="1:24" x14ac:dyDescent="0.35">
      <c r="A58" t="s">
        <v>46</v>
      </c>
      <c r="B58" t="s">
        <v>1</v>
      </c>
      <c r="C58" t="s">
        <v>2</v>
      </c>
      <c r="D58">
        <v>0.50292397660818711</v>
      </c>
      <c r="E58">
        <v>0.51578947368421058</v>
      </c>
      <c r="F58">
        <v>0.52717391304347827</v>
      </c>
      <c r="G58">
        <v>0.35897435897435898</v>
      </c>
      <c r="H58">
        <v>0.50331125827814571</v>
      </c>
      <c r="I58">
        <v>0.14482758620689656</v>
      </c>
      <c r="J58">
        <v>0.15028901734104047</v>
      </c>
      <c r="P58" t="s">
        <v>106</v>
      </c>
      <c r="Q58" t="s">
        <v>95</v>
      </c>
      <c r="R58">
        <f t="shared" ref="R58:X58" si="13">AVERAGE(R5:R18)</f>
        <v>0.57628933345894306</v>
      </c>
      <c r="S58">
        <f t="shared" si="13"/>
        <v>0.50811255567400215</v>
      </c>
      <c r="T58">
        <f t="shared" si="13"/>
        <v>0.52261737509405048</v>
      </c>
      <c r="U58">
        <f t="shared" si="13"/>
        <v>0.32116867871054144</v>
      </c>
      <c r="V58">
        <f t="shared" si="13"/>
        <v>0.19834238856249836</v>
      </c>
      <c r="W58">
        <f t="shared" si="13"/>
        <v>9.6412952057040549E-2</v>
      </c>
      <c r="X58">
        <f t="shared" si="13"/>
        <v>7.859824402572925E-2</v>
      </c>
    </row>
    <row r="59" spans="1:24" x14ac:dyDescent="0.35">
      <c r="A59" t="s">
        <v>47</v>
      </c>
      <c r="B59" t="s">
        <v>1</v>
      </c>
      <c r="C59" t="s">
        <v>2</v>
      </c>
      <c r="D59">
        <v>0.65151515151515149</v>
      </c>
      <c r="E59">
        <v>0.67777777777777781</v>
      </c>
      <c r="F59">
        <v>0.2896174863387978</v>
      </c>
      <c r="G59">
        <v>0.31052631578947371</v>
      </c>
      <c r="H59">
        <v>0.43425814234016885</v>
      </c>
      <c r="I59">
        <v>0.39263803680981596</v>
      </c>
      <c r="J59">
        <v>0.31818181818181818</v>
      </c>
      <c r="Q59" t="s">
        <v>96</v>
      </c>
      <c r="R59">
        <f>STDEV(R5:R18)/SQRT(13)</f>
        <v>7.8628361353677734E-2</v>
      </c>
      <c r="S59">
        <f t="shared" ref="S59:X59" si="14">STDEV(S5:S18)/SQRT(13)</f>
        <v>7.5058801925004401E-2</v>
      </c>
      <c r="T59">
        <f t="shared" si="14"/>
        <v>7.0495740415854588E-2</v>
      </c>
      <c r="U59">
        <f t="shared" si="14"/>
        <v>8.2845279562682728E-2</v>
      </c>
      <c r="V59">
        <f t="shared" si="14"/>
        <v>5.3594550208621493E-2</v>
      </c>
      <c r="W59">
        <f t="shared" si="14"/>
        <v>3.2667305523299418E-2</v>
      </c>
      <c r="X59">
        <f t="shared" si="14"/>
        <v>2.3960073593871836E-2</v>
      </c>
    </row>
    <row r="60" spans="1:24" x14ac:dyDescent="0.35">
      <c r="A60" t="s">
        <v>49</v>
      </c>
      <c r="B60" t="s">
        <v>1</v>
      </c>
      <c r="C60" t="s">
        <v>2</v>
      </c>
      <c r="D60">
        <v>0.34196891191709844</v>
      </c>
      <c r="E60">
        <v>0.40384615384615385</v>
      </c>
      <c r="F60">
        <v>9.4017094017094016E-2</v>
      </c>
      <c r="G60">
        <v>6.4516129032258063E-2</v>
      </c>
      <c r="H60">
        <v>3.125E-2</v>
      </c>
      <c r="I60">
        <v>1.4563106796116505E-2</v>
      </c>
      <c r="J60">
        <v>1.834862385321101E-2</v>
      </c>
      <c r="P60" t="s">
        <v>100</v>
      </c>
      <c r="Q60" t="s">
        <v>97</v>
      </c>
      <c r="R60">
        <f>AVERAGE(R30:R34)</f>
        <v>0.61297134489622473</v>
      </c>
      <c r="S60">
        <f t="shared" ref="S60:X60" si="15">AVERAGE(S30:S34)</f>
        <v>0.50133930037954799</v>
      </c>
      <c r="T60">
        <f t="shared" si="15"/>
        <v>0.53157243398736653</v>
      </c>
      <c r="U60">
        <f t="shared" si="15"/>
        <v>0.87783453266405242</v>
      </c>
      <c r="V60">
        <f t="shared" si="15"/>
        <v>0.88040510860725463</v>
      </c>
      <c r="W60">
        <f t="shared" si="15"/>
        <v>0.74826287486476628</v>
      </c>
      <c r="X60">
        <f t="shared" si="15"/>
        <v>0.40115290275780086</v>
      </c>
    </row>
    <row r="61" spans="1:24" x14ac:dyDescent="0.35">
      <c r="A61" t="s">
        <v>3</v>
      </c>
      <c r="B61" t="s">
        <v>1</v>
      </c>
      <c r="C61" t="s">
        <v>4</v>
      </c>
      <c r="D61">
        <v>0.86803519061583578</v>
      </c>
      <c r="E61">
        <v>0.91500000000000004</v>
      </c>
      <c r="F61">
        <v>0.94893617021276599</v>
      </c>
      <c r="G61">
        <v>0.97783933518005539</v>
      </c>
      <c r="H61">
        <v>0.97289156626506024</v>
      </c>
      <c r="I61">
        <v>0.93410852713178294</v>
      </c>
      <c r="J61">
        <v>0.97205413494697113</v>
      </c>
      <c r="Q61" t="s">
        <v>96</v>
      </c>
      <c r="R61">
        <f>STDEV(R30:R34)/SQRT(5)</f>
        <v>4.142585651293778E-2</v>
      </c>
      <c r="S61">
        <f t="shared" ref="S61:X61" si="16">STDEV(S30:S34)/SQRT(5)</f>
        <v>1.3334383139977939E-2</v>
      </c>
      <c r="T61">
        <f t="shared" si="16"/>
        <v>3.5614449341983864E-2</v>
      </c>
      <c r="U61">
        <f t="shared" si="16"/>
        <v>2.2514450344451445E-2</v>
      </c>
      <c r="V61">
        <f t="shared" si="16"/>
        <v>5.8703043801134176E-2</v>
      </c>
      <c r="W61">
        <f t="shared" si="16"/>
        <v>7.0782275551919918E-2</v>
      </c>
      <c r="X61">
        <f t="shared" si="16"/>
        <v>0.15479021447033386</v>
      </c>
    </row>
    <row r="62" spans="1:24" x14ac:dyDescent="0.35">
      <c r="A62" t="s">
        <v>7</v>
      </c>
      <c r="B62" t="s">
        <v>1</v>
      </c>
      <c r="C62" t="s">
        <v>4</v>
      </c>
      <c r="D62">
        <v>0.42561983471074383</v>
      </c>
      <c r="E62">
        <v>0.22115384615384615</v>
      </c>
      <c r="F62">
        <v>0.53125</v>
      </c>
      <c r="G62">
        <v>0.839622641509434</v>
      </c>
      <c r="H62">
        <v>0.85520361990950222</v>
      </c>
      <c r="I62">
        <v>0.95673076923076927</v>
      </c>
      <c r="J62">
        <v>0.94807692307692304</v>
      </c>
      <c r="P62" t="s">
        <v>104</v>
      </c>
      <c r="Q62" t="s">
        <v>98</v>
      </c>
      <c r="R62">
        <f t="shared" ref="R62:X62" si="17">AVERAGE(R24:R27)</f>
        <v>0.49606999877657426</v>
      </c>
      <c r="S62">
        <f t="shared" si="17"/>
        <v>0.55217083316448901</v>
      </c>
      <c r="T62">
        <f t="shared" si="17"/>
        <v>0.61399314351665402</v>
      </c>
      <c r="U62">
        <f t="shared" si="17"/>
        <v>0.24387433544398296</v>
      </c>
      <c r="V62">
        <f t="shared" si="17"/>
        <v>0.16078234189515023</v>
      </c>
      <c r="W62">
        <f t="shared" si="17"/>
        <v>0.13730136771055362</v>
      </c>
      <c r="X62">
        <f t="shared" si="17"/>
        <v>0.21813875563875565</v>
      </c>
    </row>
    <row r="63" spans="1:24" x14ac:dyDescent="0.35">
      <c r="A63" t="s">
        <v>28</v>
      </c>
      <c r="B63" t="s">
        <v>1</v>
      </c>
      <c r="C63" t="s">
        <v>4</v>
      </c>
      <c r="D63">
        <v>0.73966942148760328</v>
      </c>
      <c r="E63">
        <v>0.64171122994652408</v>
      </c>
      <c r="F63">
        <v>0.4913294797687861</v>
      </c>
      <c r="G63">
        <v>0.89814814814814814</v>
      </c>
      <c r="H63">
        <v>0.96682464454976302</v>
      </c>
      <c r="I63">
        <v>0.93004115226337447</v>
      </c>
      <c r="J63">
        <v>0.86968475073313778</v>
      </c>
      <c r="Q63" t="s">
        <v>96</v>
      </c>
      <c r="R63">
        <f>STDEV(R24:R27)/SQRT(4)</f>
        <v>4.4905799299080625E-2</v>
      </c>
      <c r="S63">
        <f t="shared" ref="S63:X63" si="18">STDEV(S24:S27)/SQRT(4)</f>
        <v>7.0414369980051073E-2</v>
      </c>
      <c r="T63">
        <f t="shared" si="18"/>
        <v>2.6071849800645322E-2</v>
      </c>
      <c r="U63">
        <f t="shared" si="18"/>
        <v>0.11473327776219477</v>
      </c>
      <c r="V63">
        <f t="shared" si="18"/>
        <v>7.5148984806658853E-2</v>
      </c>
      <c r="W63">
        <f t="shared" si="18"/>
        <v>6.9468368924382129E-2</v>
      </c>
      <c r="X63">
        <f t="shared" si="18"/>
        <v>9.4981210410680916E-2</v>
      </c>
    </row>
    <row r="64" spans="1:24" x14ac:dyDescent="0.35">
      <c r="A64" t="s">
        <v>35</v>
      </c>
      <c r="B64" t="s">
        <v>1</v>
      </c>
      <c r="C64" t="s">
        <v>4</v>
      </c>
      <c r="D64">
        <v>0.41706161137440756</v>
      </c>
      <c r="E64">
        <v>0.68163265306122445</v>
      </c>
      <c r="F64">
        <v>0.67248908296943233</v>
      </c>
      <c r="G64">
        <v>0.8571428571428571</v>
      </c>
      <c r="H64">
        <v>0.96923076923076923</v>
      </c>
      <c r="I64">
        <v>0.97560975609756095</v>
      </c>
      <c r="J64">
        <v>0.98002364066193848</v>
      </c>
      <c r="P64" t="s">
        <v>124</v>
      </c>
      <c r="Q64" t="s">
        <v>99</v>
      </c>
      <c r="R64">
        <f>AVERAGE(R38:R54)</f>
        <v>0.49327587998330114</v>
      </c>
      <c r="S64">
        <f t="shared" ref="S64:X64" si="19">AVERAGE(S38:S54)</f>
        <v>0.47005995666512712</v>
      </c>
      <c r="T64">
        <f t="shared" si="19"/>
        <v>0.4976812760093684</v>
      </c>
      <c r="U64">
        <f t="shared" si="19"/>
        <v>0.72046884694964008</v>
      </c>
      <c r="V64">
        <f t="shared" si="19"/>
        <v>0.81974328335731506</v>
      </c>
      <c r="W64">
        <f t="shared" si="19"/>
        <v>0.84165576324496461</v>
      </c>
      <c r="X64">
        <f t="shared" si="19"/>
        <v>0.70891443901612095</v>
      </c>
    </row>
    <row r="65" spans="1:24" x14ac:dyDescent="0.35">
      <c r="A65" t="s">
        <v>36</v>
      </c>
      <c r="B65" t="s">
        <v>1</v>
      </c>
      <c r="C65" t="s">
        <v>4</v>
      </c>
      <c r="D65">
        <v>0.44152046783625731</v>
      </c>
      <c r="E65">
        <v>0.42320819112627989</v>
      </c>
      <c r="F65">
        <v>0.17174515235457063</v>
      </c>
      <c r="G65">
        <v>0.92639593908629436</v>
      </c>
      <c r="H65">
        <v>0.97376093294460642</v>
      </c>
      <c r="I65">
        <v>0.93191489361702129</v>
      </c>
      <c r="J65">
        <v>0.8267734553775743</v>
      </c>
      <c r="Q65" t="s">
        <v>96</v>
      </c>
      <c r="R65">
        <f>STDEV(R38:R54)/SQRT(17)</f>
        <v>3.9672597045589682E-2</v>
      </c>
      <c r="S65">
        <f t="shared" ref="S65:X65" si="20">STDEV(S38:S54)/SQRT(17)</f>
        <v>4.5524059255490544E-2</v>
      </c>
      <c r="T65">
        <f t="shared" si="20"/>
        <v>4.3883744354529942E-2</v>
      </c>
      <c r="U65">
        <f t="shared" si="20"/>
        <v>6.1121248809435841E-2</v>
      </c>
      <c r="V65">
        <f t="shared" si="20"/>
        <v>4.3279087848754054E-2</v>
      </c>
      <c r="W65">
        <f t="shared" si="20"/>
        <v>4.0818810208678155E-2</v>
      </c>
      <c r="X65">
        <f t="shared" si="20"/>
        <v>6.3763062182208133E-2</v>
      </c>
    </row>
    <row r="66" spans="1:24" x14ac:dyDescent="0.35">
      <c r="A66" t="s">
        <v>40</v>
      </c>
      <c r="B66" t="s">
        <v>1</v>
      </c>
      <c r="C66" t="s">
        <v>4</v>
      </c>
      <c r="D66">
        <v>0.59887005649717517</v>
      </c>
      <c r="E66">
        <v>0.74863387978142082</v>
      </c>
      <c r="F66">
        <v>0.79365079365079361</v>
      </c>
      <c r="G66">
        <v>0.544973544973545</v>
      </c>
      <c r="H66">
        <v>0.92307692307692313</v>
      </c>
      <c r="I66">
        <v>0.97297297297297303</v>
      </c>
      <c r="J66">
        <v>0.86111111111111116</v>
      </c>
    </row>
    <row r="67" spans="1:24" x14ac:dyDescent="0.35">
      <c r="A67" t="s">
        <v>53</v>
      </c>
      <c r="B67" t="s">
        <v>1</v>
      </c>
      <c r="C67" t="s">
        <v>4</v>
      </c>
      <c r="D67">
        <v>0.4563758389261745</v>
      </c>
      <c r="E67">
        <v>0.51578947368421058</v>
      </c>
      <c r="F67">
        <v>0.47096774193548385</v>
      </c>
      <c r="G67">
        <v>0.55333333333333334</v>
      </c>
      <c r="H67">
        <v>0.74698795180722888</v>
      </c>
      <c r="I67">
        <v>0.78846153846153844</v>
      </c>
      <c r="J67">
        <v>0.79113924050632911</v>
      </c>
    </row>
    <row r="72" spans="1:24" x14ac:dyDescent="0.35">
      <c r="B72" t="s">
        <v>100</v>
      </c>
      <c r="C72" t="s">
        <v>95</v>
      </c>
      <c r="D72" s="7">
        <f>AVERAGE(D42:D46)</f>
        <v>0.53856086555549865</v>
      </c>
      <c r="E72" s="7">
        <f t="shared" ref="E72:J72" si="21">AVERAGE(E42:E46)</f>
        <v>0.47988256841198018</v>
      </c>
      <c r="F72" s="7">
        <f t="shared" si="21"/>
        <v>0.60228941755105792</v>
      </c>
      <c r="G72" s="7">
        <f t="shared" si="21"/>
        <v>0.21401962273872077</v>
      </c>
      <c r="H72" s="7">
        <f t="shared" si="21"/>
        <v>0.19162748622222331</v>
      </c>
      <c r="I72" s="7">
        <f t="shared" si="21"/>
        <v>0.10881393265880931</v>
      </c>
      <c r="J72" s="7">
        <f t="shared" si="21"/>
        <v>0.16216546398677992</v>
      </c>
    </row>
    <row r="73" spans="1:24" x14ac:dyDescent="0.35">
      <c r="C73" t="s">
        <v>96</v>
      </c>
      <c r="D73">
        <f>STDEV(D42:D46)/SQRT(5)</f>
        <v>0.11547410075806712</v>
      </c>
      <c r="E73">
        <f t="shared" ref="E73:J73" si="22">STDEV(E42:E46)/SQRT(5)</f>
        <v>6.3462665310655086E-2</v>
      </c>
      <c r="F73">
        <f t="shared" si="22"/>
        <v>2.2945954979739447E-2</v>
      </c>
      <c r="G73">
        <f t="shared" si="22"/>
        <v>7.2605444718724502E-2</v>
      </c>
      <c r="H73">
        <f t="shared" si="22"/>
        <v>0.12978912439994963</v>
      </c>
      <c r="I73">
        <f t="shared" si="22"/>
        <v>4.3078235252918595E-2</v>
      </c>
      <c r="J73">
        <f t="shared" si="22"/>
        <v>7.1624692066265677E-2</v>
      </c>
    </row>
    <row r="74" spans="1:24" x14ac:dyDescent="0.35">
      <c r="B74" t="s">
        <v>101</v>
      </c>
      <c r="C74" t="s">
        <v>97</v>
      </c>
      <c r="D74">
        <f>AVERAGE(D47:D54)</f>
        <v>0.61081646346456142</v>
      </c>
      <c r="E74">
        <f t="shared" ref="E74:J74" si="23">AVERAGE(E47:E54)</f>
        <v>0.55836115080404958</v>
      </c>
      <c r="F74">
        <f t="shared" si="23"/>
        <v>0.54423478044429552</v>
      </c>
      <c r="G74">
        <f t="shared" si="23"/>
        <v>0.79564296119547273</v>
      </c>
      <c r="H74">
        <f t="shared" si="23"/>
        <v>0.83782840914859757</v>
      </c>
      <c r="I74">
        <f t="shared" si="23"/>
        <v>0.80583505222929708</v>
      </c>
      <c r="J74">
        <f t="shared" si="23"/>
        <v>0.8047374025411872</v>
      </c>
    </row>
    <row r="75" spans="1:24" x14ac:dyDescent="0.35">
      <c r="C75" t="s">
        <v>96</v>
      </c>
      <c r="D75">
        <f>STDEV(D47:D54)/SQRT(8)</f>
        <v>6.8089366002753213E-2</v>
      </c>
      <c r="E75">
        <f t="shared" ref="E75:J75" si="24">STDEV(E47:E54)/SQRT(8)</f>
        <v>7.8022034046599978E-2</v>
      </c>
      <c r="F75">
        <f t="shared" si="24"/>
        <v>7.5301911479245767E-2</v>
      </c>
      <c r="G75">
        <f t="shared" si="24"/>
        <v>5.9915672986579266E-2</v>
      </c>
      <c r="H75">
        <f t="shared" si="24"/>
        <v>7.1778191514561621E-2</v>
      </c>
      <c r="I75">
        <f t="shared" si="24"/>
        <v>6.8871300371221938E-2</v>
      </c>
      <c r="J75">
        <f t="shared" si="24"/>
        <v>6.6079589293786434E-2</v>
      </c>
    </row>
    <row r="76" spans="1:24" x14ac:dyDescent="0.35">
      <c r="B76" t="s">
        <v>102</v>
      </c>
      <c r="C76" t="s">
        <v>98</v>
      </c>
      <c r="D76">
        <f>AVERAGE(D55:D60)</f>
        <v>0.59621832470096703</v>
      </c>
      <c r="E76">
        <f t="shared" ref="E76:J76" si="25">AVERAGE(E55:E60)</f>
        <v>0.6471587078254456</v>
      </c>
      <c r="F76">
        <f t="shared" si="25"/>
        <v>0.46424928526303105</v>
      </c>
      <c r="G76">
        <f t="shared" si="25"/>
        <v>0.28349998406035104</v>
      </c>
      <c r="H76">
        <f t="shared" si="25"/>
        <v>0.22696050474945428</v>
      </c>
      <c r="I76">
        <f t="shared" si="25"/>
        <v>0.15125787168359725</v>
      </c>
      <c r="J76">
        <f t="shared" si="25"/>
        <v>0.16096264425260601</v>
      </c>
    </row>
    <row r="77" spans="1:24" x14ac:dyDescent="0.35">
      <c r="C77" t="s">
        <v>96</v>
      </c>
      <c r="D77">
        <f>STDEV(D55:D60)/SQRT(6)</f>
        <v>6.2293906133597719E-2</v>
      </c>
      <c r="E77">
        <f t="shared" ref="E77:J77" si="26">STDEV(E55:E60)/SQRT(6)</f>
        <v>6.5041426026241134E-2</v>
      </c>
      <c r="F77">
        <f t="shared" si="26"/>
        <v>9.282003820510458E-2</v>
      </c>
      <c r="G77">
        <f t="shared" si="26"/>
        <v>5.621826021331279E-2</v>
      </c>
      <c r="H77">
        <f t="shared" si="26"/>
        <v>8.0335634224487321E-2</v>
      </c>
      <c r="I77">
        <f t="shared" si="26"/>
        <v>5.4071071436412647E-2</v>
      </c>
      <c r="J77">
        <f t="shared" si="26"/>
        <v>4.2656879029572124E-2</v>
      </c>
    </row>
    <row r="78" spans="1:24" x14ac:dyDescent="0.35">
      <c r="B78" t="s">
        <v>103</v>
      </c>
      <c r="C78" t="s">
        <v>99</v>
      </c>
      <c r="D78">
        <f>AVERAGE(D61:D67)</f>
        <v>0.56387891734974249</v>
      </c>
      <c r="E78">
        <f t="shared" ref="E78:J78" si="27">AVERAGE(E61:E67)</f>
        <v>0.59244703910764385</v>
      </c>
      <c r="F78">
        <f t="shared" si="27"/>
        <v>0.58290977441311898</v>
      </c>
      <c r="G78">
        <f t="shared" si="27"/>
        <v>0.79963654276766682</v>
      </c>
      <c r="H78">
        <f t="shared" si="27"/>
        <v>0.91542520111197923</v>
      </c>
      <c r="I78">
        <f t="shared" si="27"/>
        <v>0.92711994425357425</v>
      </c>
      <c r="J78">
        <f t="shared" si="27"/>
        <v>0.89269475091628359</v>
      </c>
    </row>
    <row r="79" spans="1:24" x14ac:dyDescent="0.35">
      <c r="C79" t="s">
        <v>96</v>
      </c>
      <c r="D79">
        <f>STDEV(D61:D67)/SQRT(7)</f>
        <v>6.7583654870044432E-2</v>
      </c>
      <c r="E79">
        <f t="shared" ref="E79:J79" si="28">STDEV(E61:E67)/SQRT(7)</f>
        <v>8.6077564848706919E-2</v>
      </c>
      <c r="F79">
        <f t="shared" si="28"/>
        <v>9.5000576421831559E-2</v>
      </c>
      <c r="G79">
        <f t="shared" si="28"/>
        <v>6.6895991388555232E-2</v>
      </c>
      <c r="H79">
        <f t="shared" si="28"/>
        <v>3.2476613315826824E-2</v>
      </c>
      <c r="I79">
        <f t="shared" si="28"/>
        <v>2.4219768506967668E-2</v>
      </c>
      <c r="J79">
        <f t="shared" si="28"/>
        <v>2.8105903939627155E-2</v>
      </c>
    </row>
    <row r="81" spans="4:12" x14ac:dyDescent="0.35">
      <c r="D81" s="2">
        <v>1E-4</v>
      </c>
      <c r="E81">
        <v>0.53856086555549865</v>
      </c>
      <c r="F81">
        <v>0.11547410075806712</v>
      </c>
      <c r="G81">
        <v>0.61081646346456142</v>
      </c>
      <c r="H81">
        <v>6.8089366002753213E-2</v>
      </c>
      <c r="I81">
        <v>0.59621832470096703</v>
      </c>
      <c r="J81">
        <v>6.2293906133597719E-2</v>
      </c>
      <c r="K81">
        <v>0.56387891734974249</v>
      </c>
      <c r="L81">
        <v>6.7583654870044432E-2</v>
      </c>
    </row>
    <row r="82" spans="4:12" x14ac:dyDescent="0.35">
      <c r="D82" s="2">
        <v>1E-3</v>
      </c>
      <c r="E82">
        <v>0.47988256841198018</v>
      </c>
      <c r="F82">
        <v>6.3462665310655086E-2</v>
      </c>
      <c r="G82">
        <v>0.55836115080404958</v>
      </c>
      <c r="H82">
        <v>7.8022034046599978E-2</v>
      </c>
      <c r="I82">
        <v>0.6471587078254456</v>
      </c>
      <c r="J82">
        <v>6.5041426026241134E-2</v>
      </c>
      <c r="K82">
        <v>0.59244703910764385</v>
      </c>
      <c r="L82">
        <v>8.6077564848706919E-2</v>
      </c>
    </row>
    <row r="83" spans="4:12" x14ac:dyDescent="0.35">
      <c r="D83" s="2">
        <v>0.01</v>
      </c>
      <c r="E83">
        <v>0.60228941755105792</v>
      </c>
      <c r="F83">
        <v>2.2945954979739447E-2</v>
      </c>
      <c r="G83">
        <v>0.54423478044429552</v>
      </c>
      <c r="H83">
        <v>7.5301911479245767E-2</v>
      </c>
      <c r="I83">
        <v>0.46424928526303105</v>
      </c>
      <c r="J83">
        <v>9.282003820510458E-2</v>
      </c>
      <c r="K83">
        <v>0.58290977441311898</v>
      </c>
      <c r="L83">
        <v>9.5000576421831559E-2</v>
      </c>
    </row>
    <row r="84" spans="4:12" x14ac:dyDescent="0.35">
      <c r="D84" s="2">
        <v>0.25</v>
      </c>
      <c r="E84">
        <v>0.21401962273872077</v>
      </c>
      <c r="F84">
        <v>7.2605444718724502E-2</v>
      </c>
      <c r="G84">
        <v>0.79564296119547273</v>
      </c>
      <c r="H84">
        <v>5.9915672986579266E-2</v>
      </c>
      <c r="I84">
        <v>0.28349998406035104</v>
      </c>
      <c r="J84">
        <v>5.621826021331279E-2</v>
      </c>
      <c r="K84">
        <v>0.79963654276766682</v>
      </c>
      <c r="L84">
        <v>6.6895991388555232E-2</v>
      </c>
    </row>
    <row r="85" spans="4:12" x14ac:dyDescent="0.35">
      <c r="D85" s="2">
        <v>0.5</v>
      </c>
      <c r="E85">
        <v>0.19162748622222331</v>
      </c>
      <c r="F85">
        <v>0.12978912439994963</v>
      </c>
      <c r="G85">
        <v>0.83782840914859757</v>
      </c>
      <c r="H85">
        <v>7.1778191514561621E-2</v>
      </c>
      <c r="I85">
        <v>0.22696050474945428</v>
      </c>
      <c r="J85">
        <v>8.0335634224487321E-2</v>
      </c>
      <c r="K85">
        <v>0.91542520111197923</v>
      </c>
      <c r="L85">
        <v>3.2476613315826824E-2</v>
      </c>
    </row>
    <row r="86" spans="4:12" x14ac:dyDescent="0.35">
      <c r="D86" s="2">
        <v>1</v>
      </c>
      <c r="E86">
        <v>0.10881393265880931</v>
      </c>
      <c r="F86">
        <v>4.3078235252918595E-2</v>
      </c>
      <c r="G86">
        <v>0.80583505222929708</v>
      </c>
      <c r="H86">
        <v>6.8871300371221938E-2</v>
      </c>
      <c r="I86">
        <v>0.15125787168359725</v>
      </c>
      <c r="J86">
        <v>5.4071071436412647E-2</v>
      </c>
      <c r="K86">
        <v>0.92711994425357425</v>
      </c>
      <c r="L86">
        <v>2.4219768506967668E-2</v>
      </c>
    </row>
    <row r="87" spans="4:12" x14ac:dyDescent="0.35">
      <c r="D87" s="2">
        <v>2</v>
      </c>
      <c r="E87">
        <v>0.16216546398677992</v>
      </c>
      <c r="F87">
        <v>7.1624692066265677E-2</v>
      </c>
      <c r="G87">
        <v>0.8047374025411872</v>
      </c>
      <c r="H87">
        <v>6.6079589293786434E-2</v>
      </c>
      <c r="I87">
        <v>0.16096264425260601</v>
      </c>
      <c r="J87">
        <v>4.2656879029572124E-2</v>
      </c>
      <c r="K87">
        <v>0.89269475091628359</v>
      </c>
      <c r="L87">
        <v>2.8105903939627155E-2</v>
      </c>
    </row>
  </sheetData>
  <sortState xmlns:xlrd2="http://schemas.microsoft.com/office/spreadsheetml/2017/richdata2" ref="Z5:AI52">
    <sortCondition ref="AA5:AA5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48"/>
  <sheetViews>
    <sheetView topLeftCell="S99" zoomScale="55" zoomScaleNormal="55" zoomScalePageLayoutView="55" workbookViewId="0">
      <selection activeCell="V152" sqref="V152"/>
    </sheetView>
  </sheetViews>
  <sheetFormatPr defaultColWidth="11" defaultRowHeight="15.5" x14ac:dyDescent="0.35"/>
  <sheetData>
    <row r="1" spans="1:61" x14ac:dyDescent="0.35">
      <c r="A1" t="s">
        <v>93</v>
      </c>
      <c r="AH1" t="s">
        <v>172</v>
      </c>
      <c r="AX1" t="s">
        <v>128</v>
      </c>
    </row>
    <row r="2" spans="1:61" x14ac:dyDescent="0.35">
      <c r="AH2" s="2" t="s">
        <v>69</v>
      </c>
      <c r="AI2" s="2" t="s">
        <v>70</v>
      </c>
      <c r="AJ2" s="2" t="s">
        <v>71</v>
      </c>
      <c r="AK2" s="2" t="s">
        <v>72</v>
      </c>
      <c r="AL2" s="2" t="s">
        <v>73</v>
      </c>
      <c r="AM2" s="2" t="s">
        <v>74</v>
      </c>
      <c r="AN2" s="2" t="s">
        <v>75</v>
      </c>
      <c r="AO2" s="2" t="s">
        <v>76</v>
      </c>
      <c r="AP2" s="2" t="s">
        <v>77</v>
      </c>
      <c r="AQ2" s="2" t="s">
        <v>78</v>
      </c>
      <c r="AR2" s="2" t="s">
        <v>79</v>
      </c>
      <c r="AS2" s="2" t="s">
        <v>80</v>
      </c>
      <c r="AT2" s="2" t="s">
        <v>81</v>
      </c>
      <c r="AU2" s="2" t="s">
        <v>82</v>
      </c>
      <c r="AV2" s="2" t="s">
        <v>83</v>
      </c>
      <c r="AX2" s="2" t="s">
        <v>72</v>
      </c>
      <c r="AY2" s="2" t="s">
        <v>73</v>
      </c>
      <c r="AZ2" s="2" t="s">
        <v>74</v>
      </c>
      <c r="BA2" s="2" t="s">
        <v>75</v>
      </c>
      <c r="BB2" s="2" t="s">
        <v>76</v>
      </c>
      <c r="BC2" s="2" t="s">
        <v>77</v>
      </c>
      <c r="BD2" s="2" t="s">
        <v>78</v>
      </c>
      <c r="BE2" s="2" t="s">
        <v>79</v>
      </c>
      <c r="BF2" s="2" t="s">
        <v>80</v>
      </c>
      <c r="BG2" s="2" t="s">
        <v>81</v>
      </c>
      <c r="BH2" s="2" t="s">
        <v>82</v>
      </c>
      <c r="BI2" s="2" t="s">
        <v>83</v>
      </c>
    </row>
    <row r="3" spans="1:61" x14ac:dyDescent="0.35">
      <c r="A3" s="2" t="s">
        <v>69</v>
      </c>
      <c r="B3" s="2" t="s">
        <v>70</v>
      </c>
      <c r="C3" s="2" t="s">
        <v>71</v>
      </c>
      <c r="D3" s="2" t="s">
        <v>72</v>
      </c>
      <c r="E3" s="2" t="s">
        <v>73</v>
      </c>
      <c r="F3" s="2" t="s">
        <v>74</v>
      </c>
      <c r="G3" s="2" t="s">
        <v>75</v>
      </c>
      <c r="H3" s="2" t="s">
        <v>76</v>
      </c>
      <c r="I3" s="2" t="s">
        <v>77</v>
      </c>
      <c r="J3" s="2" t="s">
        <v>78</v>
      </c>
      <c r="K3" s="2" t="s">
        <v>79</v>
      </c>
      <c r="L3" s="2" t="s">
        <v>80</v>
      </c>
      <c r="M3" s="2" t="s">
        <v>81</v>
      </c>
      <c r="N3" s="2" t="s">
        <v>82</v>
      </c>
      <c r="O3" s="2" t="s">
        <v>83</v>
      </c>
      <c r="R3" s="2" t="s">
        <v>125</v>
      </c>
    </row>
    <row r="4" spans="1:61" x14ac:dyDescent="0.35">
      <c r="Q4">
        <v>8.6</v>
      </c>
    </row>
    <row r="5" spans="1:61" x14ac:dyDescent="0.35">
      <c r="A5" t="s">
        <v>3</v>
      </c>
      <c r="B5" t="s">
        <v>1</v>
      </c>
      <c r="C5" t="s">
        <v>4</v>
      </c>
      <c r="D5">
        <v>47.3</v>
      </c>
      <c r="E5">
        <v>81.7</v>
      </c>
      <c r="F5">
        <v>38.699999999999996</v>
      </c>
      <c r="G5">
        <v>30.099999999999998</v>
      </c>
      <c r="H5">
        <v>38.699999999999996</v>
      </c>
      <c r="I5">
        <v>77.399999999999991</v>
      </c>
      <c r="J5">
        <v>34.4</v>
      </c>
      <c r="K5">
        <v>55.9</v>
      </c>
      <c r="L5">
        <v>86</v>
      </c>
      <c r="M5">
        <v>47.3</v>
      </c>
      <c r="N5">
        <v>47.3</v>
      </c>
      <c r="O5">
        <v>43</v>
      </c>
    </row>
    <row r="6" spans="1:61" x14ac:dyDescent="0.35">
      <c r="A6" t="s">
        <v>7</v>
      </c>
      <c r="B6" t="s">
        <v>1</v>
      </c>
      <c r="C6" t="s">
        <v>4</v>
      </c>
      <c r="D6">
        <v>64.5</v>
      </c>
      <c r="E6">
        <v>107.5</v>
      </c>
      <c r="F6">
        <v>47.3</v>
      </c>
      <c r="G6">
        <v>47.3</v>
      </c>
      <c r="H6">
        <v>90.3</v>
      </c>
      <c r="I6">
        <v>73.099999999999994</v>
      </c>
      <c r="J6">
        <v>55.9</v>
      </c>
      <c r="K6">
        <v>30.099999999999998</v>
      </c>
      <c r="L6">
        <v>77.399999999999991</v>
      </c>
      <c r="M6">
        <v>64.5</v>
      </c>
      <c r="N6">
        <v>86</v>
      </c>
      <c r="O6">
        <v>98.899999999999991</v>
      </c>
    </row>
    <row r="7" spans="1:61" x14ac:dyDescent="0.35">
      <c r="A7" t="s">
        <v>10</v>
      </c>
      <c r="B7" t="s">
        <v>6</v>
      </c>
      <c r="C7" t="s">
        <v>2</v>
      </c>
      <c r="D7">
        <v>73.099999999999994</v>
      </c>
      <c r="E7">
        <v>0</v>
      </c>
      <c r="F7">
        <v>38.699999999999996</v>
      </c>
      <c r="G7">
        <v>17.2</v>
      </c>
      <c r="H7">
        <v>43</v>
      </c>
      <c r="I7">
        <v>90.3</v>
      </c>
      <c r="J7">
        <v>30.099999999999998</v>
      </c>
      <c r="K7">
        <v>90.3</v>
      </c>
      <c r="L7">
        <v>86</v>
      </c>
      <c r="M7">
        <v>30.099999999999998</v>
      </c>
      <c r="N7">
        <v>38.699999999999996</v>
      </c>
      <c r="O7">
        <v>47.3</v>
      </c>
    </row>
    <row r="8" spans="1:61" x14ac:dyDescent="0.35">
      <c r="A8" t="s">
        <v>12</v>
      </c>
      <c r="B8" t="s">
        <v>6</v>
      </c>
      <c r="C8" t="s">
        <v>4</v>
      </c>
      <c r="D8">
        <v>55.9</v>
      </c>
      <c r="E8">
        <v>47.3</v>
      </c>
      <c r="F8">
        <v>30.099999999999998</v>
      </c>
      <c r="G8">
        <v>43</v>
      </c>
      <c r="H8">
        <v>47.3</v>
      </c>
      <c r="I8">
        <v>129</v>
      </c>
      <c r="J8">
        <v>8.6</v>
      </c>
      <c r="K8">
        <v>81.7</v>
      </c>
      <c r="L8">
        <v>55.9</v>
      </c>
      <c r="M8">
        <v>47.3</v>
      </c>
      <c r="N8">
        <v>21.5</v>
      </c>
      <c r="O8">
        <v>30.099999999999998</v>
      </c>
      <c r="R8" s="10" t="s">
        <v>10</v>
      </c>
      <c r="S8" s="10" t="s">
        <v>6</v>
      </c>
      <c r="T8" s="10" t="s">
        <v>2</v>
      </c>
      <c r="U8" s="10">
        <v>73.099999999999994</v>
      </c>
      <c r="V8" s="10">
        <v>0</v>
      </c>
      <c r="W8" s="10">
        <v>38.699999999999996</v>
      </c>
      <c r="X8" s="10">
        <v>17.2</v>
      </c>
      <c r="Y8" s="10">
        <v>43</v>
      </c>
      <c r="Z8" s="10">
        <v>90.3</v>
      </c>
      <c r="AA8" s="10">
        <v>30.099999999999998</v>
      </c>
      <c r="AB8" s="10">
        <v>90.3</v>
      </c>
      <c r="AC8" s="10">
        <v>86</v>
      </c>
      <c r="AD8" s="10">
        <v>30.099999999999998</v>
      </c>
      <c r="AE8" s="10">
        <v>38.699999999999996</v>
      </c>
      <c r="AF8" s="10">
        <v>47.3</v>
      </c>
      <c r="AG8" s="10"/>
      <c r="AH8" s="10" t="s">
        <v>10</v>
      </c>
      <c r="AI8" s="10" t="s">
        <v>6</v>
      </c>
      <c r="AJ8" s="10" t="s">
        <v>2</v>
      </c>
      <c r="AK8" s="10">
        <v>251</v>
      </c>
      <c r="AL8" s="10">
        <v>254</v>
      </c>
      <c r="AM8" s="10">
        <v>254.5</v>
      </c>
      <c r="AN8" s="10">
        <v>256.5</v>
      </c>
      <c r="AO8" s="10">
        <v>262.5</v>
      </c>
      <c r="AP8" s="10">
        <v>282.5</v>
      </c>
      <c r="AQ8" s="10">
        <v>274</v>
      </c>
      <c r="AR8" s="10">
        <v>272</v>
      </c>
      <c r="AS8" s="10">
        <v>277.5</v>
      </c>
      <c r="AT8" s="10">
        <v>276</v>
      </c>
      <c r="AU8" s="10">
        <v>280.5</v>
      </c>
      <c r="AV8" s="10">
        <v>283.5</v>
      </c>
      <c r="AW8" s="10"/>
      <c r="AX8" s="10">
        <f>(U8/AK8)*100</f>
        <v>29.123505976095615</v>
      </c>
      <c r="AY8">
        <f t="shared" ref="AY8:BI23" si="0">(V8/AL8)*100</f>
        <v>0</v>
      </c>
      <c r="AZ8">
        <f t="shared" si="0"/>
        <v>15.206286836935165</v>
      </c>
      <c r="BA8">
        <f t="shared" si="0"/>
        <v>6.7056530214424956</v>
      </c>
      <c r="BB8">
        <f t="shared" si="0"/>
        <v>16.380952380952383</v>
      </c>
      <c r="BC8">
        <f t="shared" si="0"/>
        <v>31.964601769911503</v>
      </c>
      <c r="BD8">
        <f t="shared" si="0"/>
        <v>10.985401459854014</v>
      </c>
      <c r="BE8">
        <f t="shared" si="0"/>
        <v>33.198529411764703</v>
      </c>
      <c r="BF8">
        <f t="shared" si="0"/>
        <v>30.990990990990991</v>
      </c>
      <c r="BG8">
        <f t="shared" si="0"/>
        <v>10.905797101449274</v>
      </c>
      <c r="BH8">
        <f t="shared" si="0"/>
        <v>13.796791443850264</v>
      </c>
      <c r="BI8">
        <f t="shared" si="0"/>
        <v>16.684303350970016</v>
      </c>
    </row>
    <row r="9" spans="1:61" x14ac:dyDescent="0.35">
      <c r="A9" t="s">
        <v>14</v>
      </c>
      <c r="B9" t="s">
        <v>6</v>
      </c>
      <c r="C9" t="s">
        <v>4</v>
      </c>
      <c r="D9">
        <v>55.9</v>
      </c>
      <c r="E9">
        <v>86</v>
      </c>
      <c r="F9">
        <v>43</v>
      </c>
      <c r="G9">
        <v>55.9</v>
      </c>
      <c r="H9">
        <v>64.5</v>
      </c>
      <c r="I9">
        <v>73.099999999999994</v>
      </c>
      <c r="J9">
        <v>43</v>
      </c>
      <c r="K9">
        <v>68.8</v>
      </c>
      <c r="L9">
        <v>68.8</v>
      </c>
      <c r="M9">
        <v>51.599999999999994</v>
      </c>
      <c r="N9">
        <v>81.7</v>
      </c>
      <c r="O9">
        <v>55.9</v>
      </c>
      <c r="R9" s="10" t="s">
        <v>30</v>
      </c>
      <c r="S9" s="10" t="s">
        <v>6</v>
      </c>
      <c r="T9" s="10" t="s">
        <v>2</v>
      </c>
      <c r="U9" s="10">
        <v>47.3</v>
      </c>
      <c r="V9" s="10">
        <v>43</v>
      </c>
      <c r="W9" s="10">
        <v>21.5</v>
      </c>
      <c r="X9" s="10">
        <v>12.899999999999999</v>
      </c>
      <c r="Y9" s="10">
        <v>25.799999999999997</v>
      </c>
      <c r="Z9" s="10">
        <v>55.9</v>
      </c>
      <c r="AA9" s="10">
        <v>21.5</v>
      </c>
      <c r="AB9" s="10">
        <v>21.5</v>
      </c>
      <c r="AC9" s="10">
        <v>25.799999999999997</v>
      </c>
      <c r="AD9" s="10">
        <v>17.2</v>
      </c>
      <c r="AE9" s="10">
        <v>17.2</v>
      </c>
      <c r="AF9" s="10">
        <v>21.5</v>
      </c>
      <c r="AG9" s="10"/>
      <c r="AH9" s="10" t="s">
        <v>30</v>
      </c>
      <c r="AI9" s="10" t="s">
        <v>6</v>
      </c>
      <c r="AJ9" s="10" t="s">
        <v>2</v>
      </c>
      <c r="AK9" s="10">
        <v>283.5</v>
      </c>
      <c r="AL9" s="10">
        <v>282</v>
      </c>
      <c r="AM9" s="10">
        <v>288</v>
      </c>
      <c r="AN9" s="10">
        <v>287</v>
      </c>
      <c r="AO9" s="10">
        <v>295</v>
      </c>
      <c r="AP9" s="10">
        <v>295</v>
      </c>
      <c r="AQ9" s="10">
        <v>299.5</v>
      </c>
      <c r="AR9" s="10">
        <v>301</v>
      </c>
      <c r="AS9" s="10">
        <v>306.5</v>
      </c>
      <c r="AT9" s="10">
        <v>307</v>
      </c>
      <c r="AU9" s="10">
        <v>315</v>
      </c>
      <c r="AV9" s="10">
        <v>317</v>
      </c>
      <c r="AW9" s="10"/>
      <c r="AX9" s="10">
        <f t="shared" ref="AX9:AX33" si="1">(U9/AK9)*100</f>
        <v>16.684303350970016</v>
      </c>
      <c r="AY9">
        <f t="shared" si="0"/>
        <v>15.24822695035461</v>
      </c>
      <c r="AZ9">
        <f t="shared" si="0"/>
        <v>7.4652777777777777</v>
      </c>
      <c r="BA9">
        <f t="shared" si="0"/>
        <v>4.4947735191637621</v>
      </c>
      <c r="BB9">
        <f t="shared" si="0"/>
        <v>8.7457627118644066</v>
      </c>
      <c r="BC9">
        <f t="shared" si="0"/>
        <v>18.949152542372879</v>
      </c>
      <c r="BD9">
        <f t="shared" si="0"/>
        <v>7.1786310517529222</v>
      </c>
      <c r="BE9">
        <f t="shared" si="0"/>
        <v>7.1428571428571423</v>
      </c>
      <c r="BF9">
        <f t="shared" si="0"/>
        <v>8.4176182707993465</v>
      </c>
      <c r="BG9">
        <f t="shared" si="0"/>
        <v>5.6026058631921822</v>
      </c>
      <c r="BH9">
        <f t="shared" si="0"/>
        <v>5.4603174603174596</v>
      </c>
      <c r="BI9">
        <f t="shared" si="0"/>
        <v>6.7823343848580437</v>
      </c>
    </row>
    <row r="10" spans="1:61" x14ac:dyDescent="0.35">
      <c r="A10" t="s">
        <v>16</v>
      </c>
      <c r="B10" t="s">
        <v>1</v>
      </c>
      <c r="C10" t="s">
        <v>2</v>
      </c>
      <c r="D10">
        <v>30.099999999999998</v>
      </c>
      <c r="E10">
        <v>34.4</v>
      </c>
      <c r="F10">
        <v>34.4</v>
      </c>
      <c r="G10">
        <v>8.6</v>
      </c>
      <c r="H10">
        <v>34.4</v>
      </c>
      <c r="I10">
        <v>81.7</v>
      </c>
      <c r="J10">
        <v>34.4</v>
      </c>
      <c r="K10">
        <v>38.699999999999996</v>
      </c>
      <c r="L10">
        <v>25.799999999999997</v>
      </c>
      <c r="M10">
        <v>30.099999999999998</v>
      </c>
      <c r="N10">
        <v>51.599999999999994</v>
      </c>
      <c r="O10">
        <v>34.4</v>
      </c>
      <c r="R10" s="10" t="s">
        <v>37</v>
      </c>
      <c r="S10" s="10" t="s">
        <v>6</v>
      </c>
      <c r="T10" s="10" t="s">
        <v>2</v>
      </c>
      <c r="U10" s="10">
        <v>25.799999999999997</v>
      </c>
      <c r="V10" s="10">
        <v>55.9</v>
      </c>
      <c r="W10" s="10">
        <v>17.2</v>
      </c>
      <c r="X10" s="10">
        <v>51.599999999999994</v>
      </c>
      <c r="Y10" s="10">
        <v>51.599999999999994</v>
      </c>
      <c r="Z10" s="10">
        <v>43</v>
      </c>
      <c r="AA10" s="10">
        <v>25.799999999999997</v>
      </c>
      <c r="AB10" s="10">
        <v>4.3</v>
      </c>
      <c r="AC10" s="10">
        <v>12.899999999999999</v>
      </c>
      <c r="AD10" s="10">
        <v>21.5</v>
      </c>
      <c r="AE10" s="10">
        <v>0</v>
      </c>
      <c r="AF10" s="10">
        <v>4.3</v>
      </c>
      <c r="AG10" s="10"/>
      <c r="AH10" s="10" t="s">
        <v>37</v>
      </c>
      <c r="AI10" s="10" t="s">
        <v>6</v>
      </c>
      <c r="AJ10" s="10" t="s">
        <v>2</v>
      </c>
      <c r="AK10" s="10">
        <v>260</v>
      </c>
      <c r="AL10" s="10">
        <v>258.5</v>
      </c>
      <c r="AM10" s="10">
        <v>260.5</v>
      </c>
      <c r="AN10" s="10">
        <v>254.5</v>
      </c>
      <c r="AO10" s="10">
        <v>260</v>
      </c>
      <c r="AP10" s="10">
        <v>261.5</v>
      </c>
      <c r="AQ10" s="10">
        <v>264</v>
      </c>
      <c r="AR10" s="10">
        <v>264</v>
      </c>
      <c r="AS10" s="10">
        <v>266.5</v>
      </c>
      <c r="AT10" s="10">
        <v>267</v>
      </c>
      <c r="AU10" s="10">
        <v>266</v>
      </c>
      <c r="AV10" s="10">
        <v>264.5</v>
      </c>
      <c r="AW10" s="10"/>
      <c r="AX10" s="10">
        <f t="shared" si="1"/>
        <v>9.9230769230769216</v>
      </c>
      <c r="AY10">
        <f t="shared" si="0"/>
        <v>21.624758220502901</v>
      </c>
      <c r="AZ10">
        <f t="shared" si="0"/>
        <v>6.6026871401151626</v>
      </c>
      <c r="BA10">
        <f t="shared" si="0"/>
        <v>20.275049115913554</v>
      </c>
      <c r="BB10">
        <f t="shared" si="0"/>
        <v>19.846153846153843</v>
      </c>
      <c r="BC10">
        <f t="shared" si="0"/>
        <v>16.44359464627151</v>
      </c>
      <c r="BD10">
        <f t="shared" si="0"/>
        <v>9.7727272727272716</v>
      </c>
      <c r="BE10">
        <f t="shared" si="0"/>
        <v>1.6287878787878789</v>
      </c>
      <c r="BF10">
        <f t="shared" si="0"/>
        <v>4.8405253283302061</v>
      </c>
      <c r="BG10">
        <f t="shared" si="0"/>
        <v>8.0524344569288395</v>
      </c>
      <c r="BH10">
        <f t="shared" si="0"/>
        <v>0</v>
      </c>
      <c r="BI10">
        <f t="shared" si="0"/>
        <v>1.6257088846880905</v>
      </c>
    </row>
    <row r="11" spans="1:61" x14ac:dyDescent="0.35">
      <c r="A11" t="s">
        <v>18</v>
      </c>
      <c r="B11" t="s">
        <v>1</v>
      </c>
      <c r="C11" t="s">
        <v>2</v>
      </c>
      <c r="D11">
        <v>55.9</v>
      </c>
      <c r="E11">
        <v>34.4</v>
      </c>
      <c r="F11">
        <v>38.699999999999996</v>
      </c>
      <c r="G11">
        <v>21.5</v>
      </c>
      <c r="H11">
        <v>47.3</v>
      </c>
      <c r="I11">
        <v>98.899999999999991</v>
      </c>
      <c r="J11">
        <v>34.4</v>
      </c>
      <c r="K11">
        <v>47.3</v>
      </c>
      <c r="L11">
        <v>47.3</v>
      </c>
      <c r="M11">
        <v>51.599999999999994</v>
      </c>
      <c r="N11">
        <v>25.799999999999997</v>
      </c>
      <c r="O11">
        <v>34.4</v>
      </c>
      <c r="R11" s="10" t="s">
        <v>39</v>
      </c>
      <c r="S11" s="10" t="s">
        <v>6</v>
      </c>
      <c r="T11" s="10" t="s">
        <v>2</v>
      </c>
      <c r="U11" s="10">
        <v>17.2</v>
      </c>
      <c r="V11" s="10">
        <v>0</v>
      </c>
      <c r="W11" s="10">
        <v>43</v>
      </c>
      <c r="X11" s="10">
        <v>34.4</v>
      </c>
      <c r="Y11" s="10">
        <v>107.5</v>
      </c>
      <c r="Z11" s="10">
        <v>77.399999999999991</v>
      </c>
      <c r="AA11" s="10">
        <v>0</v>
      </c>
      <c r="AB11" s="10">
        <v>4.3</v>
      </c>
      <c r="AC11" s="10">
        <v>12.899999999999999</v>
      </c>
      <c r="AD11" s="10">
        <v>4.3</v>
      </c>
      <c r="AE11" s="10">
        <v>8.6</v>
      </c>
      <c r="AF11" s="10">
        <v>12.899999999999999</v>
      </c>
      <c r="AG11" s="10"/>
      <c r="AH11" s="10" t="s">
        <v>39</v>
      </c>
      <c r="AI11" s="10" t="s">
        <v>6</v>
      </c>
      <c r="AJ11" s="10" t="s">
        <v>2</v>
      </c>
      <c r="AK11" s="10">
        <v>255</v>
      </c>
      <c r="AL11" s="10">
        <v>247.5</v>
      </c>
      <c r="AM11" s="10">
        <v>247</v>
      </c>
      <c r="AN11" s="10">
        <v>245.5</v>
      </c>
      <c r="AO11" s="10">
        <v>246</v>
      </c>
      <c r="AP11" s="10">
        <v>250.5</v>
      </c>
      <c r="AQ11" s="10">
        <v>250</v>
      </c>
      <c r="AR11" s="10">
        <v>248.5</v>
      </c>
      <c r="AS11" s="10">
        <v>247</v>
      </c>
      <c r="AT11" s="10">
        <v>247</v>
      </c>
      <c r="AU11" s="10">
        <v>248.5</v>
      </c>
      <c r="AV11" s="10">
        <v>250</v>
      </c>
      <c r="AW11" s="10"/>
      <c r="AX11" s="10">
        <f t="shared" si="1"/>
        <v>6.7450980392156854</v>
      </c>
      <c r="AY11">
        <f t="shared" si="0"/>
        <v>0</v>
      </c>
      <c r="AZ11">
        <f t="shared" si="0"/>
        <v>17.408906882591094</v>
      </c>
      <c r="BA11">
        <f t="shared" si="0"/>
        <v>14.012219959266803</v>
      </c>
      <c r="BB11">
        <f t="shared" si="0"/>
        <v>43.699186991869922</v>
      </c>
      <c r="BC11">
        <f t="shared" si="0"/>
        <v>30.898203592814365</v>
      </c>
      <c r="BD11">
        <f t="shared" si="0"/>
        <v>0</v>
      </c>
      <c r="BE11">
        <f t="shared" si="0"/>
        <v>1.7303822937625755</v>
      </c>
      <c r="BF11">
        <f t="shared" si="0"/>
        <v>5.2226720647773277</v>
      </c>
      <c r="BG11">
        <f t="shared" si="0"/>
        <v>1.7408906882591093</v>
      </c>
      <c r="BH11">
        <f t="shared" si="0"/>
        <v>3.4607645875251509</v>
      </c>
      <c r="BI11">
        <f t="shared" si="0"/>
        <v>5.1599999999999993</v>
      </c>
    </row>
    <row r="12" spans="1:61" x14ac:dyDescent="0.35">
      <c r="A12" t="s">
        <v>20</v>
      </c>
      <c r="B12" t="s">
        <v>6</v>
      </c>
      <c r="C12" t="s">
        <v>1</v>
      </c>
      <c r="D12">
        <v>38.699999999999996</v>
      </c>
      <c r="E12">
        <v>47.3</v>
      </c>
      <c r="F12">
        <v>38.699999999999996</v>
      </c>
      <c r="G12">
        <v>30.099999999999998</v>
      </c>
      <c r="H12">
        <v>68.8</v>
      </c>
      <c r="I12">
        <v>51.599999999999994</v>
      </c>
      <c r="J12">
        <v>25.799999999999997</v>
      </c>
      <c r="K12">
        <v>60.199999999999996</v>
      </c>
      <c r="L12">
        <v>47.3</v>
      </c>
      <c r="M12">
        <v>25.799999999999997</v>
      </c>
      <c r="N12">
        <v>55.9</v>
      </c>
      <c r="O12">
        <v>64.5</v>
      </c>
      <c r="R12" s="10" t="s">
        <v>41</v>
      </c>
      <c r="S12" s="10" t="s">
        <v>6</v>
      </c>
      <c r="T12" s="10" t="s">
        <v>2</v>
      </c>
      <c r="U12" s="10">
        <v>43</v>
      </c>
      <c r="V12" s="10">
        <v>43</v>
      </c>
      <c r="W12" s="10">
        <v>30.099999999999998</v>
      </c>
      <c r="X12" s="10">
        <v>47.3</v>
      </c>
      <c r="Y12" s="10">
        <v>64.5</v>
      </c>
      <c r="Z12" s="10">
        <v>60.199999999999996</v>
      </c>
      <c r="AA12" s="10">
        <v>25.799999999999997</v>
      </c>
      <c r="AB12" s="10">
        <v>17.2</v>
      </c>
      <c r="AC12" s="10">
        <v>12.899999999999999</v>
      </c>
      <c r="AD12" s="10">
        <v>21.5</v>
      </c>
      <c r="AE12" s="10">
        <v>21.5</v>
      </c>
      <c r="AF12" s="10">
        <v>25.799999999999997</v>
      </c>
      <c r="AG12" s="10"/>
      <c r="AH12" s="10" t="s">
        <v>41</v>
      </c>
      <c r="AI12" s="10" t="s">
        <v>6</v>
      </c>
      <c r="AJ12" s="10" t="s">
        <v>2</v>
      </c>
      <c r="AK12" s="10">
        <v>265.5</v>
      </c>
      <c r="AL12" s="10">
        <v>254.5</v>
      </c>
      <c r="AM12" s="10">
        <v>254</v>
      </c>
      <c r="AN12" s="10">
        <v>247.5</v>
      </c>
      <c r="AO12" s="10">
        <v>253</v>
      </c>
      <c r="AP12" s="10">
        <v>257.5</v>
      </c>
      <c r="AQ12" s="10">
        <v>262.5</v>
      </c>
      <c r="AR12" s="10">
        <v>263.5</v>
      </c>
      <c r="AS12" s="10">
        <v>270.5</v>
      </c>
      <c r="AT12" s="10">
        <v>267.5</v>
      </c>
      <c r="AU12" s="10">
        <v>279.5</v>
      </c>
      <c r="AV12" s="10">
        <v>271.5</v>
      </c>
      <c r="AW12" s="10"/>
      <c r="AX12" s="10">
        <f t="shared" si="1"/>
        <v>16.195856873822976</v>
      </c>
      <c r="AY12">
        <f t="shared" si="0"/>
        <v>16.895874263261295</v>
      </c>
      <c r="AZ12">
        <f t="shared" si="0"/>
        <v>11.850393700787402</v>
      </c>
      <c r="BA12">
        <f t="shared" si="0"/>
        <v>19.111111111111111</v>
      </c>
      <c r="BB12">
        <f t="shared" si="0"/>
        <v>25.494071146245062</v>
      </c>
      <c r="BC12">
        <f t="shared" si="0"/>
        <v>23.378640776699029</v>
      </c>
      <c r="BD12">
        <f t="shared" si="0"/>
        <v>9.8285714285714274</v>
      </c>
      <c r="BE12">
        <f t="shared" si="0"/>
        <v>6.5275142314990511</v>
      </c>
      <c r="BF12">
        <f t="shared" si="0"/>
        <v>4.7689463955637699</v>
      </c>
      <c r="BG12">
        <f t="shared" si="0"/>
        <v>8.0373831775700939</v>
      </c>
      <c r="BH12">
        <f t="shared" si="0"/>
        <v>7.6923076923076925</v>
      </c>
      <c r="BI12">
        <f t="shared" si="0"/>
        <v>9.5027624309392245</v>
      </c>
    </row>
    <row r="13" spans="1:61" x14ac:dyDescent="0.35">
      <c r="A13" t="s">
        <v>22</v>
      </c>
      <c r="B13" t="s">
        <v>6</v>
      </c>
      <c r="C13" t="s">
        <v>4</v>
      </c>
      <c r="D13">
        <v>38.699999999999996</v>
      </c>
      <c r="E13">
        <v>30.099999999999998</v>
      </c>
      <c r="F13">
        <v>55.9</v>
      </c>
      <c r="G13">
        <v>47.3</v>
      </c>
      <c r="H13">
        <v>64.5</v>
      </c>
      <c r="I13">
        <v>77.399999999999991</v>
      </c>
      <c r="J13">
        <v>47.3</v>
      </c>
      <c r="K13">
        <v>60.199999999999996</v>
      </c>
      <c r="L13">
        <v>55.9</v>
      </c>
      <c r="M13">
        <v>55.9</v>
      </c>
      <c r="N13">
        <v>55.9</v>
      </c>
      <c r="O13">
        <v>47.3</v>
      </c>
      <c r="R13" t="s">
        <v>12</v>
      </c>
      <c r="S13" t="s">
        <v>6</v>
      </c>
      <c r="T13" t="s">
        <v>4</v>
      </c>
      <c r="U13">
        <v>55.9</v>
      </c>
      <c r="V13">
        <v>47.3</v>
      </c>
      <c r="W13">
        <v>30.099999999999998</v>
      </c>
      <c r="X13">
        <v>43</v>
      </c>
      <c r="Y13">
        <v>47.3</v>
      </c>
      <c r="Z13">
        <v>129</v>
      </c>
      <c r="AA13">
        <v>8.6</v>
      </c>
      <c r="AB13">
        <v>81.7</v>
      </c>
      <c r="AC13">
        <v>55.9</v>
      </c>
      <c r="AD13">
        <v>47.3</v>
      </c>
      <c r="AE13">
        <v>21.5</v>
      </c>
      <c r="AF13">
        <v>30.099999999999998</v>
      </c>
      <c r="AH13" t="s">
        <v>12</v>
      </c>
      <c r="AI13" t="s">
        <v>6</v>
      </c>
      <c r="AJ13" t="s">
        <v>4</v>
      </c>
      <c r="AK13">
        <v>256.5</v>
      </c>
      <c r="AL13">
        <v>250.5</v>
      </c>
      <c r="AM13">
        <v>253.5</v>
      </c>
      <c r="AN13">
        <v>251</v>
      </c>
      <c r="AO13">
        <v>252.5</v>
      </c>
      <c r="AP13">
        <v>251</v>
      </c>
      <c r="AQ13">
        <v>253.5</v>
      </c>
      <c r="AR13">
        <v>252.5</v>
      </c>
      <c r="AS13">
        <v>254.5</v>
      </c>
      <c r="AT13">
        <v>255</v>
      </c>
      <c r="AU13">
        <v>261</v>
      </c>
      <c r="AV13">
        <v>262</v>
      </c>
      <c r="AX13">
        <f t="shared" si="1"/>
        <v>21.79337231968811</v>
      </c>
      <c r="AY13">
        <f t="shared" si="0"/>
        <v>18.882235528942115</v>
      </c>
      <c r="AZ13">
        <f t="shared" si="0"/>
        <v>11.873767258382642</v>
      </c>
      <c r="BA13">
        <f t="shared" si="0"/>
        <v>17.131474103585656</v>
      </c>
      <c r="BB13">
        <f t="shared" si="0"/>
        <v>18.732673267326732</v>
      </c>
      <c r="BC13">
        <f t="shared" si="0"/>
        <v>51.394422310756973</v>
      </c>
      <c r="BD13">
        <f t="shared" si="0"/>
        <v>3.3925049309664694</v>
      </c>
      <c r="BE13">
        <f t="shared" si="0"/>
        <v>32.35643564356436</v>
      </c>
      <c r="BF13">
        <f t="shared" si="0"/>
        <v>21.964636542239685</v>
      </c>
      <c r="BG13">
        <f t="shared" si="0"/>
        <v>18.549019607843135</v>
      </c>
      <c r="BH13">
        <f t="shared" si="0"/>
        <v>8.2375478927203059</v>
      </c>
      <c r="BI13">
        <f t="shared" si="0"/>
        <v>11.48854961832061</v>
      </c>
    </row>
    <row r="14" spans="1:61" x14ac:dyDescent="0.35">
      <c r="A14" t="s">
        <v>24</v>
      </c>
      <c r="B14" t="s">
        <v>6</v>
      </c>
      <c r="C14" t="s">
        <v>1</v>
      </c>
      <c r="D14">
        <v>47.3</v>
      </c>
      <c r="E14">
        <v>55.9</v>
      </c>
      <c r="F14">
        <v>47.3</v>
      </c>
      <c r="G14">
        <v>60.199999999999996</v>
      </c>
      <c r="H14">
        <v>73.099999999999994</v>
      </c>
      <c r="I14">
        <v>64.5</v>
      </c>
      <c r="J14">
        <v>77.399999999999991</v>
      </c>
      <c r="K14">
        <v>51.599999999999994</v>
      </c>
      <c r="L14">
        <v>51.599999999999994</v>
      </c>
      <c r="M14">
        <v>21.5</v>
      </c>
      <c r="N14">
        <v>64.5</v>
      </c>
      <c r="O14">
        <v>43</v>
      </c>
      <c r="R14" t="s">
        <v>14</v>
      </c>
      <c r="S14" t="s">
        <v>6</v>
      </c>
      <c r="T14" t="s">
        <v>4</v>
      </c>
      <c r="U14">
        <v>55.9</v>
      </c>
      <c r="V14">
        <v>86</v>
      </c>
      <c r="W14">
        <v>43</v>
      </c>
      <c r="X14">
        <v>55.9</v>
      </c>
      <c r="Y14">
        <v>64.5</v>
      </c>
      <c r="Z14">
        <v>73.099999999999994</v>
      </c>
      <c r="AA14">
        <v>43</v>
      </c>
      <c r="AB14">
        <v>68.8</v>
      </c>
      <c r="AC14">
        <v>68.8</v>
      </c>
      <c r="AD14">
        <v>51.599999999999994</v>
      </c>
      <c r="AE14">
        <v>81.7</v>
      </c>
      <c r="AF14">
        <v>55.9</v>
      </c>
      <c r="AH14" t="s">
        <v>14</v>
      </c>
      <c r="AI14" t="s">
        <v>6</v>
      </c>
      <c r="AJ14" t="s">
        <v>4</v>
      </c>
      <c r="AK14">
        <v>260</v>
      </c>
      <c r="AL14">
        <v>259.5</v>
      </c>
      <c r="AM14">
        <v>260.5</v>
      </c>
      <c r="AN14">
        <v>259.5</v>
      </c>
      <c r="AO14">
        <v>263.5</v>
      </c>
      <c r="AP14">
        <v>279.5</v>
      </c>
      <c r="AQ14">
        <v>267.5</v>
      </c>
      <c r="AR14">
        <v>271</v>
      </c>
      <c r="AS14">
        <v>272</v>
      </c>
      <c r="AT14">
        <v>286</v>
      </c>
      <c r="AU14">
        <v>284</v>
      </c>
      <c r="AV14">
        <v>286.5</v>
      </c>
      <c r="AX14">
        <f t="shared" si="1"/>
        <v>21.5</v>
      </c>
      <c r="AY14">
        <f t="shared" si="0"/>
        <v>33.140655105973025</v>
      </c>
      <c r="AZ14">
        <f t="shared" si="0"/>
        <v>16.506717850287909</v>
      </c>
      <c r="BA14">
        <f t="shared" si="0"/>
        <v>21.541425818882466</v>
      </c>
      <c r="BB14">
        <f t="shared" si="0"/>
        <v>24.478178368121441</v>
      </c>
      <c r="BC14">
        <f t="shared" si="0"/>
        <v>26.15384615384615</v>
      </c>
      <c r="BD14">
        <f t="shared" si="0"/>
        <v>16.074766355140188</v>
      </c>
      <c r="BE14">
        <f t="shared" si="0"/>
        <v>25.387453874538746</v>
      </c>
      <c r="BF14">
        <f t="shared" si="0"/>
        <v>25.294117647058822</v>
      </c>
      <c r="BG14">
        <f t="shared" si="0"/>
        <v>18.04195804195804</v>
      </c>
      <c r="BH14">
        <f t="shared" si="0"/>
        <v>28.767605633802816</v>
      </c>
      <c r="BI14">
        <f t="shared" si="0"/>
        <v>19.511343804537521</v>
      </c>
    </row>
    <row r="15" spans="1:61" x14ac:dyDescent="0.35">
      <c r="A15" t="s">
        <v>26</v>
      </c>
      <c r="B15" t="s">
        <v>1</v>
      </c>
      <c r="C15" t="s">
        <v>2</v>
      </c>
      <c r="D15">
        <v>30.099999999999998</v>
      </c>
      <c r="E15">
        <v>25.799999999999997</v>
      </c>
      <c r="F15">
        <v>38.699999999999996</v>
      </c>
      <c r="G15">
        <v>30.099999999999998</v>
      </c>
      <c r="H15">
        <v>68.8</v>
      </c>
      <c r="I15">
        <v>77.399999999999991</v>
      </c>
      <c r="J15">
        <v>38.699999999999996</v>
      </c>
      <c r="K15">
        <v>51.599999999999994</v>
      </c>
      <c r="L15">
        <v>38.699999999999996</v>
      </c>
      <c r="M15">
        <v>30.099999999999998</v>
      </c>
      <c r="N15">
        <v>73.099999999999994</v>
      </c>
      <c r="O15">
        <v>73.099999999999994</v>
      </c>
      <c r="R15" t="s">
        <v>22</v>
      </c>
      <c r="S15" t="s">
        <v>6</v>
      </c>
      <c r="T15" t="s">
        <v>4</v>
      </c>
      <c r="U15">
        <v>38.699999999999996</v>
      </c>
      <c r="V15">
        <v>30.099999999999998</v>
      </c>
      <c r="W15">
        <v>55.9</v>
      </c>
      <c r="X15">
        <v>47.3</v>
      </c>
      <c r="Y15">
        <v>64.5</v>
      </c>
      <c r="Z15">
        <v>77.399999999999991</v>
      </c>
      <c r="AA15">
        <v>47.3</v>
      </c>
      <c r="AB15">
        <v>60.199999999999996</v>
      </c>
      <c r="AC15">
        <v>55.9</v>
      </c>
      <c r="AD15">
        <v>55.9</v>
      </c>
      <c r="AE15">
        <v>55.9</v>
      </c>
      <c r="AF15">
        <v>47.3</v>
      </c>
      <c r="AH15" t="s">
        <v>22</v>
      </c>
      <c r="AI15" t="s">
        <v>6</v>
      </c>
      <c r="AJ15" t="s">
        <v>4</v>
      </c>
      <c r="AK15">
        <v>292.5</v>
      </c>
      <c r="AL15">
        <v>291</v>
      </c>
      <c r="AM15">
        <v>296.5</v>
      </c>
      <c r="AN15">
        <v>294.5</v>
      </c>
      <c r="AO15">
        <v>296.5</v>
      </c>
      <c r="AP15">
        <v>298</v>
      </c>
      <c r="AQ15">
        <v>297.5</v>
      </c>
      <c r="AR15">
        <v>300.5</v>
      </c>
      <c r="AS15">
        <v>305</v>
      </c>
      <c r="AT15">
        <v>306</v>
      </c>
      <c r="AU15">
        <v>312.5</v>
      </c>
      <c r="AV15">
        <v>316.5</v>
      </c>
      <c r="AX15">
        <f t="shared" si="1"/>
        <v>13.23076923076923</v>
      </c>
      <c r="AY15">
        <f t="shared" si="0"/>
        <v>10.343642611683848</v>
      </c>
      <c r="AZ15">
        <f t="shared" si="0"/>
        <v>18.853288364249579</v>
      </c>
      <c r="BA15">
        <f t="shared" si="0"/>
        <v>16.061120543293718</v>
      </c>
      <c r="BB15">
        <f t="shared" si="0"/>
        <v>21.753794266441819</v>
      </c>
      <c r="BC15">
        <f t="shared" si="0"/>
        <v>25.973154362416107</v>
      </c>
      <c r="BD15">
        <f t="shared" si="0"/>
        <v>15.899159663865545</v>
      </c>
      <c r="BE15">
        <f t="shared" si="0"/>
        <v>20.033277870216303</v>
      </c>
      <c r="BF15">
        <f t="shared" si="0"/>
        <v>18.327868852459016</v>
      </c>
      <c r="BG15">
        <f t="shared" si="0"/>
        <v>18.267973856209149</v>
      </c>
      <c r="BH15">
        <f t="shared" si="0"/>
        <v>17.887999999999998</v>
      </c>
      <c r="BI15">
        <f t="shared" si="0"/>
        <v>14.944707740916272</v>
      </c>
    </row>
    <row r="16" spans="1:61" x14ac:dyDescent="0.35">
      <c r="A16" t="s">
        <v>28</v>
      </c>
      <c r="B16" t="s">
        <v>1</v>
      </c>
      <c r="C16" t="s">
        <v>4</v>
      </c>
      <c r="D16">
        <v>64.5</v>
      </c>
      <c r="E16">
        <v>64.5</v>
      </c>
      <c r="F16">
        <v>21.5</v>
      </c>
      <c r="G16">
        <v>12.899999999999999</v>
      </c>
      <c r="H16">
        <v>55.9</v>
      </c>
      <c r="I16">
        <v>64.5</v>
      </c>
      <c r="J16">
        <v>30.099999999999998</v>
      </c>
      <c r="K16">
        <v>21.5</v>
      </c>
      <c r="L16">
        <v>34.4</v>
      </c>
      <c r="M16">
        <v>12.899999999999999</v>
      </c>
      <c r="N16">
        <v>21.5</v>
      </c>
      <c r="O16">
        <v>21.5</v>
      </c>
      <c r="R16" t="s">
        <v>33</v>
      </c>
      <c r="S16" t="s">
        <v>6</v>
      </c>
      <c r="T16" t="s">
        <v>4</v>
      </c>
      <c r="U16">
        <v>17.2</v>
      </c>
      <c r="V16">
        <v>34.4</v>
      </c>
      <c r="W16">
        <v>30.099999999999998</v>
      </c>
      <c r="X16">
        <v>21.5</v>
      </c>
      <c r="Y16">
        <v>25.799999999999997</v>
      </c>
      <c r="Z16">
        <v>43</v>
      </c>
      <c r="AA16">
        <v>17.2</v>
      </c>
      <c r="AB16">
        <v>38.699999999999996</v>
      </c>
      <c r="AC16">
        <v>0</v>
      </c>
      <c r="AD16">
        <v>34.4</v>
      </c>
      <c r="AE16">
        <v>17.2</v>
      </c>
      <c r="AF16">
        <v>12.899999999999999</v>
      </c>
      <c r="AH16" t="s">
        <v>33</v>
      </c>
      <c r="AI16" t="s">
        <v>6</v>
      </c>
      <c r="AJ16" t="s">
        <v>4</v>
      </c>
      <c r="AK16">
        <v>235</v>
      </c>
      <c r="AL16">
        <v>231</v>
      </c>
      <c r="AM16">
        <v>232</v>
      </c>
      <c r="AN16">
        <v>230</v>
      </c>
      <c r="AO16">
        <v>234.5</v>
      </c>
      <c r="AP16">
        <v>236</v>
      </c>
      <c r="AQ16">
        <v>238</v>
      </c>
      <c r="AR16">
        <v>236</v>
      </c>
      <c r="AS16">
        <v>239</v>
      </c>
      <c r="AT16">
        <v>239</v>
      </c>
      <c r="AU16">
        <v>241.5</v>
      </c>
      <c r="AV16">
        <v>246.5</v>
      </c>
      <c r="AX16">
        <f t="shared" si="1"/>
        <v>7.3191489361702127</v>
      </c>
      <c r="AY16">
        <f t="shared" si="0"/>
        <v>14.891774891774892</v>
      </c>
      <c r="AZ16">
        <f t="shared" si="0"/>
        <v>12.974137931034482</v>
      </c>
      <c r="BA16">
        <f t="shared" si="0"/>
        <v>9.3478260869565215</v>
      </c>
      <c r="BB16">
        <f t="shared" si="0"/>
        <v>11.002132196162046</v>
      </c>
      <c r="BC16">
        <f t="shared" si="0"/>
        <v>18.220338983050848</v>
      </c>
      <c r="BD16">
        <f t="shared" si="0"/>
        <v>7.2268907563025202</v>
      </c>
      <c r="BE16">
        <f t="shared" si="0"/>
        <v>16.398305084745761</v>
      </c>
      <c r="BF16">
        <f t="shared" si="0"/>
        <v>0</v>
      </c>
      <c r="BG16">
        <f t="shared" si="0"/>
        <v>14.393305439330542</v>
      </c>
      <c r="BH16">
        <f t="shared" si="0"/>
        <v>7.1221532091097304</v>
      </c>
      <c r="BI16">
        <f t="shared" si="0"/>
        <v>5.2332657200811354</v>
      </c>
    </row>
    <row r="17" spans="1:61" x14ac:dyDescent="0.35">
      <c r="A17" t="s">
        <v>30</v>
      </c>
      <c r="B17" t="s">
        <v>6</v>
      </c>
      <c r="C17" t="s">
        <v>2</v>
      </c>
      <c r="D17">
        <v>47.3</v>
      </c>
      <c r="E17">
        <v>43</v>
      </c>
      <c r="F17">
        <v>21.5</v>
      </c>
      <c r="G17">
        <v>12.899999999999999</v>
      </c>
      <c r="H17">
        <v>25.799999999999997</v>
      </c>
      <c r="I17">
        <v>55.9</v>
      </c>
      <c r="J17">
        <v>21.5</v>
      </c>
      <c r="K17">
        <v>21.5</v>
      </c>
      <c r="L17">
        <v>25.799999999999997</v>
      </c>
      <c r="M17">
        <v>17.2</v>
      </c>
      <c r="N17">
        <v>17.2</v>
      </c>
      <c r="O17">
        <v>21.5</v>
      </c>
      <c r="R17" t="s">
        <v>44</v>
      </c>
      <c r="S17" t="s">
        <v>6</v>
      </c>
      <c r="T17" t="s">
        <v>4</v>
      </c>
      <c r="U17">
        <v>55.9</v>
      </c>
      <c r="V17">
        <v>55.9</v>
      </c>
      <c r="W17">
        <v>77.399999999999991</v>
      </c>
      <c r="X17">
        <v>47.3</v>
      </c>
      <c r="Y17">
        <v>43</v>
      </c>
      <c r="Z17">
        <v>73.099999999999994</v>
      </c>
      <c r="AA17">
        <v>103.19999999999999</v>
      </c>
      <c r="AB17">
        <v>4.3</v>
      </c>
      <c r="AC17">
        <v>34.4</v>
      </c>
      <c r="AD17">
        <v>4.3</v>
      </c>
      <c r="AE17">
        <v>34.4</v>
      </c>
      <c r="AF17">
        <v>17.2</v>
      </c>
      <c r="AH17" t="s">
        <v>44</v>
      </c>
      <c r="AI17" t="s">
        <v>6</v>
      </c>
      <c r="AJ17" t="s">
        <v>4</v>
      </c>
      <c r="AK17">
        <v>313.5</v>
      </c>
      <c r="AL17">
        <v>308</v>
      </c>
      <c r="AM17">
        <v>320.5</v>
      </c>
      <c r="AN17">
        <v>313.5</v>
      </c>
      <c r="AO17">
        <v>319</v>
      </c>
      <c r="AP17">
        <v>316.5</v>
      </c>
      <c r="AQ17">
        <v>322</v>
      </c>
      <c r="AR17">
        <v>320.5</v>
      </c>
      <c r="AS17">
        <v>325</v>
      </c>
      <c r="AT17">
        <v>324</v>
      </c>
      <c r="AU17">
        <v>330</v>
      </c>
      <c r="AV17">
        <v>329.5</v>
      </c>
      <c r="AX17">
        <f t="shared" si="1"/>
        <v>17.830940988835724</v>
      </c>
      <c r="AY17">
        <f t="shared" si="0"/>
        <v>18.149350649350648</v>
      </c>
      <c r="AZ17">
        <f t="shared" si="0"/>
        <v>24.149765990639622</v>
      </c>
      <c r="BA17">
        <f t="shared" si="0"/>
        <v>15.087719298245613</v>
      </c>
      <c r="BB17">
        <f t="shared" si="0"/>
        <v>13.479623824451412</v>
      </c>
      <c r="BC17">
        <f t="shared" si="0"/>
        <v>23.096366508688781</v>
      </c>
      <c r="BD17">
        <f t="shared" si="0"/>
        <v>32.049689440993781</v>
      </c>
      <c r="BE17">
        <f t="shared" si="0"/>
        <v>1.3416536661466458</v>
      </c>
      <c r="BF17">
        <f t="shared" si="0"/>
        <v>10.584615384615384</v>
      </c>
      <c r="BG17">
        <f t="shared" si="0"/>
        <v>1.3271604938271604</v>
      </c>
      <c r="BH17">
        <f t="shared" si="0"/>
        <v>10.424242424242424</v>
      </c>
      <c r="BI17">
        <f t="shared" si="0"/>
        <v>5.2200303490136566</v>
      </c>
    </row>
    <row r="18" spans="1:61" x14ac:dyDescent="0.35">
      <c r="A18" t="s">
        <v>33</v>
      </c>
      <c r="B18" t="s">
        <v>6</v>
      </c>
      <c r="C18" t="s">
        <v>4</v>
      </c>
      <c r="D18">
        <v>17.2</v>
      </c>
      <c r="E18">
        <v>34.4</v>
      </c>
      <c r="F18">
        <v>30.099999999999998</v>
      </c>
      <c r="G18">
        <v>21.5</v>
      </c>
      <c r="H18">
        <v>25.799999999999997</v>
      </c>
      <c r="I18">
        <v>43</v>
      </c>
      <c r="J18">
        <v>17.2</v>
      </c>
      <c r="K18">
        <v>38.699999999999996</v>
      </c>
      <c r="L18">
        <v>0</v>
      </c>
      <c r="M18">
        <v>34.4</v>
      </c>
      <c r="N18">
        <v>17.2</v>
      </c>
      <c r="O18">
        <v>12.899999999999999</v>
      </c>
      <c r="R18" t="s">
        <v>45</v>
      </c>
      <c r="S18" t="s">
        <v>6</v>
      </c>
      <c r="T18" t="s">
        <v>4</v>
      </c>
      <c r="U18">
        <v>43</v>
      </c>
      <c r="V18">
        <v>98.899999999999991</v>
      </c>
      <c r="W18">
        <v>38.699999999999996</v>
      </c>
      <c r="X18">
        <v>60.199999999999996</v>
      </c>
      <c r="Y18">
        <v>43</v>
      </c>
      <c r="Z18">
        <v>51.599999999999994</v>
      </c>
      <c r="AA18">
        <v>21.5</v>
      </c>
      <c r="AB18">
        <v>4.3</v>
      </c>
      <c r="AC18">
        <v>17.2</v>
      </c>
      <c r="AD18">
        <v>8.6</v>
      </c>
      <c r="AE18">
        <v>12.899999999999999</v>
      </c>
      <c r="AF18">
        <v>8.6</v>
      </c>
      <c r="AH18" t="s">
        <v>45</v>
      </c>
      <c r="AI18" t="s">
        <v>6</v>
      </c>
      <c r="AJ18" t="s">
        <v>4</v>
      </c>
      <c r="AK18">
        <v>263.5</v>
      </c>
      <c r="AL18">
        <v>261</v>
      </c>
      <c r="AM18">
        <v>272.5</v>
      </c>
      <c r="AN18">
        <v>268</v>
      </c>
      <c r="AO18">
        <v>275</v>
      </c>
      <c r="AP18">
        <v>273.5</v>
      </c>
      <c r="AQ18">
        <v>279</v>
      </c>
      <c r="AR18">
        <v>276.5</v>
      </c>
      <c r="AS18">
        <v>283.5</v>
      </c>
      <c r="AT18">
        <v>279.5</v>
      </c>
      <c r="AU18">
        <v>287.5</v>
      </c>
      <c r="AV18">
        <v>283</v>
      </c>
      <c r="AX18">
        <f t="shared" si="1"/>
        <v>16.318785578747626</v>
      </c>
      <c r="AY18">
        <f t="shared" si="0"/>
        <v>37.892720306513404</v>
      </c>
      <c r="AZ18">
        <f t="shared" si="0"/>
        <v>14.20183486238532</v>
      </c>
      <c r="BA18">
        <f t="shared" si="0"/>
        <v>22.462686567164177</v>
      </c>
      <c r="BB18">
        <f t="shared" si="0"/>
        <v>15.636363636363637</v>
      </c>
      <c r="BC18">
        <f t="shared" si="0"/>
        <v>18.866544789762337</v>
      </c>
      <c r="BD18">
        <f t="shared" si="0"/>
        <v>7.7060931899641583</v>
      </c>
      <c r="BE18">
        <f t="shared" si="0"/>
        <v>1.5551537070524413</v>
      </c>
      <c r="BF18">
        <f t="shared" si="0"/>
        <v>6.0670194003527333</v>
      </c>
      <c r="BG18">
        <f t="shared" si="0"/>
        <v>3.0769230769230766</v>
      </c>
      <c r="BH18">
        <f t="shared" si="0"/>
        <v>4.4869565217391303</v>
      </c>
      <c r="BI18">
        <f t="shared" si="0"/>
        <v>3.0388692579505299</v>
      </c>
    </row>
    <row r="19" spans="1:61" x14ac:dyDescent="0.35">
      <c r="A19" t="s">
        <v>35</v>
      </c>
      <c r="B19" t="s">
        <v>1</v>
      </c>
      <c r="C19" t="s">
        <v>4</v>
      </c>
      <c r="D19">
        <v>25.799999999999997</v>
      </c>
      <c r="E19">
        <v>51.599999999999994</v>
      </c>
      <c r="F19">
        <v>51.599999999999994</v>
      </c>
      <c r="G19">
        <v>77.399999999999991</v>
      </c>
      <c r="H19">
        <v>90.3</v>
      </c>
      <c r="I19">
        <v>77.399999999999991</v>
      </c>
      <c r="J19">
        <v>38.699999999999996</v>
      </c>
      <c r="K19">
        <v>34.4</v>
      </c>
      <c r="L19">
        <v>34.4</v>
      </c>
      <c r="M19">
        <v>77.399999999999991</v>
      </c>
      <c r="N19">
        <v>38.699999999999996</v>
      </c>
      <c r="O19">
        <v>51.599999999999994</v>
      </c>
      <c r="R19" t="s">
        <v>51</v>
      </c>
      <c r="S19" t="s">
        <v>6</v>
      </c>
      <c r="T19" t="s">
        <v>4</v>
      </c>
      <c r="U19">
        <v>86</v>
      </c>
      <c r="V19">
        <v>47.3</v>
      </c>
      <c r="W19">
        <v>21.5</v>
      </c>
      <c r="X19">
        <v>17.2</v>
      </c>
      <c r="Y19">
        <v>47.3</v>
      </c>
      <c r="Z19">
        <v>30.099999999999998</v>
      </c>
      <c r="AA19">
        <v>25.799999999999997</v>
      </c>
      <c r="AB19">
        <v>12.899999999999999</v>
      </c>
      <c r="AC19">
        <v>8.6</v>
      </c>
      <c r="AD19">
        <v>12.899999999999999</v>
      </c>
      <c r="AE19">
        <v>12.899999999999999</v>
      </c>
      <c r="AF19">
        <v>21.5</v>
      </c>
      <c r="AH19" t="s">
        <v>51</v>
      </c>
      <c r="AI19" t="s">
        <v>6</v>
      </c>
      <c r="AJ19" t="s">
        <v>4</v>
      </c>
      <c r="AK19">
        <v>270</v>
      </c>
      <c r="AL19">
        <v>263.5</v>
      </c>
      <c r="AM19">
        <v>261.5</v>
      </c>
      <c r="AN19">
        <v>258.5</v>
      </c>
      <c r="AO19">
        <v>258</v>
      </c>
      <c r="AP19">
        <v>257.5</v>
      </c>
      <c r="AQ19">
        <v>259.5</v>
      </c>
      <c r="AR19">
        <v>259</v>
      </c>
      <c r="AS19">
        <v>261</v>
      </c>
      <c r="AT19">
        <v>255.5</v>
      </c>
      <c r="AU19">
        <v>263.5</v>
      </c>
      <c r="AV19">
        <v>258.5</v>
      </c>
      <c r="AX19">
        <f t="shared" si="1"/>
        <v>31.851851851851855</v>
      </c>
      <c r="AY19">
        <f t="shared" si="0"/>
        <v>17.95066413662239</v>
      </c>
      <c r="AZ19">
        <f t="shared" si="0"/>
        <v>8.2217973231357551</v>
      </c>
      <c r="BA19">
        <f t="shared" si="0"/>
        <v>6.653771760154739</v>
      </c>
      <c r="BB19">
        <f t="shared" si="0"/>
        <v>18.333333333333332</v>
      </c>
      <c r="BC19">
        <f t="shared" si="0"/>
        <v>11.689320388349515</v>
      </c>
      <c r="BD19">
        <f t="shared" si="0"/>
        <v>9.9421965317919074</v>
      </c>
      <c r="BE19">
        <f t="shared" si="0"/>
        <v>4.9806949806949801</v>
      </c>
      <c r="BF19">
        <f t="shared" si="0"/>
        <v>3.2950191570881229</v>
      </c>
      <c r="BG19">
        <f t="shared" si="0"/>
        <v>5.0489236790606649</v>
      </c>
      <c r="BH19">
        <f t="shared" si="0"/>
        <v>4.8956356736242874</v>
      </c>
      <c r="BI19">
        <f t="shared" si="0"/>
        <v>8.3172147001934231</v>
      </c>
    </row>
    <row r="20" spans="1:61" x14ac:dyDescent="0.35">
      <c r="A20" t="s">
        <v>36</v>
      </c>
      <c r="B20" t="s">
        <v>1</v>
      </c>
      <c r="C20" t="s">
        <v>4</v>
      </c>
      <c r="D20">
        <v>25.799999999999997</v>
      </c>
      <c r="E20">
        <v>55.9</v>
      </c>
      <c r="F20">
        <v>55.9</v>
      </c>
      <c r="G20">
        <v>55.9</v>
      </c>
      <c r="H20">
        <v>68.8</v>
      </c>
      <c r="I20">
        <v>81.7</v>
      </c>
      <c r="J20">
        <v>64.5</v>
      </c>
      <c r="K20">
        <v>77.399999999999991</v>
      </c>
      <c r="L20">
        <v>30.099999999999998</v>
      </c>
      <c r="M20">
        <v>43</v>
      </c>
      <c r="N20">
        <v>68.8</v>
      </c>
      <c r="O20">
        <v>51.599999999999994</v>
      </c>
      <c r="R20" t="s">
        <v>43</v>
      </c>
      <c r="S20" t="s">
        <v>6</v>
      </c>
      <c r="T20" t="s">
        <v>4</v>
      </c>
      <c r="U20">
        <v>60.199999999999996</v>
      </c>
      <c r="V20">
        <v>103.19999999999999</v>
      </c>
      <c r="W20">
        <v>64.5</v>
      </c>
      <c r="X20">
        <v>60.199999999999996</v>
      </c>
      <c r="Y20">
        <v>94.6</v>
      </c>
      <c r="Z20">
        <v>64.5</v>
      </c>
      <c r="AA20">
        <v>17.2</v>
      </c>
      <c r="AB20">
        <v>51.599999999999994</v>
      </c>
      <c r="AC20">
        <v>30.099999999999998</v>
      </c>
      <c r="AD20">
        <v>73.099999999999994</v>
      </c>
      <c r="AE20">
        <v>86</v>
      </c>
      <c r="AF20">
        <v>38.699999999999996</v>
      </c>
      <c r="AH20" t="s">
        <v>43</v>
      </c>
      <c r="AI20" t="s">
        <v>6</v>
      </c>
      <c r="AJ20" t="s">
        <v>4</v>
      </c>
      <c r="AK20">
        <v>291</v>
      </c>
      <c r="AL20">
        <v>281</v>
      </c>
      <c r="AM20">
        <v>280</v>
      </c>
      <c r="AN20">
        <v>278.5</v>
      </c>
      <c r="AO20">
        <v>283.5</v>
      </c>
      <c r="AP20">
        <v>281.5</v>
      </c>
      <c r="AQ20">
        <v>285</v>
      </c>
      <c r="AR20">
        <v>284.5</v>
      </c>
      <c r="AS20">
        <v>287</v>
      </c>
      <c r="AT20">
        <v>289</v>
      </c>
      <c r="AU20">
        <v>300.5</v>
      </c>
      <c r="AV20">
        <v>294.5</v>
      </c>
      <c r="AX20">
        <f t="shared" si="1"/>
        <v>20.687285223367695</v>
      </c>
      <c r="AY20">
        <f t="shared" si="0"/>
        <v>36.72597864768683</v>
      </c>
      <c r="AZ20">
        <f t="shared" si="0"/>
        <v>23.035714285714285</v>
      </c>
      <c r="BA20">
        <f t="shared" si="0"/>
        <v>21.615798922800717</v>
      </c>
      <c r="BB20">
        <f t="shared" si="0"/>
        <v>33.368606701940031</v>
      </c>
      <c r="BC20">
        <f t="shared" si="0"/>
        <v>22.912966252220247</v>
      </c>
      <c r="BD20">
        <f t="shared" si="0"/>
        <v>6.0350877192982457</v>
      </c>
      <c r="BE20">
        <f t="shared" si="0"/>
        <v>18.13708260105448</v>
      </c>
      <c r="BF20">
        <f t="shared" si="0"/>
        <v>10.487804878048781</v>
      </c>
      <c r="BG20">
        <f t="shared" si="0"/>
        <v>25.294117647058822</v>
      </c>
      <c r="BH20">
        <f t="shared" si="0"/>
        <v>28.618968386023298</v>
      </c>
      <c r="BI20">
        <f t="shared" si="0"/>
        <v>13.140916808149406</v>
      </c>
    </row>
    <row r="21" spans="1:61" x14ac:dyDescent="0.35">
      <c r="A21" t="s">
        <v>37</v>
      </c>
      <c r="B21" t="s">
        <v>6</v>
      </c>
      <c r="C21" t="s">
        <v>2</v>
      </c>
      <c r="D21">
        <v>25.799999999999997</v>
      </c>
      <c r="E21">
        <v>55.9</v>
      </c>
      <c r="F21">
        <v>17.2</v>
      </c>
      <c r="G21">
        <v>51.599999999999994</v>
      </c>
      <c r="H21">
        <v>51.599999999999994</v>
      </c>
      <c r="I21">
        <v>43</v>
      </c>
      <c r="J21">
        <v>25.799999999999997</v>
      </c>
      <c r="K21">
        <v>4.3</v>
      </c>
      <c r="L21">
        <v>12.899999999999999</v>
      </c>
      <c r="M21">
        <v>21.5</v>
      </c>
      <c r="N21">
        <v>0</v>
      </c>
      <c r="O21">
        <v>4.3</v>
      </c>
      <c r="R21" s="10" t="s">
        <v>16</v>
      </c>
      <c r="S21" s="10" t="s">
        <v>1</v>
      </c>
      <c r="T21" s="10" t="s">
        <v>2</v>
      </c>
      <c r="U21" s="10">
        <v>30.099999999999998</v>
      </c>
      <c r="V21" s="10">
        <v>34.4</v>
      </c>
      <c r="W21" s="10">
        <v>34.4</v>
      </c>
      <c r="X21" s="10">
        <v>8.6</v>
      </c>
      <c r="Y21" s="10">
        <v>34.4</v>
      </c>
      <c r="Z21" s="10">
        <v>81.7</v>
      </c>
      <c r="AA21" s="10">
        <v>34.4</v>
      </c>
      <c r="AB21" s="10">
        <v>38.699999999999996</v>
      </c>
      <c r="AC21" s="10">
        <v>25.799999999999997</v>
      </c>
      <c r="AD21" s="10">
        <v>30.099999999999998</v>
      </c>
      <c r="AE21" s="10">
        <v>51.599999999999994</v>
      </c>
      <c r="AF21" s="10">
        <v>34.4</v>
      </c>
      <c r="AG21" s="10"/>
      <c r="AH21" s="10" t="s">
        <v>16</v>
      </c>
      <c r="AI21" s="10" t="s">
        <v>1</v>
      </c>
      <c r="AJ21" s="10" t="s">
        <v>2</v>
      </c>
      <c r="AK21" s="10">
        <v>534</v>
      </c>
      <c r="AL21" s="10">
        <v>530.5</v>
      </c>
      <c r="AM21" s="10">
        <v>536.5</v>
      </c>
      <c r="AN21" s="10">
        <v>539</v>
      </c>
      <c r="AO21" s="10">
        <v>550</v>
      </c>
      <c r="AP21" s="10">
        <v>542.5</v>
      </c>
      <c r="AQ21" s="10">
        <v>540.5</v>
      </c>
      <c r="AR21" s="10">
        <v>554</v>
      </c>
      <c r="AS21" s="10">
        <v>557.5</v>
      </c>
      <c r="AT21" s="10">
        <v>549</v>
      </c>
      <c r="AU21" s="10">
        <v>556</v>
      </c>
      <c r="AV21" s="10">
        <v>560</v>
      </c>
      <c r="AW21" s="10"/>
      <c r="AX21" s="10">
        <f t="shared" si="1"/>
        <v>5.6367041198501866</v>
      </c>
      <c r="AY21">
        <f t="shared" si="0"/>
        <v>6.4844486333647504</v>
      </c>
      <c r="AZ21">
        <f t="shared" si="0"/>
        <v>6.4119291705498602</v>
      </c>
      <c r="BA21">
        <f t="shared" si="0"/>
        <v>1.5955473098330242</v>
      </c>
      <c r="BB21">
        <f t="shared" si="0"/>
        <v>6.254545454545454</v>
      </c>
      <c r="BC21">
        <f t="shared" si="0"/>
        <v>15.059907834101383</v>
      </c>
      <c r="BD21">
        <f t="shared" si="0"/>
        <v>6.3644773358001849</v>
      </c>
      <c r="BE21">
        <f t="shared" si="0"/>
        <v>6.9855595667870034</v>
      </c>
      <c r="BF21">
        <f t="shared" si="0"/>
        <v>4.6278026905829588</v>
      </c>
      <c r="BG21">
        <f t="shared" si="0"/>
        <v>5.4826958105646622</v>
      </c>
      <c r="BH21">
        <f t="shared" si="0"/>
        <v>9.2805755395683445</v>
      </c>
      <c r="BI21">
        <f t="shared" si="0"/>
        <v>6.1428571428571423</v>
      </c>
    </row>
    <row r="22" spans="1:61" x14ac:dyDescent="0.35">
      <c r="A22" t="s">
        <v>38</v>
      </c>
      <c r="B22" t="s">
        <v>6</v>
      </c>
      <c r="C22" t="s">
        <v>1</v>
      </c>
      <c r="D22">
        <v>25.799999999999997</v>
      </c>
      <c r="E22">
        <v>30.099999999999998</v>
      </c>
      <c r="F22">
        <v>34.4</v>
      </c>
      <c r="G22">
        <v>34.4</v>
      </c>
      <c r="H22">
        <v>51.599999999999994</v>
      </c>
      <c r="I22">
        <v>38.699999999999996</v>
      </c>
      <c r="J22">
        <v>25.799999999999997</v>
      </c>
      <c r="K22">
        <v>30.099999999999998</v>
      </c>
      <c r="L22">
        <v>4.3</v>
      </c>
      <c r="M22">
        <v>4.3</v>
      </c>
      <c r="N22">
        <v>8.6</v>
      </c>
      <c r="O22">
        <v>8.6</v>
      </c>
      <c r="R22" s="10" t="s">
        <v>18</v>
      </c>
      <c r="S22" s="10" t="s">
        <v>1</v>
      </c>
      <c r="T22" s="10" t="s">
        <v>2</v>
      </c>
      <c r="U22" s="10">
        <v>55.9</v>
      </c>
      <c r="V22" s="10">
        <v>34.4</v>
      </c>
      <c r="W22" s="10">
        <v>38.699999999999996</v>
      </c>
      <c r="X22" s="10">
        <v>21.5</v>
      </c>
      <c r="Y22" s="10">
        <v>47.3</v>
      </c>
      <c r="Z22" s="10">
        <v>98.899999999999991</v>
      </c>
      <c r="AA22" s="10">
        <v>34.4</v>
      </c>
      <c r="AB22" s="10">
        <v>47.3</v>
      </c>
      <c r="AC22" s="10">
        <v>47.3</v>
      </c>
      <c r="AD22" s="10">
        <v>51.599999999999994</v>
      </c>
      <c r="AE22" s="10">
        <v>25.799999999999997</v>
      </c>
      <c r="AF22" s="10">
        <v>34.4</v>
      </c>
      <c r="AG22" s="10"/>
      <c r="AH22" s="10" t="s">
        <v>18</v>
      </c>
      <c r="AI22" s="10" t="s">
        <v>1</v>
      </c>
      <c r="AJ22" s="10" t="s">
        <v>2</v>
      </c>
      <c r="AK22" s="10">
        <v>530</v>
      </c>
      <c r="AL22" s="10">
        <v>528</v>
      </c>
      <c r="AM22" s="10">
        <v>518.5</v>
      </c>
      <c r="AN22" s="10">
        <v>521</v>
      </c>
      <c r="AO22" s="10">
        <v>525</v>
      </c>
      <c r="AP22" s="10">
        <v>520.5</v>
      </c>
      <c r="AQ22" s="10">
        <v>528</v>
      </c>
      <c r="AR22" s="10">
        <v>527</v>
      </c>
      <c r="AS22" s="10">
        <v>534.5</v>
      </c>
      <c r="AT22" s="10">
        <v>556</v>
      </c>
      <c r="AU22" s="10">
        <v>555.5</v>
      </c>
      <c r="AV22" s="10">
        <v>563.5</v>
      </c>
      <c r="AW22" s="10"/>
      <c r="AX22" s="10">
        <f t="shared" si="1"/>
        <v>10.547169811320755</v>
      </c>
      <c r="AY22">
        <f t="shared" si="0"/>
        <v>6.5151515151515156</v>
      </c>
      <c r="AZ22">
        <f t="shared" si="0"/>
        <v>7.4638379942140789</v>
      </c>
      <c r="BA22">
        <f t="shared" si="0"/>
        <v>4.1266794625719774</v>
      </c>
      <c r="BB22">
        <f t="shared" si="0"/>
        <v>9.0095238095238095</v>
      </c>
      <c r="BC22">
        <f t="shared" si="0"/>
        <v>19.000960614793467</v>
      </c>
      <c r="BD22">
        <f t="shared" si="0"/>
        <v>6.5151515151515156</v>
      </c>
      <c r="BE22">
        <f t="shared" si="0"/>
        <v>8.9753320683111948</v>
      </c>
      <c r="BF22">
        <f t="shared" si="0"/>
        <v>8.8493919550982216</v>
      </c>
      <c r="BG22">
        <f t="shared" si="0"/>
        <v>9.2805755395683445</v>
      </c>
      <c r="BH22">
        <f t="shared" si="0"/>
        <v>4.6444644464446441</v>
      </c>
      <c r="BI22">
        <f t="shared" si="0"/>
        <v>6.1047027506654832</v>
      </c>
    </row>
    <row r="23" spans="1:61" x14ac:dyDescent="0.35">
      <c r="A23" t="s">
        <v>40</v>
      </c>
      <c r="B23" t="s">
        <v>1</v>
      </c>
      <c r="C23" t="s">
        <v>4</v>
      </c>
      <c r="D23">
        <v>17.2</v>
      </c>
      <c r="E23">
        <v>21.5</v>
      </c>
      <c r="F23">
        <v>43</v>
      </c>
      <c r="G23">
        <v>43</v>
      </c>
      <c r="H23">
        <v>34.4</v>
      </c>
      <c r="I23">
        <v>38.699999999999996</v>
      </c>
      <c r="J23">
        <v>60.199999999999996</v>
      </c>
      <c r="K23">
        <v>51.599999999999994</v>
      </c>
      <c r="L23">
        <v>4.3</v>
      </c>
      <c r="M23">
        <v>12.899999999999999</v>
      </c>
      <c r="N23">
        <v>4.3</v>
      </c>
      <c r="O23">
        <v>8.6</v>
      </c>
      <c r="R23" s="10" t="s">
        <v>26</v>
      </c>
      <c r="S23" s="10" t="s">
        <v>1</v>
      </c>
      <c r="T23" s="10" t="s">
        <v>2</v>
      </c>
      <c r="U23" s="10">
        <v>30.099999999999998</v>
      </c>
      <c r="V23" s="10">
        <v>25.799999999999997</v>
      </c>
      <c r="W23" s="10">
        <v>38.699999999999996</v>
      </c>
      <c r="X23" s="10">
        <v>30.099999999999998</v>
      </c>
      <c r="Y23" s="10">
        <v>68.8</v>
      </c>
      <c r="Z23" s="10">
        <v>77.399999999999991</v>
      </c>
      <c r="AA23" s="10">
        <v>38.699999999999996</v>
      </c>
      <c r="AB23" s="10">
        <v>51.599999999999994</v>
      </c>
      <c r="AC23" s="10">
        <v>38.699999999999996</v>
      </c>
      <c r="AD23" s="10">
        <v>30.099999999999998</v>
      </c>
      <c r="AE23" s="10">
        <v>73.099999999999994</v>
      </c>
      <c r="AF23" s="10">
        <v>73.099999999999994</v>
      </c>
      <c r="AG23" s="10"/>
      <c r="AH23" s="10" t="s">
        <v>26</v>
      </c>
      <c r="AI23" s="10" t="s">
        <v>1</v>
      </c>
      <c r="AJ23" s="10" t="s">
        <v>2</v>
      </c>
      <c r="AK23" s="10">
        <v>454</v>
      </c>
      <c r="AL23" s="10">
        <v>450</v>
      </c>
      <c r="AM23" s="10">
        <v>462.5</v>
      </c>
      <c r="AN23" s="10">
        <v>468</v>
      </c>
      <c r="AO23" s="10">
        <v>478.5</v>
      </c>
      <c r="AP23" s="10">
        <v>486</v>
      </c>
      <c r="AQ23" s="10">
        <v>488</v>
      </c>
      <c r="AR23" s="10">
        <v>493</v>
      </c>
      <c r="AS23" s="10">
        <v>499</v>
      </c>
      <c r="AT23" s="10">
        <v>502</v>
      </c>
      <c r="AU23" s="10">
        <v>510</v>
      </c>
      <c r="AV23" s="10">
        <v>513</v>
      </c>
      <c r="AW23" s="10"/>
      <c r="AX23" s="10">
        <f t="shared" si="1"/>
        <v>6.6299559471365637</v>
      </c>
      <c r="AY23">
        <f t="shared" si="0"/>
        <v>5.7333333333333325</v>
      </c>
      <c r="AZ23">
        <f t="shared" si="0"/>
        <v>8.3675675675675674</v>
      </c>
      <c r="BA23">
        <f t="shared" si="0"/>
        <v>6.431623931623931</v>
      </c>
      <c r="BB23">
        <f t="shared" si="0"/>
        <v>14.378265412748171</v>
      </c>
      <c r="BC23">
        <f t="shared" si="0"/>
        <v>15.925925925925924</v>
      </c>
      <c r="BD23">
        <f t="shared" si="0"/>
        <v>7.9303278688524577</v>
      </c>
      <c r="BE23">
        <f t="shared" si="0"/>
        <v>10.466531440162271</v>
      </c>
      <c r="BF23">
        <f t="shared" si="0"/>
        <v>7.7555110220440868</v>
      </c>
      <c r="BG23">
        <f t="shared" si="0"/>
        <v>5.9960159362549792</v>
      </c>
      <c r="BH23">
        <f t="shared" si="0"/>
        <v>14.333333333333332</v>
      </c>
      <c r="BI23">
        <f t="shared" si="0"/>
        <v>14.2495126705653</v>
      </c>
    </row>
    <row r="24" spans="1:61" x14ac:dyDescent="0.35">
      <c r="A24" t="s">
        <v>42</v>
      </c>
      <c r="B24" t="s">
        <v>1</v>
      </c>
      <c r="C24" t="s">
        <v>1</v>
      </c>
      <c r="D24">
        <v>17.2</v>
      </c>
      <c r="E24">
        <v>34.4</v>
      </c>
      <c r="F24">
        <v>68.8</v>
      </c>
      <c r="G24">
        <v>60.199999999999996</v>
      </c>
      <c r="H24">
        <v>43</v>
      </c>
      <c r="I24">
        <v>47.3</v>
      </c>
      <c r="J24">
        <v>68.8</v>
      </c>
      <c r="K24">
        <v>0</v>
      </c>
      <c r="L24">
        <v>4.3</v>
      </c>
      <c r="M24">
        <v>0</v>
      </c>
      <c r="N24">
        <v>8.6</v>
      </c>
      <c r="O24">
        <v>4.3</v>
      </c>
      <c r="R24" s="10" t="s">
        <v>46</v>
      </c>
      <c r="S24" s="10" t="s">
        <v>1</v>
      </c>
      <c r="T24" s="10" t="s">
        <v>2</v>
      </c>
      <c r="U24" s="10">
        <v>55.9</v>
      </c>
      <c r="V24" s="10">
        <v>25.799999999999997</v>
      </c>
      <c r="W24" s="10">
        <v>55.9</v>
      </c>
      <c r="X24" s="10">
        <v>51.599999999999994</v>
      </c>
      <c r="Y24" s="10">
        <v>55.9</v>
      </c>
      <c r="Z24" s="10">
        <v>51.599999999999994</v>
      </c>
      <c r="AA24" s="10">
        <v>68.8</v>
      </c>
      <c r="AB24" s="10">
        <v>4.3</v>
      </c>
      <c r="AC24" s="10">
        <v>34.4</v>
      </c>
      <c r="AD24" s="10">
        <v>4.3</v>
      </c>
      <c r="AE24" s="10">
        <v>4.3</v>
      </c>
      <c r="AF24" s="10">
        <v>4.3</v>
      </c>
      <c r="AG24" s="10"/>
      <c r="AH24" s="10" t="s">
        <v>46</v>
      </c>
      <c r="AI24" s="10" t="s">
        <v>1</v>
      </c>
      <c r="AJ24" s="10" t="s">
        <v>2</v>
      </c>
      <c r="AK24" s="10">
        <v>467.5</v>
      </c>
      <c r="AL24" s="10">
        <v>467.5</v>
      </c>
      <c r="AM24" s="10">
        <v>470.5</v>
      </c>
      <c r="AN24" s="10">
        <v>472.5</v>
      </c>
      <c r="AO24" s="10">
        <v>477.5</v>
      </c>
      <c r="AP24" s="10">
        <v>477</v>
      </c>
      <c r="AQ24" s="10">
        <v>483.5</v>
      </c>
      <c r="AR24" s="10">
        <v>480.5</v>
      </c>
      <c r="AS24" s="10">
        <v>488</v>
      </c>
      <c r="AT24" s="10">
        <v>489</v>
      </c>
      <c r="AU24" s="10">
        <v>495</v>
      </c>
      <c r="AV24" s="10">
        <v>493.5</v>
      </c>
      <c r="AW24" s="10"/>
      <c r="AX24" s="10">
        <f t="shared" si="1"/>
        <v>11.957219251336898</v>
      </c>
      <c r="AY24">
        <f t="shared" ref="AY24:AY33" si="2">(V24/AL24)*100</f>
        <v>5.5187165775401068</v>
      </c>
      <c r="AZ24">
        <f t="shared" ref="AZ24:AZ33" si="3">(W24/AM24)*100</f>
        <v>11.880977683315622</v>
      </c>
      <c r="BA24">
        <f t="shared" ref="BA24:BA33" si="4">(X24/AN24)*100</f>
        <v>10.920634920634919</v>
      </c>
      <c r="BB24">
        <f t="shared" ref="BB24:BB33" si="5">(Y24/AO24)*100</f>
        <v>11.706806282722512</v>
      </c>
      <c r="BC24">
        <f t="shared" ref="BC24:BC33" si="6">(Z24/AP24)*100</f>
        <v>10.817610062893081</v>
      </c>
      <c r="BD24">
        <f t="shared" ref="BD24:BD33" si="7">(AA24/AQ24)*100</f>
        <v>14.229576008273009</v>
      </c>
      <c r="BE24">
        <f t="shared" ref="BE24:BE33" si="8">(AB24/AR24)*100</f>
        <v>0.8949011446409989</v>
      </c>
      <c r="BF24">
        <f t="shared" ref="BF24:BF33" si="9">(AC24/AS24)*100</f>
        <v>7.0491803278688518</v>
      </c>
      <c r="BG24">
        <f t="shared" ref="BG24:BG33" si="10">(AD24/AT24)*100</f>
        <v>0.87934560327198352</v>
      </c>
      <c r="BH24">
        <f t="shared" ref="BH24:BH33" si="11">(AE24/AU24)*100</f>
        <v>0.86868686868686873</v>
      </c>
      <c r="BI24">
        <f t="shared" ref="BI24:BI33" si="12">(AF24/AV24)*100</f>
        <v>0.87132725430597768</v>
      </c>
    </row>
    <row r="25" spans="1:61" x14ac:dyDescent="0.35">
      <c r="A25" t="s">
        <v>44</v>
      </c>
      <c r="B25" t="s">
        <v>6</v>
      </c>
      <c r="C25" t="s">
        <v>4</v>
      </c>
      <c r="D25">
        <v>55.9</v>
      </c>
      <c r="E25">
        <v>55.9</v>
      </c>
      <c r="F25">
        <v>77.399999999999991</v>
      </c>
      <c r="G25">
        <v>47.3</v>
      </c>
      <c r="H25">
        <v>43</v>
      </c>
      <c r="I25">
        <v>73.099999999999994</v>
      </c>
      <c r="J25">
        <v>103.19999999999999</v>
      </c>
      <c r="K25">
        <v>4.3</v>
      </c>
      <c r="L25">
        <v>34.4</v>
      </c>
      <c r="M25">
        <v>4.3</v>
      </c>
      <c r="N25">
        <v>34.4</v>
      </c>
      <c r="O25">
        <v>17.2</v>
      </c>
      <c r="R25" s="10" t="s">
        <v>47</v>
      </c>
      <c r="S25" s="10" t="s">
        <v>1</v>
      </c>
      <c r="T25" s="10" t="s">
        <v>2</v>
      </c>
      <c r="U25" s="10">
        <v>17.2</v>
      </c>
      <c r="V25" s="10">
        <v>34.4</v>
      </c>
      <c r="W25" s="10">
        <v>43</v>
      </c>
      <c r="X25" s="10">
        <v>38.699999999999996</v>
      </c>
      <c r="Y25" s="10">
        <v>47.3</v>
      </c>
      <c r="Z25" s="10">
        <v>38.699999999999996</v>
      </c>
      <c r="AA25" s="10">
        <v>47.3</v>
      </c>
      <c r="AB25" s="10">
        <v>25.799999999999997</v>
      </c>
      <c r="AC25" s="10">
        <v>86</v>
      </c>
      <c r="AD25" s="10">
        <v>21.5</v>
      </c>
      <c r="AE25" s="10">
        <v>17.2</v>
      </c>
      <c r="AF25" s="10">
        <v>17.2</v>
      </c>
      <c r="AG25" s="10"/>
      <c r="AH25" s="10" t="s">
        <v>47</v>
      </c>
      <c r="AI25" s="10" t="s">
        <v>1</v>
      </c>
      <c r="AJ25" s="10" t="s">
        <v>2</v>
      </c>
      <c r="AK25" s="10">
        <v>467.5</v>
      </c>
      <c r="AL25" s="10">
        <v>459.5</v>
      </c>
      <c r="AM25" s="10">
        <v>463.5</v>
      </c>
      <c r="AN25" s="10">
        <v>461.5</v>
      </c>
      <c r="AO25" s="10">
        <v>460.5</v>
      </c>
      <c r="AP25" s="10">
        <v>467.5</v>
      </c>
      <c r="AQ25" s="10">
        <v>473</v>
      </c>
      <c r="AR25" s="10">
        <v>474.5</v>
      </c>
      <c r="AS25" s="10">
        <v>278</v>
      </c>
      <c r="AT25" s="10">
        <v>474.5</v>
      </c>
      <c r="AU25" s="10">
        <v>482</v>
      </c>
      <c r="AV25" s="10">
        <v>472.5</v>
      </c>
      <c r="AW25" s="10"/>
      <c r="AX25" s="10">
        <f t="shared" si="1"/>
        <v>3.6791443850267376</v>
      </c>
      <c r="AY25">
        <f t="shared" si="2"/>
        <v>7.4863982589771494</v>
      </c>
      <c r="AZ25">
        <f t="shared" si="3"/>
        <v>9.2772384034519959</v>
      </c>
      <c r="BA25">
        <f t="shared" si="4"/>
        <v>8.385698808234018</v>
      </c>
      <c r="BB25">
        <f t="shared" si="5"/>
        <v>10.271444082519</v>
      </c>
      <c r="BC25">
        <f t="shared" si="6"/>
        <v>8.2780748663101598</v>
      </c>
      <c r="BD25">
        <f t="shared" si="7"/>
        <v>10</v>
      </c>
      <c r="BE25">
        <f t="shared" si="8"/>
        <v>5.4373024236037928</v>
      </c>
      <c r="BF25">
        <f t="shared" si="9"/>
        <v>30.935251798561154</v>
      </c>
      <c r="BG25">
        <f t="shared" si="10"/>
        <v>4.5310853530031618</v>
      </c>
      <c r="BH25">
        <f t="shared" si="11"/>
        <v>3.5684647302904562</v>
      </c>
      <c r="BI25">
        <f t="shared" si="12"/>
        <v>3.64021164021164</v>
      </c>
    </row>
    <row r="26" spans="1:61" x14ac:dyDescent="0.35">
      <c r="A26" t="s">
        <v>45</v>
      </c>
      <c r="B26" t="s">
        <v>6</v>
      </c>
      <c r="C26" t="s">
        <v>4</v>
      </c>
      <c r="D26">
        <v>43</v>
      </c>
      <c r="E26">
        <v>98.899999999999991</v>
      </c>
      <c r="F26">
        <v>38.699999999999996</v>
      </c>
      <c r="G26">
        <v>60.199999999999996</v>
      </c>
      <c r="H26">
        <v>43</v>
      </c>
      <c r="I26">
        <v>51.599999999999994</v>
      </c>
      <c r="J26">
        <v>21.5</v>
      </c>
      <c r="K26">
        <v>4.3</v>
      </c>
      <c r="L26">
        <v>17.2</v>
      </c>
      <c r="M26">
        <v>8.6</v>
      </c>
      <c r="N26">
        <v>12.899999999999999</v>
      </c>
      <c r="O26">
        <v>8.6</v>
      </c>
      <c r="R26" s="10" t="s">
        <v>49</v>
      </c>
      <c r="S26" s="10" t="s">
        <v>1</v>
      </c>
      <c r="T26" s="10" t="s">
        <v>2</v>
      </c>
      <c r="U26" s="10">
        <v>21.5</v>
      </c>
      <c r="V26" s="10">
        <v>17.2</v>
      </c>
      <c r="W26" s="10">
        <v>34.4</v>
      </c>
      <c r="X26" s="10">
        <v>38.699999999999996</v>
      </c>
      <c r="Y26" s="10">
        <v>68.8</v>
      </c>
      <c r="Z26" s="10">
        <v>34.4</v>
      </c>
      <c r="AA26" s="10">
        <v>51.599999999999994</v>
      </c>
      <c r="AB26" s="10">
        <v>4.3</v>
      </c>
      <c r="AC26" s="10">
        <v>8.6</v>
      </c>
      <c r="AD26" s="10">
        <v>0</v>
      </c>
      <c r="AE26" s="10">
        <v>4.3</v>
      </c>
      <c r="AF26" s="10">
        <v>4.3</v>
      </c>
      <c r="AG26" s="10"/>
      <c r="AH26" s="10" t="s">
        <v>49</v>
      </c>
      <c r="AI26" s="10" t="s">
        <v>1</v>
      </c>
      <c r="AJ26" s="10" t="s">
        <v>2</v>
      </c>
      <c r="AK26" s="10">
        <v>467</v>
      </c>
      <c r="AL26" s="10">
        <v>462</v>
      </c>
      <c r="AM26" s="10">
        <v>465</v>
      </c>
      <c r="AN26" s="10">
        <v>468.5</v>
      </c>
      <c r="AO26" s="10">
        <v>477.5</v>
      </c>
      <c r="AP26" s="10">
        <v>481</v>
      </c>
      <c r="AQ26" s="10">
        <v>489.5</v>
      </c>
      <c r="AR26" s="10">
        <v>501</v>
      </c>
      <c r="AS26" s="10">
        <v>502.5</v>
      </c>
      <c r="AT26" s="10">
        <v>504</v>
      </c>
      <c r="AU26" s="10">
        <v>521</v>
      </c>
      <c r="AV26" s="10">
        <v>517.5</v>
      </c>
      <c r="AW26" s="10"/>
      <c r="AX26" s="10">
        <f t="shared" si="1"/>
        <v>4.6038543897216275</v>
      </c>
      <c r="AY26">
        <f t="shared" si="2"/>
        <v>3.722943722943723</v>
      </c>
      <c r="AZ26">
        <f t="shared" si="3"/>
        <v>7.397849462365591</v>
      </c>
      <c r="BA26">
        <f t="shared" si="4"/>
        <v>8.2604055496264657</v>
      </c>
      <c r="BB26">
        <f t="shared" si="5"/>
        <v>14.408376963350786</v>
      </c>
      <c r="BC26">
        <f t="shared" si="6"/>
        <v>7.1517671517671522</v>
      </c>
      <c r="BD26">
        <f t="shared" si="7"/>
        <v>10.541368743615934</v>
      </c>
      <c r="BE26">
        <f t="shared" si="8"/>
        <v>0.85828343313373245</v>
      </c>
      <c r="BF26">
        <f t="shared" si="9"/>
        <v>1.7114427860696515</v>
      </c>
      <c r="BG26">
        <f t="shared" si="10"/>
        <v>0</v>
      </c>
      <c r="BH26">
        <f t="shared" si="11"/>
        <v>0.82533589251439532</v>
      </c>
      <c r="BI26">
        <f t="shared" si="12"/>
        <v>0.83091787439613529</v>
      </c>
    </row>
    <row r="27" spans="1:61" x14ac:dyDescent="0.35">
      <c r="A27" t="s">
        <v>46</v>
      </c>
      <c r="B27" t="s">
        <v>1</v>
      </c>
      <c r="C27" t="s">
        <v>2</v>
      </c>
      <c r="D27">
        <v>55.9</v>
      </c>
      <c r="E27">
        <v>25.799999999999997</v>
      </c>
      <c r="F27">
        <v>55.9</v>
      </c>
      <c r="G27">
        <v>51.599999999999994</v>
      </c>
      <c r="H27">
        <v>55.9</v>
      </c>
      <c r="I27">
        <v>51.599999999999994</v>
      </c>
      <c r="J27">
        <v>68.8</v>
      </c>
      <c r="K27">
        <v>4.3</v>
      </c>
      <c r="L27">
        <v>34.4</v>
      </c>
      <c r="M27">
        <v>4.3</v>
      </c>
      <c r="N27">
        <v>4.3</v>
      </c>
      <c r="O27">
        <v>4.3</v>
      </c>
      <c r="R27" t="s">
        <v>3</v>
      </c>
      <c r="S27" t="s">
        <v>1</v>
      </c>
      <c r="T27" t="s">
        <v>4</v>
      </c>
      <c r="U27">
        <v>47.3</v>
      </c>
      <c r="V27">
        <v>81.7</v>
      </c>
      <c r="W27">
        <v>38.699999999999996</v>
      </c>
      <c r="X27">
        <v>30.099999999999998</v>
      </c>
      <c r="Y27">
        <v>38.699999999999996</v>
      </c>
      <c r="Z27">
        <v>77.399999999999991</v>
      </c>
      <c r="AA27">
        <v>34.4</v>
      </c>
      <c r="AB27">
        <v>55.9</v>
      </c>
      <c r="AC27">
        <v>86</v>
      </c>
      <c r="AD27">
        <v>47.3</v>
      </c>
      <c r="AE27">
        <v>47.3</v>
      </c>
      <c r="AF27">
        <v>43</v>
      </c>
      <c r="AH27" t="s">
        <v>3</v>
      </c>
      <c r="AI27" t="s">
        <v>1</v>
      </c>
      <c r="AJ27" t="s">
        <v>4</v>
      </c>
      <c r="AK27">
        <v>470</v>
      </c>
      <c r="AL27">
        <v>469.5</v>
      </c>
      <c r="AM27">
        <v>488</v>
      </c>
      <c r="AN27">
        <v>484.5</v>
      </c>
      <c r="AO27">
        <v>495</v>
      </c>
      <c r="AP27">
        <v>493.5</v>
      </c>
      <c r="AQ27">
        <v>499</v>
      </c>
      <c r="AR27">
        <v>506.5</v>
      </c>
      <c r="AS27">
        <v>526</v>
      </c>
      <c r="AT27">
        <v>514.5</v>
      </c>
      <c r="AU27">
        <v>514.5</v>
      </c>
      <c r="AV27">
        <v>514.5</v>
      </c>
      <c r="AX27">
        <f t="shared" si="1"/>
        <v>10.063829787234042</v>
      </c>
      <c r="AY27">
        <f t="shared" si="2"/>
        <v>17.401490947816828</v>
      </c>
      <c r="AZ27">
        <f t="shared" si="3"/>
        <v>7.9303278688524577</v>
      </c>
      <c r="BA27">
        <f t="shared" si="4"/>
        <v>6.212590299277605</v>
      </c>
      <c r="BB27">
        <f t="shared" si="5"/>
        <v>7.8181818181818175</v>
      </c>
      <c r="BC27">
        <f t="shared" si="6"/>
        <v>15.683890577507597</v>
      </c>
      <c r="BD27">
        <f t="shared" si="7"/>
        <v>6.8937875751503004</v>
      </c>
      <c r="BE27">
        <f t="shared" si="8"/>
        <v>11.036525172754196</v>
      </c>
      <c r="BF27">
        <f t="shared" si="9"/>
        <v>16.34980988593156</v>
      </c>
      <c r="BG27">
        <f t="shared" si="10"/>
        <v>9.1933916423712336</v>
      </c>
      <c r="BH27">
        <f t="shared" si="11"/>
        <v>9.1933916423712336</v>
      </c>
      <c r="BI27">
        <f t="shared" si="12"/>
        <v>8.3576287657920307</v>
      </c>
    </row>
    <row r="28" spans="1:61" x14ac:dyDescent="0.35">
      <c r="A28" t="s">
        <v>47</v>
      </c>
      <c r="B28" t="s">
        <v>1</v>
      </c>
      <c r="C28" t="s">
        <v>2</v>
      </c>
      <c r="D28">
        <v>17.2</v>
      </c>
      <c r="E28">
        <v>34.4</v>
      </c>
      <c r="F28">
        <v>43</v>
      </c>
      <c r="G28">
        <v>38.699999999999996</v>
      </c>
      <c r="H28">
        <v>47.3</v>
      </c>
      <c r="I28">
        <v>38.699999999999996</v>
      </c>
      <c r="J28">
        <v>47.3</v>
      </c>
      <c r="K28">
        <v>25.799999999999997</v>
      </c>
      <c r="L28">
        <v>86</v>
      </c>
      <c r="M28">
        <v>21.5</v>
      </c>
      <c r="N28">
        <v>17.2</v>
      </c>
      <c r="O28">
        <v>17.2</v>
      </c>
      <c r="R28" t="s">
        <v>7</v>
      </c>
      <c r="S28" t="s">
        <v>1</v>
      </c>
      <c r="T28" t="s">
        <v>4</v>
      </c>
      <c r="U28">
        <v>64.5</v>
      </c>
      <c r="V28">
        <v>107.5</v>
      </c>
      <c r="W28">
        <v>47.3</v>
      </c>
      <c r="X28">
        <v>47.3</v>
      </c>
      <c r="Y28">
        <v>90.3</v>
      </c>
      <c r="Z28">
        <v>73.099999999999994</v>
      </c>
      <c r="AA28">
        <v>55.9</v>
      </c>
      <c r="AB28">
        <v>30.099999999999998</v>
      </c>
      <c r="AC28">
        <v>77.399999999999991</v>
      </c>
      <c r="AD28">
        <v>64.5</v>
      </c>
      <c r="AE28">
        <v>86</v>
      </c>
      <c r="AF28">
        <v>98.899999999999991</v>
      </c>
      <c r="AH28" t="s">
        <v>7</v>
      </c>
      <c r="AI28" t="s">
        <v>1</v>
      </c>
      <c r="AJ28" t="s">
        <v>4</v>
      </c>
      <c r="AK28">
        <v>521</v>
      </c>
      <c r="AL28">
        <v>522.5</v>
      </c>
      <c r="AM28">
        <v>549.5</v>
      </c>
      <c r="AN28">
        <v>540</v>
      </c>
      <c r="AO28">
        <v>550</v>
      </c>
      <c r="AP28">
        <v>560</v>
      </c>
      <c r="AQ28">
        <v>564</v>
      </c>
      <c r="AR28">
        <v>574.5</v>
      </c>
      <c r="AS28">
        <v>586.5</v>
      </c>
      <c r="AT28">
        <v>585</v>
      </c>
      <c r="AU28">
        <v>600.5</v>
      </c>
      <c r="AV28">
        <v>603</v>
      </c>
      <c r="AX28">
        <f t="shared" si="1"/>
        <v>12.380038387715931</v>
      </c>
      <c r="AY28">
        <f t="shared" si="2"/>
        <v>20.574162679425836</v>
      </c>
      <c r="AZ28">
        <f t="shared" si="3"/>
        <v>8.6078252957233836</v>
      </c>
      <c r="BA28">
        <f t="shared" si="4"/>
        <v>8.7592592592592577</v>
      </c>
      <c r="BB28">
        <f t="shared" si="5"/>
        <v>16.418181818181818</v>
      </c>
      <c r="BC28">
        <f t="shared" si="6"/>
        <v>13.053571428571429</v>
      </c>
      <c r="BD28">
        <f t="shared" si="7"/>
        <v>9.9113475177304977</v>
      </c>
      <c r="BE28">
        <f t="shared" si="8"/>
        <v>5.2393385552654479</v>
      </c>
      <c r="BF28">
        <f t="shared" si="9"/>
        <v>13.196930946291557</v>
      </c>
      <c r="BG28">
        <f t="shared" si="10"/>
        <v>11.025641025641026</v>
      </c>
      <c r="BH28">
        <f t="shared" si="11"/>
        <v>14.321398834304746</v>
      </c>
      <c r="BI28">
        <f t="shared" si="12"/>
        <v>16.401326699834161</v>
      </c>
    </row>
    <row r="29" spans="1:61" x14ac:dyDescent="0.35">
      <c r="A29" t="s">
        <v>49</v>
      </c>
      <c r="B29" t="s">
        <v>1</v>
      </c>
      <c r="C29" t="s">
        <v>2</v>
      </c>
      <c r="D29">
        <v>21.5</v>
      </c>
      <c r="E29">
        <v>17.2</v>
      </c>
      <c r="F29">
        <v>34.4</v>
      </c>
      <c r="G29">
        <v>38.699999999999996</v>
      </c>
      <c r="H29">
        <v>68.8</v>
      </c>
      <c r="I29">
        <v>34.4</v>
      </c>
      <c r="J29">
        <v>51.599999999999994</v>
      </c>
      <c r="K29">
        <v>4.3</v>
      </c>
      <c r="L29">
        <v>8.6</v>
      </c>
      <c r="M29">
        <v>0</v>
      </c>
      <c r="N29">
        <v>4.3</v>
      </c>
      <c r="O29">
        <v>4.3</v>
      </c>
      <c r="R29" t="s">
        <v>28</v>
      </c>
      <c r="S29" t="s">
        <v>1</v>
      </c>
      <c r="T29" t="s">
        <v>4</v>
      </c>
      <c r="U29">
        <v>64.5</v>
      </c>
      <c r="V29">
        <v>64.5</v>
      </c>
      <c r="W29">
        <v>21.5</v>
      </c>
      <c r="X29">
        <v>12.899999999999999</v>
      </c>
      <c r="Y29">
        <v>55.9</v>
      </c>
      <c r="Z29">
        <v>64.5</v>
      </c>
      <c r="AA29">
        <v>30.099999999999998</v>
      </c>
      <c r="AB29">
        <v>21.5</v>
      </c>
      <c r="AC29">
        <v>34.4</v>
      </c>
      <c r="AD29">
        <v>12.899999999999999</v>
      </c>
      <c r="AE29">
        <v>21.5</v>
      </c>
      <c r="AF29">
        <v>21.5</v>
      </c>
      <c r="AH29" t="s">
        <v>28</v>
      </c>
      <c r="AI29" t="s">
        <v>1</v>
      </c>
      <c r="AJ29" t="s">
        <v>4</v>
      </c>
      <c r="AK29">
        <v>453.5</v>
      </c>
      <c r="AL29">
        <v>451</v>
      </c>
      <c r="AM29">
        <v>454.5</v>
      </c>
      <c r="AN29">
        <v>453.5</v>
      </c>
      <c r="AO29">
        <v>457</v>
      </c>
      <c r="AP29">
        <v>455</v>
      </c>
      <c r="AQ29">
        <v>460.5</v>
      </c>
      <c r="AR29">
        <v>463</v>
      </c>
      <c r="AS29">
        <v>466.5</v>
      </c>
      <c r="AT29">
        <v>475</v>
      </c>
      <c r="AU29">
        <v>476</v>
      </c>
      <c r="AV29">
        <v>475</v>
      </c>
      <c r="AX29">
        <f t="shared" si="1"/>
        <v>14.222712238147739</v>
      </c>
      <c r="AY29">
        <f t="shared" si="2"/>
        <v>14.301552106430155</v>
      </c>
      <c r="AZ29">
        <f t="shared" si="3"/>
        <v>4.7304730473047307</v>
      </c>
      <c r="BA29">
        <f t="shared" si="4"/>
        <v>2.8445424476295478</v>
      </c>
      <c r="BB29">
        <f t="shared" si="5"/>
        <v>12.23194748358862</v>
      </c>
      <c r="BC29">
        <f t="shared" si="6"/>
        <v>14.175824175824175</v>
      </c>
      <c r="BD29">
        <f t="shared" si="7"/>
        <v>6.5363735070575455</v>
      </c>
      <c r="BE29">
        <f t="shared" si="8"/>
        <v>4.6436285097192229</v>
      </c>
      <c r="BF29">
        <f t="shared" si="9"/>
        <v>7.3740621650589491</v>
      </c>
      <c r="BG29">
        <f t="shared" si="10"/>
        <v>2.7157894736842101</v>
      </c>
      <c r="BH29">
        <f t="shared" si="11"/>
        <v>4.5168067226890756</v>
      </c>
      <c r="BI29">
        <f t="shared" si="12"/>
        <v>4.526315789473685</v>
      </c>
    </row>
    <row r="30" spans="1:61" x14ac:dyDescent="0.35">
      <c r="A30" t="s">
        <v>51</v>
      </c>
      <c r="B30" t="s">
        <v>6</v>
      </c>
      <c r="C30" t="s">
        <v>4</v>
      </c>
      <c r="D30">
        <v>86</v>
      </c>
      <c r="E30">
        <v>47.3</v>
      </c>
      <c r="F30">
        <v>21.5</v>
      </c>
      <c r="G30">
        <v>17.2</v>
      </c>
      <c r="H30">
        <v>47.3</v>
      </c>
      <c r="I30">
        <v>30.099999999999998</v>
      </c>
      <c r="J30">
        <v>25.799999999999997</v>
      </c>
      <c r="K30">
        <v>12.899999999999999</v>
      </c>
      <c r="L30">
        <v>8.6</v>
      </c>
      <c r="M30">
        <v>12.899999999999999</v>
      </c>
      <c r="N30">
        <v>12.899999999999999</v>
      </c>
      <c r="O30">
        <v>21.5</v>
      </c>
      <c r="R30" t="s">
        <v>35</v>
      </c>
      <c r="S30" t="s">
        <v>1</v>
      </c>
      <c r="T30" t="s">
        <v>4</v>
      </c>
      <c r="U30">
        <v>25.799999999999997</v>
      </c>
      <c r="V30">
        <v>51.599999999999994</v>
      </c>
      <c r="W30">
        <v>51.599999999999994</v>
      </c>
      <c r="X30">
        <v>77.399999999999991</v>
      </c>
      <c r="Y30">
        <v>90.3</v>
      </c>
      <c r="Z30">
        <v>77.399999999999991</v>
      </c>
      <c r="AA30">
        <v>38.699999999999996</v>
      </c>
      <c r="AB30">
        <v>34.4</v>
      </c>
      <c r="AC30">
        <v>34.4</v>
      </c>
      <c r="AD30">
        <v>77.399999999999991</v>
      </c>
      <c r="AE30">
        <v>38.699999999999996</v>
      </c>
      <c r="AF30">
        <v>51.599999999999994</v>
      </c>
      <c r="AH30" t="s">
        <v>35</v>
      </c>
      <c r="AI30" t="s">
        <v>1</v>
      </c>
      <c r="AJ30" t="s">
        <v>4</v>
      </c>
      <c r="AK30">
        <v>440</v>
      </c>
      <c r="AL30">
        <v>439</v>
      </c>
      <c r="AM30">
        <v>447</v>
      </c>
      <c r="AN30">
        <v>451</v>
      </c>
      <c r="AO30">
        <v>464</v>
      </c>
      <c r="AP30">
        <v>465</v>
      </c>
      <c r="AQ30">
        <v>474.5</v>
      </c>
      <c r="AR30">
        <v>476</v>
      </c>
      <c r="AS30">
        <v>437</v>
      </c>
      <c r="AT30">
        <v>483.5</v>
      </c>
      <c r="AU30">
        <v>486</v>
      </c>
      <c r="AV30">
        <v>488</v>
      </c>
      <c r="AX30">
        <f t="shared" si="1"/>
        <v>5.8636363636363633</v>
      </c>
      <c r="AY30">
        <f t="shared" si="2"/>
        <v>11.75398633257403</v>
      </c>
      <c r="AZ30">
        <f t="shared" si="3"/>
        <v>11.543624161073824</v>
      </c>
      <c r="BA30">
        <f t="shared" si="4"/>
        <v>17.161862527716185</v>
      </c>
      <c r="BB30">
        <f t="shared" si="5"/>
        <v>19.461206896551726</v>
      </c>
      <c r="BC30">
        <f t="shared" si="6"/>
        <v>16.64516129032258</v>
      </c>
      <c r="BD30">
        <f t="shared" si="7"/>
        <v>8.1559536354056892</v>
      </c>
      <c r="BE30">
        <f t="shared" si="8"/>
        <v>7.2268907563025202</v>
      </c>
      <c r="BF30">
        <f t="shared" si="9"/>
        <v>7.8718535469107547</v>
      </c>
      <c r="BG30">
        <f t="shared" si="10"/>
        <v>16.008273009307132</v>
      </c>
      <c r="BH30">
        <f t="shared" si="11"/>
        <v>7.9629629629629619</v>
      </c>
      <c r="BI30">
        <f t="shared" si="12"/>
        <v>10.573770491803277</v>
      </c>
    </row>
    <row r="31" spans="1:61" x14ac:dyDescent="0.35">
      <c r="A31" t="s">
        <v>39</v>
      </c>
      <c r="B31" t="s">
        <v>6</v>
      </c>
      <c r="C31" t="s">
        <v>2</v>
      </c>
      <c r="D31">
        <v>17.2</v>
      </c>
      <c r="E31">
        <v>0</v>
      </c>
      <c r="F31">
        <v>43</v>
      </c>
      <c r="G31">
        <v>34.4</v>
      </c>
      <c r="H31">
        <v>107.5</v>
      </c>
      <c r="I31">
        <v>77.399999999999991</v>
      </c>
      <c r="J31">
        <v>0</v>
      </c>
      <c r="K31">
        <v>4.3</v>
      </c>
      <c r="L31">
        <v>12.899999999999999</v>
      </c>
      <c r="M31">
        <v>4.3</v>
      </c>
      <c r="N31">
        <v>8.6</v>
      </c>
      <c r="O31">
        <v>12.899999999999999</v>
      </c>
      <c r="R31" t="s">
        <v>36</v>
      </c>
      <c r="S31" t="s">
        <v>1</v>
      </c>
      <c r="T31" t="s">
        <v>4</v>
      </c>
      <c r="U31">
        <v>25.799999999999997</v>
      </c>
      <c r="V31">
        <v>55.9</v>
      </c>
      <c r="W31">
        <v>55.9</v>
      </c>
      <c r="X31">
        <v>55.9</v>
      </c>
      <c r="Y31">
        <v>68.8</v>
      </c>
      <c r="Z31">
        <v>81.7</v>
      </c>
      <c r="AA31">
        <v>64.5</v>
      </c>
      <c r="AB31">
        <v>77.399999999999991</v>
      </c>
      <c r="AC31">
        <v>30.099999999999998</v>
      </c>
      <c r="AD31">
        <v>43</v>
      </c>
      <c r="AE31">
        <v>68.8</v>
      </c>
      <c r="AF31">
        <v>51.599999999999994</v>
      </c>
      <c r="AH31" t="s">
        <v>36</v>
      </c>
      <c r="AI31" t="s">
        <v>1</v>
      </c>
      <c r="AJ31" t="s">
        <v>4</v>
      </c>
      <c r="AK31">
        <v>465</v>
      </c>
      <c r="AL31">
        <v>468</v>
      </c>
      <c r="AM31">
        <v>477</v>
      </c>
      <c r="AN31">
        <v>479</v>
      </c>
      <c r="AO31">
        <v>485.5</v>
      </c>
      <c r="AP31">
        <v>491.5</v>
      </c>
      <c r="AQ31">
        <v>500</v>
      </c>
      <c r="AR31">
        <v>508</v>
      </c>
      <c r="AS31">
        <v>516.5</v>
      </c>
      <c r="AT31">
        <v>520.5</v>
      </c>
      <c r="AU31">
        <v>523.5</v>
      </c>
      <c r="AV31">
        <v>524</v>
      </c>
      <c r="AX31">
        <f t="shared" si="1"/>
        <v>5.5483870967741931</v>
      </c>
      <c r="AY31">
        <f t="shared" si="2"/>
        <v>11.944444444444443</v>
      </c>
      <c r="AZ31">
        <f t="shared" si="3"/>
        <v>11.719077568134171</v>
      </c>
      <c r="BA31">
        <f t="shared" si="4"/>
        <v>11.670146137787055</v>
      </c>
      <c r="BB31">
        <f t="shared" si="5"/>
        <v>14.170957775489185</v>
      </c>
      <c r="BC31">
        <f t="shared" si="6"/>
        <v>16.622583926754832</v>
      </c>
      <c r="BD31">
        <f t="shared" si="7"/>
        <v>12.9</v>
      </c>
      <c r="BE31">
        <f t="shared" si="8"/>
        <v>15.236220472440943</v>
      </c>
      <c r="BF31">
        <f t="shared" si="9"/>
        <v>5.8276863504356244</v>
      </c>
      <c r="BG31">
        <f t="shared" si="10"/>
        <v>8.2612872238232473</v>
      </c>
      <c r="BH31">
        <f t="shared" si="11"/>
        <v>13.142311365807066</v>
      </c>
      <c r="BI31">
        <f t="shared" si="12"/>
        <v>9.8473282442748076</v>
      </c>
    </row>
    <row r="32" spans="1:61" x14ac:dyDescent="0.35">
      <c r="A32" t="s">
        <v>53</v>
      </c>
      <c r="B32" t="s">
        <v>1</v>
      </c>
      <c r="C32" t="s">
        <v>4</v>
      </c>
      <c r="D32">
        <v>51.599999999999994</v>
      </c>
      <c r="E32">
        <v>34.4</v>
      </c>
      <c r="F32">
        <v>86</v>
      </c>
      <c r="G32">
        <v>34.4</v>
      </c>
      <c r="H32">
        <v>25.799999999999997</v>
      </c>
      <c r="I32">
        <v>55.9</v>
      </c>
      <c r="J32">
        <v>141.9</v>
      </c>
      <c r="K32">
        <v>17.2</v>
      </c>
      <c r="L32">
        <v>21.5</v>
      </c>
      <c r="M32">
        <v>43</v>
      </c>
      <c r="N32">
        <v>60.199999999999996</v>
      </c>
      <c r="O32">
        <v>30.099999999999998</v>
      </c>
      <c r="R32" t="s">
        <v>40</v>
      </c>
      <c r="S32" t="s">
        <v>1</v>
      </c>
      <c r="T32" t="s">
        <v>4</v>
      </c>
      <c r="U32">
        <v>17.2</v>
      </c>
      <c r="V32">
        <v>21.5</v>
      </c>
      <c r="W32">
        <v>43</v>
      </c>
      <c r="X32">
        <v>43</v>
      </c>
      <c r="Y32">
        <v>34.4</v>
      </c>
      <c r="Z32">
        <v>38.699999999999996</v>
      </c>
      <c r="AA32">
        <v>60.199999999999996</v>
      </c>
      <c r="AB32">
        <v>51.599999999999994</v>
      </c>
      <c r="AC32">
        <v>4.3</v>
      </c>
      <c r="AD32">
        <v>12.899999999999999</v>
      </c>
      <c r="AE32">
        <v>4.3</v>
      </c>
      <c r="AF32">
        <v>8.6</v>
      </c>
      <c r="AH32" t="s">
        <v>40</v>
      </c>
      <c r="AI32" t="s">
        <v>1</v>
      </c>
      <c r="AJ32" t="s">
        <v>4</v>
      </c>
      <c r="AK32">
        <v>486.5</v>
      </c>
      <c r="AL32">
        <v>481.5</v>
      </c>
      <c r="AM32">
        <v>490</v>
      </c>
      <c r="AN32">
        <v>490.5</v>
      </c>
      <c r="AO32">
        <v>519</v>
      </c>
      <c r="AP32">
        <v>512.5</v>
      </c>
      <c r="AQ32">
        <v>520</v>
      </c>
      <c r="AR32">
        <v>521.5</v>
      </c>
      <c r="AS32">
        <v>525</v>
      </c>
      <c r="AT32">
        <v>521.5</v>
      </c>
      <c r="AU32">
        <v>526.5</v>
      </c>
      <c r="AV32">
        <v>531.5</v>
      </c>
      <c r="AX32">
        <f t="shared" si="1"/>
        <v>3.5354573484069887</v>
      </c>
      <c r="AY32">
        <f t="shared" si="2"/>
        <v>4.46521287642783</v>
      </c>
      <c r="AZ32">
        <f t="shared" si="3"/>
        <v>8.7755102040816322</v>
      </c>
      <c r="BA32">
        <f t="shared" si="4"/>
        <v>8.7665647298674827</v>
      </c>
      <c r="BB32">
        <f t="shared" si="5"/>
        <v>6.628131021194605</v>
      </c>
      <c r="BC32">
        <f t="shared" si="6"/>
        <v>7.5512195121951216</v>
      </c>
      <c r="BD32">
        <f t="shared" si="7"/>
        <v>11.576923076923077</v>
      </c>
      <c r="BE32">
        <f t="shared" si="8"/>
        <v>9.8945349952061346</v>
      </c>
      <c r="BF32">
        <f t="shared" si="9"/>
        <v>0.81904761904761902</v>
      </c>
      <c r="BG32">
        <f t="shared" si="10"/>
        <v>2.4736337488015336</v>
      </c>
      <c r="BH32">
        <f t="shared" si="11"/>
        <v>0.81671415004748327</v>
      </c>
      <c r="BI32">
        <f t="shared" si="12"/>
        <v>1.6180620884289745</v>
      </c>
    </row>
    <row r="33" spans="1:61" x14ac:dyDescent="0.35">
      <c r="A33" t="s">
        <v>54</v>
      </c>
      <c r="B33" t="s">
        <v>1</v>
      </c>
      <c r="C33" t="s">
        <v>1</v>
      </c>
      <c r="D33">
        <v>64.5</v>
      </c>
      <c r="E33">
        <v>43</v>
      </c>
      <c r="F33">
        <v>51.599999999999994</v>
      </c>
      <c r="G33">
        <v>51.599999999999994</v>
      </c>
      <c r="H33">
        <v>60.199999999999996</v>
      </c>
      <c r="I33">
        <v>55.9</v>
      </c>
      <c r="J33">
        <v>64.5</v>
      </c>
      <c r="K33">
        <v>30.099999999999998</v>
      </c>
      <c r="L33">
        <v>30.099999999999998</v>
      </c>
      <c r="M33">
        <v>25.799999999999997</v>
      </c>
      <c r="N33">
        <v>21.5</v>
      </c>
      <c r="O33">
        <v>12.899999999999999</v>
      </c>
      <c r="R33" t="s">
        <v>53</v>
      </c>
      <c r="S33" t="s">
        <v>1</v>
      </c>
      <c r="T33" t="s">
        <v>4</v>
      </c>
      <c r="U33">
        <v>51.599999999999994</v>
      </c>
      <c r="V33">
        <v>34.4</v>
      </c>
      <c r="W33">
        <v>86</v>
      </c>
      <c r="X33">
        <v>34.4</v>
      </c>
      <c r="Y33">
        <v>25.799999999999997</v>
      </c>
      <c r="Z33">
        <v>55.9</v>
      </c>
      <c r="AA33">
        <v>141.9</v>
      </c>
      <c r="AB33">
        <v>17.2</v>
      </c>
      <c r="AC33">
        <v>21.5</v>
      </c>
      <c r="AD33">
        <v>43</v>
      </c>
      <c r="AE33">
        <v>60.199999999999996</v>
      </c>
      <c r="AF33">
        <v>30.099999999999998</v>
      </c>
      <c r="AH33" t="s">
        <v>53</v>
      </c>
      <c r="AI33" t="s">
        <v>1</v>
      </c>
      <c r="AJ33" t="s">
        <v>4</v>
      </c>
      <c r="AK33">
        <v>460</v>
      </c>
      <c r="AL33">
        <v>460.5</v>
      </c>
      <c r="AM33">
        <v>479</v>
      </c>
      <c r="AN33">
        <v>479.5</v>
      </c>
      <c r="AO33">
        <v>485</v>
      </c>
      <c r="AP33">
        <v>487</v>
      </c>
      <c r="AQ33">
        <v>499</v>
      </c>
      <c r="AR33">
        <v>516.5</v>
      </c>
      <c r="AS33">
        <v>522</v>
      </c>
      <c r="AT33">
        <v>516.5</v>
      </c>
      <c r="AU33">
        <v>516</v>
      </c>
      <c r="AV33">
        <v>521.5</v>
      </c>
      <c r="AX33">
        <f t="shared" si="1"/>
        <v>11.217391304347824</v>
      </c>
      <c r="AY33">
        <f t="shared" si="2"/>
        <v>7.4701411509229096</v>
      </c>
      <c r="AZ33">
        <f t="shared" si="3"/>
        <v>17.954070981210858</v>
      </c>
      <c r="BA33">
        <f t="shared" si="4"/>
        <v>7.1741397288842546</v>
      </c>
      <c r="BB33">
        <f t="shared" si="5"/>
        <v>5.3195876288659782</v>
      </c>
      <c r="BC33">
        <f t="shared" si="6"/>
        <v>11.478439425051334</v>
      </c>
      <c r="BD33">
        <f t="shared" si="7"/>
        <v>28.436873747494989</v>
      </c>
      <c r="BE33">
        <f t="shared" si="8"/>
        <v>3.3301064859632135</v>
      </c>
      <c r="BF33">
        <f t="shared" si="9"/>
        <v>4.1187739463601529</v>
      </c>
      <c r="BG33">
        <f t="shared" si="10"/>
        <v>8.3252662149080354</v>
      </c>
      <c r="BH33">
        <f t="shared" si="11"/>
        <v>11.666666666666666</v>
      </c>
      <c r="BI33">
        <f t="shared" si="12"/>
        <v>5.771812080536912</v>
      </c>
    </row>
    <row r="34" spans="1:61" x14ac:dyDescent="0.35">
      <c r="A34" t="s">
        <v>55</v>
      </c>
      <c r="B34" t="s">
        <v>1</v>
      </c>
      <c r="C34" t="s">
        <v>1</v>
      </c>
      <c r="D34">
        <v>68.8</v>
      </c>
      <c r="E34">
        <v>25.799999999999997</v>
      </c>
      <c r="F34">
        <v>68.8</v>
      </c>
      <c r="G34">
        <v>43</v>
      </c>
      <c r="H34">
        <v>21.5</v>
      </c>
      <c r="I34">
        <v>21.5</v>
      </c>
      <c r="J34">
        <v>55.9</v>
      </c>
      <c r="K34">
        <v>17.2</v>
      </c>
      <c r="L34">
        <v>30.099999999999998</v>
      </c>
      <c r="M34">
        <v>21.5</v>
      </c>
      <c r="N34">
        <v>12.899999999999999</v>
      </c>
      <c r="O34">
        <v>25.799999999999997</v>
      </c>
    </row>
    <row r="35" spans="1:61" x14ac:dyDescent="0.35">
      <c r="A35" t="s">
        <v>41</v>
      </c>
      <c r="B35" t="s">
        <v>6</v>
      </c>
      <c r="C35" t="s">
        <v>2</v>
      </c>
      <c r="D35">
        <v>43</v>
      </c>
      <c r="E35">
        <v>43</v>
      </c>
      <c r="F35">
        <v>30.099999999999998</v>
      </c>
      <c r="G35">
        <v>47.3</v>
      </c>
      <c r="H35">
        <v>64.5</v>
      </c>
      <c r="I35">
        <v>60.199999999999996</v>
      </c>
      <c r="J35">
        <v>25.799999999999997</v>
      </c>
      <c r="K35">
        <v>17.2</v>
      </c>
      <c r="L35">
        <v>12.899999999999999</v>
      </c>
      <c r="M35">
        <v>21.5</v>
      </c>
      <c r="N35">
        <v>21.5</v>
      </c>
      <c r="O35">
        <v>25.799999999999997</v>
      </c>
    </row>
    <row r="36" spans="1:61" x14ac:dyDescent="0.35">
      <c r="A36" t="s">
        <v>43</v>
      </c>
      <c r="B36" t="s">
        <v>6</v>
      </c>
      <c r="C36" t="s">
        <v>4</v>
      </c>
      <c r="D36">
        <v>60.199999999999996</v>
      </c>
      <c r="E36">
        <v>103.19999999999999</v>
      </c>
      <c r="F36">
        <v>64.5</v>
      </c>
      <c r="G36">
        <v>60.199999999999996</v>
      </c>
      <c r="H36">
        <v>94.6</v>
      </c>
      <c r="I36">
        <v>64.5</v>
      </c>
      <c r="J36">
        <v>17.2</v>
      </c>
      <c r="K36">
        <v>51.599999999999994</v>
      </c>
      <c r="L36">
        <v>30.099999999999998</v>
      </c>
      <c r="M36">
        <v>73.099999999999994</v>
      </c>
      <c r="N36">
        <v>86</v>
      </c>
      <c r="O36">
        <v>38.699999999999996</v>
      </c>
    </row>
    <row r="38" spans="1:61" x14ac:dyDescent="0.35">
      <c r="A38" t="s">
        <v>94</v>
      </c>
      <c r="Q38">
        <v>3.4</v>
      </c>
      <c r="S38" t="s">
        <v>100</v>
      </c>
      <c r="T38" t="s">
        <v>95</v>
      </c>
      <c r="U38">
        <f>AVERAGE(U8:U12)</f>
        <v>41.279999999999994</v>
      </c>
      <c r="V38">
        <f t="shared" ref="V38:AF38" si="13">AVERAGE(V8:V12)</f>
        <v>28.380000000000003</v>
      </c>
      <c r="W38">
        <f t="shared" si="13"/>
        <v>30.1</v>
      </c>
      <c r="X38">
        <f t="shared" si="13"/>
        <v>32.679999999999993</v>
      </c>
      <c r="Y38">
        <f t="shared" si="13"/>
        <v>58.48</v>
      </c>
      <c r="Z38">
        <f t="shared" si="13"/>
        <v>65.359999999999985</v>
      </c>
      <c r="AA38">
        <f t="shared" si="13"/>
        <v>20.639999999999997</v>
      </c>
      <c r="AB38">
        <f t="shared" si="13"/>
        <v>27.52</v>
      </c>
      <c r="AC38">
        <f t="shared" si="13"/>
        <v>30.1</v>
      </c>
      <c r="AD38">
        <f t="shared" si="13"/>
        <v>18.919999999999998</v>
      </c>
      <c r="AE38">
        <f t="shared" si="13"/>
        <v>17.199999999999996</v>
      </c>
      <c r="AF38">
        <f t="shared" si="13"/>
        <v>22.36</v>
      </c>
      <c r="AV38" t="s">
        <v>100</v>
      </c>
      <c r="AW38" t="s">
        <v>95</v>
      </c>
      <c r="AX38">
        <f>AVERAGE(AX8:AX12)</f>
        <v>15.734368232636239</v>
      </c>
      <c r="AY38">
        <f t="shared" ref="AY38:BI38" si="14">AVERAGE(AY8:AY12)</f>
        <v>10.753771886823762</v>
      </c>
      <c r="AZ38">
        <f t="shared" si="14"/>
        <v>11.706710467641319</v>
      </c>
      <c r="BA38">
        <f t="shared" si="14"/>
        <v>12.919761345379545</v>
      </c>
      <c r="BB38">
        <f t="shared" si="14"/>
        <v>22.833225415417125</v>
      </c>
      <c r="BC38">
        <f t="shared" si="14"/>
        <v>24.326838665613856</v>
      </c>
      <c r="BD38">
        <f t="shared" si="14"/>
        <v>7.553066242581127</v>
      </c>
      <c r="BE38">
        <f t="shared" si="14"/>
        <v>10.04561419173427</v>
      </c>
      <c r="BF38">
        <f t="shared" si="14"/>
        <v>10.848150610092329</v>
      </c>
      <c r="BG38">
        <f t="shared" si="14"/>
        <v>6.8678222574798991</v>
      </c>
      <c r="BH38">
        <f t="shared" si="14"/>
        <v>6.0820362368001133</v>
      </c>
      <c r="BI38">
        <f t="shared" si="14"/>
        <v>7.9510218102910759</v>
      </c>
    </row>
    <row r="39" spans="1:61" x14ac:dyDescent="0.35">
      <c r="A39" s="2" t="s">
        <v>69</v>
      </c>
      <c r="B39" s="2" t="s">
        <v>70</v>
      </c>
      <c r="C39" s="2" t="s">
        <v>71</v>
      </c>
      <c r="D39" s="2" t="s">
        <v>72</v>
      </c>
      <c r="E39" s="2" t="s">
        <v>73</v>
      </c>
      <c r="F39" s="2" t="s">
        <v>74</v>
      </c>
      <c r="G39" s="2" t="s">
        <v>75</v>
      </c>
      <c r="H39" s="2" t="s">
        <v>76</v>
      </c>
      <c r="I39" s="2" t="s">
        <v>77</v>
      </c>
      <c r="J39" s="2" t="s">
        <v>78</v>
      </c>
      <c r="K39" s="2" t="s">
        <v>79</v>
      </c>
      <c r="L39" s="2" t="s">
        <v>80</v>
      </c>
      <c r="M39" s="2" t="s">
        <v>81</v>
      </c>
      <c r="N39" s="2" t="s">
        <v>82</v>
      </c>
      <c r="O39" s="2" t="s">
        <v>83</v>
      </c>
      <c r="T39" t="s">
        <v>96</v>
      </c>
      <c r="U39">
        <f>STDEV(U8:U12)/SQRT(5)</f>
        <v>9.6726108161137088</v>
      </c>
      <c r="V39">
        <f t="shared" ref="V39:AF39" si="15">STDEV(V8:V12)/SQRT(5)</f>
        <v>11.823045292986066</v>
      </c>
      <c r="W39">
        <f t="shared" si="15"/>
        <v>4.9027543279262922</v>
      </c>
      <c r="X39">
        <f t="shared" si="15"/>
        <v>7.7638521366651512</v>
      </c>
      <c r="Y39">
        <f t="shared" si="15"/>
        <v>13.773430945120394</v>
      </c>
      <c r="Z39">
        <f t="shared" si="15"/>
        <v>8.3158042304999071</v>
      </c>
      <c r="AA39">
        <f t="shared" si="15"/>
        <v>5.3361596677760668</v>
      </c>
      <c r="AB39">
        <f t="shared" si="15"/>
        <v>16.066125855351686</v>
      </c>
      <c r="AC39">
        <f t="shared" si="15"/>
        <v>14.19651365652849</v>
      </c>
      <c r="AD39">
        <f t="shared" si="15"/>
        <v>4.2131223575870687</v>
      </c>
      <c r="AE39">
        <f t="shared" si="15"/>
        <v>6.5212728818843351</v>
      </c>
      <c r="AF39">
        <f t="shared" si="15"/>
        <v>7.2464888049316647</v>
      </c>
      <c r="AW39" t="s">
        <v>96</v>
      </c>
      <c r="AX39">
        <f>STDEV(AX8:AX12)/SQRT(5)</f>
        <v>3.8403283928799361</v>
      </c>
      <c r="AY39">
        <f t="shared" ref="AY39:BI39" si="16">STDEV(AY8:AY12)/SQRT(5)</f>
        <v>4.5132644027104059</v>
      </c>
      <c r="AZ39">
        <f t="shared" si="16"/>
        <v>2.1074098910896222</v>
      </c>
      <c r="BA39">
        <f t="shared" si="16"/>
        <v>3.187648804883906</v>
      </c>
      <c r="BB39">
        <f t="shared" si="16"/>
        <v>5.8799637830876144</v>
      </c>
      <c r="BC39">
        <f t="shared" si="16"/>
        <v>3.1103246276630805</v>
      </c>
      <c r="BD39">
        <f t="shared" si="16"/>
        <v>1.9884008066898771</v>
      </c>
      <c r="BE39">
        <f t="shared" si="16"/>
        <v>5.9027390070215811</v>
      </c>
      <c r="BF39">
        <f t="shared" si="16"/>
        <v>5.0810225365300186</v>
      </c>
      <c r="BG39">
        <f t="shared" si="16"/>
        <v>1.532361241503813</v>
      </c>
      <c r="BH39">
        <f t="shared" si="16"/>
        <v>2.3060701002701904</v>
      </c>
      <c r="BI39">
        <f t="shared" si="16"/>
        <v>2.5282733443322427</v>
      </c>
    </row>
    <row r="40" spans="1:61" x14ac:dyDescent="0.35">
      <c r="A40" t="s">
        <v>3</v>
      </c>
      <c r="B40" t="s">
        <v>1</v>
      </c>
      <c r="C40" t="s">
        <v>4</v>
      </c>
      <c r="D40">
        <v>11.9</v>
      </c>
      <c r="E40">
        <v>15.299999999999999</v>
      </c>
      <c r="F40">
        <v>17</v>
      </c>
      <c r="G40">
        <v>25.5</v>
      </c>
      <c r="H40">
        <v>17</v>
      </c>
      <c r="I40">
        <v>22.099999999999998</v>
      </c>
      <c r="J40">
        <v>13.6</v>
      </c>
      <c r="K40">
        <v>22.099999999999998</v>
      </c>
      <c r="L40">
        <v>32.299999999999997</v>
      </c>
      <c r="M40">
        <v>10.199999999999999</v>
      </c>
      <c r="N40">
        <v>11.9</v>
      </c>
      <c r="O40">
        <v>22.099999999999998</v>
      </c>
      <c r="S40" t="s">
        <v>101</v>
      </c>
      <c r="T40" t="s">
        <v>97</v>
      </c>
      <c r="U40">
        <f>AVERAGE(U13:U20)</f>
        <v>51.6</v>
      </c>
      <c r="V40">
        <f t="shared" ref="V40:AF40" si="17">AVERAGE(V13:V20)</f>
        <v>62.887500000000003</v>
      </c>
      <c r="W40">
        <f t="shared" si="17"/>
        <v>45.15</v>
      </c>
      <c r="X40">
        <f t="shared" si="17"/>
        <v>44.074999999999996</v>
      </c>
      <c r="Y40">
        <f t="shared" si="17"/>
        <v>53.75</v>
      </c>
      <c r="Z40">
        <f t="shared" si="17"/>
        <v>67.725000000000009</v>
      </c>
      <c r="AA40">
        <f t="shared" si="17"/>
        <v>35.475000000000001</v>
      </c>
      <c r="AB40">
        <f t="shared" si="17"/>
        <v>40.3125</v>
      </c>
      <c r="AC40">
        <f t="shared" si="17"/>
        <v>33.862499999999997</v>
      </c>
      <c r="AD40">
        <f t="shared" si="17"/>
        <v>36.012500000000003</v>
      </c>
      <c r="AE40">
        <f t="shared" si="17"/>
        <v>40.3125</v>
      </c>
      <c r="AF40">
        <f t="shared" si="17"/>
        <v>29.024999999999999</v>
      </c>
      <c r="AV40" t="s">
        <v>101</v>
      </c>
      <c r="AW40" t="s">
        <v>97</v>
      </c>
      <c r="AX40">
        <f>AVERAGE(AX13:AX20)</f>
        <v>18.816519266178808</v>
      </c>
      <c r="AY40">
        <f t="shared" ref="AY40:BI40" si="18">AVERAGE(AY13:AY20)</f>
        <v>23.497127734818392</v>
      </c>
      <c r="AZ40">
        <f t="shared" si="18"/>
        <v>16.227127983228701</v>
      </c>
      <c r="BA40">
        <f t="shared" si="18"/>
        <v>16.237727887635451</v>
      </c>
      <c r="BB40">
        <f t="shared" si="18"/>
        <v>19.598088199267558</v>
      </c>
      <c r="BC40">
        <f t="shared" si="18"/>
        <v>24.788369968636374</v>
      </c>
      <c r="BD40">
        <f t="shared" si="18"/>
        <v>12.290798573540354</v>
      </c>
      <c r="BE40">
        <f t="shared" si="18"/>
        <v>15.023757178501715</v>
      </c>
      <c r="BF40">
        <f t="shared" si="18"/>
        <v>12.002635232732818</v>
      </c>
      <c r="BG40">
        <f t="shared" si="18"/>
        <v>12.999922730276326</v>
      </c>
      <c r="BH40">
        <f t="shared" si="18"/>
        <v>13.80513871765775</v>
      </c>
      <c r="BI40">
        <f t="shared" si="18"/>
        <v>10.111862249895317</v>
      </c>
    </row>
    <row r="41" spans="1:61" x14ac:dyDescent="0.35">
      <c r="A41" t="s">
        <v>7</v>
      </c>
      <c r="B41" t="s">
        <v>1</v>
      </c>
      <c r="C41" t="s">
        <v>4</v>
      </c>
      <c r="D41">
        <v>10.199999999999999</v>
      </c>
      <c r="E41">
        <v>22.099999999999998</v>
      </c>
      <c r="F41">
        <v>17</v>
      </c>
      <c r="G41">
        <v>27.2</v>
      </c>
      <c r="H41">
        <v>17</v>
      </c>
      <c r="I41">
        <v>27.2</v>
      </c>
      <c r="J41">
        <v>28.9</v>
      </c>
      <c r="K41">
        <v>30.599999999999998</v>
      </c>
      <c r="L41">
        <v>30.599999999999998</v>
      </c>
      <c r="M41">
        <v>25.5</v>
      </c>
      <c r="N41">
        <v>39.1</v>
      </c>
      <c r="O41">
        <v>23.8</v>
      </c>
      <c r="T41" t="s">
        <v>96</v>
      </c>
      <c r="U41">
        <f>STDEV(U13:U20)/SQRT(8)</f>
        <v>6.990452672855211</v>
      </c>
      <c r="V41">
        <f t="shared" ref="V41:AF41" si="19">STDEV(V13:V20)/SQRT(8)</f>
        <v>10.244779811828904</v>
      </c>
      <c r="W41">
        <f t="shared" si="19"/>
        <v>6.7988969693620156</v>
      </c>
      <c r="X41">
        <f t="shared" si="19"/>
        <v>5.8458089382785285</v>
      </c>
      <c r="Y41">
        <f t="shared" si="19"/>
        <v>7.3136125527285429</v>
      </c>
      <c r="Z41">
        <f t="shared" si="19"/>
        <v>10.52496606713226</v>
      </c>
      <c r="AA41">
        <f t="shared" si="19"/>
        <v>10.742318684263918</v>
      </c>
      <c r="AB41">
        <f t="shared" si="19"/>
        <v>10.68646402664872</v>
      </c>
      <c r="AC41">
        <f t="shared" si="19"/>
        <v>8.7309780482241184</v>
      </c>
      <c r="AD41">
        <f t="shared" si="19"/>
        <v>8.8995272246017905</v>
      </c>
      <c r="AE41">
        <f t="shared" si="19"/>
        <v>10.74808018571556</v>
      </c>
      <c r="AF41">
        <f t="shared" si="19"/>
        <v>6.0128656704959358</v>
      </c>
      <c r="AW41" t="s">
        <v>96</v>
      </c>
      <c r="AX41">
        <f>STDEV(AX13:AX20)/SQRT(8)</f>
        <v>2.5357534450695685</v>
      </c>
      <c r="AY41">
        <f t="shared" ref="AY41:BI41" si="20">STDEV(AY13:AY20)/SQRT(8)</f>
        <v>3.7866275016614463</v>
      </c>
      <c r="AZ41">
        <f t="shared" si="20"/>
        <v>1.9540285966183981</v>
      </c>
      <c r="BA41">
        <f t="shared" si="20"/>
        <v>2.0584253016209404</v>
      </c>
      <c r="BB41">
        <f t="shared" si="20"/>
        <v>2.490909916352666</v>
      </c>
      <c r="BC41">
        <f t="shared" si="20"/>
        <v>4.1561538274488043</v>
      </c>
      <c r="BD41">
        <f t="shared" si="20"/>
        <v>3.2410442972846227</v>
      </c>
      <c r="BE41">
        <f t="shared" si="20"/>
        <v>4.0399163732894312</v>
      </c>
      <c r="BF41">
        <f t="shared" si="20"/>
        <v>3.2052869607957932</v>
      </c>
      <c r="BG41">
        <f t="shared" si="20"/>
        <v>3.0908661210827391</v>
      </c>
      <c r="BH41">
        <f t="shared" si="20"/>
        <v>3.5689466945723245</v>
      </c>
      <c r="BI41">
        <f t="shared" si="20"/>
        <v>1.9989095321947765</v>
      </c>
    </row>
    <row r="42" spans="1:61" x14ac:dyDescent="0.35">
      <c r="A42" t="s">
        <v>10</v>
      </c>
      <c r="B42" t="s">
        <v>6</v>
      </c>
      <c r="C42" t="s">
        <v>2</v>
      </c>
      <c r="D42">
        <v>0</v>
      </c>
      <c r="E42">
        <v>0</v>
      </c>
      <c r="F42">
        <v>10.199999999999999</v>
      </c>
      <c r="G42">
        <v>10.199999999999999</v>
      </c>
      <c r="H42">
        <v>8.5</v>
      </c>
      <c r="I42">
        <v>0</v>
      </c>
      <c r="J42">
        <v>11.9</v>
      </c>
      <c r="K42">
        <v>5.0999999999999996</v>
      </c>
      <c r="L42">
        <v>10.199999999999999</v>
      </c>
      <c r="M42">
        <v>1.7</v>
      </c>
      <c r="N42">
        <v>1.7</v>
      </c>
      <c r="O42">
        <v>8.5</v>
      </c>
      <c r="S42" t="s">
        <v>102</v>
      </c>
      <c r="T42" t="s">
        <v>98</v>
      </c>
      <c r="U42">
        <f>AVERAGE(U21:U26)</f>
        <v>35.116666666666667</v>
      </c>
      <c r="V42">
        <f t="shared" ref="V42:AF42" si="21">AVERAGE(V21:V26)</f>
        <v>28.666666666666661</v>
      </c>
      <c r="W42">
        <f t="shared" si="21"/>
        <v>40.85</v>
      </c>
      <c r="X42">
        <f t="shared" si="21"/>
        <v>31.533333333333331</v>
      </c>
      <c r="Y42">
        <f t="shared" si="21"/>
        <v>53.75</v>
      </c>
      <c r="Z42">
        <f t="shared" si="21"/>
        <v>63.783333333333331</v>
      </c>
      <c r="AA42">
        <f t="shared" si="21"/>
        <v>45.866666666666674</v>
      </c>
      <c r="AB42">
        <f t="shared" si="21"/>
        <v>28.666666666666668</v>
      </c>
      <c r="AC42">
        <f t="shared" si="21"/>
        <v>40.133333333333333</v>
      </c>
      <c r="AD42">
        <f t="shared" si="21"/>
        <v>22.933333333333326</v>
      </c>
      <c r="AE42">
        <f t="shared" si="21"/>
        <v>29.383333333333336</v>
      </c>
      <c r="AF42">
        <f t="shared" si="21"/>
        <v>27.95</v>
      </c>
      <c r="AV42" t="s">
        <v>102</v>
      </c>
      <c r="AW42" t="s">
        <v>98</v>
      </c>
      <c r="AX42">
        <f>AVERAGE(AX21:AX26)</f>
        <v>7.1756746507321294</v>
      </c>
      <c r="AY42">
        <f t="shared" ref="AY42:BI42" si="22">AVERAGE(AY21:AY26)</f>
        <v>5.9101653402184304</v>
      </c>
      <c r="AZ42">
        <f t="shared" si="22"/>
        <v>8.4665667135774516</v>
      </c>
      <c r="BA42">
        <f t="shared" si="22"/>
        <v>6.6200983304207215</v>
      </c>
      <c r="BB42">
        <f t="shared" si="22"/>
        <v>11.004827000901622</v>
      </c>
      <c r="BC42">
        <f t="shared" si="22"/>
        <v>12.70570774263186</v>
      </c>
      <c r="BD42">
        <f t="shared" si="22"/>
        <v>9.2634835786155172</v>
      </c>
      <c r="BE42">
        <f t="shared" si="22"/>
        <v>5.6029850127731669</v>
      </c>
      <c r="BF42">
        <f t="shared" si="22"/>
        <v>10.154763430037487</v>
      </c>
      <c r="BG42">
        <f t="shared" si="22"/>
        <v>4.3616197071105214</v>
      </c>
      <c r="BH42">
        <f t="shared" si="22"/>
        <v>5.5868101351396726</v>
      </c>
      <c r="BI42">
        <f t="shared" si="22"/>
        <v>5.3065882221669467</v>
      </c>
    </row>
    <row r="43" spans="1:61" x14ac:dyDescent="0.35">
      <c r="A43" t="s">
        <v>12</v>
      </c>
      <c r="B43" t="s">
        <v>6</v>
      </c>
      <c r="C43" t="s">
        <v>4</v>
      </c>
      <c r="D43">
        <v>0</v>
      </c>
      <c r="E43">
        <v>6.8</v>
      </c>
      <c r="F43">
        <v>6.8</v>
      </c>
      <c r="G43">
        <v>13.6</v>
      </c>
      <c r="H43">
        <v>10.199999999999999</v>
      </c>
      <c r="I43">
        <v>3.4</v>
      </c>
      <c r="J43">
        <v>15.299999999999999</v>
      </c>
      <c r="K43">
        <v>11.9</v>
      </c>
      <c r="L43">
        <v>15.299999999999999</v>
      </c>
      <c r="M43">
        <v>10.199999999999999</v>
      </c>
      <c r="N43">
        <v>8.5</v>
      </c>
      <c r="O43">
        <v>13.6</v>
      </c>
      <c r="T43" t="s">
        <v>96</v>
      </c>
      <c r="U43">
        <f>STDEV(U21:U26)/SQRT(6)</f>
        <v>6.8814928935838076</v>
      </c>
      <c r="V43">
        <f t="shared" ref="V43:AF43" si="23">STDEV(V21:V26)/SQRT(6)</f>
        <v>2.8666666666666747</v>
      </c>
      <c r="W43">
        <f t="shared" si="23"/>
        <v>3.2841792480516889</v>
      </c>
      <c r="X43">
        <f t="shared" si="23"/>
        <v>6.1483150356644662</v>
      </c>
      <c r="Y43">
        <f t="shared" si="23"/>
        <v>5.5234500088259981</v>
      </c>
      <c r="Z43">
        <f t="shared" si="23"/>
        <v>10.615379304470368</v>
      </c>
      <c r="AA43">
        <f t="shared" si="23"/>
        <v>5.4012138553394564</v>
      </c>
      <c r="AB43">
        <f t="shared" si="23"/>
        <v>8.5039075985363564</v>
      </c>
      <c r="AC43">
        <f t="shared" si="23"/>
        <v>10.629884498170451</v>
      </c>
      <c r="AD43">
        <f t="shared" si="23"/>
        <v>7.7453068227009441</v>
      </c>
      <c r="AE43">
        <f t="shared" si="23"/>
        <v>11.290627873496572</v>
      </c>
      <c r="AF43">
        <f t="shared" si="23"/>
        <v>10.576601533574003</v>
      </c>
      <c r="AW43" t="s">
        <v>96</v>
      </c>
      <c r="AX43">
        <f>STDEV(AX21:AX26)/SQRT(6)</f>
        <v>1.3630403630335635</v>
      </c>
      <c r="AY43">
        <f t="shared" ref="AY43:BI43" si="24">STDEV(AY21:AY26)/SQRT(6)</f>
        <v>0.52117686960573117</v>
      </c>
      <c r="AZ43">
        <f t="shared" si="24"/>
        <v>0.7893953080435584</v>
      </c>
      <c r="BA43">
        <f t="shared" si="24"/>
        <v>1.3638345573228337</v>
      </c>
      <c r="BB43">
        <f t="shared" si="24"/>
        <v>1.2979634570827354</v>
      </c>
      <c r="BC43">
        <f t="shared" si="24"/>
        <v>1.9109977652675403</v>
      </c>
      <c r="BD43">
        <f t="shared" si="24"/>
        <v>1.2189119660202297</v>
      </c>
      <c r="BE43">
        <f t="shared" si="24"/>
        <v>1.6496870250780395</v>
      </c>
      <c r="BF43">
        <f t="shared" si="24"/>
        <v>4.2847431216507221</v>
      </c>
      <c r="BG43">
        <f t="shared" si="24"/>
        <v>1.4059737687703089</v>
      </c>
      <c r="BH43">
        <f t="shared" si="24"/>
        <v>2.160552619203393</v>
      </c>
      <c r="BI43">
        <f t="shared" si="24"/>
        <v>2.0313559184766934</v>
      </c>
    </row>
    <row r="44" spans="1:61" x14ac:dyDescent="0.35">
      <c r="A44" t="s">
        <v>14</v>
      </c>
      <c r="B44" t="s">
        <v>6</v>
      </c>
      <c r="C44" t="s">
        <v>4</v>
      </c>
      <c r="D44">
        <v>0</v>
      </c>
      <c r="E44">
        <v>5.0999999999999996</v>
      </c>
      <c r="F44">
        <v>11.9</v>
      </c>
      <c r="G44">
        <v>13.6</v>
      </c>
      <c r="H44">
        <v>10.199999999999999</v>
      </c>
      <c r="I44">
        <v>1.7</v>
      </c>
      <c r="J44">
        <v>10.199999999999999</v>
      </c>
      <c r="K44">
        <v>10.199999999999999</v>
      </c>
      <c r="L44">
        <v>15.299999999999999</v>
      </c>
      <c r="M44">
        <v>6.8</v>
      </c>
      <c r="N44">
        <v>10.199999999999999</v>
      </c>
      <c r="O44">
        <v>10.199999999999999</v>
      </c>
      <c r="S44" t="s">
        <v>103</v>
      </c>
      <c r="T44" t="s">
        <v>99</v>
      </c>
      <c r="U44">
        <f>AVERAGE(U27:U33)</f>
        <v>42.385714285714293</v>
      </c>
      <c r="V44">
        <f t="shared" ref="V44:AF44" si="25">AVERAGE(V27:V33)</f>
        <v>59.585714285714275</v>
      </c>
      <c r="W44">
        <f t="shared" si="25"/>
        <v>49.142857142857146</v>
      </c>
      <c r="X44">
        <f t="shared" si="25"/>
        <v>43</v>
      </c>
      <c r="Y44">
        <f t="shared" si="25"/>
        <v>57.74285714285714</v>
      </c>
      <c r="Z44">
        <f t="shared" si="25"/>
        <v>66.957142857142841</v>
      </c>
      <c r="AA44">
        <f t="shared" si="25"/>
        <v>60.814285714285724</v>
      </c>
      <c r="AB44">
        <f t="shared" si="25"/>
        <v>41.157142857142851</v>
      </c>
      <c r="AC44">
        <f t="shared" si="25"/>
        <v>41.157142857142858</v>
      </c>
      <c r="AD44">
        <f t="shared" si="25"/>
        <v>42.999999999999993</v>
      </c>
      <c r="AE44">
        <f t="shared" si="25"/>
        <v>46.68571428571429</v>
      </c>
      <c r="AF44">
        <f t="shared" si="25"/>
        <v>43.614285714285714</v>
      </c>
      <c r="AV44" t="s">
        <v>103</v>
      </c>
      <c r="AW44" t="s">
        <v>99</v>
      </c>
      <c r="AX44">
        <f>AVERAGE(AX27:AX33)</f>
        <v>8.9759217894661543</v>
      </c>
      <c r="AY44">
        <f t="shared" ref="AY44:BI44" si="26">AVERAGE(AY27:AY33)</f>
        <v>12.558712934006005</v>
      </c>
      <c r="AZ44">
        <f t="shared" si="26"/>
        <v>10.180129875197293</v>
      </c>
      <c r="BA44">
        <f t="shared" si="26"/>
        <v>8.9413007329173411</v>
      </c>
      <c r="BB44">
        <f t="shared" si="26"/>
        <v>11.721170634579106</v>
      </c>
      <c r="BC44">
        <f t="shared" si="26"/>
        <v>13.601527190889581</v>
      </c>
      <c r="BD44">
        <f t="shared" si="26"/>
        <v>12.058751294251726</v>
      </c>
      <c r="BE44">
        <f t="shared" si="26"/>
        <v>8.0867492782359545</v>
      </c>
      <c r="BF44">
        <f t="shared" si="26"/>
        <v>7.9368806371480307</v>
      </c>
      <c r="BG44">
        <f t="shared" si="26"/>
        <v>8.2861831912194877</v>
      </c>
      <c r="BH44">
        <f t="shared" si="26"/>
        <v>8.8028931921213189</v>
      </c>
      <c r="BI44">
        <f t="shared" si="26"/>
        <v>8.1566063085919787</v>
      </c>
    </row>
    <row r="45" spans="1:61" x14ac:dyDescent="0.35">
      <c r="A45" t="s">
        <v>16</v>
      </c>
      <c r="B45" t="s">
        <v>1</v>
      </c>
      <c r="C45" t="s">
        <v>2</v>
      </c>
      <c r="D45">
        <v>15.299999999999999</v>
      </c>
      <c r="E45">
        <v>18.7</v>
      </c>
      <c r="F45">
        <v>23.8</v>
      </c>
      <c r="G45">
        <v>17</v>
      </c>
      <c r="H45">
        <v>28.9</v>
      </c>
      <c r="I45">
        <v>10.199999999999999</v>
      </c>
      <c r="J45">
        <v>20.399999999999999</v>
      </c>
      <c r="K45">
        <v>27.2</v>
      </c>
      <c r="L45">
        <v>22.099999999999998</v>
      </c>
      <c r="M45">
        <v>18.7</v>
      </c>
      <c r="N45">
        <v>22.099999999999998</v>
      </c>
      <c r="O45">
        <v>22.099999999999998</v>
      </c>
      <c r="T45" t="s">
        <v>96</v>
      </c>
      <c r="U45">
        <f>STDEV(U27:U33)/SQRT(7)</f>
        <v>7.3543452841040136</v>
      </c>
      <c r="V45">
        <f t="shared" ref="V45:AF45" si="27">STDEV(V27:V33)/SQRT(7)</f>
        <v>10.879391364528866</v>
      </c>
      <c r="W45">
        <f t="shared" si="27"/>
        <v>7.4393694414966891</v>
      </c>
      <c r="X45">
        <f t="shared" si="27"/>
        <v>7.7377245332449567</v>
      </c>
      <c r="Y45">
        <f t="shared" si="27"/>
        <v>9.9683512784654749</v>
      </c>
      <c r="Z45">
        <f t="shared" si="27"/>
        <v>5.7734143212807938</v>
      </c>
      <c r="AA45">
        <f t="shared" si="27"/>
        <v>14.428088157866108</v>
      </c>
      <c r="AB45">
        <f t="shared" si="27"/>
        <v>8.1184932082738808</v>
      </c>
      <c r="AC45">
        <f t="shared" si="27"/>
        <v>11.215271415581968</v>
      </c>
      <c r="AD45">
        <f t="shared" si="27"/>
        <v>9.0975140508142029</v>
      </c>
      <c r="AE45">
        <f t="shared" si="27"/>
        <v>10.592347385223524</v>
      </c>
      <c r="AF45">
        <f t="shared" si="27"/>
        <v>11.000117500918499</v>
      </c>
      <c r="AW45" t="s">
        <v>96</v>
      </c>
      <c r="AX45">
        <f>STDEV(AX27:AX33)/SQRT(7)</f>
        <v>1.514670459212607</v>
      </c>
      <c r="AY45">
        <f t="shared" ref="AY45:BI45" si="28">STDEV(AY27:AY33)/SQRT(7)</f>
        <v>2.0882929833858732</v>
      </c>
      <c r="AZ45">
        <f t="shared" si="28"/>
        <v>1.5725858573703362</v>
      </c>
      <c r="BA45">
        <f t="shared" si="28"/>
        <v>1.7101036272466714</v>
      </c>
      <c r="BB45">
        <f t="shared" si="28"/>
        <v>2.0141467802725392</v>
      </c>
      <c r="BC45">
        <f t="shared" si="28"/>
        <v>1.2389562313953326</v>
      </c>
      <c r="BD45">
        <f t="shared" si="28"/>
        <v>2.8710352873833234</v>
      </c>
      <c r="BE45">
        <f t="shared" si="28"/>
        <v>1.5917349112721657</v>
      </c>
      <c r="BF45">
        <f t="shared" si="28"/>
        <v>2.0027165305300385</v>
      </c>
      <c r="BG45">
        <f t="shared" si="28"/>
        <v>1.7780104721414147</v>
      </c>
      <c r="BH45">
        <f t="shared" si="28"/>
        <v>1.8289550612006706</v>
      </c>
      <c r="BI45">
        <f t="shared" si="28"/>
        <v>1.8148583900735427</v>
      </c>
    </row>
    <row r="46" spans="1:61" x14ac:dyDescent="0.35">
      <c r="A46" t="s">
        <v>18</v>
      </c>
      <c r="B46" t="s">
        <v>1</v>
      </c>
      <c r="C46" t="s">
        <v>2</v>
      </c>
      <c r="D46">
        <v>0</v>
      </c>
      <c r="E46">
        <v>11.9</v>
      </c>
      <c r="F46">
        <v>20.399999999999999</v>
      </c>
      <c r="G46">
        <v>25.5</v>
      </c>
      <c r="H46">
        <v>23.8</v>
      </c>
      <c r="I46">
        <v>18.7</v>
      </c>
      <c r="J46">
        <v>22.099999999999998</v>
      </c>
      <c r="K46">
        <v>22.099999999999998</v>
      </c>
      <c r="L46">
        <v>22.099999999999998</v>
      </c>
      <c r="M46">
        <v>13.6</v>
      </c>
      <c r="N46">
        <v>22.099999999999998</v>
      </c>
      <c r="O46">
        <v>27.2</v>
      </c>
    </row>
    <row r="47" spans="1:61" x14ac:dyDescent="0.35">
      <c r="A47" t="s">
        <v>20</v>
      </c>
      <c r="B47" t="s">
        <v>6</v>
      </c>
      <c r="C47" t="s">
        <v>1</v>
      </c>
      <c r="D47">
        <v>5.0999999999999996</v>
      </c>
      <c r="E47">
        <v>8.5</v>
      </c>
      <c r="F47">
        <v>11.9</v>
      </c>
      <c r="G47">
        <v>15.299999999999999</v>
      </c>
      <c r="H47">
        <v>8.5</v>
      </c>
      <c r="I47">
        <v>18.7</v>
      </c>
      <c r="J47">
        <v>10.199999999999999</v>
      </c>
      <c r="K47">
        <v>8.5</v>
      </c>
      <c r="L47">
        <v>13.6</v>
      </c>
      <c r="M47">
        <v>15.299999999999999</v>
      </c>
      <c r="N47">
        <v>8.5</v>
      </c>
      <c r="O47">
        <v>5.0999999999999996</v>
      </c>
      <c r="T47" t="s">
        <v>6</v>
      </c>
      <c r="U47">
        <f>AVERAGE(U8:U20)</f>
        <v>47.630769230769225</v>
      </c>
      <c r="V47">
        <f t="shared" ref="V47:AF47" si="29">AVERAGE(V8:V20)</f>
        <v>49.615384615384613</v>
      </c>
      <c r="W47">
        <f t="shared" si="29"/>
        <v>39.361538461538458</v>
      </c>
      <c r="X47">
        <f t="shared" si="29"/>
        <v>39.692307692307693</v>
      </c>
      <c r="Y47">
        <f t="shared" si="29"/>
        <v>55.569230769230771</v>
      </c>
      <c r="Z47">
        <f t="shared" si="29"/>
        <v>66.815384615384616</v>
      </c>
      <c r="AA47">
        <f t="shared" si="29"/>
        <v>29.769230769230766</v>
      </c>
      <c r="AB47">
        <f t="shared" si="29"/>
        <v>35.392307692307696</v>
      </c>
      <c r="AC47">
        <f t="shared" si="29"/>
        <v>32.41538461538461</v>
      </c>
      <c r="AD47">
        <f t="shared" si="29"/>
        <v>29.438461538461532</v>
      </c>
      <c r="AE47">
        <f t="shared" si="29"/>
        <v>31.42307692307692</v>
      </c>
      <c r="AF47">
        <f t="shared" si="29"/>
        <v>26.46153846153846</v>
      </c>
      <c r="AK47">
        <f>TTEST(AK8:AK12,AK13:AK20,2,2)</f>
        <v>0.43818351190628879</v>
      </c>
      <c r="AL47">
        <f t="shared" ref="AL47:AU47" si="30">TTEST(AL8:AL12,AL13:AL20,2,2)</f>
        <v>0.47206909328483115</v>
      </c>
      <c r="AM47">
        <f t="shared" si="30"/>
        <v>0.42117974073045428</v>
      </c>
      <c r="AN47">
        <f t="shared" si="30"/>
        <v>0.42256666044879254</v>
      </c>
      <c r="AO47">
        <f t="shared" si="30"/>
        <v>0.50413300258568627</v>
      </c>
      <c r="AP47">
        <f t="shared" si="30"/>
        <v>0.72817321088439635</v>
      </c>
      <c r="AQ47">
        <f t="shared" si="30"/>
        <v>0.70852599700778818</v>
      </c>
      <c r="AR47">
        <f t="shared" si="30"/>
        <v>0.71381021142353018</v>
      </c>
      <c r="AS47">
        <f t="shared" si="30"/>
        <v>0.75136708989674439</v>
      </c>
      <c r="AT47">
        <f t="shared" si="30"/>
        <v>0.67868102313724465</v>
      </c>
      <c r="AU47">
        <f t="shared" si="30"/>
        <v>0.65727010931582708</v>
      </c>
      <c r="AV47">
        <f>TTEST(AV8:AV12,AV13:AV20,2,2)</f>
        <v>0.64983953073861012</v>
      </c>
      <c r="AW47" t="s">
        <v>6</v>
      </c>
      <c r="AX47">
        <f>TTEST(AX8:AX12,AX13:AX20,2,2)</f>
        <v>0.49810145106285342</v>
      </c>
      <c r="AY47">
        <f t="shared" ref="AY47:BI47" si="31">TTEST(AY8:AY12,AY13:AY20,2,2)</f>
        <v>5.6481629080591608E-2</v>
      </c>
      <c r="AZ47">
        <f t="shared" si="31"/>
        <v>0.15879283383932027</v>
      </c>
      <c r="BA47">
        <f t="shared" si="31"/>
        <v>0.37744928873616501</v>
      </c>
      <c r="BB47">
        <f t="shared" si="31"/>
        <v>0.57105479311792418</v>
      </c>
      <c r="BC47">
        <f t="shared" si="31"/>
        <v>0.93859986874926027</v>
      </c>
      <c r="BD47">
        <f t="shared" si="31"/>
        <v>0.30883658917106749</v>
      </c>
      <c r="BE47">
        <f t="shared" si="31"/>
        <v>0.4855941249251321</v>
      </c>
      <c r="BF47">
        <f t="shared" si="31"/>
        <v>0.84262696141758842</v>
      </c>
      <c r="BG47">
        <f t="shared" si="31"/>
        <v>0.1672415842207782</v>
      </c>
      <c r="BH47">
        <f t="shared" si="31"/>
        <v>0.14485569120809427</v>
      </c>
      <c r="BI47">
        <f t="shared" si="31"/>
        <v>0.516412278275175</v>
      </c>
    </row>
    <row r="48" spans="1:61" x14ac:dyDescent="0.35">
      <c r="A48" t="s">
        <v>22</v>
      </c>
      <c r="B48" t="s">
        <v>6</v>
      </c>
      <c r="C48" t="s">
        <v>4</v>
      </c>
      <c r="D48">
        <v>5.0999999999999996</v>
      </c>
      <c r="E48">
        <v>13.6</v>
      </c>
      <c r="F48">
        <v>10.199999999999999</v>
      </c>
      <c r="G48">
        <v>10.199999999999999</v>
      </c>
      <c r="H48">
        <v>5.0999999999999996</v>
      </c>
      <c r="I48">
        <v>3.4</v>
      </c>
      <c r="J48">
        <v>10.199999999999999</v>
      </c>
      <c r="K48">
        <v>15.299999999999999</v>
      </c>
      <c r="L48">
        <v>17</v>
      </c>
      <c r="M48">
        <v>8.5</v>
      </c>
      <c r="N48">
        <v>15.299999999999999</v>
      </c>
      <c r="O48">
        <v>6.8</v>
      </c>
      <c r="T48" t="s">
        <v>105</v>
      </c>
      <c r="U48">
        <f>STDEV(U8:U20)/SQRT(13)</f>
        <v>5.6246981071737716</v>
      </c>
      <c r="V48">
        <f t="shared" ref="V48:AF48" si="32">STDEV(V8:V20)/SQRT(13)</f>
        <v>8.8929159804368147</v>
      </c>
      <c r="W48">
        <f t="shared" si="32"/>
        <v>4.9135284003679942</v>
      </c>
      <c r="X48">
        <f t="shared" si="32"/>
        <v>4.7493516634251964</v>
      </c>
      <c r="Y48">
        <f t="shared" si="32"/>
        <v>6.6305275403628983</v>
      </c>
      <c r="Z48">
        <f t="shared" si="32"/>
        <v>6.9815034578910256</v>
      </c>
      <c r="AA48">
        <f t="shared" si="32"/>
        <v>7.0296568159968054</v>
      </c>
      <c r="AB48">
        <f t="shared" si="32"/>
        <v>8.7929055139200631</v>
      </c>
      <c r="AC48">
        <f t="shared" si="32"/>
        <v>7.3131673147528913</v>
      </c>
      <c r="AD48">
        <f t="shared" si="32"/>
        <v>6.0389923006979851</v>
      </c>
      <c r="AE48">
        <f t="shared" si="32"/>
        <v>7.5800780884124155</v>
      </c>
      <c r="AF48">
        <f t="shared" si="32"/>
        <v>4.5372890706294688</v>
      </c>
      <c r="AK48">
        <f>TTEST(AK21:AK26,AK27:AK33,2,2)</f>
        <v>0.37681817278514973</v>
      </c>
      <c r="AL48">
        <f t="shared" ref="AL48:AU48" si="33">TTEST(AL21:AL26,AL27:AL33,2,2)</f>
        <v>0.48597565146621247</v>
      </c>
      <c r="AM48">
        <f t="shared" si="33"/>
        <v>0.89374125309578645</v>
      </c>
      <c r="AN48">
        <f t="shared" si="33"/>
        <v>0.74186543419030815</v>
      </c>
      <c r="AO48">
        <f t="shared" si="33"/>
        <v>0.94988746164267956</v>
      </c>
      <c r="AP48">
        <f t="shared" si="33"/>
        <v>0.96419415900129823</v>
      </c>
      <c r="AQ48">
        <f t="shared" si="33"/>
        <v>0.90825995891239952</v>
      </c>
      <c r="AR48">
        <f t="shared" si="33"/>
        <v>0.81614266420260217</v>
      </c>
      <c r="AS48">
        <f t="shared" si="33"/>
        <v>0.43122725569076759</v>
      </c>
      <c r="AT48">
        <f t="shared" si="33"/>
        <v>0.82885293590255182</v>
      </c>
      <c r="AU48">
        <f t="shared" si="33"/>
        <v>0.98016552592877138</v>
      </c>
      <c r="AV48">
        <f>TTEST(AV21:AV26,AV27:AV33,2,2)</f>
        <v>0.90994438296616187</v>
      </c>
      <c r="AW48" t="s">
        <v>1</v>
      </c>
      <c r="AX48">
        <f>TTEST(AX21:AX26,AX27:AX33,2,2)</f>
        <v>0.40277484908950989</v>
      </c>
      <c r="AY48" s="9">
        <f t="shared" ref="AY48:BI48" si="34">TTEST(AY21:AY26,AY27:AY33,2,2)</f>
        <v>1.5363352615713472E-2</v>
      </c>
      <c r="AZ48">
        <f t="shared" si="34"/>
        <v>0.37594615768500317</v>
      </c>
      <c r="BA48">
        <f t="shared" si="34"/>
        <v>0.32273095034831989</v>
      </c>
      <c r="BB48">
        <f t="shared" si="34"/>
        <v>0.77921704697716887</v>
      </c>
      <c r="BC48">
        <f t="shared" si="34"/>
        <v>0.69337175105310278</v>
      </c>
      <c r="BD48">
        <f t="shared" si="34"/>
        <v>0.41719943861000419</v>
      </c>
      <c r="BE48">
        <f t="shared" si="34"/>
        <v>0.30336713085503103</v>
      </c>
      <c r="BF48">
        <f t="shared" si="34"/>
        <v>0.63170012282017463</v>
      </c>
      <c r="BG48">
        <f t="shared" si="34"/>
        <v>0.1195036885141828</v>
      </c>
      <c r="BH48">
        <f t="shared" si="34"/>
        <v>0.27663734101640941</v>
      </c>
      <c r="BI48">
        <f t="shared" si="34"/>
        <v>0.31650438935722902</v>
      </c>
    </row>
    <row r="49" spans="1:61" x14ac:dyDescent="0.35">
      <c r="A49" t="s">
        <v>24</v>
      </c>
      <c r="B49" t="s">
        <v>6</v>
      </c>
      <c r="C49" t="s">
        <v>1</v>
      </c>
      <c r="D49">
        <v>6.8</v>
      </c>
      <c r="E49">
        <v>8.5</v>
      </c>
      <c r="F49">
        <v>11.9</v>
      </c>
      <c r="G49">
        <v>3.4</v>
      </c>
      <c r="H49">
        <v>6.8</v>
      </c>
      <c r="I49">
        <v>13.6</v>
      </c>
      <c r="J49">
        <v>11.9</v>
      </c>
      <c r="K49">
        <v>13.6</v>
      </c>
      <c r="L49">
        <v>11.9</v>
      </c>
      <c r="M49">
        <v>11.9</v>
      </c>
      <c r="N49">
        <v>6.8</v>
      </c>
      <c r="O49">
        <v>10.199999999999999</v>
      </c>
      <c r="T49" t="s">
        <v>1</v>
      </c>
      <c r="U49">
        <f>AVERAGE(U21:U33)</f>
        <v>39.030769230769231</v>
      </c>
      <c r="V49">
        <f t="shared" ref="V49:AF49" si="35">AVERAGE(V21:V33)</f>
        <v>45.315384615384609</v>
      </c>
      <c r="W49">
        <f t="shared" si="35"/>
        <v>45.315384615384616</v>
      </c>
      <c r="X49">
        <f t="shared" si="35"/>
        <v>37.707692307692298</v>
      </c>
      <c r="Y49">
        <f t="shared" si="35"/>
        <v>55.899999999999984</v>
      </c>
      <c r="Z49">
        <f t="shared" si="35"/>
        <v>65.492307692307691</v>
      </c>
      <c r="AA49">
        <f t="shared" si="35"/>
        <v>53.91538461538461</v>
      </c>
      <c r="AB49">
        <f t="shared" si="35"/>
        <v>35.392307692307689</v>
      </c>
      <c r="AC49">
        <f t="shared" si="35"/>
        <v>40.684615384615377</v>
      </c>
      <c r="AD49">
        <f t="shared" si="35"/>
        <v>33.738461538461529</v>
      </c>
      <c r="AE49">
        <f t="shared" si="35"/>
        <v>38.700000000000003</v>
      </c>
      <c r="AF49">
        <f t="shared" si="35"/>
        <v>36.384615384615387</v>
      </c>
      <c r="AK49" s="9">
        <f>TTEST(AK8:AK20,AK21:AK33,2,2)</f>
        <v>1.2632786993141198E-16</v>
      </c>
      <c r="AL49" s="9">
        <f t="shared" ref="AL49:AU49" si="36">TTEST(AL8:AL20,AL21:AL33,2,2)</f>
        <v>9.5831495295325116E-17</v>
      </c>
      <c r="AM49" s="9">
        <f t="shared" si="36"/>
        <v>2.1199726226034102E-16</v>
      </c>
      <c r="AN49" s="9">
        <f t="shared" si="36"/>
        <v>5.3115390164930828E-17</v>
      </c>
      <c r="AO49" s="9">
        <f t="shared" si="36"/>
        <v>1.0784521222410072E-16</v>
      </c>
      <c r="AP49" s="9">
        <f t="shared" si="36"/>
        <v>5.7501999963640681E-17</v>
      </c>
      <c r="AQ49" s="9">
        <f t="shared" si="36"/>
        <v>2.0185056140318013E-17</v>
      </c>
      <c r="AR49" s="9">
        <f t="shared" si="36"/>
        <v>4.7351588733795113E-17</v>
      </c>
      <c r="AS49" s="9">
        <f t="shared" si="36"/>
        <v>5.5940655232359301E-10</v>
      </c>
      <c r="AT49" s="9">
        <f t="shared" si="36"/>
        <v>8.5118405886602233E-17</v>
      </c>
      <c r="AU49" s="9">
        <f t="shared" si="36"/>
        <v>2.7322968985184794E-16</v>
      </c>
      <c r="AV49" s="9">
        <f>TTEST(AV8:AV20,AV21:AV33,2,2)</f>
        <v>6.5764123587671087E-16</v>
      </c>
      <c r="AW49" t="s">
        <v>173</v>
      </c>
      <c r="AX49" s="9">
        <f>TTEST(AX8:AX20,AX21:AX33,2,2)</f>
        <v>4.3982550811034798E-4</v>
      </c>
      <c r="AY49" s="9">
        <f t="shared" ref="AY49:BI49" si="37">TTEST(AY8:AY20,AY21:AY33,2,2)</f>
        <v>1.8987966449248907E-2</v>
      </c>
      <c r="AZ49" s="9">
        <f t="shared" si="37"/>
        <v>8.7297304966914083E-3</v>
      </c>
      <c r="BA49" s="9">
        <f t="shared" si="37"/>
        <v>2.2396080413262446E-3</v>
      </c>
      <c r="BB49" s="9">
        <f t="shared" si="37"/>
        <v>3.1460151954776096E-3</v>
      </c>
      <c r="BC49" s="9">
        <f t="shared" si="37"/>
        <v>6.7769577437516693E-4</v>
      </c>
      <c r="BD49">
        <f t="shared" si="37"/>
        <v>0.91301775446038236</v>
      </c>
      <c r="BE49">
        <f t="shared" si="37"/>
        <v>8.9452233989711888E-2</v>
      </c>
      <c r="BF49">
        <f t="shared" si="37"/>
        <v>0.45560987022578114</v>
      </c>
      <c r="BG49">
        <f t="shared" si="37"/>
        <v>0.10247094214263562</v>
      </c>
      <c r="BH49">
        <f t="shared" si="37"/>
        <v>0.2380283656370904</v>
      </c>
      <c r="BI49">
        <f t="shared" si="37"/>
        <v>0.24523559129387607</v>
      </c>
    </row>
    <row r="50" spans="1:61" x14ac:dyDescent="0.35">
      <c r="A50" t="s">
        <v>26</v>
      </c>
      <c r="B50" t="s">
        <v>1</v>
      </c>
      <c r="C50" t="s">
        <v>2</v>
      </c>
      <c r="D50">
        <v>0</v>
      </c>
      <c r="E50">
        <v>18.7</v>
      </c>
      <c r="F50">
        <v>20.399999999999999</v>
      </c>
      <c r="G50">
        <v>18.7</v>
      </c>
      <c r="H50">
        <v>22.099999999999998</v>
      </c>
      <c r="I50">
        <v>17</v>
      </c>
      <c r="J50">
        <v>20.399999999999999</v>
      </c>
      <c r="K50">
        <v>0</v>
      </c>
      <c r="L50">
        <v>20.399999999999999</v>
      </c>
      <c r="M50">
        <v>22.099999999999998</v>
      </c>
      <c r="N50">
        <v>18.7</v>
      </c>
      <c r="O50">
        <v>11.9</v>
      </c>
      <c r="T50" t="s">
        <v>105</v>
      </c>
      <c r="U50">
        <f>STDEV(U21:U33)/SQRT(13)</f>
        <v>4.9762176014878001</v>
      </c>
      <c r="V50">
        <f t="shared" ref="V50:AF50" si="38">STDEV(V21:V33)/SQRT(13)</f>
        <v>7.2969421603517466</v>
      </c>
      <c r="W50">
        <f t="shared" si="38"/>
        <v>4.2893853207633654</v>
      </c>
      <c r="X50">
        <f t="shared" si="38"/>
        <v>5.110001022861832</v>
      </c>
      <c r="Y50">
        <f t="shared" si="38"/>
        <v>5.7402202227029848</v>
      </c>
      <c r="Z50">
        <f t="shared" si="38"/>
        <v>5.5545599370854335</v>
      </c>
      <c r="AA50">
        <f t="shared" si="38"/>
        <v>8.141448606012279</v>
      </c>
      <c r="AB50">
        <f t="shared" si="38"/>
        <v>5.906183868586071</v>
      </c>
      <c r="AC50">
        <f t="shared" si="38"/>
        <v>7.457605360437868</v>
      </c>
      <c r="AD50">
        <f t="shared" si="38"/>
        <v>6.4929699504248708</v>
      </c>
      <c r="AE50">
        <f t="shared" si="38"/>
        <v>7.8052661381390118</v>
      </c>
      <c r="AF50">
        <f t="shared" si="38"/>
        <v>7.6923108974352266</v>
      </c>
    </row>
    <row r="51" spans="1:61" x14ac:dyDescent="0.35">
      <c r="A51" t="s">
        <v>28</v>
      </c>
      <c r="B51" t="s">
        <v>1</v>
      </c>
      <c r="C51" t="s">
        <v>4</v>
      </c>
      <c r="D51">
        <v>8.5</v>
      </c>
      <c r="E51">
        <v>18.7</v>
      </c>
      <c r="F51">
        <v>20.399999999999999</v>
      </c>
      <c r="G51">
        <v>17</v>
      </c>
      <c r="H51">
        <v>23.8</v>
      </c>
      <c r="I51">
        <v>15.299999999999999</v>
      </c>
      <c r="J51">
        <v>18.7</v>
      </c>
      <c r="K51">
        <v>17</v>
      </c>
      <c r="L51">
        <v>22.099999999999998</v>
      </c>
      <c r="M51">
        <v>18.7</v>
      </c>
      <c r="N51">
        <v>13.6</v>
      </c>
      <c r="O51">
        <v>20.399999999999999</v>
      </c>
      <c r="R51" s="2" t="s">
        <v>126</v>
      </c>
      <c r="AK51">
        <f>AVERAGE(AK8:AK20)</f>
        <v>269</v>
      </c>
      <c r="AL51">
        <f t="shared" ref="AL51:AU51" si="39">AVERAGE(AL8:AL20)</f>
        <v>264.76923076923077</v>
      </c>
      <c r="AM51">
        <f t="shared" si="39"/>
        <v>267.76923076923077</v>
      </c>
      <c r="AN51">
        <f t="shared" si="39"/>
        <v>264.96153846153845</v>
      </c>
      <c r="AO51">
        <f t="shared" si="39"/>
        <v>269.15384615384613</v>
      </c>
      <c r="AP51">
        <f t="shared" si="39"/>
        <v>272.34615384615387</v>
      </c>
      <c r="AQ51">
        <f t="shared" si="39"/>
        <v>273.23076923076923</v>
      </c>
      <c r="AR51">
        <f t="shared" si="39"/>
        <v>273.03846153846155</v>
      </c>
      <c r="AS51">
        <f t="shared" si="39"/>
        <v>276.53846153846155</v>
      </c>
      <c r="AT51">
        <f t="shared" si="39"/>
        <v>276.80769230769232</v>
      </c>
      <c r="AU51">
        <f t="shared" si="39"/>
        <v>282.30769230769232</v>
      </c>
      <c r="AV51">
        <f>AVERAGE(AV8:AV20)</f>
        <v>281.80769230769232</v>
      </c>
      <c r="AW51" t="s">
        <v>6</v>
      </c>
      <c r="AX51">
        <f>AVERAGE(AX8:AX20)</f>
        <v>17.631076560970126</v>
      </c>
      <c r="AY51">
        <f t="shared" ref="AY51:BI51" si="40">AVERAGE(AY8:AY20)</f>
        <v>18.595837024051228</v>
      </c>
      <c r="AZ51">
        <f t="shared" si="40"/>
        <v>14.488505861848937</v>
      </c>
      <c r="BA51">
        <f t="shared" si="40"/>
        <v>14.961586909844719</v>
      </c>
      <c r="BB51">
        <f t="shared" si="40"/>
        <v>20.842371743940468</v>
      </c>
      <c r="BC51">
        <f t="shared" si="40"/>
        <v>24.610857929012329</v>
      </c>
      <c r="BD51">
        <f t="shared" si="40"/>
        <v>10.468593830863728</v>
      </c>
      <c r="BE51">
        <f t="shared" si="40"/>
        <v>13.109086798975776</v>
      </c>
      <c r="BF51">
        <f t="shared" si="40"/>
        <v>11.558602685563402</v>
      </c>
      <c r="BG51">
        <f t="shared" si="40"/>
        <v>10.641422548431546</v>
      </c>
      <c r="BH51">
        <f t="shared" si="40"/>
        <v>10.834714686558659</v>
      </c>
      <c r="BI51">
        <f t="shared" si="40"/>
        <v>9.2807697731244545</v>
      </c>
    </row>
    <row r="52" spans="1:61" x14ac:dyDescent="0.35">
      <c r="A52" t="s">
        <v>30</v>
      </c>
      <c r="B52" t="s">
        <v>6</v>
      </c>
      <c r="C52" t="s">
        <v>2</v>
      </c>
      <c r="D52">
        <v>10.199999999999999</v>
      </c>
      <c r="E52">
        <v>11.9</v>
      </c>
      <c r="F52">
        <v>13.6</v>
      </c>
      <c r="G52">
        <v>17</v>
      </c>
      <c r="H52">
        <v>8.5</v>
      </c>
      <c r="I52">
        <v>13.6</v>
      </c>
      <c r="J52">
        <v>15.299999999999999</v>
      </c>
      <c r="K52">
        <v>15.299999999999999</v>
      </c>
      <c r="L52">
        <v>20.399999999999999</v>
      </c>
      <c r="M52">
        <v>11.9</v>
      </c>
      <c r="N52">
        <v>18.7</v>
      </c>
      <c r="O52">
        <v>11.9</v>
      </c>
      <c r="AK52">
        <f>AVERAGE(AK21:AK33)</f>
        <v>478.15384615384613</v>
      </c>
      <c r="AL52">
        <f t="shared" ref="AL52:AU52" si="41">AVERAGE(AL21:AL33)</f>
        <v>476.11538461538464</v>
      </c>
      <c r="AM52">
        <f t="shared" si="41"/>
        <v>484.73076923076923</v>
      </c>
      <c r="AN52">
        <f t="shared" si="41"/>
        <v>485.26923076923077</v>
      </c>
      <c r="AO52">
        <f t="shared" si="41"/>
        <v>494.19230769230768</v>
      </c>
      <c r="AP52">
        <f t="shared" si="41"/>
        <v>495.30769230769232</v>
      </c>
      <c r="AQ52">
        <f t="shared" si="41"/>
        <v>501.5</v>
      </c>
      <c r="AR52">
        <f t="shared" si="41"/>
        <v>507.38461538461536</v>
      </c>
      <c r="AS52">
        <f t="shared" si="41"/>
        <v>495.30769230769232</v>
      </c>
      <c r="AT52">
        <f t="shared" si="41"/>
        <v>514.69230769230774</v>
      </c>
      <c r="AU52">
        <f t="shared" si="41"/>
        <v>520.19230769230774</v>
      </c>
      <c r="AV52">
        <f>AVERAGE(AV21:AV33)</f>
        <v>521.34615384615381</v>
      </c>
      <c r="AW52" t="s">
        <v>1</v>
      </c>
      <c r="AX52">
        <f>AVERAGE(AX21:AX33)</f>
        <v>8.145038494665835</v>
      </c>
      <c r="AY52">
        <f t="shared" ref="AY52:BI52" si="42">AVERAGE(AY21:AY33)</f>
        <v>9.4901525061040477</v>
      </c>
      <c r="AZ52">
        <f t="shared" si="42"/>
        <v>9.3892545698342893</v>
      </c>
      <c r="BA52">
        <f t="shared" si="42"/>
        <v>7.8699765471496717</v>
      </c>
      <c r="BB52">
        <f t="shared" si="42"/>
        <v>11.390550495958731</v>
      </c>
      <c r="BC52">
        <f t="shared" si="42"/>
        <v>13.18807206092448</v>
      </c>
      <c r="BD52">
        <f t="shared" si="42"/>
        <v>10.768627733188863</v>
      </c>
      <c r="BE52">
        <f t="shared" si="42"/>
        <v>6.9403965403300516</v>
      </c>
      <c r="BF52">
        <f t="shared" si="42"/>
        <v>8.9605188492508567</v>
      </c>
      <c r="BG52">
        <f t="shared" si="42"/>
        <v>6.474846198553811</v>
      </c>
      <c r="BH52">
        <f t="shared" si="42"/>
        <v>7.3185471658220971</v>
      </c>
      <c r="BI52">
        <f t="shared" si="42"/>
        <v>6.8412133456265787</v>
      </c>
    </row>
    <row r="53" spans="1:61" x14ac:dyDescent="0.35">
      <c r="A53" t="s">
        <v>33</v>
      </c>
      <c r="B53" t="s">
        <v>6</v>
      </c>
      <c r="C53" t="s">
        <v>4</v>
      </c>
      <c r="D53">
        <v>6.8</v>
      </c>
      <c r="E53">
        <v>10.199999999999999</v>
      </c>
      <c r="F53">
        <v>22.099999999999998</v>
      </c>
      <c r="G53">
        <v>8.5</v>
      </c>
      <c r="H53">
        <v>15.299999999999999</v>
      </c>
      <c r="I53">
        <v>1.7</v>
      </c>
      <c r="J53">
        <v>8.5</v>
      </c>
      <c r="K53">
        <v>3.4</v>
      </c>
      <c r="L53">
        <v>10.199999999999999</v>
      </c>
      <c r="M53">
        <v>18.7</v>
      </c>
      <c r="N53">
        <v>8.5</v>
      </c>
      <c r="O53">
        <v>15.299999999999999</v>
      </c>
    </row>
    <row r="54" spans="1:61" x14ac:dyDescent="0.35">
      <c r="A54" t="s">
        <v>35</v>
      </c>
      <c r="B54" t="s">
        <v>1</v>
      </c>
      <c r="C54" t="s">
        <v>4</v>
      </c>
      <c r="D54">
        <v>13.6</v>
      </c>
      <c r="E54">
        <v>20.399999999999999</v>
      </c>
      <c r="F54">
        <v>23.8</v>
      </c>
      <c r="G54">
        <v>10.199999999999999</v>
      </c>
      <c r="H54">
        <v>15.299999999999999</v>
      </c>
      <c r="I54">
        <v>23.8</v>
      </c>
      <c r="J54">
        <v>22.099999999999998</v>
      </c>
      <c r="K54">
        <v>23.8</v>
      </c>
      <c r="L54">
        <v>32.299999999999997</v>
      </c>
      <c r="M54">
        <v>27.2</v>
      </c>
      <c r="N54">
        <v>18.7</v>
      </c>
      <c r="O54">
        <v>25.5</v>
      </c>
      <c r="AX54" t="s">
        <v>129</v>
      </c>
    </row>
    <row r="55" spans="1:61" x14ac:dyDescent="0.35">
      <c r="A55" t="s">
        <v>36</v>
      </c>
      <c r="B55" t="s">
        <v>1</v>
      </c>
      <c r="C55" t="s">
        <v>4</v>
      </c>
      <c r="D55">
        <v>18.7</v>
      </c>
      <c r="E55">
        <v>28.9</v>
      </c>
      <c r="F55">
        <v>32.299999999999997</v>
      </c>
      <c r="G55">
        <v>32.299999999999997</v>
      </c>
      <c r="H55">
        <v>32.299999999999997</v>
      </c>
      <c r="I55">
        <v>28.9</v>
      </c>
      <c r="J55">
        <v>27.2</v>
      </c>
      <c r="K55">
        <v>22.099999999999998</v>
      </c>
      <c r="L55">
        <v>23.8</v>
      </c>
      <c r="M55">
        <v>37.4</v>
      </c>
      <c r="N55">
        <v>22.099999999999998</v>
      </c>
      <c r="O55">
        <v>23.8</v>
      </c>
      <c r="R55" s="10" t="s">
        <v>10</v>
      </c>
      <c r="S55" s="10" t="s">
        <v>6</v>
      </c>
      <c r="T55" s="10" t="s">
        <v>2</v>
      </c>
      <c r="U55" s="10">
        <v>0</v>
      </c>
      <c r="V55" s="10">
        <v>0</v>
      </c>
      <c r="W55" s="10">
        <v>10.199999999999999</v>
      </c>
      <c r="X55" s="10">
        <v>10.199999999999999</v>
      </c>
      <c r="Y55" s="10">
        <v>8.5</v>
      </c>
      <c r="Z55" s="10">
        <v>0</v>
      </c>
      <c r="AA55" s="10">
        <v>11.9</v>
      </c>
      <c r="AB55" s="10">
        <v>5.0999999999999996</v>
      </c>
      <c r="AC55" s="10">
        <v>10.199999999999999</v>
      </c>
      <c r="AD55" s="10">
        <v>1.7</v>
      </c>
      <c r="AE55" s="10">
        <v>1.7</v>
      </c>
      <c r="AF55" s="10">
        <v>8.5</v>
      </c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>
        <f>(U55/AK8)*100</f>
        <v>0</v>
      </c>
      <c r="AY55" s="10">
        <f t="shared" ref="AY55:BI70" si="43">(V55/AL8)*100</f>
        <v>0</v>
      </c>
      <c r="AZ55" s="10">
        <f t="shared" si="43"/>
        <v>4.0078585461689586</v>
      </c>
      <c r="BA55" s="10">
        <f t="shared" si="43"/>
        <v>3.9766081871345027</v>
      </c>
      <c r="BB55" s="10">
        <f t="shared" si="43"/>
        <v>3.2380952380952377</v>
      </c>
      <c r="BC55" s="10">
        <f t="shared" si="43"/>
        <v>0</v>
      </c>
      <c r="BD55" s="10">
        <f t="shared" si="43"/>
        <v>4.3430656934306571</v>
      </c>
      <c r="BE55" s="10">
        <f t="shared" si="43"/>
        <v>1.875</v>
      </c>
      <c r="BF55" s="10">
        <f t="shared" si="43"/>
        <v>3.6756756756756754</v>
      </c>
      <c r="BG55" s="10">
        <f t="shared" si="43"/>
        <v>0.61594202898550721</v>
      </c>
      <c r="BH55" s="10">
        <f t="shared" si="43"/>
        <v>0.60606060606060608</v>
      </c>
      <c r="BI55" s="10">
        <f t="shared" si="43"/>
        <v>2.9982363315696645</v>
      </c>
    </row>
    <row r="56" spans="1:61" x14ac:dyDescent="0.35">
      <c r="A56" t="s">
        <v>37</v>
      </c>
      <c r="B56" t="s">
        <v>6</v>
      </c>
      <c r="C56" t="s">
        <v>2</v>
      </c>
      <c r="D56">
        <v>1.7</v>
      </c>
      <c r="E56">
        <v>13.6</v>
      </c>
      <c r="F56">
        <v>6.8</v>
      </c>
      <c r="G56">
        <v>11.9</v>
      </c>
      <c r="H56">
        <v>11.9</v>
      </c>
      <c r="I56">
        <v>11.9</v>
      </c>
      <c r="J56">
        <v>11.9</v>
      </c>
      <c r="K56">
        <v>13.6</v>
      </c>
      <c r="L56">
        <v>18.7</v>
      </c>
      <c r="M56">
        <v>13.6</v>
      </c>
      <c r="N56">
        <v>20.399999999999999</v>
      </c>
      <c r="O56">
        <v>18.7</v>
      </c>
      <c r="R56" s="10" t="s">
        <v>30</v>
      </c>
      <c r="S56" s="10" t="s">
        <v>6</v>
      </c>
      <c r="T56" s="10" t="s">
        <v>2</v>
      </c>
      <c r="U56" s="10">
        <v>10.199999999999999</v>
      </c>
      <c r="V56" s="10">
        <v>11.9</v>
      </c>
      <c r="W56" s="10">
        <v>13.6</v>
      </c>
      <c r="X56" s="10">
        <v>17</v>
      </c>
      <c r="Y56" s="10">
        <v>8.5</v>
      </c>
      <c r="Z56" s="10">
        <v>13.6</v>
      </c>
      <c r="AA56" s="10">
        <v>15.299999999999999</v>
      </c>
      <c r="AB56" s="10">
        <v>15.299999999999999</v>
      </c>
      <c r="AC56" s="10">
        <v>20.399999999999999</v>
      </c>
      <c r="AD56" s="10">
        <v>11.9</v>
      </c>
      <c r="AE56" s="10">
        <v>18.7</v>
      </c>
      <c r="AF56" s="10">
        <v>11.9</v>
      </c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>
        <f t="shared" ref="AX56:AX80" si="44">(U56/AK9)*100</f>
        <v>3.5978835978835977</v>
      </c>
      <c r="AY56" s="10">
        <f t="shared" si="43"/>
        <v>4.2198581560283683</v>
      </c>
      <c r="AZ56" s="10">
        <f t="shared" si="43"/>
        <v>4.7222222222222223</v>
      </c>
      <c r="BA56" s="10">
        <f t="shared" si="43"/>
        <v>5.9233449477351918</v>
      </c>
      <c r="BB56" s="10">
        <f t="shared" si="43"/>
        <v>2.8813559322033897</v>
      </c>
      <c r="BC56" s="10">
        <f t="shared" si="43"/>
        <v>4.6101694915254239</v>
      </c>
      <c r="BD56" s="10">
        <f t="shared" si="43"/>
        <v>5.1085141903171944</v>
      </c>
      <c r="BE56" s="10">
        <f t="shared" si="43"/>
        <v>5.0830564784053154</v>
      </c>
      <c r="BF56" s="10">
        <f t="shared" si="43"/>
        <v>6.6557911908646004</v>
      </c>
      <c r="BG56" s="10">
        <f t="shared" si="43"/>
        <v>3.8762214983713359</v>
      </c>
      <c r="BH56" s="10">
        <f t="shared" si="43"/>
        <v>5.9365079365079367</v>
      </c>
      <c r="BI56" s="10">
        <f t="shared" si="43"/>
        <v>3.7539432176656153</v>
      </c>
    </row>
    <row r="57" spans="1:61" x14ac:dyDescent="0.35">
      <c r="A57" t="s">
        <v>38</v>
      </c>
      <c r="B57" t="s">
        <v>6</v>
      </c>
      <c r="C57" t="s">
        <v>1</v>
      </c>
      <c r="D57">
        <v>8.5</v>
      </c>
      <c r="E57">
        <v>5.0999999999999996</v>
      </c>
      <c r="F57">
        <v>8.5</v>
      </c>
      <c r="G57">
        <v>8.5</v>
      </c>
      <c r="H57">
        <v>6.8</v>
      </c>
      <c r="I57">
        <v>6.8</v>
      </c>
      <c r="J57">
        <v>8.5</v>
      </c>
      <c r="K57">
        <v>8.5</v>
      </c>
      <c r="L57">
        <v>18.7</v>
      </c>
      <c r="M57">
        <v>18.7</v>
      </c>
      <c r="N57">
        <v>13.6</v>
      </c>
      <c r="O57">
        <v>11.9</v>
      </c>
      <c r="R57" s="10" t="s">
        <v>37</v>
      </c>
      <c r="S57" s="10" t="s">
        <v>6</v>
      </c>
      <c r="T57" s="10" t="s">
        <v>2</v>
      </c>
      <c r="U57" s="10">
        <v>1.7</v>
      </c>
      <c r="V57" s="10">
        <v>13.6</v>
      </c>
      <c r="W57" s="10">
        <v>6.8</v>
      </c>
      <c r="X57" s="10">
        <v>11.9</v>
      </c>
      <c r="Y57" s="10">
        <v>11.9</v>
      </c>
      <c r="Z57" s="10">
        <v>11.9</v>
      </c>
      <c r="AA57" s="10">
        <v>11.9</v>
      </c>
      <c r="AB57" s="10">
        <v>13.6</v>
      </c>
      <c r="AC57" s="10">
        <v>18.7</v>
      </c>
      <c r="AD57" s="10">
        <v>13.6</v>
      </c>
      <c r="AE57" s="10">
        <v>20.399999999999999</v>
      </c>
      <c r="AF57" s="10">
        <v>18.7</v>
      </c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>
        <f t="shared" si="44"/>
        <v>0.65384615384615385</v>
      </c>
      <c r="AY57" s="10">
        <f t="shared" si="43"/>
        <v>5.261121856866537</v>
      </c>
      <c r="AZ57" s="10">
        <f t="shared" si="43"/>
        <v>2.6103646833013432</v>
      </c>
      <c r="BA57" s="10">
        <f t="shared" si="43"/>
        <v>4.6758349705304525</v>
      </c>
      <c r="BB57" s="10">
        <f t="shared" si="43"/>
        <v>4.5769230769230766</v>
      </c>
      <c r="BC57" s="10">
        <f t="shared" si="43"/>
        <v>4.5506692160611859</v>
      </c>
      <c r="BD57" s="10">
        <f t="shared" si="43"/>
        <v>4.5075757575757578</v>
      </c>
      <c r="BE57" s="10">
        <f t="shared" si="43"/>
        <v>5.1515151515151514</v>
      </c>
      <c r="BF57" s="10">
        <f t="shared" si="43"/>
        <v>7.0168855534709191</v>
      </c>
      <c r="BG57" s="10">
        <f t="shared" si="43"/>
        <v>5.0936329588014981</v>
      </c>
      <c r="BH57" s="10">
        <f t="shared" si="43"/>
        <v>7.6691729323308273</v>
      </c>
      <c r="BI57" s="10">
        <f t="shared" si="43"/>
        <v>7.0699432892249527</v>
      </c>
    </row>
    <row r="58" spans="1:61" x14ac:dyDescent="0.35">
      <c r="A58" t="s">
        <v>40</v>
      </c>
      <c r="B58" t="s">
        <v>1</v>
      </c>
      <c r="C58" t="s">
        <v>4</v>
      </c>
      <c r="D58">
        <v>17</v>
      </c>
      <c r="E58">
        <v>15.299999999999999</v>
      </c>
      <c r="F58">
        <v>20.399999999999999</v>
      </c>
      <c r="G58">
        <v>62.9</v>
      </c>
      <c r="H58">
        <v>13.6</v>
      </c>
      <c r="I58">
        <v>25.5</v>
      </c>
      <c r="J58">
        <v>11.9</v>
      </c>
      <c r="K58">
        <v>17</v>
      </c>
      <c r="L58">
        <v>23.8</v>
      </c>
      <c r="M58">
        <v>23.8</v>
      </c>
      <c r="N58">
        <v>27.2</v>
      </c>
      <c r="O58">
        <v>30.599999999999998</v>
      </c>
      <c r="R58" s="10" t="s">
        <v>39</v>
      </c>
      <c r="S58" s="10" t="s">
        <v>6</v>
      </c>
      <c r="T58" s="10" t="s">
        <v>2</v>
      </c>
      <c r="U58" s="10">
        <v>15.299999999999999</v>
      </c>
      <c r="V58" s="10">
        <v>0</v>
      </c>
      <c r="W58" s="10">
        <v>69.7</v>
      </c>
      <c r="X58" s="10">
        <v>73.099999999999994</v>
      </c>
      <c r="Y58" s="10">
        <v>11.9</v>
      </c>
      <c r="Z58" s="10">
        <v>5.0999999999999996</v>
      </c>
      <c r="AA58" s="10">
        <v>0</v>
      </c>
      <c r="AB58" s="10">
        <v>18.7</v>
      </c>
      <c r="AC58" s="10">
        <v>61.199999999999996</v>
      </c>
      <c r="AD58" s="10">
        <v>35.699999999999996</v>
      </c>
      <c r="AE58" s="10">
        <v>25.5</v>
      </c>
      <c r="AF58" s="10">
        <v>15.299999999999999</v>
      </c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>
        <f t="shared" si="44"/>
        <v>6</v>
      </c>
      <c r="AY58" s="10">
        <f t="shared" si="43"/>
        <v>0</v>
      </c>
      <c r="AZ58" s="10">
        <f t="shared" si="43"/>
        <v>28.218623481781378</v>
      </c>
      <c r="BA58" s="10">
        <f t="shared" si="43"/>
        <v>29.775967413441951</v>
      </c>
      <c r="BB58" s="10">
        <f t="shared" si="43"/>
        <v>4.8373983739837403</v>
      </c>
      <c r="BC58" s="10">
        <f t="shared" si="43"/>
        <v>2.0359281437125749</v>
      </c>
      <c r="BD58" s="10">
        <f t="shared" si="43"/>
        <v>0</v>
      </c>
      <c r="BE58" s="10">
        <f t="shared" si="43"/>
        <v>7.5251509054325956</v>
      </c>
      <c r="BF58" s="10">
        <f t="shared" si="43"/>
        <v>24.777327935222672</v>
      </c>
      <c r="BG58" s="10">
        <f t="shared" si="43"/>
        <v>14.453441295546558</v>
      </c>
      <c r="BH58" s="10">
        <f t="shared" si="43"/>
        <v>10.261569416498995</v>
      </c>
      <c r="BI58" s="10">
        <f t="shared" si="43"/>
        <v>6.12</v>
      </c>
    </row>
    <row r="59" spans="1:61" x14ac:dyDescent="0.35">
      <c r="A59" t="s">
        <v>42</v>
      </c>
      <c r="B59" t="s">
        <v>1</v>
      </c>
      <c r="C59" t="s">
        <v>1</v>
      </c>
      <c r="D59">
        <v>11.9</v>
      </c>
      <c r="E59">
        <v>27.2</v>
      </c>
      <c r="F59">
        <v>30.599999999999998</v>
      </c>
      <c r="G59">
        <v>13.6</v>
      </c>
      <c r="H59">
        <v>52.699999999999996</v>
      </c>
      <c r="I59">
        <v>32.299999999999997</v>
      </c>
      <c r="J59">
        <v>6.8</v>
      </c>
      <c r="K59">
        <v>27.2</v>
      </c>
      <c r="L59">
        <v>32.299999999999997</v>
      </c>
      <c r="M59">
        <v>0</v>
      </c>
      <c r="N59">
        <v>45.9</v>
      </c>
      <c r="O59">
        <v>37.4</v>
      </c>
      <c r="R59" s="10" t="s">
        <v>41</v>
      </c>
      <c r="S59" s="10" t="s">
        <v>6</v>
      </c>
      <c r="T59" s="10" t="s">
        <v>2</v>
      </c>
      <c r="U59" s="10">
        <v>6.8</v>
      </c>
      <c r="V59" s="10">
        <v>8.5</v>
      </c>
      <c r="W59" s="10">
        <v>11.9</v>
      </c>
      <c r="X59" s="10">
        <v>8.5</v>
      </c>
      <c r="Y59" s="10">
        <v>10.199999999999999</v>
      </c>
      <c r="Z59" s="10">
        <v>10.199999999999999</v>
      </c>
      <c r="AA59" s="10">
        <v>13.6</v>
      </c>
      <c r="AB59" s="10">
        <v>13.6</v>
      </c>
      <c r="AC59" s="10">
        <v>20.399999999999999</v>
      </c>
      <c r="AD59" s="10">
        <v>17</v>
      </c>
      <c r="AE59" s="10">
        <v>20.399999999999999</v>
      </c>
      <c r="AF59" s="10">
        <v>10.199999999999999</v>
      </c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>
        <f t="shared" si="44"/>
        <v>2.5612052730696799</v>
      </c>
      <c r="AY59" s="10">
        <f t="shared" si="43"/>
        <v>3.3398821218074657</v>
      </c>
      <c r="AZ59" s="10">
        <f t="shared" si="43"/>
        <v>4.6850393700787407</v>
      </c>
      <c r="BA59" s="10">
        <f t="shared" si="43"/>
        <v>3.4343434343434343</v>
      </c>
      <c r="BB59" s="10">
        <f t="shared" si="43"/>
        <v>4.0316205533596836</v>
      </c>
      <c r="BC59" s="10">
        <f t="shared" si="43"/>
        <v>3.9611650485436889</v>
      </c>
      <c r="BD59" s="10">
        <f t="shared" si="43"/>
        <v>5.1809523809523803</v>
      </c>
      <c r="BE59" s="10">
        <f t="shared" si="43"/>
        <v>5.161290322580645</v>
      </c>
      <c r="BF59" s="10">
        <f t="shared" si="43"/>
        <v>7.5415896487985208</v>
      </c>
      <c r="BG59" s="10">
        <f t="shared" si="43"/>
        <v>6.3551401869158877</v>
      </c>
      <c r="BH59" s="10">
        <f t="shared" si="43"/>
        <v>7.2987477638640428</v>
      </c>
      <c r="BI59" s="10">
        <f t="shared" si="43"/>
        <v>3.7569060773480665</v>
      </c>
    </row>
    <row r="60" spans="1:61" x14ac:dyDescent="0.35">
      <c r="A60" t="s">
        <v>44</v>
      </c>
      <c r="B60" t="s">
        <v>6</v>
      </c>
      <c r="C60" t="s">
        <v>4</v>
      </c>
      <c r="D60">
        <v>10.199999999999999</v>
      </c>
      <c r="E60">
        <v>11.9</v>
      </c>
      <c r="F60">
        <v>17</v>
      </c>
      <c r="G60">
        <v>8.5</v>
      </c>
      <c r="H60">
        <v>8.5</v>
      </c>
      <c r="I60">
        <v>8.5</v>
      </c>
      <c r="J60">
        <v>23.8</v>
      </c>
      <c r="K60">
        <v>13.6</v>
      </c>
      <c r="L60">
        <v>20.399999999999999</v>
      </c>
      <c r="M60">
        <v>11.9</v>
      </c>
      <c r="N60">
        <v>11.9</v>
      </c>
      <c r="O60">
        <v>15.299999999999999</v>
      </c>
      <c r="R60" t="s">
        <v>12</v>
      </c>
      <c r="S60" t="s">
        <v>6</v>
      </c>
      <c r="T60" t="s">
        <v>4</v>
      </c>
      <c r="U60">
        <v>0</v>
      </c>
      <c r="V60">
        <v>6.8</v>
      </c>
      <c r="W60">
        <v>6.8</v>
      </c>
      <c r="X60">
        <v>13.6</v>
      </c>
      <c r="Y60">
        <v>10.199999999999999</v>
      </c>
      <c r="Z60">
        <v>3.4</v>
      </c>
      <c r="AA60">
        <v>15.299999999999999</v>
      </c>
      <c r="AB60">
        <v>11.9</v>
      </c>
      <c r="AC60">
        <v>15.299999999999999</v>
      </c>
      <c r="AD60">
        <v>10.199999999999999</v>
      </c>
      <c r="AE60">
        <v>8.5</v>
      </c>
      <c r="AF60">
        <v>13.6</v>
      </c>
      <c r="AX60">
        <f t="shared" si="44"/>
        <v>0</v>
      </c>
      <c r="AY60">
        <f t="shared" si="43"/>
        <v>2.7145708582834329</v>
      </c>
      <c r="AZ60">
        <f t="shared" si="43"/>
        <v>2.6824457593688362</v>
      </c>
      <c r="BA60">
        <f t="shared" si="43"/>
        <v>5.4183266932270913</v>
      </c>
      <c r="BB60">
        <f t="shared" si="43"/>
        <v>4.0396039603960388</v>
      </c>
      <c r="BC60">
        <f t="shared" si="43"/>
        <v>1.3545816733067728</v>
      </c>
      <c r="BD60">
        <f t="shared" si="43"/>
        <v>6.0355029585798814</v>
      </c>
      <c r="BE60">
        <f t="shared" si="43"/>
        <v>4.7128712871287126</v>
      </c>
      <c r="BF60">
        <f t="shared" si="43"/>
        <v>6.0117878192534375</v>
      </c>
      <c r="BG60">
        <f t="shared" si="43"/>
        <v>3.9999999999999996</v>
      </c>
      <c r="BH60">
        <f t="shared" si="43"/>
        <v>3.2567049808429118</v>
      </c>
      <c r="BI60">
        <f t="shared" si="43"/>
        <v>5.1908396946564883</v>
      </c>
    </row>
    <row r="61" spans="1:61" x14ac:dyDescent="0.35">
      <c r="A61" t="s">
        <v>45</v>
      </c>
      <c r="B61" t="s">
        <v>6</v>
      </c>
      <c r="C61" t="s">
        <v>4</v>
      </c>
      <c r="D61">
        <v>6.8</v>
      </c>
      <c r="E61">
        <v>6.8</v>
      </c>
      <c r="F61">
        <v>17</v>
      </c>
      <c r="G61">
        <v>8.5</v>
      </c>
      <c r="H61">
        <v>6.8</v>
      </c>
      <c r="I61">
        <v>6.8</v>
      </c>
      <c r="J61">
        <v>3.4</v>
      </c>
      <c r="K61">
        <v>10.199999999999999</v>
      </c>
      <c r="L61">
        <v>10.199999999999999</v>
      </c>
      <c r="M61">
        <v>10.199999999999999</v>
      </c>
      <c r="N61">
        <v>13.6</v>
      </c>
      <c r="O61">
        <v>13.6</v>
      </c>
      <c r="R61" t="s">
        <v>14</v>
      </c>
      <c r="S61" t="s">
        <v>6</v>
      </c>
      <c r="T61" t="s">
        <v>4</v>
      </c>
      <c r="U61">
        <v>0</v>
      </c>
      <c r="V61">
        <v>5.0999999999999996</v>
      </c>
      <c r="W61">
        <v>11.9</v>
      </c>
      <c r="X61">
        <v>13.6</v>
      </c>
      <c r="Y61">
        <v>10.199999999999999</v>
      </c>
      <c r="Z61">
        <v>1.7</v>
      </c>
      <c r="AA61">
        <v>10.199999999999999</v>
      </c>
      <c r="AB61">
        <v>10.199999999999999</v>
      </c>
      <c r="AC61">
        <v>15.299999999999999</v>
      </c>
      <c r="AD61">
        <v>6.8</v>
      </c>
      <c r="AE61">
        <v>10.199999999999999</v>
      </c>
      <c r="AF61">
        <v>10.199999999999999</v>
      </c>
      <c r="AX61">
        <f t="shared" si="44"/>
        <v>0</v>
      </c>
      <c r="AY61">
        <f t="shared" si="43"/>
        <v>1.9653179190751442</v>
      </c>
      <c r="AZ61">
        <f t="shared" si="43"/>
        <v>4.568138195777351</v>
      </c>
      <c r="BA61">
        <f t="shared" si="43"/>
        <v>5.2408477842003851</v>
      </c>
      <c r="BB61">
        <f t="shared" si="43"/>
        <v>3.8709677419354835</v>
      </c>
      <c r="BC61">
        <f t="shared" si="43"/>
        <v>0.60822898032200357</v>
      </c>
      <c r="BD61">
        <f t="shared" si="43"/>
        <v>3.8130841121495327</v>
      </c>
      <c r="BE61">
        <f t="shared" si="43"/>
        <v>3.7638376383763834</v>
      </c>
      <c r="BF61">
        <f t="shared" si="43"/>
        <v>5.6249999999999991</v>
      </c>
      <c r="BG61">
        <f t="shared" si="43"/>
        <v>2.3776223776223775</v>
      </c>
      <c r="BH61">
        <f t="shared" si="43"/>
        <v>3.591549295774648</v>
      </c>
      <c r="BI61">
        <f t="shared" si="43"/>
        <v>3.5602094240837689</v>
      </c>
    </row>
    <row r="62" spans="1:61" x14ac:dyDescent="0.35">
      <c r="A62" t="s">
        <v>46</v>
      </c>
      <c r="B62" t="s">
        <v>1</v>
      </c>
      <c r="C62" t="s">
        <v>2</v>
      </c>
      <c r="D62">
        <v>17</v>
      </c>
      <c r="E62">
        <v>20.399999999999999</v>
      </c>
      <c r="F62">
        <v>37.4</v>
      </c>
      <c r="G62">
        <v>25.5</v>
      </c>
      <c r="H62">
        <v>13.6</v>
      </c>
      <c r="I62">
        <v>25.5</v>
      </c>
      <c r="J62">
        <v>5.0999999999999996</v>
      </c>
      <c r="K62">
        <v>34</v>
      </c>
      <c r="L62">
        <v>30.599999999999998</v>
      </c>
      <c r="M62">
        <v>32.299999999999997</v>
      </c>
      <c r="N62">
        <v>35.699999999999996</v>
      </c>
      <c r="O62">
        <v>39.1</v>
      </c>
      <c r="R62" t="s">
        <v>22</v>
      </c>
      <c r="S62" t="s">
        <v>6</v>
      </c>
      <c r="T62" t="s">
        <v>4</v>
      </c>
      <c r="U62">
        <v>5.0999999999999996</v>
      </c>
      <c r="V62">
        <v>13.6</v>
      </c>
      <c r="W62">
        <v>10.199999999999999</v>
      </c>
      <c r="X62">
        <v>10.199999999999999</v>
      </c>
      <c r="Y62">
        <v>5.0999999999999996</v>
      </c>
      <c r="Z62">
        <v>3.4</v>
      </c>
      <c r="AA62">
        <v>10.199999999999999</v>
      </c>
      <c r="AB62">
        <v>15.299999999999999</v>
      </c>
      <c r="AC62">
        <v>17</v>
      </c>
      <c r="AD62">
        <v>8.5</v>
      </c>
      <c r="AE62">
        <v>15.299999999999999</v>
      </c>
      <c r="AF62">
        <v>6.8</v>
      </c>
      <c r="AX62">
        <f t="shared" si="44"/>
        <v>1.7435897435897436</v>
      </c>
      <c r="AY62">
        <f t="shared" si="43"/>
        <v>4.6735395189003439</v>
      </c>
      <c r="AZ62">
        <f t="shared" si="43"/>
        <v>3.4401349072512648</v>
      </c>
      <c r="BA62">
        <f t="shared" si="43"/>
        <v>3.4634974533106959</v>
      </c>
      <c r="BB62">
        <f t="shared" si="43"/>
        <v>1.7200674536256324</v>
      </c>
      <c r="BC62">
        <f t="shared" si="43"/>
        <v>1.1409395973154361</v>
      </c>
      <c r="BD62">
        <f t="shared" si="43"/>
        <v>3.4285714285714279</v>
      </c>
      <c r="BE62">
        <f t="shared" si="43"/>
        <v>5.091514143094841</v>
      </c>
      <c r="BF62">
        <f t="shared" si="43"/>
        <v>5.5737704918032787</v>
      </c>
      <c r="BG62">
        <f t="shared" si="43"/>
        <v>2.7777777777777777</v>
      </c>
      <c r="BH62">
        <f t="shared" si="43"/>
        <v>4.8959999999999999</v>
      </c>
      <c r="BI62">
        <f t="shared" si="43"/>
        <v>2.1484992101105842</v>
      </c>
    </row>
    <row r="63" spans="1:61" x14ac:dyDescent="0.35">
      <c r="A63" t="s">
        <v>47</v>
      </c>
      <c r="B63" t="s">
        <v>1</v>
      </c>
      <c r="C63" t="s">
        <v>2</v>
      </c>
      <c r="D63">
        <v>25.5</v>
      </c>
      <c r="E63">
        <v>17</v>
      </c>
      <c r="F63">
        <v>6.8</v>
      </c>
      <c r="G63">
        <v>25.5</v>
      </c>
      <c r="H63">
        <v>3.4</v>
      </c>
      <c r="I63">
        <v>22.099999999999998</v>
      </c>
      <c r="J63">
        <v>13.6</v>
      </c>
      <c r="K63">
        <v>22.099999999999998</v>
      </c>
      <c r="L63">
        <v>27.2</v>
      </c>
      <c r="M63">
        <v>25.5</v>
      </c>
      <c r="N63">
        <v>27.2</v>
      </c>
      <c r="O63">
        <v>28.9</v>
      </c>
      <c r="R63" t="s">
        <v>33</v>
      </c>
      <c r="S63" t="s">
        <v>6</v>
      </c>
      <c r="T63" t="s">
        <v>4</v>
      </c>
      <c r="U63">
        <v>6.8</v>
      </c>
      <c r="V63">
        <v>10.199999999999999</v>
      </c>
      <c r="W63">
        <v>22.099999999999998</v>
      </c>
      <c r="X63">
        <v>8.5</v>
      </c>
      <c r="Y63">
        <v>15.299999999999999</v>
      </c>
      <c r="Z63">
        <v>1.7</v>
      </c>
      <c r="AA63">
        <v>8.5</v>
      </c>
      <c r="AB63">
        <v>3.4</v>
      </c>
      <c r="AC63">
        <v>10.199999999999999</v>
      </c>
      <c r="AD63">
        <v>18.7</v>
      </c>
      <c r="AE63">
        <v>8.5</v>
      </c>
      <c r="AF63">
        <v>15.299999999999999</v>
      </c>
      <c r="AX63">
        <f t="shared" si="44"/>
        <v>2.8936170212765959</v>
      </c>
      <c r="AY63">
        <f t="shared" si="43"/>
        <v>4.4155844155844148</v>
      </c>
      <c r="AZ63">
        <f t="shared" si="43"/>
        <v>9.525862068965516</v>
      </c>
      <c r="BA63">
        <f t="shared" si="43"/>
        <v>3.6956521739130435</v>
      </c>
      <c r="BB63">
        <f t="shared" si="43"/>
        <v>6.5245202558635391</v>
      </c>
      <c r="BC63">
        <f t="shared" si="43"/>
        <v>0.72033898305084743</v>
      </c>
      <c r="BD63">
        <f t="shared" si="43"/>
        <v>3.5714285714285712</v>
      </c>
      <c r="BE63">
        <f t="shared" si="43"/>
        <v>1.4406779661016949</v>
      </c>
      <c r="BF63">
        <f t="shared" si="43"/>
        <v>4.2677824267782425</v>
      </c>
      <c r="BG63">
        <f t="shared" si="43"/>
        <v>7.8242677824267775</v>
      </c>
      <c r="BH63">
        <f t="shared" si="43"/>
        <v>3.5196687370600417</v>
      </c>
      <c r="BI63">
        <f t="shared" si="43"/>
        <v>6.2068965517241379</v>
      </c>
    </row>
    <row r="64" spans="1:61" x14ac:dyDescent="0.35">
      <c r="A64" t="s">
        <v>49</v>
      </c>
      <c r="B64" t="s">
        <v>1</v>
      </c>
      <c r="C64" t="s">
        <v>2</v>
      </c>
      <c r="D64">
        <v>25.5</v>
      </c>
      <c r="E64">
        <v>23.8</v>
      </c>
      <c r="F64">
        <v>37.4</v>
      </c>
      <c r="G64">
        <v>30.599999999999998</v>
      </c>
      <c r="H64">
        <v>18.7</v>
      </c>
      <c r="I64">
        <v>59.5</v>
      </c>
      <c r="J64">
        <v>22.099999999999998</v>
      </c>
      <c r="K64">
        <v>37.4</v>
      </c>
      <c r="L64">
        <v>37.4</v>
      </c>
      <c r="M64">
        <v>37.4</v>
      </c>
      <c r="N64">
        <v>28.9</v>
      </c>
      <c r="O64">
        <v>32.299999999999997</v>
      </c>
      <c r="R64" t="s">
        <v>44</v>
      </c>
      <c r="S64" t="s">
        <v>6</v>
      </c>
      <c r="T64" t="s">
        <v>4</v>
      </c>
      <c r="U64">
        <v>10.199999999999999</v>
      </c>
      <c r="V64">
        <v>11.9</v>
      </c>
      <c r="W64">
        <v>17</v>
      </c>
      <c r="X64">
        <v>8.5</v>
      </c>
      <c r="Y64">
        <v>8.5</v>
      </c>
      <c r="Z64">
        <v>8.5</v>
      </c>
      <c r="AA64">
        <v>23.8</v>
      </c>
      <c r="AB64">
        <v>13.6</v>
      </c>
      <c r="AC64">
        <v>20.399999999999999</v>
      </c>
      <c r="AD64">
        <v>11.9</v>
      </c>
      <c r="AE64">
        <v>11.9</v>
      </c>
      <c r="AF64">
        <v>15.299999999999999</v>
      </c>
      <c r="AX64">
        <f t="shared" si="44"/>
        <v>3.2535885167464111</v>
      </c>
      <c r="AY64">
        <f t="shared" si="43"/>
        <v>3.8636363636363633</v>
      </c>
      <c r="AZ64">
        <f t="shared" si="43"/>
        <v>5.3042121684867398</v>
      </c>
      <c r="BA64">
        <f t="shared" si="43"/>
        <v>2.7113237639553431</v>
      </c>
      <c r="BB64">
        <f t="shared" si="43"/>
        <v>2.6645768025078369</v>
      </c>
      <c r="BC64">
        <f t="shared" si="43"/>
        <v>2.6856240126382307</v>
      </c>
      <c r="BD64">
        <f t="shared" si="43"/>
        <v>7.3913043478260869</v>
      </c>
      <c r="BE64">
        <f t="shared" si="43"/>
        <v>4.2433697347893915</v>
      </c>
      <c r="BF64">
        <f t="shared" si="43"/>
        <v>6.2769230769230768</v>
      </c>
      <c r="BG64">
        <f t="shared" si="43"/>
        <v>3.6728395061728398</v>
      </c>
      <c r="BH64">
        <f t="shared" si="43"/>
        <v>3.6060606060606064</v>
      </c>
      <c r="BI64">
        <f t="shared" si="43"/>
        <v>4.6433990895295905</v>
      </c>
    </row>
    <row r="65" spans="1:61" x14ac:dyDescent="0.35">
      <c r="A65" t="s">
        <v>51</v>
      </c>
      <c r="B65" t="s">
        <v>6</v>
      </c>
      <c r="C65" t="s">
        <v>4</v>
      </c>
      <c r="D65">
        <v>6.8</v>
      </c>
      <c r="E65">
        <v>13.6</v>
      </c>
      <c r="F65">
        <v>28.9</v>
      </c>
      <c r="G65">
        <v>10.199999999999999</v>
      </c>
      <c r="H65">
        <v>6.8</v>
      </c>
      <c r="I65">
        <v>11.9</v>
      </c>
      <c r="J65">
        <v>20.399999999999999</v>
      </c>
      <c r="K65">
        <v>20.399999999999999</v>
      </c>
      <c r="L65">
        <v>18.7</v>
      </c>
      <c r="M65">
        <v>20.399999999999999</v>
      </c>
      <c r="N65">
        <v>18.7</v>
      </c>
      <c r="O65">
        <v>18.7</v>
      </c>
      <c r="R65" t="s">
        <v>45</v>
      </c>
      <c r="S65" t="s">
        <v>6</v>
      </c>
      <c r="T65" t="s">
        <v>4</v>
      </c>
      <c r="U65">
        <v>6.8</v>
      </c>
      <c r="V65">
        <v>6.8</v>
      </c>
      <c r="W65">
        <v>17</v>
      </c>
      <c r="X65">
        <v>8.5</v>
      </c>
      <c r="Y65">
        <v>6.8</v>
      </c>
      <c r="Z65">
        <v>6.8</v>
      </c>
      <c r="AA65">
        <v>3.4</v>
      </c>
      <c r="AB65">
        <v>10.199999999999999</v>
      </c>
      <c r="AC65">
        <v>10.199999999999999</v>
      </c>
      <c r="AD65">
        <v>10.199999999999999</v>
      </c>
      <c r="AE65">
        <v>13.6</v>
      </c>
      <c r="AF65">
        <v>13.6</v>
      </c>
      <c r="AX65">
        <f t="shared" si="44"/>
        <v>2.5806451612903225</v>
      </c>
      <c r="AY65">
        <f t="shared" si="43"/>
        <v>2.6053639846743293</v>
      </c>
      <c r="AZ65">
        <f t="shared" si="43"/>
        <v>6.238532110091743</v>
      </c>
      <c r="BA65">
        <f t="shared" si="43"/>
        <v>3.1716417910447761</v>
      </c>
      <c r="BB65">
        <f t="shared" si="43"/>
        <v>2.4727272727272727</v>
      </c>
      <c r="BC65">
        <f t="shared" si="43"/>
        <v>2.4862888482632539</v>
      </c>
      <c r="BD65">
        <f t="shared" si="43"/>
        <v>1.2186379928315412</v>
      </c>
      <c r="BE65">
        <f t="shared" si="43"/>
        <v>3.6889692585895113</v>
      </c>
      <c r="BF65">
        <f t="shared" si="43"/>
        <v>3.5978835978835977</v>
      </c>
      <c r="BG65">
        <f t="shared" si="43"/>
        <v>3.6493738819320214</v>
      </c>
      <c r="BH65">
        <f t="shared" si="43"/>
        <v>4.730434782608695</v>
      </c>
      <c r="BI65">
        <f t="shared" si="43"/>
        <v>4.8056537102473502</v>
      </c>
    </row>
    <row r="66" spans="1:61" x14ac:dyDescent="0.35">
      <c r="A66" t="s">
        <v>39</v>
      </c>
      <c r="B66" t="s">
        <v>6</v>
      </c>
      <c r="C66" t="s">
        <v>2</v>
      </c>
      <c r="D66">
        <v>15.299999999999999</v>
      </c>
      <c r="E66">
        <v>0</v>
      </c>
      <c r="F66">
        <v>69.7</v>
      </c>
      <c r="G66">
        <v>73.099999999999994</v>
      </c>
      <c r="H66">
        <v>11.9</v>
      </c>
      <c r="I66">
        <v>5.0999999999999996</v>
      </c>
      <c r="J66">
        <v>0</v>
      </c>
      <c r="K66">
        <v>18.7</v>
      </c>
      <c r="L66">
        <v>61.199999999999996</v>
      </c>
      <c r="M66">
        <v>35.699999999999996</v>
      </c>
      <c r="N66">
        <v>25.5</v>
      </c>
      <c r="O66">
        <v>15.299999999999999</v>
      </c>
      <c r="R66" t="s">
        <v>51</v>
      </c>
      <c r="S66" t="s">
        <v>6</v>
      </c>
      <c r="T66" t="s">
        <v>4</v>
      </c>
      <c r="U66">
        <v>6.8</v>
      </c>
      <c r="V66">
        <v>13.6</v>
      </c>
      <c r="W66">
        <v>28.9</v>
      </c>
      <c r="X66">
        <v>10.199999999999999</v>
      </c>
      <c r="Y66">
        <v>6.8</v>
      </c>
      <c r="Z66">
        <v>11.9</v>
      </c>
      <c r="AA66">
        <v>20.399999999999999</v>
      </c>
      <c r="AB66">
        <v>20.399999999999999</v>
      </c>
      <c r="AC66">
        <v>18.7</v>
      </c>
      <c r="AD66">
        <v>20.399999999999999</v>
      </c>
      <c r="AE66">
        <v>18.7</v>
      </c>
      <c r="AF66">
        <v>18.7</v>
      </c>
      <c r="AX66">
        <f t="shared" si="44"/>
        <v>2.5185185185185186</v>
      </c>
      <c r="AY66">
        <f t="shared" si="43"/>
        <v>5.161290322580645</v>
      </c>
      <c r="AZ66">
        <f t="shared" si="43"/>
        <v>11.051625239005736</v>
      </c>
      <c r="BA66">
        <f t="shared" si="43"/>
        <v>3.945841392649903</v>
      </c>
      <c r="BB66">
        <f t="shared" si="43"/>
        <v>2.635658914728682</v>
      </c>
      <c r="BC66">
        <f t="shared" si="43"/>
        <v>4.6213592233009715</v>
      </c>
      <c r="BD66">
        <f t="shared" si="43"/>
        <v>7.8612716763005768</v>
      </c>
      <c r="BE66">
        <f t="shared" si="43"/>
        <v>7.8764478764478758</v>
      </c>
      <c r="BF66">
        <f t="shared" si="43"/>
        <v>7.1647509578544062</v>
      </c>
      <c r="BG66">
        <f t="shared" si="43"/>
        <v>7.9843444227005875</v>
      </c>
      <c r="BH66">
        <f t="shared" si="43"/>
        <v>7.096774193548387</v>
      </c>
      <c r="BI66">
        <f t="shared" si="43"/>
        <v>7.2340425531914887</v>
      </c>
    </row>
    <row r="67" spans="1:61" x14ac:dyDescent="0.35">
      <c r="A67" t="s">
        <v>53</v>
      </c>
      <c r="B67" t="s">
        <v>1</v>
      </c>
      <c r="C67" t="s">
        <v>4</v>
      </c>
      <c r="D67">
        <v>42.5</v>
      </c>
      <c r="E67">
        <v>25.5</v>
      </c>
      <c r="F67">
        <v>44.199999999999996</v>
      </c>
      <c r="G67">
        <v>39.1</v>
      </c>
      <c r="H67">
        <v>56.1</v>
      </c>
      <c r="I67">
        <v>25.5</v>
      </c>
      <c r="J67">
        <v>10.199999999999999</v>
      </c>
      <c r="K67">
        <v>27.2</v>
      </c>
      <c r="L67">
        <v>39.1</v>
      </c>
      <c r="M67">
        <v>74.8</v>
      </c>
      <c r="N67">
        <v>51</v>
      </c>
      <c r="O67">
        <v>44.199999999999996</v>
      </c>
      <c r="R67" t="s">
        <v>43</v>
      </c>
      <c r="S67" t="s">
        <v>6</v>
      </c>
      <c r="T67" t="s">
        <v>4</v>
      </c>
      <c r="U67">
        <v>0</v>
      </c>
      <c r="V67">
        <v>13.6</v>
      </c>
      <c r="W67">
        <v>37.4</v>
      </c>
      <c r="X67">
        <v>23.8</v>
      </c>
      <c r="Y67">
        <v>6.8</v>
      </c>
      <c r="Z67">
        <v>10.199999999999999</v>
      </c>
      <c r="AA67">
        <v>22.099999999999998</v>
      </c>
      <c r="AB67">
        <v>6.8</v>
      </c>
      <c r="AC67">
        <v>15.299999999999999</v>
      </c>
      <c r="AD67">
        <v>13.6</v>
      </c>
      <c r="AE67">
        <v>15.299999999999999</v>
      </c>
      <c r="AF67">
        <v>27.2</v>
      </c>
      <c r="AX67">
        <f t="shared" si="44"/>
        <v>0</v>
      </c>
      <c r="AY67">
        <f t="shared" si="43"/>
        <v>4.8398576512455511</v>
      </c>
      <c r="AZ67">
        <f t="shared" si="43"/>
        <v>13.357142857142856</v>
      </c>
      <c r="BA67">
        <f t="shared" si="43"/>
        <v>8.5457809694793543</v>
      </c>
      <c r="BB67">
        <f t="shared" si="43"/>
        <v>2.3985890652557318</v>
      </c>
      <c r="BC67">
        <f t="shared" si="43"/>
        <v>3.6234458259325044</v>
      </c>
      <c r="BD67">
        <f t="shared" si="43"/>
        <v>7.7543859649122808</v>
      </c>
      <c r="BE67">
        <f t="shared" si="43"/>
        <v>2.390158172231986</v>
      </c>
      <c r="BF67">
        <f t="shared" si="43"/>
        <v>5.3310104529616726</v>
      </c>
      <c r="BG67">
        <f t="shared" si="43"/>
        <v>4.7058823529411766</v>
      </c>
      <c r="BH67">
        <f t="shared" si="43"/>
        <v>5.091514143094841</v>
      </c>
      <c r="BI67">
        <f t="shared" si="43"/>
        <v>9.235993208828523</v>
      </c>
    </row>
    <row r="68" spans="1:61" x14ac:dyDescent="0.35">
      <c r="A68" t="s">
        <v>54</v>
      </c>
      <c r="B68" t="s">
        <v>1</v>
      </c>
      <c r="C68" t="s">
        <v>1</v>
      </c>
      <c r="D68">
        <v>17</v>
      </c>
      <c r="E68">
        <v>20.399999999999999</v>
      </c>
      <c r="F68">
        <v>30.599999999999998</v>
      </c>
      <c r="G68">
        <v>23.8</v>
      </c>
      <c r="H68">
        <v>25.5</v>
      </c>
      <c r="I68">
        <v>23.8</v>
      </c>
      <c r="J68">
        <v>27.2</v>
      </c>
      <c r="K68">
        <v>23.8</v>
      </c>
      <c r="L68">
        <v>15.299999999999999</v>
      </c>
      <c r="M68">
        <v>28.9</v>
      </c>
      <c r="N68">
        <v>27.2</v>
      </c>
      <c r="O68">
        <v>42.5</v>
      </c>
      <c r="R68" s="10" t="s">
        <v>16</v>
      </c>
      <c r="S68" s="10" t="s">
        <v>1</v>
      </c>
      <c r="T68" s="10" t="s">
        <v>2</v>
      </c>
      <c r="U68" s="10">
        <v>15.299999999999999</v>
      </c>
      <c r="V68" s="10">
        <v>18.7</v>
      </c>
      <c r="W68" s="10">
        <v>23.8</v>
      </c>
      <c r="X68" s="10">
        <v>17</v>
      </c>
      <c r="Y68" s="10">
        <v>28.9</v>
      </c>
      <c r="Z68" s="10">
        <v>10.199999999999999</v>
      </c>
      <c r="AA68" s="10">
        <v>20.399999999999999</v>
      </c>
      <c r="AB68" s="10">
        <v>27.2</v>
      </c>
      <c r="AC68" s="10">
        <v>22.099999999999998</v>
      </c>
      <c r="AD68" s="10">
        <v>18.7</v>
      </c>
      <c r="AE68" s="10">
        <v>22.099999999999998</v>
      </c>
      <c r="AF68" s="10">
        <v>22.099999999999998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>
        <f t="shared" si="44"/>
        <v>2.8651685393258424</v>
      </c>
      <c r="AY68" s="10">
        <f t="shared" si="43"/>
        <v>3.5249764373232795</v>
      </c>
      <c r="AZ68" s="10">
        <f t="shared" si="43"/>
        <v>4.4361602982292636</v>
      </c>
      <c r="BA68" s="10">
        <f t="shared" si="43"/>
        <v>3.1539888682745829</v>
      </c>
      <c r="BB68" s="10">
        <f t="shared" si="43"/>
        <v>5.254545454545454</v>
      </c>
      <c r="BC68" s="10">
        <f t="shared" si="43"/>
        <v>1.8801843317972349</v>
      </c>
      <c r="BD68" s="10">
        <f t="shared" si="43"/>
        <v>3.7742830712303421</v>
      </c>
      <c r="BE68" s="10">
        <f t="shared" si="43"/>
        <v>4.9097472924187722</v>
      </c>
      <c r="BF68" s="10">
        <f t="shared" si="43"/>
        <v>3.964125560538116</v>
      </c>
      <c r="BG68" s="10">
        <f t="shared" si="43"/>
        <v>3.4061930783242258</v>
      </c>
      <c r="BH68" s="10">
        <f t="shared" si="43"/>
        <v>3.9748201438848918</v>
      </c>
      <c r="BI68" s="10">
        <f t="shared" si="43"/>
        <v>3.9464285714285707</v>
      </c>
    </row>
    <row r="69" spans="1:61" x14ac:dyDescent="0.35">
      <c r="A69" t="s">
        <v>55</v>
      </c>
      <c r="B69" t="s">
        <v>1</v>
      </c>
      <c r="C69" t="s">
        <v>1</v>
      </c>
      <c r="D69">
        <v>17</v>
      </c>
      <c r="E69">
        <v>11.9</v>
      </c>
      <c r="F69">
        <v>30.599999999999998</v>
      </c>
      <c r="G69">
        <v>27.2</v>
      </c>
      <c r="H69">
        <v>23.8</v>
      </c>
      <c r="I69">
        <v>25.5</v>
      </c>
      <c r="J69">
        <v>30.599999999999998</v>
      </c>
      <c r="K69">
        <v>28.9</v>
      </c>
      <c r="L69">
        <v>49.3</v>
      </c>
      <c r="M69">
        <v>28.9</v>
      </c>
      <c r="N69">
        <v>22.099999999999998</v>
      </c>
      <c r="O69">
        <v>27.2</v>
      </c>
      <c r="R69" s="10" t="s">
        <v>18</v>
      </c>
      <c r="S69" s="10" t="s">
        <v>1</v>
      </c>
      <c r="T69" s="10" t="s">
        <v>2</v>
      </c>
      <c r="U69" s="10">
        <v>0</v>
      </c>
      <c r="V69" s="10">
        <v>11.9</v>
      </c>
      <c r="W69" s="10">
        <v>20.399999999999999</v>
      </c>
      <c r="X69" s="10">
        <v>25.5</v>
      </c>
      <c r="Y69" s="10">
        <v>23.8</v>
      </c>
      <c r="Z69" s="10">
        <v>18.7</v>
      </c>
      <c r="AA69" s="10">
        <v>22.099999999999998</v>
      </c>
      <c r="AB69" s="10">
        <v>22.099999999999998</v>
      </c>
      <c r="AC69" s="10">
        <v>22.099999999999998</v>
      </c>
      <c r="AD69" s="10">
        <v>13.6</v>
      </c>
      <c r="AE69" s="10">
        <v>22.099999999999998</v>
      </c>
      <c r="AF69" s="10">
        <v>27.2</v>
      </c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>
        <f t="shared" si="44"/>
        <v>0</v>
      </c>
      <c r="AY69" s="10">
        <f t="shared" si="43"/>
        <v>2.2537878787878789</v>
      </c>
      <c r="AZ69" s="10">
        <f t="shared" si="43"/>
        <v>3.9344262295081962</v>
      </c>
      <c r="BA69" s="10">
        <f t="shared" si="43"/>
        <v>4.8944337811900187</v>
      </c>
      <c r="BB69" s="10">
        <f t="shared" si="43"/>
        <v>4.5333333333333332</v>
      </c>
      <c r="BC69" s="10">
        <f t="shared" si="43"/>
        <v>3.5926993275696444</v>
      </c>
      <c r="BD69" s="10">
        <f t="shared" si="43"/>
        <v>4.1856060606060606</v>
      </c>
      <c r="BE69" s="10">
        <f t="shared" si="43"/>
        <v>4.193548387096774</v>
      </c>
      <c r="BF69" s="10">
        <f t="shared" si="43"/>
        <v>4.1347053320860612</v>
      </c>
      <c r="BG69" s="10">
        <f t="shared" si="43"/>
        <v>2.4460431654676258</v>
      </c>
      <c r="BH69" s="10">
        <f t="shared" si="43"/>
        <v>3.9783978397839781</v>
      </c>
      <c r="BI69" s="10">
        <f t="shared" si="43"/>
        <v>4.8269742679680565</v>
      </c>
    </row>
    <row r="70" spans="1:61" x14ac:dyDescent="0.35">
      <c r="A70" t="s">
        <v>41</v>
      </c>
      <c r="B70" t="s">
        <v>6</v>
      </c>
      <c r="C70" t="s">
        <v>2</v>
      </c>
      <c r="D70">
        <v>6.8</v>
      </c>
      <c r="E70">
        <v>8.5</v>
      </c>
      <c r="F70">
        <v>11.9</v>
      </c>
      <c r="G70">
        <v>8.5</v>
      </c>
      <c r="H70">
        <v>10.199999999999999</v>
      </c>
      <c r="I70">
        <v>10.199999999999999</v>
      </c>
      <c r="J70">
        <v>13.6</v>
      </c>
      <c r="K70">
        <v>13.6</v>
      </c>
      <c r="L70">
        <v>20.399999999999999</v>
      </c>
      <c r="M70">
        <v>17</v>
      </c>
      <c r="N70">
        <v>20.399999999999999</v>
      </c>
      <c r="O70">
        <v>10.199999999999999</v>
      </c>
      <c r="R70" s="10" t="s">
        <v>26</v>
      </c>
      <c r="S70" s="10" t="s">
        <v>1</v>
      </c>
      <c r="T70" s="10" t="s">
        <v>2</v>
      </c>
      <c r="U70" s="10">
        <v>0</v>
      </c>
      <c r="V70" s="10">
        <v>18.7</v>
      </c>
      <c r="W70" s="10">
        <v>20.399999999999999</v>
      </c>
      <c r="X70" s="10">
        <v>18.7</v>
      </c>
      <c r="Y70" s="10">
        <v>22.099999999999998</v>
      </c>
      <c r="Z70" s="10">
        <v>17</v>
      </c>
      <c r="AA70" s="10">
        <v>20.399999999999999</v>
      </c>
      <c r="AB70" s="10">
        <v>0</v>
      </c>
      <c r="AC70" s="10">
        <v>20.399999999999999</v>
      </c>
      <c r="AD70" s="10">
        <v>22.099999999999998</v>
      </c>
      <c r="AE70" s="10">
        <v>18.7</v>
      </c>
      <c r="AF70" s="10">
        <v>11.9</v>
      </c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>
        <f t="shared" si="44"/>
        <v>0</v>
      </c>
      <c r="AY70" s="10">
        <f t="shared" si="43"/>
        <v>4.155555555555555</v>
      </c>
      <c r="AZ70" s="10">
        <f t="shared" si="43"/>
        <v>4.4108108108108102</v>
      </c>
      <c r="BA70" s="10">
        <f t="shared" si="43"/>
        <v>3.9957264957264953</v>
      </c>
      <c r="BB70" s="10">
        <f t="shared" si="43"/>
        <v>4.6185997910135832</v>
      </c>
      <c r="BC70" s="10">
        <f t="shared" si="43"/>
        <v>3.4979423868312756</v>
      </c>
      <c r="BD70" s="10">
        <f t="shared" si="43"/>
        <v>4.1803278688524586</v>
      </c>
      <c r="BE70" s="10">
        <f t="shared" si="43"/>
        <v>0</v>
      </c>
      <c r="BF70" s="10">
        <f t="shared" si="43"/>
        <v>4.0881763527054105</v>
      </c>
      <c r="BG70" s="10">
        <f t="shared" si="43"/>
        <v>4.4023904382470116</v>
      </c>
      <c r="BH70" s="10">
        <f t="shared" si="43"/>
        <v>3.6666666666666665</v>
      </c>
      <c r="BI70" s="10">
        <f t="shared" si="43"/>
        <v>2.3196881091617936</v>
      </c>
    </row>
    <row r="71" spans="1:61" x14ac:dyDescent="0.35">
      <c r="A71" t="s">
        <v>43</v>
      </c>
      <c r="B71" t="s">
        <v>6</v>
      </c>
      <c r="C71" t="s">
        <v>4</v>
      </c>
      <c r="D71">
        <v>0</v>
      </c>
      <c r="E71">
        <v>13.6</v>
      </c>
      <c r="F71">
        <v>37.4</v>
      </c>
      <c r="G71">
        <v>23.8</v>
      </c>
      <c r="H71">
        <v>6.8</v>
      </c>
      <c r="I71">
        <v>10.199999999999999</v>
      </c>
      <c r="J71">
        <v>22.099999999999998</v>
      </c>
      <c r="K71">
        <v>6.8</v>
      </c>
      <c r="L71">
        <v>15.299999999999999</v>
      </c>
      <c r="M71">
        <v>13.6</v>
      </c>
      <c r="N71">
        <v>15.299999999999999</v>
      </c>
      <c r="O71">
        <v>27.2</v>
      </c>
      <c r="R71" s="10" t="s">
        <v>46</v>
      </c>
      <c r="S71" s="10" t="s">
        <v>1</v>
      </c>
      <c r="T71" s="10" t="s">
        <v>2</v>
      </c>
      <c r="U71" s="10">
        <v>17</v>
      </c>
      <c r="V71" s="10">
        <v>20.399999999999999</v>
      </c>
      <c r="W71" s="10">
        <v>37.4</v>
      </c>
      <c r="X71" s="10">
        <v>25.5</v>
      </c>
      <c r="Y71" s="10">
        <v>13.6</v>
      </c>
      <c r="Z71" s="10">
        <v>25.5</v>
      </c>
      <c r="AA71" s="10">
        <v>5.0999999999999996</v>
      </c>
      <c r="AB71" s="10">
        <v>34</v>
      </c>
      <c r="AC71" s="10">
        <v>30.599999999999998</v>
      </c>
      <c r="AD71" s="10">
        <v>32.299999999999997</v>
      </c>
      <c r="AE71" s="10">
        <v>35.699999999999996</v>
      </c>
      <c r="AF71" s="10">
        <v>39.1</v>
      </c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>
        <f t="shared" si="44"/>
        <v>3.6363636363636362</v>
      </c>
      <c r="AY71" s="10">
        <f t="shared" ref="AY71:AY80" si="45">(V71/AL24)*100</f>
        <v>4.3636363636363633</v>
      </c>
      <c r="AZ71" s="10">
        <f t="shared" ref="AZ71:AZ80" si="46">(W71/AM24)*100</f>
        <v>7.9489904357066949</v>
      </c>
      <c r="BA71" s="10">
        <f t="shared" ref="BA71:BA80" si="47">(X71/AN24)*100</f>
        <v>5.3968253968253972</v>
      </c>
      <c r="BB71" s="10">
        <f t="shared" ref="BB71:BB80" si="48">(Y71/AO24)*100</f>
        <v>2.8481675392670156</v>
      </c>
      <c r="BC71" s="10">
        <f t="shared" ref="BC71:BC80" si="49">(Z71/AP24)*100</f>
        <v>5.3459119496855347</v>
      </c>
      <c r="BD71" s="10">
        <f t="shared" ref="BD71:BD80" si="50">(AA71/AQ24)*100</f>
        <v>1.0548086866597723</v>
      </c>
      <c r="BE71" s="10">
        <f t="shared" ref="BE71:BE80" si="51">(AB71/AR24)*100</f>
        <v>7.0759625390218517</v>
      </c>
      <c r="BF71" s="10">
        <f t="shared" ref="BF71:BF80" si="52">(AC71/AS24)*100</f>
        <v>6.2704918032786878</v>
      </c>
      <c r="BG71" s="10">
        <f t="shared" ref="BG71:BG80" si="53">(AD71/AT24)*100</f>
        <v>6.6053169734151318</v>
      </c>
      <c r="BH71" s="10">
        <f t="shared" ref="BH71:BH80" si="54">(AE71/AU24)*100</f>
        <v>7.212121212121211</v>
      </c>
      <c r="BI71" s="10">
        <f t="shared" ref="BI71:BI80" si="55">(AF71/AV24)*100</f>
        <v>7.9229989868287749</v>
      </c>
    </row>
    <row r="72" spans="1:61" x14ac:dyDescent="0.35">
      <c r="R72" s="10" t="s">
        <v>47</v>
      </c>
      <c r="S72" s="10" t="s">
        <v>1</v>
      </c>
      <c r="T72" s="10" t="s">
        <v>2</v>
      </c>
      <c r="U72" s="10">
        <v>25.5</v>
      </c>
      <c r="V72" s="10">
        <v>17</v>
      </c>
      <c r="W72" s="10">
        <v>6.8</v>
      </c>
      <c r="X72" s="10">
        <v>25.5</v>
      </c>
      <c r="Y72" s="10">
        <v>3.4</v>
      </c>
      <c r="Z72" s="10">
        <v>22.099999999999998</v>
      </c>
      <c r="AA72" s="10">
        <v>13.6</v>
      </c>
      <c r="AB72" s="10">
        <v>22.099999999999998</v>
      </c>
      <c r="AC72" s="10">
        <v>27.2</v>
      </c>
      <c r="AD72" s="10">
        <v>25.5</v>
      </c>
      <c r="AE72" s="10">
        <v>27.2</v>
      </c>
      <c r="AF72" s="10">
        <v>28.9</v>
      </c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>
        <f t="shared" si="44"/>
        <v>5.4545454545454541</v>
      </c>
      <c r="AY72" s="10">
        <f t="shared" si="45"/>
        <v>3.6996735582154514</v>
      </c>
      <c r="AZ72" s="10">
        <f t="shared" si="46"/>
        <v>1.4670981661272924</v>
      </c>
      <c r="BA72" s="10">
        <f t="shared" si="47"/>
        <v>5.52546045503792</v>
      </c>
      <c r="BB72" s="10">
        <f t="shared" si="48"/>
        <v>0.73832790445168295</v>
      </c>
      <c r="BC72" s="10">
        <f t="shared" si="49"/>
        <v>4.7272727272727266</v>
      </c>
      <c r="BD72" s="10">
        <f t="shared" si="50"/>
        <v>2.875264270613108</v>
      </c>
      <c r="BE72" s="10">
        <f t="shared" si="51"/>
        <v>4.6575342465753424</v>
      </c>
      <c r="BF72" s="10">
        <f t="shared" si="52"/>
        <v>9.7841726618705032</v>
      </c>
      <c r="BG72" s="10">
        <f t="shared" si="53"/>
        <v>5.3740779768177029</v>
      </c>
      <c r="BH72" s="10">
        <f t="shared" si="54"/>
        <v>5.6431535269709547</v>
      </c>
      <c r="BI72" s="10">
        <f t="shared" si="55"/>
        <v>6.1164021164021163</v>
      </c>
    </row>
    <row r="73" spans="1:61" x14ac:dyDescent="0.35">
      <c r="A73" t="s">
        <v>84</v>
      </c>
      <c r="R73" s="10" t="s">
        <v>49</v>
      </c>
      <c r="S73" s="10" t="s">
        <v>1</v>
      </c>
      <c r="T73" s="10" t="s">
        <v>2</v>
      </c>
      <c r="U73" s="10">
        <v>25.5</v>
      </c>
      <c r="V73" s="10">
        <v>23.8</v>
      </c>
      <c r="W73" s="10">
        <v>37.4</v>
      </c>
      <c r="X73" s="10">
        <v>30.599999999999998</v>
      </c>
      <c r="Y73" s="10">
        <v>18.7</v>
      </c>
      <c r="Z73" s="10">
        <v>59.5</v>
      </c>
      <c r="AA73" s="10">
        <v>22.099999999999998</v>
      </c>
      <c r="AB73" s="10">
        <v>37.4</v>
      </c>
      <c r="AC73" s="10">
        <v>37.4</v>
      </c>
      <c r="AD73" s="10">
        <v>37.4</v>
      </c>
      <c r="AE73" s="10">
        <v>28.9</v>
      </c>
      <c r="AF73" s="10">
        <v>32.299999999999997</v>
      </c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>
        <f t="shared" si="44"/>
        <v>5.4603854389721631</v>
      </c>
      <c r="AY73" s="10">
        <f t="shared" si="45"/>
        <v>5.1515151515151514</v>
      </c>
      <c r="AZ73" s="10">
        <f t="shared" si="46"/>
        <v>8.043010752688172</v>
      </c>
      <c r="BA73" s="10">
        <f t="shared" si="47"/>
        <v>6.5314834578441827</v>
      </c>
      <c r="BB73" s="10">
        <f t="shared" si="48"/>
        <v>3.916230366492147</v>
      </c>
      <c r="BC73" s="10">
        <f t="shared" si="49"/>
        <v>12.370062370062371</v>
      </c>
      <c r="BD73" s="10">
        <f t="shared" si="50"/>
        <v>4.5148110316649639</v>
      </c>
      <c r="BE73" s="10">
        <f t="shared" si="51"/>
        <v>7.4650698602794412</v>
      </c>
      <c r="BF73" s="10">
        <f t="shared" si="52"/>
        <v>7.4427860696517412</v>
      </c>
      <c r="BG73" s="10">
        <f t="shared" si="53"/>
        <v>7.4206349206349209</v>
      </c>
      <c r="BH73" s="10">
        <f t="shared" si="54"/>
        <v>5.5470249520153549</v>
      </c>
      <c r="BI73" s="10">
        <f t="shared" si="55"/>
        <v>6.2415458937198061</v>
      </c>
    </row>
    <row r="74" spans="1:61" x14ac:dyDescent="0.35">
      <c r="A74" s="2" t="s">
        <v>69</v>
      </c>
      <c r="B74" s="2" t="s">
        <v>70</v>
      </c>
      <c r="C74" s="2" t="s">
        <v>71</v>
      </c>
      <c r="D74" s="2" t="s">
        <v>72</v>
      </c>
      <c r="E74" s="2" t="s">
        <v>73</v>
      </c>
      <c r="F74" s="2" t="s">
        <v>74</v>
      </c>
      <c r="G74" s="2" t="s">
        <v>75</v>
      </c>
      <c r="H74" s="2" t="s">
        <v>76</v>
      </c>
      <c r="I74" s="2" t="s">
        <v>77</v>
      </c>
      <c r="J74" s="2" t="s">
        <v>78</v>
      </c>
      <c r="K74" s="2" t="s">
        <v>79</v>
      </c>
      <c r="L74" s="2" t="s">
        <v>80</v>
      </c>
      <c r="M74" s="2" t="s">
        <v>81</v>
      </c>
      <c r="N74" s="2" t="s">
        <v>82</v>
      </c>
      <c r="O74" s="2" t="s">
        <v>83</v>
      </c>
      <c r="R74" t="s">
        <v>3</v>
      </c>
      <c r="S74" t="s">
        <v>1</v>
      </c>
      <c r="T74" t="s">
        <v>4</v>
      </c>
      <c r="U74">
        <v>11.9</v>
      </c>
      <c r="V74">
        <v>15.299999999999999</v>
      </c>
      <c r="W74">
        <v>17</v>
      </c>
      <c r="X74">
        <v>25.5</v>
      </c>
      <c r="Y74">
        <v>17</v>
      </c>
      <c r="Z74">
        <v>22.099999999999998</v>
      </c>
      <c r="AA74">
        <v>13.6</v>
      </c>
      <c r="AB74">
        <v>22.099999999999998</v>
      </c>
      <c r="AC74">
        <v>32.299999999999997</v>
      </c>
      <c r="AD74">
        <v>10.199999999999999</v>
      </c>
      <c r="AE74">
        <v>11.9</v>
      </c>
      <c r="AF74">
        <v>22.099999999999998</v>
      </c>
      <c r="AX74">
        <f t="shared" si="44"/>
        <v>2.5319148936170213</v>
      </c>
      <c r="AY74">
        <f t="shared" si="45"/>
        <v>3.2587859424920125</v>
      </c>
      <c r="AZ74">
        <f t="shared" si="46"/>
        <v>3.4836065573770489</v>
      </c>
      <c r="BA74">
        <f t="shared" si="47"/>
        <v>5.2631578947368416</v>
      </c>
      <c r="BB74">
        <f t="shared" si="48"/>
        <v>3.4343434343434343</v>
      </c>
      <c r="BC74">
        <f t="shared" si="49"/>
        <v>4.4782168186423501</v>
      </c>
      <c r="BD74">
        <f t="shared" si="50"/>
        <v>2.7254509018036073</v>
      </c>
      <c r="BE74">
        <f t="shared" si="51"/>
        <v>4.3632773938795655</v>
      </c>
      <c r="BF74">
        <f t="shared" si="52"/>
        <v>6.1406844106463874</v>
      </c>
      <c r="BG74">
        <f t="shared" si="53"/>
        <v>1.9825072886297375</v>
      </c>
      <c r="BH74">
        <f t="shared" si="54"/>
        <v>2.3129251700680276</v>
      </c>
      <c r="BI74">
        <f t="shared" si="55"/>
        <v>4.2954324586977641</v>
      </c>
    </row>
    <row r="75" spans="1:61" x14ac:dyDescent="0.35">
      <c r="R75" t="s">
        <v>7</v>
      </c>
      <c r="S75" t="s">
        <v>1</v>
      </c>
      <c r="T75" t="s">
        <v>4</v>
      </c>
      <c r="U75">
        <v>10.199999999999999</v>
      </c>
      <c r="V75">
        <v>22.099999999999998</v>
      </c>
      <c r="W75">
        <v>17</v>
      </c>
      <c r="X75">
        <v>27.2</v>
      </c>
      <c r="Y75">
        <v>17</v>
      </c>
      <c r="Z75">
        <v>27.2</v>
      </c>
      <c r="AA75">
        <v>28.9</v>
      </c>
      <c r="AB75">
        <v>30.599999999999998</v>
      </c>
      <c r="AC75">
        <v>30.599999999999998</v>
      </c>
      <c r="AD75">
        <v>25.5</v>
      </c>
      <c r="AE75">
        <v>39.1</v>
      </c>
      <c r="AF75">
        <v>23.8</v>
      </c>
      <c r="AX75">
        <f t="shared" si="44"/>
        <v>1.9577735124760076</v>
      </c>
      <c r="AY75">
        <f t="shared" si="45"/>
        <v>4.2296650717703344</v>
      </c>
      <c r="AZ75">
        <f t="shared" si="46"/>
        <v>3.0937215650591448</v>
      </c>
      <c r="BA75">
        <f t="shared" si="47"/>
        <v>5.0370370370370372</v>
      </c>
      <c r="BB75">
        <f t="shared" si="48"/>
        <v>3.0909090909090908</v>
      </c>
      <c r="BC75">
        <f t="shared" si="49"/>
        <v>4.8571428571428568</v>
      </c>
      <c r="BD75">
        <f t="shared" si="50"/>
        <v>5.124113475177305</v>
      </c>
      <c r="BE75">
        <f t="shared" si="51"/>
        <v>5.3263707571801566</v>
      </c>
      <c r="BF75">
        <f t="shared" si="52"/>
        <v>5.2173913043478262</v>
      </c>
      <c r="BG75">
        <f t="shared" si="53"/>
        <v>4.3589743589743586</v>
      </c>
      <c r="BH75">
        <f t="shared" si="54"/>
        <v>6.5112406328059951</v>
      </c>
      <c r="BI75">
        <f t="shared" si="55"/>
        <v>3.9469320066334994</v>
      </c>
    </row>
    <row r="76" spans="1:61" x14ac:dyDescent="0.35">
      <c r="A76" t="s">
        <v>3</v>
      </c>
      <c r="B76" t="s">
        <v>1</v>
      </c>
      <c r="C76" t="s">
        <v>4</v>
      </c>
      <c r="D76">
        <v>0.79757187420959441</v>
      </c>
      <c r="E76">
        <v>0.8410974417048438</v>
      </c>
      <c r="F76">
        <v>0.69292748433303486</v>
      </c>
      <c r="G76">
        <v>0.53918495297805635</v>
      </c>
      <c r="H76">
        <v>0.69292748433303486</v>
      </c>
      <c r="I76">
        <v>0.77636792216259587</v>
      </c>
      <c r="J76">
        <v>0.71487946799667501</v>
      </c>
      <c r="K76">
        <v>0.71487946799667501</v>
      </c>
      <c r="L76">
        <v>0.72521819791710584</v>
      </c>
      <c r="M76">
        <v>0.82132314637957982</v>
      </c>
      <c r="N76">
        <v>0.79757187420959441</v>
      </c>
      <c r="O76">
        <v>0.65854965923883912</v>
      </c>
      <c r="R76" t="s">
        <v>28</v>
      </c>
      <c r="S76" t="s">
        <v>1</v>
      </c>
      <c r="T76" t="s">
        <v>4</v>
      </c>
      <c r="U76">
        <v>8.5</v>
      </c>
      <c r="V76">
        <v>18.7</v>
      </c>
      <c r="W76">
        <v>20.399999999999999</v>
      </c>
      <c r="X76">
        <v>17</v>
      </c>
      <c r="Y76">
        <v>23.8</v>
      </c>
      <c r="Z76">
        <v>15.299999999999999</v>
      </c>
      <c r="AA76">
        <v>18.7</v>
      </c>
      <c r="AB76">
        <v>17</v>
      </c>
      <c r="AC76">
        <v>22.099999999999998</v>
      </c>
      <c r="AD76">
        <v>18.7</v>
      </c>
      <c r="AE76">
        <v>13.6</v>
      </c>
      <c r="AF76">
        <v>20.399999999999999</v>
      </c>
      <c r="AX76">
        <f t="shared" si="44"/>
        <v>1.8743109151047408</v>
      </c>
      <c r="AY76">
        <f t="shared" si="45"/>
        <v>4.1463414634146334</v>
      </c>
      <c r="AZ76">
        <f t="shared" si="46"/>
        <v>4.4884488448844877</v>
      </c>
      <c r="BA76">
        <f t="shared" si="47"/>
        <v>3.7486218302094816</v>
      </c>
      <c r="BB76">
        <f t="shared" si="48"/>
        <v>5.2078774617067838</v>
      </c>
      <c r="BC76">
        <f t="shared" si="49"/>
        <v>3.3626373626373622</v>
      </c>
      <c r="BD76">
        <f t="shared" si="50"/>
        <v>4.0608034744842563</v>
      </c>
      <c r="BE76">
        <f t="shared" si="51"/>
        <v>3.6717062634989204</v>
      </c>
      <c r="BF76">
        <f t="shared" si="52"/>
        <v>4.737406216505895</v>
      </c>
      <c r="BG76">
        <f t="shared" si="53"/>
        <v>3.9368421052631581</v>
      </c>
      <c r="BH76">
        <f t="shared" si="54"/>
        <v>2.8571428571428572</v>
      </c>
      <c r="BI76">
        <f t="shared" si="55"/>
        <v>4.2947368421052632</v>
      </c>
    </row>
    <row r="77" spans="1:61" x14ac:dyDescent="0.35">
      <c r="A77" t="s">
        <v>7</v>
      </c>
      <c r="B77" t="s">
        <v>1</v>
      </c>
      <c r="C77" t="s">
        <v>4</v>
      </c>
      <c r="D77">
        <v>0.86241476133172879</v>
      </c>
      <c r="E77">
        <v>0.8282291305520243</v>
      </c>
      <c r="F77">
        <v>0.73390224980605112</v>
      </c>
      <c r="G77">
        <v>0.63286058335563289</v>
      </c>
      <c r="H77">
        <v>0.84039087947882729</v>
      </c>
      <c r="I77">
        <v>0.72707380147205092</v>
      </c>
      <c r="J77">
        <v>0.65722179766033739</v>
      </c>
      <c r="K77">
        <v>0.49368541905855334</v>
      </c>
      <c r="L77">
        <v>0.7148794679966749</v>
      </c>
      <c r="M77">
        <v>0.71487946799667501</v>
      </c>
      <c r="N77">
        <v>0.68555940850571973</v>
      </c>
      <c r="O77">
        <v>0.80465381173216166</v>
      </c>
      <c r="R77" t="s">
        <v>35</v>
      </c>
      <c r="S77" t="s">
        <v>1</v>
      </c>
      <c r="T77" t="s">
        <v>4</v>
      </c>
      <c r="U77">
        <v>13.6</v>
      </c>
      <c r="V77">
        <v>20.399999999999999</v>
      </c>
      <c r="W77">
        <v>23.8</v>
      </c>
      <c r="X77">
        <v>10.199999999999999</v>
      </c>
      <c r="Y77">
        <v>15.299999999999999</v>
      </c>
      <c r="Z77">
        <v>23.8</v>
      </c>
      <c r="AA77">
        <v>22.099999999999998</v>
      </c>
      <c r="AB77">
        <v>23.8</v>
      </c>
      <c r="AC77">
        <v>32.299999999999997</v>
      </c>
      <c r="AD77">
        <v>27.2</v>
      </c>
      <c r="AE77">
        <v>18.7</v>
      </c>
      <c r="AF77">
        <v>25.5</v>
      </c>
      <c r="AX77">
        <f t="shared" si="44"/>
        <v>3.0909090909090908</v>
      </c>
      <c r="AY77">
        <f t="shared" si="45"/>
        <v>4.6469248291571752</v>
      </c>
      <c r="AZ77">
        <f t="shared" si="46"/>
        <v>5.3243847874720363</v>
      </c>
      <c r="BA77">
        <f t="shared" si="47"/>
        <v>2.2616407982261637</v>
      </c>
      <c r="BB77">
        <f t="shared" si="48"/>
        <v>3.297413793103448</v>
      </c>
      <c r="BC77">
        <f t="shared" si="49"/>
        <v>5.118279569892473</v>
      </c>
      <c r="BD77">
        <f t="shared" si="50"/>
        <v>4.6575342465753424</v>
      </c>
      <c r="BE77">
        <f t="shared" si="51"/>
        <v>5</v>
      </c>
      <c r="BF77">
        <f t="shared" si="52"/>
        <v>7.391304347826086</v>
      </c>
      <c r="BG77">
        <f t="shared" si="53"/>
        <v>5.6256463288521203</v>
      </c>
      <c r="BH77">
        <f t="shared" si="54"/>
        <v>3.8477366255144032</v>
      </c>
      <c r="BI77">
        <f t="shared" si="55"/>
        <v>5.2254098360655741</v>
      </c>
    </row>
    <row r="78" spans="1:61" x14ac:dyDescent="0.35">
      <c r="A78" t="s">
        <v>10</v>
      </c>
      <c r="B78" t="s">
        <v>6</v>
      </c>
      <c r="C78" t="s">
        <v>2</v>
      </c>
      <c r="D78">
        <v>1</v>
      </c>
      <c r="F78">
        <v>0.78995713410900181</v>
      </c>
      <c r="G78">
        <v>0.62568206620589295</v>
      </c>
      <c r="H78">
        <v>0.83373727581192436</v>
      </c>
      <c r="I78">
        <v>1</v>
      </c>
      <c r="J78">
        <v>0.71487946799667501</v>
      </c>
      <c r="K78">
        <v>0.94609460946094615</v>
      </c>
      <c r="L78">
        <v>0.89313532038633292</v>
      </c>
      <c r="M78">
        <v>0.94609460946094615</v>
      </c>
      <c r="N78">
        <v>0.95756526042311019</v>
      </c>
      <c r="O78">
        <v>0.84653243847874715</v>
      </c>
      <c r="R78" t="s">
        <v>36</v>
      </c>
      <c r="S78" t="s">
        <v>1</v>
      </c>
      <c r="T78" t="s">
        <v>4</v>
      </c>
      <c r="U78">
        <v>18.7</v>
      </c>
      <c r="V78">
        <v>28.9</v>
      </c>
      <c r="W78">
        <v>32.299999999999997</v>
      </c>
      <c r="X78">
        <v>32.299999999999997</v>
      </c>
      <c r="Y78">
        <v>32.299999999999997</v>
      </c>
      <c r="Z78">
        <v>28.9</v>
      </c>
      <c r="AA78">
        <v>27.2</v>
      </c>
      <c r="AB78">
        <v>22.099999999999998</v>
      </c>
      <c r="AC78">
        <v>23.8</v>
      </c>
      <c r="AD78">
        <v>37.4</v>
      </c>
      <c r="AE78">
        <v>22.099999999999998</v>
      </c>
      <c r="AF78">
        <v>23.8</v>
      </c>
      <c r="AX78">
        <f t="shared" si="44"/>
        <v>4.021505376344086</v>
      </c>
      <c r="AY78">
        <f t="shared" si="45"/>
        <v>6.1752136752136746</v>
      </c>
      <c r="AZ78">
        <f t="shared" si="46"/>
        <v>6.7714884696016764</v>
      </c>
      <c r="BA78">
        <f t="shared" si="47"/>
        <v>6.7432150313152386</v>
      </c>
      <c r="BB78">
        <f t="shared" si="48"/>
        <v>6.6529351184346028</v>
      </c>
      <c r="BC78">
        <f t="shared" si="49"/>
        <v>5.879959308240081</v>
      </c>
      <c r="BD78">
        <f t="shared" si="50"/>
        <v>5.4399999999999995</v>
      </c>
      <c r="BE78">
        <f t="shared" si="51"/>
        <v>4.350393700787401</v>
      </c>
      <c r="BF78">
        <f t="shared" si="52"/>
        <v>4.6079380445304938</v>
      </c>
      <c r="BG78">
        <f t="shared" si="53"/>
        <v>7.1853986551392888</v>
      </c>
      <c r="BH78">
        <f t="shared" si="54"/>
        <v>4.2215854823304682</v>
      </c>
      <c r="BI78">
        <f t="shared" si="55"/>
        <v>4.5419847328244281</v>
      </c>
    </row>
    <row r="79" spans="1:61" x14ac:dyDescent="0.35">
      <c r="A79" t="s">
        <v>12</v>
      </c>
      <c r="B79" t="s">
        <v>6</v>
      </c>
      <c r="C79" t="s">
        <v>4</v>
      </c>
      <c r="D79">
        <v>1</v>
      </c>
      <c r="E79">
        <v>0.87333825701624812</v>
      </c>
      <c r="F79">
        <v>0.81439393939393934</v>
      </c>
      <c r="G79">
        <v>0.7581100141043724</v>
      </c>
      <c r="H79">
        <v>0.82132314637957982</v>
      </c>
      <c r="I79">
        <v>0.97409952427697644</v>
      </c>
      <c r="J79">
        <v>0.35781152485957979</v>
      </c>
      <c r="K79">
        <v>0.87188517154901024</v>
      </c>
      <c r="L79">
        <v>0.78362655078152388</v>
      </c>
      <c r="M79">
        <v>0.82132314637957982</v>
      </c>
      <c r="N79">
        <v>0.7148794679966749</v>
      </c>
      <c r="O79">
        <v>0.6869009584664536</v>
      </c>
      <c r="R79" t="s">
        <v>40</v>
      </c>
      <c r="S79" t="s">
        <v>1</v>
      </c>
      <c r="T79" t="s">
        <v>4</v>
      </c>
      <c r="U79">
        <v>17</v>
      </c>
      <c r="V79">
        <v>15.299999999999999</v>
      </c>
      <c r="W79">
        <v>20.399999999999999</v>
      </c>
      <c r="X79">
        <v>62.9</v>
      </c>
      <c r="Y79">
        <v>13.6</v>
      </c>
      <c r="Z79">
        <v>25.5</v>
      </c>
      <c r="AA79">
        <v>11.9</v>
      </c>
      <c r="AB79">
        <v>17</v>
      </c>
      <c r="AC79">
        <v>23.8</v>
      </c>
      <c r="AD79">
        <v>23.8</v>
      </c>
      <c r="AE79">
        <v>27.2</v>
      </c>
      <c r="AF79">
        <v>30.599999999999998</v>
      </c>
      <c r="AX79">
        <f t="shared" si="44"/>
        <v>3.494347379239465</v>
      </c>
      <c r="AY79">
        <f t="shared" si="45"/>
        <v>3.1775700934579438</v>
      </c>
      <c r="AZ79">
        <f t="shared" si="46"/>
        <v>4.1632653061224492</v>
      </c>
      <c r="BA79">
        <f t="shared" si="47"/>
        <v>12.823649337410806</v>
      </c>
      <c r="BB79">
        <f t="shared" si="48"/>
        <v>2.6204238921001926</v>
      </c>
      <c r="BC79">
        <f t="shared" si="49"/>
        <v>4.975609756097561</v>
      </c>
      <c r="BD79">
        <f t="shared" si="50"/>
        <v>2.2884615384615383</v>
      </c>
      <c r="BE79">
        <f t="shared" si="51"/>
        <v>3.2598274209012463</v>
      </c>
      <c r="BF79">
        <f t="shared" si="52"/>
        <v>4.5333333333333332</v>
      </c>
      <c r="BG79">
        <f t="shared" si="53"/>
        <v>4.5637583892617446</v>
      </c>
      <c r="BH79">
        <f t="shared" si="54"/>
        <v>5.166191832858499</v>
      </c>
      <c r="BI79">
        <f t="shared" si="55"/>
        <v>5.7572906867356535</v>
      </c>
    </row>
    <row r="80" spans="1:61" x14ac:dyDescent="0.35">
      <c r="A80" t="s">
        <v>14</v>
      </c>
      <c r="B80" t="s">
        <v>6</v>
      </c>
      <c r="C80" t="s">
        <v>4</v>
      </c>
      <c r="D80">
        <v>1</v>
      </c>
      <c r="E80">
        <v>0.94355148389928145</v>
      </c>
      <c r="F80">
        <v>0.78174711389873641</v>
      </c>
      <c r="G80">
        <v>0.80293019247342712</v>
      </c>
      <c r="H80">
        <v>0.86241476133172879</v>
      </c>
      <c r="I80">
        <v>0.97707678941388754</v>
      </c>
      <c r="J80">
        <v>0.8069056108087822</v>
      </c>
      <c r="K80">
        <v>0.86989505626501451</v>
      </c>
      <c r="L80">
        <v>0.81676262836113256</v>
      </c>
      <c r="M80">
        <v>0.88265480670543961</v>
      </c>
      <c r="N80">
        <v>0.88814001521904551</v>
      </c>
      <c r="O80">
        <v>0.84453844991690585</v>
      </c>
      <c r="R80" t="s">
        <v>53</v>
      </c>
      <c r="S80" t="s">
        <v>1</v>
      </c>
      <c r="T80" t="s">
        <v>4</v>
      </c>
      <c r="U80">
        <v>42.5</v>
      </c>
      <c r="V80">
        <v>25.5</v>
      </c>
      <c r="W80">
        <v>44.199999999999996</v>
      </c>
      <c r="X80">
        <v>39.1</v>
      </c>
      <c r="Y80">
        <v>56.1</v>
      </c>
      <c r="Z80">
        <v>25.5</v>
      </c>
      <c r="AA80">
        <v>10.199999999999999</v>
      </c>
      <c r="AB80">
        <v>27.2</v>
      </c>
      <c r="AC80">
        <v>39.1</v>
      </c>
      <c r="AD80">
        <v>74.8</v>
      </c>
      <c r="AE80">
        <v>51</v>
      </c>
      <c r="AF80">
        <v>44.199999999999996</v>
      </c>
      <c r="AX80">
        <f t="shared" si="44"/>
        <v>9.2391304347826075</v>
      </c>
      <c r="AY80">
        <f t="shared" si="45"/>
        <v>5.5374592833876219</v>
      </c>
      <c r="AZ80">
        <f t="shared" si="46"/>
        <v>9.2275574112734855</v>
      </c>
      <c r="BA80">
        <f t="shared" si="47"/>
        <v>8.1543274244004174</v>
      </c>
      <c r="BB80">
        <f t="shared" si="48"/>
        <v>11.567010309278352</v>
      </c>
      <c r="BC80">
        <f t="shared" si="49"/>
        <v>5.2361396303901433</v>
      </c>
      <c r="BD80">
        <f t="shared" si="50"/>
        <v>2.0440881763527052</v>
      </c>
      <c r="BE80">
        <f t="shared" si="51"/>
        <v>5.2662149080348497</v>
      </c>
      <c r="BF80">
        <f t="shared" si="52"/>
        <v>7.4904214559386979</v>
      </c>
      <c r="BG80">
        <f t="shared" si="53"/>
        <v>14.482090997095836</v>
      </c>
      <c r="BH80">
        <f t="shared" si="54"/>
        <v>9.8837209302325579</v>
      </c>
      <c r="BI80">
        <f t="shared" si="55"/>
        <v>8.475551294343239</v>
      </c>
    </row>
    <row r="81" spans="1:61" x14ac:dyDescent="0.35">
      <c r="A81" t="s">
        <v>16</v>
      </c>
      <c r="B81" t="s">
        <v>1</v>
      </c>
      <c r="C81" t="s">
        <v>2</v>
      </c>
      <c r="D81">
        <v>0.66102997694081478</v>
      </c>
      <c r="E81">
        <v>0.64582746644137801</v>
      </c>
      <c r="F81">
        <v>0.58894024995719907</v>
      </c>
      <c r="G81">
        <v>0.33398058252427182</v>
      </c>
      <c r="H81">
        <v>0.54126347258280227</v>
      </c>
      <c r="I81">
        <v>0.88814001521904551</v>
      </c>
      <c r="J81">
        <v>0.62568206620589295</v>
      </c>
      <c r="K81">
        <v>0.58512246749319619</v>
      </c>
      <c r="L81">
        <v>0.53643829919950092</v>
      </c>
      <c r="M81">
        <v>0.61472480343102209</v>
      </c>
      <c r="N81">
        <v>0.69828811150957437</v>
      </c>
      <c r="O81">
        <v>0.60675544580650853</v>
      </c>
    </row>
    <row r="82" spans="1:61" x14ac:dyDescent="0.35">
      <c r="A82" t="s">
        <v>18</v>
      </c>
      <c r="B82" t="s">
        <v>1</v>
      </c>
      <c r="C82" t="s">
        <v>2</v>
      </c>
      <c r="D82">
        <v>1</v>
      </c>
      <c r="E82">
        <v>0.74129942894084688</v>
      </c>
      <c r="F82">
        <v>0.65283400809716585</v>
      </c>
      <c r="G82">
        <v>0.45526733721545792</v>
      </c>
      <c r="H82">
        <v>0.66330107979245545</v>
      </c>
      <c r="I82">
        <v>0.83980809238738163</v>
      </c>
      <c r="J82">
        <v>0.60675544580650853</v>
      </c>
      <c r="K82">
        <v>0.6796465263309146</v>
      </c>
      <c r="L82">
        <v>0.6796465263309146</v>
      </c>
      <c r="M82">
        <v>0.78995713410900181</v>
      </c>
      <c r="N82">
        <v>0.53643829919950092</v>
      </c>
      <c r="O82">
        <v>0.55627425614489001</v>
      </c>
    </row>
    <row r="83" spans="1:61" x14ac:dyDescent="0.35">
      <c r="A83" t="s">
        <v>20</v>
      </c>
      <c r="B83" t="s">
        <v>6</v>
      </c>
      <c r="C83" t="s">
        <v>1</v>
      </c>
      <c r="D83">
        <v>0.8826548067054395</v>
      </c>
      <c r="E83">
        <v>0.84653243847874715</v>
      </c>
      <c r="F83">
        <v>0.76323833941425889</v>
      </c>
      <c r="G83">
        <v>0.66102997694081478</v>
      </c>
      <c r="H83">
        <v>0.88917609046849755</v>
      </c>
      <c r="I83">
        <v>0.73227843610302978</v>
      </c>
      <c r="J83">
        <v>0.71487946799667501</v>
      </c>
      <c r="K83">
        <v>0.87531806615776087</v>
      </c>
      <c r="L83">
        <v>0.77515568666011148</v>
      </c>
      <c r="M83">
        <v>0.62568206620589295</v>
      </c>
      <c r="N83">
        <v>0.86700271423032194</v>
      </c>
      <c r="O83">
        <v>0.92612534998923113</v>
      </c>
      <c r="S83" t="s">
        <v>100</v>
      </c>
      <c r="T83" t="s">
        <v>95</v>
      </c>
      <c r="U83">
        <f>AVERAGE(U55:U59)</f>
        <v>6.7999999999999989</v>
      </c>
      <c r="V83">
        <f t="shared" ref="V83:AF83" si="56">AVERAGE(V55:V59)</f>
        <v>6.8</v>
      </c>
      <c r="W83">
        <f t="shared" si="56"/>
        <v>22.44</v>
      </c>
      <c r="X83">
        <f t="shared" si="56"/>
        <v>24.139999999999997</v>
      </c>
      <c r="Y83">
        <f t="shared" si="56"/>
        <v>10.199999999999999</v>
      </c>
      <c r="Z83">
        <f t="shared" si="56"/>
        <v>8.16</v>
      </c>
      <c r="AA83">
        <f t="shared" si="56"/>
        <v>10.540000000000001</v>
      </c>
      <c r="AB83">
        <f t="shared" si="56"/>
        <v>13.26</v>
      </c>
      <c r="AC83">
        <f t="shared" si="56"/>
        <v>26.18</v>
      </c>
      <c r="AD83">
        <f t="shared" si="56"/>
        <v>15.979999999999999</v>
      </c>
      <c r="AE83">
        <f t="shared" si="56"/>
        <v>17.339999999999996</v>
      </c>
      <c r="AF83">
        <f t="shared" si="56"/>
        <v>12.919999999999998</v>
      </c>
      <c r="AI83">
        <v>6.7999999999999989</v>
      </c>
      <c r="AJ83">
        <v>2.7933850432763476</v>
      </c>
      <c r="AK83">
        <v>4.4624999999999995</v>
      </c>
      <c r="AL83">
        <v>1.398077442674148</v>
      </c>
      <c r="AM83">
        <v>13.883333333333333</v>
      </c>
      <c r="AN83">
        <v>4.7156064768430843</v>
      </c>
      <c r="AO83">
        <v>17.485714285714288</v>
      </c>
      <c r="AP83">
        <v>4.3848998778507484</v>
      </c>
      <c r="AV83" t="s">
        <v>100</v>
      </c>
      <c r="AW83" t="s">
        <v>95</v>
      </c>
      <c r="AX83">
        <f>AVERAGE(AX55:AX59)</f>
        <v>2.5625870049598864</v>
      </c>
      <c r="AY83">
        <f t="shared" ref="AY83:BI83" si="57">AVERAGE(AY55:AY59)</f>
        <v>2.5641724269404742</v>
      </c>
      <c r="AZ83">
        <f t="shared" si="57"/>
        <v>8.848821660710529</v>
      </c>
      <c r="BA83">
        <f t="shared" si="57"/>
        <v>9.5572197906371059</v>
      </c>
      <c r="BB83">
        <f t="shared" si="57"/>
        <v>3.9130786349130262</v>
      </c>
      <c r="BC83">
        <f t="shared" si="57"/>
        <v>3.0315863799685747</v>
      </c>
      <c r="BD83">
        <f t="shared" si="57"/>
        <v>3.8280216044551976</v>
      </c>
      <c r="BE83">
        <f t="shared" si="57"/>
        <v>4.9592025715867418</v>
      </c>
      <c r="BF83">
        <f t="shared" si="57"/>
        <v>9.9334540008064778</v>
      </c>
      <c r="BG83">
        <f t="shared" si="57"/>
        <v>6.0788755937241579</v>
      </c>
      <c r="BH83">
        <f t="shared" si="57"/>
        <v>6.3544117310524815</v>
      </c>
      <c r="BI83">
        <f t="shared" si="57"/>
        <v>4.7398057831616596</v>
      </c>
    </row>
    <row r="84" spans="1:61" x14ac:dyDescent="0.35">
      <c r="A84" t="s">
        <v>22</v>
      </c>
      <c r="B84" t="s">
        <v>6</v>
      </c>
      <c r="C84" t="s">
        <v>4</v>
      </c>
      <c r="D84">
        <v>0.8826548067054395</v>
      </c>
      <c r="E84">
        <v>0.6869009584664536</v>
      </c>
      <c r="F84">
        <v>0.84453844991690585</v>
      </c>
      <c r="G84">
        <v>0.82132314637957982</v>
      </c>
      <c r="H84">
        <v>0.92612534998923113</v>
      </c>
      <c r="I84">
        <v>0.95756526042311019</v>
      </c>
      <c r="J84">
        <v>0.82132314637957982</v>
      </c>
      <c r="K84">
        <v>0.7959278111985193</v>
      </c>
      <c r="L84">
        <v>0.76522929500342229</v>
      </c>
      <c r="M84">
        <v>0.86700271423032194</v>
      </c>
      <c r="N84">
        <v>0.78362655078152388</v>
      </c>
      <c r="O84">
        <v>0.87333825701624812</v>
      </c>
      <c r="T84" t="s">
        <v>96</v>
      </c>
      <c r="U84">
        <f>STDEV(U55:U59)/SQRT(5)</f>
        <v>2.7933850432763476</v>
      </c>
      <c r="V84">
        <f t="shared" ref="V84:AF84" si="58">STDEV(V55:V59)/SQRT(5)</f>
        <v>2.894995682207488</v>
      </c>
      <c r="W84">
        <f t="shared" si="58"/>
        <v>11.8683865794808</v>
      </c>
      <c r="X84">
        <f t="shared" si="58"/>
        <v>12.322361786605679</v>
      </c>
      <c r="Y84">
        <f t="shared" si="58"/>
        <v>0.76026311234992661</v>
      </c>
      <c r="Z84">
        <f t="shared" si="58"/>
        <v>2.4868856025157249</v>
      </c>
      <c r="AA84">
        <f t="shared" si="58"/>
        <v>2.7093541665865675</v>
      </c>
      <c r="AB84">
        <f t="shared" si="58"/>
        <v>2.2424540129063972</v>
      </c>
      <c r="AC84">
        <f t="shared" si="58"/>
        <v>8.9569191131772499</v>
      </c>
      <c r="AD84">
        <f t="shared" si="58"/>
        <v>5.5504414238869328</v>
      </c>
      <c r="AE84">
        <f t="shared" si="58"/>
        <v>4.0729105072417227</v>
      </c>
      <c r="AF84">
        <f t="shared" si="58"/>
        <v>1.8309560344257312</v>
      </c>
      <c r="AI84">
        <v>6.8</v>
      </c>
      <c r="AJ84">
        <v>2.894995682207488</v>
      </c>
      <c r="AK84">
        <v>10.199999999999999</v>
      </c>
      <c r="AL84">
        <v>1.2442725930093799</v>
      </c>
      <c r="AM84">
        <v>18.416666666666664</v>
      </c>
      <c r="AN84">
        <v>1.6077762420326001</v>
      </c>
      <c r="AO84">
        <v>20.885714285714283</v>
      </c>
      <c r="AP84">
        <v>1.9173926457100912</v>
      </c>
      <c r="AW84" t="s">
        <v>96</v>
      </c>
      <c r="AX84">
        <f>STDEV(AX55:AX59)/SQRT(5)</f>
        <v>1.0746579185413552</v>
      </c>
      <c r="AY84">
        <f t="shared" ref="AY84:BI84" si="59">STDEV(AY55:AY59)/SQRT(5)</f>
        <v>1.0901036065887975</v>
      </c>
      <c r="AZ84">
        <f t="shared" si="59"/>
        <v>4.8575116974249681</v>
      </c>
      <c r="BA84">
        <f t="shared" si="59"/>
        <v>5.0718022453272349</v>
      </c>
      <c r="BB84">
        <f t="shared" si="59"/>
        <v>0.37610922156459697</v>
      </c>
      <c r="BC84">
        <f t="shared" si="59"/>
        <v>0.890098452608163</v>
      </c>
      <c r="BD84">
        <f t="shared" si="59"/>
        <v>0.97084748063814097</v>
      </c>
      <c r="BE84">
        <f t="shared" si="59"/>
        <v>0.89970994582374431</v>
      </c>
      <c r="BF84">
        <f t="shared" si="59"/>
        <v>3.7714111618159141</v>
      </c>
      <c r="BG84">
        <f t="shared" si="59"/>
        <v>2.3008227231338743</v>
      </c>
      <c r="BH84">
        <f t="shared" si="59"/>
        <v>1.5985060678002923</v>
      </c>
      <c r="BI84">
        <f t="shared" si="59"/>
        <v>0.78439651509329678</v>
      </c>
    </row>
    <row r="85" spans="1:61" x14ac:dyDescent="0.35">
      <c r="A85" t="s">
        <v>24</v>
      </c>
      <c r="B85" t="s">
        <v>6</v>
      </c>
      <c r="C85" t="s">
        <v>1</v>
      </c>
      <c r="D85">
        <v>0.87333825701624812</v>
      </c>
      <c r="E85">
        <v>0.86700271423032194</v>
      </c>
      <c r="F85">
        <v>0.79757187420959441</v>
      </c>
      <c r="G85">
        <v>0.94609460946094615</v>
      </c>
      <c r="H85">
        <v>0.91420710355177592</v>
      </c>
      <c r="I85">
        <v>0.82459728969572998</v>
      </c>
      <c r="J85">
        <v>0.8657233935462223</v>
      </c>
      <c r="K85">
        <v>0.78995713410900181</v>
      </c>
      <c r="L85">
        <v>0.81125697665277885</v>
      </c>
      <c r="M85">
        <v>0.64169526936278165</v>
      </c>
      <c r="N85">
        <v>0.90386771300448432</v>
      </c>
      <c r="O85">
        <v>0.8069056108087822</v>
      </c>
      <c r="S85" t="s">
        <v>101</v>
      </c>
      <c r="T85" t="s">
        <v>97</v>
      </c>
      <c r="U85">
        <f>AVERAGE(U60:U67)</f>
        <v>4.4624999999999995</v>
      </c>
      <c r="V85">
        <f t="shared" ref="V85:AF85" si="60">AVERAGE(V60:V67)</f>
        <v>10.199999999999999</v>
      </c>
      <c r="W85">
        <f t="shared" si="60"/>
        <v>18.912500000000001</v>
      </c>
      <c r="X85">
        <f t="shared" si="60"/>
        <v>12.112499999999999</v>
      </c>
      <c r="Y85">
        <f t="shared" si="60"/>
        <v>8.7124999999999986</v>
      </c>
      <c r="Z85">
        <f t="shared" si="60"/>
        <v>5.9499999999999993</v>
      </c>
      <c r="AA85">
        <f t="shared" si="60"/>
        <v>14.237500000000001</v>
      </c>
      <c r="AB85">
        <f t="shared" si="60"/>
        <v>11.475</v>
      </c>
      <c r="AC85">
        <f t="shared" si="60"/>
        <v>15.299999999999999</v>
      </c>
      <c r="AD85">
        <f t="shared" si="60"/>
        <v>12.537499999999998</v>
      </c>
      <c r="AE85">
        <f t="shared" si="60"/>
        <v>12.75</v>
      </c>
      <c r="AF85">
        <f t="shared" si="60"/>
        <v>15.0875</v>
      </c>
      <c r="AI85">
        <v>22.44</v>
      </c>
      <c r="AJ85">
        <v>11.8683865794808</v>
      </c>
      <c r="AK85">
        <v>18.912500000000001</v>
      </c>
      <c r="AL85">
        <v>3.6124999999999976</v>
      </c>
      <c r="AM85">
        <v>24.366666666666664</v>
      </c>
      <c r="AN85">
        <v>4.7613490151893361</v>
      </c>
      <c r="AO85">
        <v>25.014285714285712</v>
      </c>
      <c r="AP85">
        <v>3.759713044485006</v>
      </c>
      <c r="AV85" t="s">
        <v>101</v>
      </c>
      <c r="AW85" t="s">
        <v>97</v>
      </c>
      <c r="AX85">
        <f>AVERAGE(AX60:AX67)</f>
        <v>1.6237448701776991</v>
      </c>
      <c r="AY85">
        <f t="shared" ref="AY85:BI85" si="61">AVERAGE(AY60:AY67)</f>
        <v>3.7798951292475285</v>
      </c>
      <c r="AZ85">
        <f t="shared" si="61"/>
        <v>7.0210116632612554</v>
      </c>
      <c r="BA85">
        <f t="shared" si="61"/>
        <v>4.5241140027225741</v>
      </c>
      <c r="BB85">
        <f t="shared" si="61"/>
        <v>3.2908389333800274</v>
      </c>
      <c r="BC85">
        <f t="shared" si="61"/>
        <v>2.1551008930162525</v>
      </c>
      <c r="BD85">
        <f t="shared" si="61"/>
        <v>5.1342733815749879</v>
      </c>
      <c r="BE85">
        <f t="shared" si="61"/>
        <v>4.1509807595950505</v>
      </c>
      <c r="BF85">
        <f t="shared" si="61"/>
        <v>5.4811136029322141</v>
      </c>
      <c r="BG85">
        <f t="shared" si="61"/>
        <v>4.6240135126966937</v>
      </c>
      <c r="BH85">
        <f t="shared" si="61"/>
        <v>4.4735883423737661</v>
      </c>
      <c r="BI85">
        <f t="shared" si="61"/>
        <v>5.3781916802964913</v>
      </c>
    </row>
    <row r="86" spans="1:61" x14ac:dyDescent="0.35">
      <c r="A86" t="s">
        <v>26</v>
      </c>
      <c r="B86" t="s">
        <v>1</v>
      </c>
      <c r="C86" t="s">
        <v>2</v>
      </c>
      <c r="D86">
        <v>1</v>
      </c>
      <c r="E86">
        <v>0.57763349378708151</v>
      </c>
      <c r="F86">
        <v>0.65283400809716585</v>
      </c>
      <c r="G86">
        <v>0.61472480343102209</v>
      </c>
      <c r="H86">
        <v>0.75525550249739282</v>
      </c>
      <c r="I86">
        <v>0.81861448968799566</v>
      </c>
      <c r="J86">
        <v>0.65283400809716585</v>
      </c>
      <c r="K86">
        <v>1</v>
      </c>
      <c r="L86">
        <v>0.65283400809716585</v>
      </c>
      <c r="M86">
        <v>0.5744822979291917</v>
      </c>
      <c r="N86">
        <v>0.7948676126787364</v>
      </c>
      <c r="O86">
        <v>0.85893895775806361</v>
      </c>
      <c r="T86" t="s">
        <v>96</v>
      </c>
      <c r="U86">
        <f>STDEV(U60:U67)/SQRT(8)</f>
        <v>1.398077442674148</v>
      </c>
      <c r="V86">
        <f t="shared" ref="V86:AF86" si="62">STDEV(V60:V67)/SQRT(8)</f>
        <v>1.2442725930093799</v>
      </c>
      <c r="W86">
        <f t="shared" si="62"/>
        <v>3.6124999999999976</v>
      </c>
      <c r="X86">
        <f t="shared" si="62"/>
        <v>1.8297577415759569</v>
      </c>
      <c r="Y86">
        <f t="shared" si="62"/>
        <v>1.1330170689673795</v>
      </c>
      <c r="Z86">
        <f t="shared" si="62"/>
        <v>1.4003826007814542</v>
      </c>
      <c r="AA86">
        <f t="shared" si="62"/>
        <v>2.5889143822404441</v>
      </c>
      <c r="AB86">
        <f t="shared" si="62"/>
        <v>1.8385504771811021</v>
      </c>
      <c r="AC86">
        <f t="shared" si="62"/>
        <v>1.2850792082313727</v>
      </c>
      <c r="AD86">
        <f t="shared" si="62"/>
        <v>1.6981016186149946</v>
      </c>
      <c r="AE86">
        <f t="shared" si="62"/>
        <v>1.2850792082313727</v>
      </c>
      <c r="AF86">
        <f t="shared" si="62"/>
        <v>2.1416313458269536</v>
      </c>
      <c r="AI86">
        <v>24.139999999999997</v>
      </c>
      <c r="AJ86">
        <v>12.322361786605679</v>
      </c>
      <c r="AK86">
        <v>12.112499999999999</v>
      </c>
      <c r="AL86">
        <v>1.8297577415759569</v>
      </c>
      <c r="AM86">
        <v>23.8</v>
      </c>
      <c r="AN86">
        <v>2.05880224078629</v>
      </c>
      <c r="AO86">
        <v>30.599999999999998</v>
      </c>
      <c r="AP86">
        <v>6.4680901722371251</v>
      </c>
      <c r="AW86" t="s">
        <v>96</v>
      </c>
      <c r="AX86">
        <f>STDEV(AX60:AX67)/SQRT(8)</f>
        <v>0.49837680533303436</v>
      </c>
      <c r="AY86">
        <f t="shared" ref="AY86:BI86" si="63">STDEV(AY60:AY67)/SQRT(8)</f>
        <v>0.42360309611241342</v>
      </c>
      <c r="AZ86">
        <f t="shared" si="63"/>
        <v>1.3620413730476357</v>
      </c>
      <c r="BA86">
        <f t="shared" si="63"/>
        <v>0.66477942169141579</v>
      </c>
      <c r="BB86">
        <f t="shared" si="63"/>
        <v>0.53632509575841292</v>
      </c>
      <c r="BC86">
        <f t="shared" si="63"/>
        <v>0.51322363273837035</v>
      </c>
      <c r="BD86">
        <f t="shared" si="63"/>
        <v>0.87257375679028459</v>
      </c>
      <c r="BE86">
        <f t="shared" si="63"/>
        <v>0.68004118588315876</v>
      </c>
      <c r="BF86">
        <f t="shared" si="63"/>
        <v>0.39686516985668907</v>
      </c>
      <c r="BG86">
        <f t="shared" si="63"/>
        <v>0.75874732887103513</v>
      </c>
      <c r="BH86">
        <f t="shared" si="63"/>
        <v>0.4517565516429416</v>
      </c>
      <c r="BI86">
        <f t="shared" si="63"/>
        <v>0.77519997927832152</v>
      </c>
    </row>
    <row r="87" spans="1:61" x14ac:dyDescent="0.35">
      <c r="A87" t="s">
        <v>28</v>
      </c>
      <c r="B87" t="s">
        <v>1</v>
      </c>
      <c r="C87" t="s">
        <v>4</v>
      </c>
      <c r="D87">
        <v>0.88265480670543961</v>
      </c>
      <c r="E87">
        <v>0.77370599172314514</v>
      </c>
      <c r="F87">
        <v>0.51093155893536124</v>
      </c>
      <c r="G87">
        <v>0.42928452579034937</v>
      </c>
      <c r="H87">
        <v>0.69953697910148915</v>
      </c>
      <c r="I87">
        <v>0.80690561080878209</v>
      </c>
      <c r="J87">
        <v>0.61472480343102209</v>
      </c>
      <c r="K87">
        <v>0.55627425614489001</v>
      </c>
      <c r="L87">
        <v>0.60675544580650853</v>
      </c>
      <c r="M87">
        <v>0.40610735085786237</v>
      </c>
      <c r="N87">
        <v>0.61044860874503126</v>
      </c>
      <c r="O87">
        <v>0.51093155893536124</v>
      </c>
      <c r="S87" t="s">
        <v>102</v>
      </c>
      <c r="T87" t="s">
        <v>98</v>
      </c>
      <c r="U87">
        <f>AVERAGE(U68:U73)</f>
        <v>13.883333333333333</v>
      </c>
      <c r="V87">
        <f t="shared" ref="V87:AF87" si="64">AVERAGE(V68:V73)</f>
        <v>18.416666666666664</v>
      </c>
      <c r="W87">
        <f t="shared" si="64"/>
        <v>24.366666666666664</v>
      </c>
      <c r="X87">
        <f t="shared" si="64"/>
        <v>23.8</v>
      </c>
      <c r="Y87">
        <f t="shared" si="64"/>
        <v>18.416666666666668</v>
      </c>
      <c r="Z87">
        <f t="shared" si="64"/>
        <v>25.5</v>
      </c>
      <c r="AA87">
        <f t="shared" si="64"/>
        <v>17.283333333333331</v>
      </c>
      <c r="AB87">
        <f t="shared" si="64"/>
        <v>23.799999999999997</v>
      </c>
      <c r="AC87">
        <f t="shared" si="64"/>
        <v>26.633333333333329</v>
      </c>
      <c r="AD87">
        <f t="shared" si="64"/>
        <v>24.933333333333334</v>
      </c>
      <c r="AE87">
        <f t="shared" si="64"/>
        <v>25.783333333333331</v>
      </c>
      <c r="AF87">
        <f t="shared" si="64"/>
        <v>26.916666666666668</v>
      </c>
      <c r="AI87">
        <v>10.199999999999999</v>
      </c>
      <c r="AJ87">
        <v>0.76026311234992661</v>
      </c>
      <c r="AK87">
        <v>8.7124999999999986</v>
      </c>
      <c r="AL87">
        <v>1.1330170689673795</v>
      </c>
      <c r="AM87">
        <v>18.416666666666668</v>
      </c>
      <c r="AN87">
        <v>3.6570859680595116</v>
      </c>
      <c r="AO87">
        <v>25.014285714285712</v>
      </c>
      <c r="AP87">
        <v>5.7196165610504144</v>
      </c>
      <c r="AV87" t="s">
        <v>102</v>
      </c>
      <c r="AW87" t="s">
        <v>98</v>
      </c>
      <c r="AX87">
        <f>AVERAGE(AX68:AX73)</f>
        <v>2.9027438448678495</v>
      </c>
      <c r="AY87">
        <f t="shared" ref="AY87:BI87" si="65">AVERAGE(AY68:AY73)</f>
        <v>3.8581908241722798</v>
      </c>
      <c r="AZ87">
        <f t="shared" si="65"/>
        <v>5.0400827821784047</v>
      </c>
      <c r="BA87">
        <f t="shared" si="65"/>
        <v>4.9163197424830996</v>
      </c>
      <c r="BB87">
        <f t="shared" si="65"/>
        <v>3.6515340648505359</v>
      </c>
      <c r="BC87">
        <f t="shared" si="65"/>
        <v>5.2356788488697985</v>
      </c>
      <c r="BD87">
        <f t="shared" si="65"/>
        <v>3.4308501649377838</v>
      </c>
      <c r="BE87">
        <f t="shared" si="65"/>
        <v>4.7169770542320304</v>
      </c>
      <c r="BF87">
        <f t="shared" si="65"/>
        <v>5.9474096300217534</v>
      </c>
      <c r="BG87">
        <f t="shared" si="65"/>
        <v>4.9424427588177702</v>
      </c>
      <c r="BH87">
        <f t="shared" si="65"/>
        <v>5.00369739024051</v>
      </c>
      <c r="BI87">
        <f t="shared" si="65"/>
        <v>5.2290063242515199</v>
      </c>
    </row>
    <row r="88" spans="1:61" x14ac:dyDescent="0.35">
      <c r="A88" t="s">
        <v>30</v>
      </c>
      <c r="B88" t="s">
        <v>6</v>
      </c>
      <c r="C88" t="s">
        <v>2</v>
      </c>
      <c r="D88">
        <v>0.82132314637957982</v>
      </c>
      <c r="E88">
        <v>0.78174711389873641</v>
      </c>
      <c r="F88">
        <v>0.61044860874503126</v>
      </c>
      <c r="G88">
        <v>0.42928452579034937</v>
      </c>
      <c r="H88">
        <v>0.75054545454545452</v>
      </c>
      <c r="I88">
        <v>0.80293019247342712</v>
      </c>
      <c r="J88">
        <v>0.58210369568160281</v>
      </c>
      <c r="K88">
        <v>0.58210369568160281</v>
      </c>
      <c r="L88">
        <v>0.55627425614489001</v>
      </c>
      <c r="M88">
        <v>0.58894024995719907</v>
      </c>
      <c r="N88">
        <v>0.47691667821988076</v>
      </c>
      <c r="O88">
        <v>0.64169526936278165</v>
      </c>
      <c r="T88" t="s">
        <v>96</v>
      </c>
      <c r="U88">
        <f>STDEV(U68:U73)/SQRT(6)</f>
        <v>4.7156064768430843</v>
      </c>
      <c r="V88">
        <f t="shared" ref="V88:AF88" si="66">STDEV(V68:V73)/SQRT(6)</f>
        <v>1.6077762420326001</v>
      </c>
      <c r="W88">
        <f t="shared" si="66"/>
        <v>4.7613490151893361</v>
      </c>
      <c r="X88">
        <f t="shared" si="66"/>
        <v>2.05880224078629</v>
      </c>
      <c r="Y88">
        <f t="shared" si="66"/>
        <v>3.6570859680595116</v>
      </c>
      <c r="Z88">
        <f t="shared" si="66"/>
        <v>7.118379965507132</v>
      </c>
      <c r="AA88">
        <f t="shared" si="66"/>
        <v>2.7557717209119108</v>
      </c>
      <c r="AB88">
        <f t="shared" si="66"/>
        <v>5.3937618288784961</v>
      </c>
      <c r="AC88">
        <f t="shared" si="66"/>
        <v>2.6579022638999499</v>
      </c>
      <c r="AD88">
        <f t="shared" si="66"/>
        <v>3.583914681524162</v>
      </c>
      <c r="AE88">
        <f t="shared" si="66"/>
        <v>2.4991220680693274</v>
      </c>
      <c r="AF88">
        <f t="shared" si="66"/>
        <v>3.7865038110519715</v>
      </c>
      <c r="AI88">
        <v>8.16</v>
      </c>
      <c r="AJ88">
        <v>2.4868856025157249</v>
      </c>
      <c r="AK88">
        <v>5.9499999999999993</v>
      </c>
      <c r="AL88">
        <v>1.4003826007814542</v>
      </c>
      <c r="AM88">
        <v>25.5</v>
      </c>
      <c r="AN88">
        <v>7.118379965507132</v>
      </c>
      <c r="AO88">
        <v>24.042857142857141</v>
      </c>
      <c r="AP88">
        <v>1.6767112286311259</v>
      </c>
      <c r="AW88" t="s">
        <v>96</v>
      </c>
      <c r="AX88">
        <f>STDEV(AX68:AX73)/SQRT(6)</f>
        <v>1.0073839972745073</v>
      </c>
      <c r="AY88">
        <f t="shared" ref="AY88:BI88" si="67">STDEV(AY68:AY73)/SQRT(6)</f>
        <v>0.39694068217217743</v>
      </c>
      <c r="AZ88">
        <f t="shared" si="67"/>
        <v>1.0364799594845695</v>
      </c>
      <c r="BA88">
        <f t="shared" si="67"/>
        <v>0.48868779912570909</v>
      </c>
      <c r="BB88">
        <f t="shared" si="67"/>
        <v>0.67043924963724133</v>
      </c>
      <c r="BC88">
        <f t="shared" si="67"/>
        <v>1.5071884368084265</v>
      </c>
      <c r="BD88">
        <f t="shared" si="67"/>
        <v>0.52847388471906731</v>
      </c>
      <c r="BE88">
        <f t="shared" si="67"/>
        <v>1.0905865470767211</v>
      </c>
      <c r="BF88">
        <f t="shared" si="67"/>
        <v>0.96154986525124542</v>
      </c>
      <c r="BG88">
        <f t="shared" si="67"/>
        <v>0.77409358877187751</v>
      </c>
      <c r="BH88">
        <f t="shared" si="67"/>
        <v>0.56210092448633198</v>
      </c>
      <c r="BI88">
        <f t="shared" si="67"/>
        <v>0.80293362284094283</v>
      </c>
    </row>
    <row r="89" spans="1:61" x14ac:dyDescent="0.35">
      <c r="A89" t="s">
        <v>33</v>
      </c>
      <c r="B89" t="s">
        <v>6</v>
      </c>
      <c r="C89" t="s">
        <v>4</v>
      </c>
      <c r="D89">
        <v>0.71487946799667501</v>
      </c>
      <c r="E89">
        <v>0.76974714701275448</v>
      </c>
      <c r="F89">
        <v>0.5744822979291917</v>
      </c>
      <c r="G89">
        <v>0.7148794679966749</v>
      </c>
      <c r="H89">
        <v>0.62568206620589295</v>
      </c>
      <c r="I89">
        <v>0.96164598009616453</v>
      </c>
      <c r="J89">
        <v>0.66731328806983514</v>
      </c>
      <c r="K89">
        <v>0.91858533111796814</v>
      </c>
      <c r="L89">
        <v>0</v>
      </c>
      <c r="M89">
        <v>0.64582746644137801</v>
      </c>
      <c r="N89">
        <v>0.66731328806983514</v>
      </c>
      <c r="O89">
        <v>0.45526733721545787</v>
      </c>
      <c r="S89" t="s">
        <v>103</v>
      </c>
      <c r="T89" t="s">
        <v>99</v>
      </c>
      <c r="U89">
        <f>AVERAGE(U74:U80)</f>
        <v>17.485714285714288</v>
      </c>
      <c r="V89">
        <f t="shared" ref="V89:AF89" si="68">AVERAGE(V74:V80)</f>
        <v>20.885714285714283</v>
      </c>
      <c r="W89">
        <f t="shared" si="68"/>
        <v>25.014285714285712</v>
      </c>
      <c r="X89">
        <f t="shared" si="68"/>
        <v>30.599999999999998</v>
      </c>
      <c r="Y89">
        <f t="shared" si="68"/>
        <v>25.014285714285712</v>
      </c>
      <c r="Z89">
        <f t="shared" si="68"/>
        <v>24.042857142857141</v>
      </c>
      <c r="AA89">
        <f t="shared" si="68"/>
        <v>18.942857142857143</v>
      </c>
      <c r="AB89">
        <f t="shared" si="68"/>
        <v>22.828571428571422</v>
      </c>
      <c r="AC89">
        <f t="shared" si="68"/>
        <v>29.142857142857142</v>
      </c>
      <c r="AD89">
        <f t="shared" si="68"/>
        <v>31.085714285714289</v>
      </c>
      <c r="AE89">
        <f t="shared" si="68"/>
        <v>26.228571428571428</v>
      </c>
      <c r="AF89">
        <f t="shared" si="68"/>
        <v>27.199999999999996</v>
      </c>
      <c r="AI89">
        <v>10.540000000000001</v>
      </c>
      <c r="AJ89">
        <v>2.7093541665865675</v>
      </c>
      <c r="AK89">
        <v>14.237500000000001</v>
      </c>
      <c r="AL89">
        <v>2.5889143822404441</v>
      </c>
      <c r="AM89">
        <v>17.283333333333331</v>
      </c>
      <c r="AN89">
        <v>2.7557717209119108</v>
      </c>
      <c r="AO89">
        <v>18.942857142857143</v>
      </c>
      <c r="AP89">
        <v>2.8112746763919128</v>
      </c>
      <c r="AV89" t="s">
        <v>103</v>
      </c>
      <c r="AW89" t="s">
        <v>99</v>
      </c>
      <c r="AX89">
        <f>AVERAGE(AX74:AX80)</f>
        <v>3.7442702289247172</v>
      </c>
      <c r="AY89">
        <f t="shared" ref="AY89:BI89" si="69">AVERAGE(AY74:AY80)</f>
        <v>4.4531371941276285</v>
      </c>
      <c r="AZ89">
        <f t="shared" si="69"/>
        <v>5.2217818488271899</v>
      </c>
      <c r="BA89">
        <f t="shared" si="69"/>
        <v>6.2902356219051416</v>
      </c>
      <c r="BB89">
        <f t="shared" si="69"/>
        <v>5.1244161571251299</v>
      </c>
      <c r="BC89">
        <f t="shared" si="69"/>
        <v>4.8439979004346894</v>
      </c>
      <c r="BD89">
        <f t="shared" si="69"/>
        <v>3.7629216875506795</v>
      </c>
      <c r="BE89">
        <f t="shared" si="69"/>
        <v>4.4625414920403053</v>
      </c>
      <c r="BF89">
        <f t="shared" si="69"/>
        <v>5.7312113018755309</v>
      </c>
      <c r="BG89">
        <f t="shared" si="69"/>
        <v>6.0193168747451784</v>
      </c>
      <c r="BH89">
        <f t="shared" si="69"/>
        <v>4.9715062187075443</v>
      </c>
      <c r="BI89">
        <f t="shared" si="69"/>
        <v>5.2196196939150594</v>
      </c>
    </row>
    <row r="90" spans="1:61" x14ac:dyDescent="0.35">
      <c r="A90" t="s">
        <v>35</v>
      </c>
      <c r="B90" t="s">
        <v>1</v>
      </c>
      <c r="C90" t="s">
        <v>4</v>
      </c>
      <c r="D90">
        <v>0.65283400809716596</v>
      </c>
      <c r="E90">
        <v>0.71487946799667501</v>
      </c>
      <c r="F90">
        <v>0.68244941145351135</v>
      </c>
      <c r="G90">
        <v>0.8826548067054395</v>
      </c>
      <c r="H90">
        <v>0.85402184707050643</v>
      </c>
      <c r="I90">
        <v>0.76323833941425889</v>
      </c>
      <c r="J90">
        <v>0.63447823592097707</v>
      </c>
      <c r="K90">
        <v>0.58894024995719907</v>
      </c>
      <c r="L90">
        <v>0.51354780921101739</v>
      </c>
      <c r="M90">
        <v>0.73826783670354823</v>
      </c>
      <c r="N90">
        <v>0.6722835056023625</v>
      </c>
      <c r="O90">
        <v>0.66731328806983514</v>
      </c>
      <c r="T90" t="s">
        <v>96</v>
      </c>
      <c r="U90">
        <f>STDEV(U74:U80)/SQRT(7)</f>
        <v>4.3848998778507484</v>
      </c>
      <c r="V90">
        <f t="shared" ref="V90:AF90" si="70">STDEV(V74:V80)/SQRT(7)</f>
        <v>1.9173926457100912</v>
      </c>
      <c r="W90">
        <f t="shared" si="70"/>
        <v>3.759713044485006</v>
      </c>
      <c r="X90">
        <f t="shared" si="70"/>
        <v>6.4680901722371251</v>
      </c>
      <c r="Y90">
        <f t="shared" si="70"/>
        <v>5.7196165610504144</v>
      </c>
      <c r="Z90">
        <f t="shared" si="70"/>
        <v>1.6767112286311259</v>
      </c>
      <c r="AA90">
        <f t="shared" si="70"/>
        <v>2.8112746763919128</v>
      </c>
      <c r="AB90">
        <f t="shared" si="70"/>
        <v>1.8863815558231347</v>
      </c>
      <c r="AC90">
        <f t="shared" si="70"/>
        <v>2.3294038827518935</v>
      </c>
      <c r="AD90">
        <f t="shared" si="70"/>
        <v>7.92796222455768</v>
      </c>
      <c r="AE90">
        <f t="shared" si="70"/>
        <v>5.3868320173988593</v>
      </c>
      <c r="AF90">
        <f t="shared" si="70"/>
        <v>3.0815116883948854</v>
      </c>
      <c r="AW90" t="s">
        <v>96</v>
      </c>
      <c r="AX90">
        <f>STDEV(AX74:AX80)/SQRT(7)</f>
        <v>0.96260823792916961</v>
      </c>
      <c r="AY90">
        <f t="shared" ref="AY90:BI90" si="71">STDEV(AY74:AY80)/SQRT(7)</f>
        <v>0.41908247846894175</v>
      </c>
      <c r="AZ90">
        <f t="shared" si="71"/>
        <v>0.81161925613748276</v>
      </c>
      <c r="BA90">
        <f t="shared" si="71"/>
        <v>1.3063972235713601</v>
      </c>
      <c r="BB90">
        <f t="shared" si="71"/>
        <v>1.1997000330627368</v>
      </c>
      <c r="BC90">
        <f t="shared" si="71"/>
        <v>0.29471297264147595</v>
      </c>
      <c r="BD90">
        <f t="shared" si="71"/>
        <v>0.52913376966260783</v>
      </c>
      <c r="BE90">
        <f t="shared" si="71"/>
        <v>0.29981445018033204</v>
      </c>
      <c r="BF90">
        <f t="shared" si="71"/>
        <v>0.48713720297483409</v>
      </c>
      <c r="BG90">
        <f t="shared" si="71"/>
        <v>1.5325141934992568</v>
      </c>
      <c r="BH90">
        <f t="shared" si="71"/>
        <v>0.97470829278235771</v>
      </c>
      <c r="BI90">
        <f t="shared" si="71"/>
        <v>0.59117855722789769</v>
      </c>
    </row>
    <row r="91" spans="1:61" x14ac:dyDescent="0.35">
      <c r="A91" t="s">
        <v>36</v>
      </c>
      <c r="B91" t="s">
        <v>1</v>
      </c>
      <c r="C91" t="s">
        <v>4</v>
      </c>
      <c r="D91">
        <v>0.57763349378708151</v>
      </c>
      <c r="E91">
        <v>0.65722179766033739</v>
      </c>
      <c r="F91">
        <v>0.63174549358648358</v>
      </c>
      <c r="G91">
        <v>0.63174549358648358</v>
      </c>
      <c r="H91">
        <v>0.67860137101149087</v>
      </c>
      <c r="I91">
        <v>0.73699878219295478</v>
      </c>
      <c r="J91">
        <v>0.70154448553404392</v>
      </c>
      <c r="K91">
        <v>0.77636792216259587</v>
      </c>
      <c r="L91">
        <v>0.55627425614489001</v>
      </c>
      <c r="M91">
        <v>0.53263966307444566</v>
      </c>
      <c r="N91">
        <v>0.75525550249739282</v>
      </c>
      <c r="O91">
        <v>0.68244941145351135</v>
      </c>
    </row>
    <row r="92" spans="1:61" x14ac:dyDescent="0.35">
      <c r="A92" t="s">
        <v>37</v>
      </c>
      <c r="B92" t="s">
        <v>6</v>
      </c>
      <c r="C92" t="s">
        <v>2</v>
      </c>
      <c r="D92">
        <v>0.93767036162093409</v>
      </c>
      <c r="E92">
        <v>0.80293019247342712</v>
      </c>
      <c r="F92">
        <v>0.71487946799667501</v>
      </c>
      <c r="G92">
        <v>0.81125697665277885</v>
      </c>
      <c r="H92">
        <v>0.81125697665277885</v>
      </c>
      <c r="I92">
        <v>0.78174711389873641</v>
      </c>
      <c r="J92">
        <v>0.68244941145351135</v>
      </c>
      <c r="K92">
        <v>0.2386237513873474</v>
      </c>
      <c r="L92">
        <v>0.40610735085786237</v>
      </c>
      <c r="M92">
        <v>0.61044860874503126</v>
      </c>
      <c r="N92">
        <v>0</v>
      </c>
      <c r="O92">
        <v>0.18562486509820847</v>
      </c>
      <c r="AW92" t="s">
        <v>6</v>
      </c>
      <c r="AX92">
        <f>TTEST(AX53:AX57,AX58:AX65,2,2)</f>
        <v>0.47886910992007914</v>
      </c>
      <c r="AY92">
        <f t="shared" ref="AY92:BI92" si="72">TTEST(AY53:AY57,AY58:AY65,2,2)</f>
        <v>0.87006119124733483</v>
      </c>
      <c r="AZ92">
        <f t="shared" si="72"/>
        <v>0.41395409348710788</v>
      </c>
      <c r="BA92">
        <f t="shared" si="72"/>
        <v>0.69168216088678269</v>
      </c>
      <c r="BB92">
        <f t="shared" si="72"/>
        <v>0.83353986827589455</v>
      </c>
      <c r="BC92">
        <f t="shared" si="72"/>
        <v>0.30553978730855164</v>
      </c>
      <c r="BD92">
        <f t="shared" si="72"/>
        <v>0.58471318645439407</v>
      </c>
      <c r="BE92">
        <f t="shared" si="72"/>
        <v>0.73318366753663</v>
      </c>
      <c r="BF92">
        <f t="shared" si="72"/>
        <v>0.61369133025624734</v>
      </c>
      <c r="BG92">
        <f t="shared" si="72"/>
        <v>0.35447948612951818</v>
      </c>
      <c r="BH92">
        <f t="shared" si="72"/>
        <v>0.83278477585617705</v>
      </c>
      <c r="BI92">
        <f t="shared" si="72"/>
        <v>0.96131711401056763</v>
      </c>
    </row>
    <row r="93" spans="1:61" x14ac:dyDescent="0.35">
      <c r="A93" t="s">
        <v>38</v>
      </c>
      <c r="B93" t="s">
        <v>6</v>
      </c>
      <c r="C93" t="s">
        <v>1</v>
      </c>
      <c r="D93">
        <v>0.75054545454545452</v>
      </c>
      <c r="E93">
        <v>0.80293019247342712</v>
      </c>
      <c r="F93">
        <v>0.80046538685282131</v>
      </c>
      <c r="G93">
        <v>0.80046538685282131</v>
      </c>
      <c r="H93">
        <v>0.88265480670543961</v>
      </c>
      <c r="I93">
        <v>0.84942932396839332</v>
      </c>
      <c r="J93">
        <v>0.75054545454545452</v>
      </c>
      <c r="K93">
        <v>0.77828054298642535</v>
      </c>
      <c r="L93">
        <v>0.18562486509820847</v>
      </c>
      <c r="M93">
        <v>0.18562486509820847</v>
      </c>
      <c r="N93">
        <v>0.38530465949820786</v>
      </c>
      <c r="O93">
        <v>0.41737442368357192</v>
      </c>
      <c r="AW93" t="s">
        <v>1</v>
      </c>
      <c r="AX93">
        <f>TTEST(AX66:AX71,AX72:AX78,2,2)</f>
        <v>4.827345219887013E-2</v>
      </c>
      <c r="AY93">
        <f t="shared" ref="AY93:BI93" si="73">TTEST(AY66:AY71,AY72:AY78,2,2)</f>
        <v>0.46523106585793828</v>
      </c>
      <c r="AZ93">
        <f t="shared" si="73"/>
        <v>0.13150136492424377</v>
      </c>
      <c r="BA93">
        <f t="shared" si="73"/>
        <v>0.9781398496173328</v>
      </c>
      <c r="BB93">
        <f t="shared" si="73"/>
        <v>0.95797341781747458</v>
      </c>
      <c r="BC93">
        <f t="shared" si="73"/>
        <v>0.14068508513345854</v>
      </c>
      <c r="BD93">
        <f t="shared" si="73"/>
        <v>0.58448307847603687</v>
      </c>
      <c r="BE93">
        <f t="shared" si="73"/>
        <v>0.64692668964817801</v>
      </c>
      <c r="BF93">
        <f t="shared" si="73"/>
        <v>0.17886379989907628</v>
      </c>
      <c r="BG93">
        <f t="shared" si="73"/>
        <v>0.85758553432077145</v>
      </c>
      <c r="BH93">
        <f t="shared" si="73"/>
        <v>0.41116063003128756</v>
      </c>
      <c r="BI93">
        <f t="shared" si="73"/>
        <v>0.38323696277265706</v>
      </c>
    </row>
    <row r="94" spans="1:61" x14ac:dyDescent="0.35">
      <c r="A94" t="s">
        <v>40</v>
      </c>
      <c r="B94" t="s">
        <v>1</v>
      </c>
      <c r="C94" t="s">
        <v>4</v>
      </c>
      <c r="D94">
        <v>0.50072780203784562</v>
      </c>
      <c r="E94">
        <v>0.58210369568160281</v>
      </c>
      <c r="F94">
        <v>0.67631330607109152</v>
      </c>
      <c r="G94">
        <v>0.40392654173124792</v>
      </c>
      <c r="H94">
        <v>0.71487946799667501</v>
      </c>
      <c r="I94">
        <v>0.60069848661233993</v>
      </c>
      <c r="J94">
        <v>0.83373727581192436</v>
      </c>
      <c r="K94">
        <v>0.75054545454545452</v>
      </c>
      <c r="L94">
        <v>0.15188979159307664</v>
      </c>
      <c r="M94">
        <v>0.34949878081820646</v>
      </c>
      <c r="N94">
        <v>0.13547574039067423</v>
      </c>
      <c r="O94">
        <v>0.21788700278692677</v>
      </c>
      <c r="T94" t="s">
        <v>6</v>
      </c>
      <c r="AW94" t="s">
        <v>173</v>
      </c>
      <c r="AX94">
        <f t="shared" ref="AX94:BI94" si="74">TTEST(AX53:AX65,AX66:AX78,2,2)</f>
        <v>0.558325444810017</v>
      </c>
      <c r="AY94">
        <f t="shared" si="74"/>
        <v>3.7443017783482205E-2</v>
      </c>
      <c r="AZ94">
        <f t="shared" si="74"/>
        <v>0.68705277147391319</v>
      </c>
      <c r="BA94">
        <f t="shared" si="74"/>
        <v>0.50541581442066974</v>
      </c>
      <c r="BB94">
        <f t="shared" si="74"/>
        <v>0.96498324318629103</v>
      </c>
      <c r="BC94" s="9">
        <f t="shared" si="74"/>
        <v>5.712290842494301E-3</v>
      </c>
      <c r="BD94">
        <f t="shared" si="74"/>
        <v>0.60374980028191949</v>
      </c>
      <c r="BE94">
        <f t="shared" si="74"/>
        <v>0.6385407103402525</v>
      </c>
      <c r="BF94">
        <f t="shared" si="74"/>
        <v>0.39200921501053709</v>
      </c>
      <c r="BG94">
        <f t="shared" si="74"/>
        <v>0.95881158080660223</v>
      </c>
      <c r="BH94">
        <f t="shared" si="74"/>
        <v>0.76067546465616631</v>
      </c>
      <c r="BI94">
        <f t="shared" si="74"/>
        <v>0.25385258423872525</v>
      </c>
    </row>
    <row r="95" spans="1:61" x14ac:dyDescent="0.35">
      <c r="A95" t="s">
        <v>42</v>
      </c>
      <c r="B95" t="s">
        <v>1</v>
      </c>
      <c r="C95" t="s">
        <v>1</v>
      </c>
      <c r="D95">
        <v>0.58894024995719907</v>
      </c>
      <c r="E95">
        <v>0.55627425614489001</v>
      </c>
      <c r="F95">
        <v>0.69027791712651743</v>
      </c>
      <c r="G95">
        <v>0.81439393939393934</v>
      </c>
      <c r="H95">
        <v>0.44714813081682531</v>
      </c>
      <c r="I95">
        <v>0.59210114539650749</v>
      </c>
      <c r="J95">
        <v>0.90933121860956911</v>
      </c>
      <c r="K95">
        <v>0</v>
      </c>
      <c r="L95">
        <v>0.11657855496814423</v>
      </c>
      <c r="N95">
        <v>0.1566341863218286</v>
      </c>
      <c r="O95">
        <v>0.10230787532714727</v>
      </c>
      <c r="T95" t="s">
        <v>105</v>
      </c>
    </row>
    <row r="96" spans="1:61" x14ac:dyDescent="0.35">
      <c r="A96" t="s">
        <v>44</v>
      </c>
      <c r="B96" t="s">
        <v>6</v>
      </c>
      <c r="C96" t="s">
        <v>4</v>
      </c>
      <c r="D96">
        <v>0.84453844991690585</v>
      </c>
      <c r="E96">
        <v>0.82320889477947123</v>
      </c>
      <c r="F96">
        <v>0.81861448968799566</v>
      </c>
      <c r="G96">
        <v>0.84653243847874715</v>
      </c>
      <c r="H96">
        <v>0.83373727581192436</v>
      </c>
      <c r="I96">
        <v>0.89501071319253134</v>
      </c>
      <c r="J96">
        <v>0.81125697665277885</v>
      </c>
      <c r="K96">
        <v>0.2386237513873474</v>
      </c>
      <c r="L96">
        <v>0.62568206620589295</v>
      </c>
      <c r="M96">
        <v>0.26372278442195646</v>
      </c>
      <c r="N96">
        <v>0.74129942894084688</v>
      </c>
      <c r="O96">
        <v>0.52704151984066183</v>
      </c>
      <c r="T96" t="s">
        <v>1</v>
      </c>
      <c r="AW96" t="s">
        <v>6</v>
      </c>
      <c r="AX96">
        <f>AVERAGE(AX53:AX65)</f>
        <v>2.1167614061547733</v>
      </c>
      <c r="AY96">
        <f t="shared" ref="AY96:BI96" si="75">AVERAGE(AY53:AY65)</f>
        <v>3.0053522904414907</v>
      </c>
      <c r="AZ96">
        <f t="shared" si="75"/>
        <v>6.9094030466812804</v>
      </c>
      <c r="BA96">
        <f t="shared" si="75"/>
        <v>6.4988535102578968</v>
      </c>
      <c r="BB96">
        <f t="shared" si="75"/>
        <v>3.7143506056019024</v>
      </c>
      <c r="BC96">
        <f t="shared" si="75"/>
        <v>2.1958121813399476</v>
      </c>
      <c r="BD96">
        <f t="shared" si="75"/>
        <v>4.0544215848784573</v>
      </c>
      <c r="BE96">
        <f t="shared" si="75"/>
        <v>4.3397502623649311</v>
      </c>
      <c r="BF96">
        <f t="shared" si="75"/>
        <v>7.3654924924249112</v>
      </c>
      <c r="BG96">
        <f t="shared" si="75"/>
        <v>4.9723872085956904</v>
      </c>
      <c r="BH96">
        <f t="shared" si="75"/>
        <v>5.0338615506917561</v>
      </c>
      <c r="BI96">
        <f t="shared" si="75"/>
        <v>4.5685933269236552</v>
      </c>
    </row>
    <row r="97" spans="1:61" x14ac:dyDescent="0.35">
      <c r="A97" t="s">
        <v>45</v>
      </c>
      <c r="B97" t="s">
        <v>6</v>
      </c>
      <c r="C97" t="s">
        <v>4</v>
      </c>
      <c r="D97">
        <v>0.8624147613317289</v>
      </c>
      <c r="E97">
        <v>0.93513615733736766</v>
      </c>
      <c r="F97">
        <v>0.69292748433303486</v>
      </c>
      <c r="G97">
        <v>0.87531806615776087</v>
      </c>
      <c r="H97">
        <v>0.8624147613317289</v>
      </c>
      <c r="I97">
        <v>0.88265480670543961</v>
      </c>
      <c r="J97">
        <v>0.8624147613317289</v>
      </c>
      <c r="K97">
        <v>0.29472241261137766</v>
      </c>
      <c r="L97">
        <v>0.62568206620589295</v>
      </c>
      <c r="M97">
        <v>0.45526733721545787</v>
      </c>
      <c r="N97">
        <v>0.48459804658151767</v>
      </c>
      <c r="O97">
        <v>0.38530465949820786</v>
      </c>
      <c r="T97" t="s">
        <v>105</v>
      </c>
      <c r="AW97" t="s">
        <v>1</v>
      </c>
      <c r="AX97">
        <f>AVERAGE(AX66:AX78)</f>
        <v>2.5701073366289657</v>
      </c>
      <c r="AY97">
        <f t="shared" ref="AY97:BI97" si="76">AVERAGE(AY66:AY78)</f>
        <v>4.2774787616082852</v>
      </c>
      <c r="AZ97">
        <f t="shared" si="76"/>
        <v>5.9854550010471863</v>
      </c>
      <c r="BA97">
        <f t="shared" si="76"/>
        <v>5.0033241083502009</v>
      </c>
      <c r="BB97">
        <f t="shared" si="76"/>
        <v>3.7405331744296149</v>
      </c>
      <c r="BC97">
        <f t="shared" si="76"/>
        <v>4.873470312231337</v>
      </c>
      <c r="BD97">
        <f t="shared" si="76"/>
        <v>4.4775892868369285</v>
      </c>
      <c r="BE97">
        <f t="shared" si="76"/>
        <v>4.7138628068783142</v>
      </c>
      <c r="BF97">
        <f t="shared" si="76"/>
        <v>5.8673033472925606</v>
      </c>
      <c r="BG97">
        <f t="shared" si="76"/>
        <v>5.0334040050313114</v>
      </c>
      <c r="BH97">
        <f t="shared" si="76"/>
        <v>4.7662387266113866</v>
      </c>
      <c r="BI97">
        <f t="shared" si="76"/>
        <v>5.3960438141427431</v>
      </c>
    </row>
    <row r="98" spans="1:61" x14ac:dyDescent="0.35">
      <c r="A98" t="s">
        <v>46</v>
      </c>
      <c r="B98" t="s">
        <v>1</v>
      </c>
      <c r="C98" t="s">
        <v>2</v>
      </c>
      <c r="D98">
        <v>0.76522929500342229</v>
      </c>
      <c r="E98">
        <v>0.55627425614489001</v>
      </c>
      <c r="F98">
        <v>0.59703086617537116</v>
      </c>
      <c r="G98">
        <v>0.66731328806983514</v>
      </c>
      <c r="H98">
        <v>0.80293019247342712</v>
      </c>
      <c r="I98">
        <v>0.66731328806983514</v>
      </c>
      <c r="J98">
        <v>0.93042125904388406</v>
      </c>
      <c r="K98">
        <v>0.11139896373056994</v>
      </c>
      <c r="L98">
        <v>0.52704151984066183</v>
      </c>
      <c r="M98">
        <v>0.11657855496814423</v>
      </c>
      <c r="N98">
        <v>0.10666005208979289</v>
      </c>
      <c r="O98">
        <v>9.8296948222654015E-2</v>
      </c>
    </row>
    <row r="99" spans="1:61" x14ac:dyDescent="0.35">
      <c r="A99" t="s">
        <v>47</v>
      </c>
      <c r="B99" t="s">
        <v>1</v>
      </c>
      <c r="C99" t="s">
        <v>2</v>
      </c>
      <c r="D99">
        <v>0.40069889341875364</v>
      </c>
      <c r="E99">
        <v>0.66731328806983514</v>
      </c>
      <c r="F99">
        <v>0.8624147613317289</v>
      </c>
      <c r="G99">
        <v>0.60069848661233993</v>
      </c>
      <c r="H99">
        <v>0.9323871476443919</v>
      </c>
      <c r="I99">
        <v>0.63447823592097707</v>
      </c>
      <c r="J99">
        <v>0.77515568666011148</v>
      </c>
      <c r="K99">
        <v>0.53643829919950092</v>
      </c>
      <c r="L99">
        <v>0.7581100141043724</v>
      </c>
      <c r="M99">
        <v>0.45526733721545792</v>
      </c>
      <c r="N99">
        <v>0.38530465949820786</v>
      </c>
      <c r="O99">
        <v>0.37104950922230606</v>
      </c>
    </row>
    <row r="100" spans="1:61" x14ac:dyDescent="0.35">
      <c r="A100" t="s">
        <v>49</v>
      </c>
      <c r="B100" t="s">
        <v>1</v>
      </c>
      <c r="C100" t="s">
        <v>2</v>
      </c>
      <c r="D100">
        <v>0.45526733721545792</v>
      </c>
      <c r="E100">
        <v>0.41737442368357192</v>
      </c>
      <c r="F100">
        <v>0.47691667821988076</v>
      </c>
      <c r="G100">
        <v>0.55627425614489001</v>
      </c>
      <c r="H100">
        <v>0.78480579478697321</v>
      </c>
      <c r="I100">
        <v>0.36431029917924274</v>
      </c>
      <c r="J100">
        <v>0.69828811150957437</v>
      </c>
      <c r="K100">
        <v>0.10230787532714727</v>
      </c>
      <c r="L100">
        <v>0.18562486509820847</v>
      </c>
      <c r="M100">
        <v>0</v>
      </c>
      <c r="N100">
        <v>0.12853086235241371</v>
      </c>
      <c r="O100">
        <v>0.11657855496814423</v>
      </c>
    </row>
    <row r="101" spans="1:61" x14ac:dyDescent="0.35">
      <c r="A101" t="s">
        <v>51</v>
      </c>
      <c r="B101" t="s">
        <v>6</v>
      </c>
      <c r="C101" t="s">
        <v>4</v>
      </c>
      <c r="D101">
        <v>0.92612534998923113</v>
      </c>
      <c r="E101">
        <v>0.77515568666011148</v>
      </c>
      <c r="F101">
        <v>0.42443983812061986</v>
      </c>
      <c r="G101">
        <v>0.62568206620589295</v>
      </c>
      <c r="H101">
        <v>0.87333825701624812</v>
      </c>
      <c r="I101">
        <v>0.71487946799667501</v>
      </c>
      <c r="J101">
        <v>0.55627425614489001</v>
      </c>
      <c r="K101">
        <v>0.3853046594982078</v>
      </c>
      <c r="L101">
        <v>0.31312579646823224</v>
      </c>
      <c r="M101">
        <v>0.3853046594982078</v>
      </c>
      <c r="N101">
        <v>0.40610735085786237</v>
      </c>
      <c r="O101">
        <v>0.53263966307444566</v>
      </c>
      <c r="R101" s="2" t="s">
        <v>127</v>
      </c>
    </row>
    <row r="102" spans="1:61" x14ac:dyDescent="0.35">
      <c r="A102" t="s">
        <v>39</v>
      </c>
      <c r="B102" t="s">
        <v>6</v>
      </c>
      <c r="C102" t="s">
        <v>2</v>
      </c>
      <c r="D102">
        <v>0.52704151984066183</v>
      </c>
      <c r="F102">
        <v>0.37947315006839344</v>
      </c>
      <c r="G102">
        <v>0.31809145129224647</v>
      </c>
      <c r="H102">
        <v>0.89954395213589389</v>
      </c>
      <c r="I102">
        <v>0.93767036162093409</v>
      </c>
      <c r="K102">
        <v>0.18562486509820847</v>
      </c>
      <c r="L102">
        <v>0.1728295819935691</v>
      </c>
      <c r="M102">
        <v>0.10666005208979289</v>
      </c>
      <c r="N102">
        <v>0.25054624908958484</v>
      </c>
      <c r="O102">
        <v>0.45526733721545787</v>
      </c>
    </row>
    <row r="103" spans="1:61" x14ac:dyDescent="0.35">
      <c r="A103" t="s">
        <v>53</v>
      </c>
      <c r="B103" t="s">
        <v>1</v>
      </c>
      <c r="C103" t="s">
        <v>4</v>
      </c>
      <c r="D103">
        <v>0.54617623709976182</v>
      </c>
      <c r="E103">
        <v>0.57214137214137217</v>
      </c>
      <c r="F103">
        <v>0.65854965923883912</v>
      </c>
      <c r="G103">
        <v>0.46584061209289729</v>
      </c>
      <c r="H103">
        <v>0.31312579646823224</v>
      </c>
      <c r="I103">
        <v>0.68483920367534457</v>
      </c>
      <c r="J103">
        <v>0.9323871476443919</v>
      </c>
      <c r="K103">
        <v>0.38530465949820786</v>
      </c>
      <c r="L103">
        <v>0.35277709410123881</v>
      </c>
      <c r="M103">
        <v>0.36299172716528783</v>
      </c>
      <c r="N103">
        <v>0.53918495297805635</v>
      </c>
      <c r="O103">
        <v>0.40299906279287723</v>
      </c>
    </row>
    <row r="104" spans="1:61" x14ac:dyDescent="0.35">
      <c r="A104" t="s">
        <v>54</v>
      </c>
      <c r="B104" t="s">
        <v>1</v>
      </c>
      <c r="C104" t="s">
        <v>1</v>
      </c>
      <c r="D104">
        <v>0.78995713410900181</v>
      </c>
      <c r="E104">
        <v>0.67631330607109152</v>
      </c>
      <c r="F104">
        <v>0.62568206620589295</v>
      </c>
      <c r="G104">
        <v>0.68244941145351135</v>
      </c>
      <c r="H104">
        <v>0.70061099796334014</v>
      </c>
      <c r="I104">
        <v>0.69953697910148915</v>
      </c>
      <c r="J104">
        <v>0.70154448553404392</v>
      </c>
      <c r="K104">
        <v>0.55627425614489001</v>
      </c>
      <c r="L104">
        <v>0.66102997694081478</v>
      </c>
      <c r="M104">
        <v>0.46947502502047128</v>
      </c>
      <c r="N104">
        <v>0.43931344503473641</v>
      </c>
      <c r="O104">
        <v>0.23128641864634691</v>
      </c>
    </row>
    <row r="105" spans="1:61" x14ac:dyDescent="0.35">
      <c r="A105" t="s">
        <v>55</v>
      </c>
      <c r="B105" t="s">
        <v>1</v>
      </c>
      <c r="C105" t="s">
        <v>1</v>
      </c>
      <c r="D105">
        <v>0.80046538685282131</v>
      </c>
      <c r="E105">
        <v>0.68244941145351135</v>
      </c>
      <c r="F105">
        <v>0.69027791712651743</v>
      </c>
      <c r="G105">
        <v>0.61044860874503126</v>
      </c>
      <c r="H105">
        <v>0.4724236431553504</v>
      </c>
      <c r="I105">
        <v>0.45526733721545792</v>
      </c>
      <c r="J105">
        <v>0.64423187737697363</v>
      </c>
      <c r="K105">
        <v>0.37104950922230606</v>
      </c>
      <c r="L105">
        <v>0.37702761946514685</v>
      </c>
      <c r="M105">
        <v>0.42443983812061986</v>
      </c>
      <c r="N105">
        <v>0.36652933655348768</v>
      </c>
      <c r="O105">
        <v>0.48459804658151767</v>
      </c>
    </row>
    <row r="106" spans="1:61" x14ac:dyDescent="0.35">
      <c r="A106" t="s">
        <v>41</v>
      </c>
      <c r="B106" t="s">
        <v>6</v>
      </c>
      <c r="C106" t="s">
        <v>2</v>
      </c>
      <c r="D106">
        <v>0.8624147613317289</v>
      </c>
      <c r="E106">
        <v>0.83373727581192436</v>
      </c>
      <c r="F106">
        <v>0.71487946799667501</v>
      </c>
      <c r="G106">
        <v>0.84653243847874715</v>
      </c>
      <c r="H106">
        <v>0.86241476133172879</v>
      </c>
      <c r="I106">
        <v>0.85402184707050643</v>
      </c>
      <c r="J106">
        <v>0.65283400809716596</v>
      </c>
      <c r="K106">
        <v>0.55627425614489001</v>
      </c>
      <c r="L106">
        <v>0.3853046594982078</v>
      </c>
      <c r="M106">
        <v>0.55627425614489001</v>
      </c>
      <c r="N106">
        <v>0.51093155893536124</v>
      </c>
      <c r="O106">
        <v>0.71487946799667501</v>
      </c>
      <c r="R106" t="s">
        <v>10</v>
      </c>
      <c r="S106" t="s">
        <v>6</v>
      </c>
      <c r="T106" t="s">
        <v>2</v>
      </c>
      <c r="U106">
        <v>1</v>
      </c>
      <c r="W106">
        <v>0.78995713410900181</v>
      </c>
      <c r="X106">
        <v>0.62568206620589295</v>
      </c>
      <c r="Y106">
        <v>0.83373727581192436</v>
      </c>
      <c r="Z106">
        <v>1</v>
      </c>
      <c r="AA106">
        <v>0.71487946799667501</v>
      </c>
      <c r="AB106">
        <v>0.94609460946094615</v>
      </c>
      <c r="AC106">
        <v>0.89313532038633292</v>
      </c>
      <c r="AD106">
        <v>0.94609460946094615</v>
      </c>
      <c r="AE106">
        <v>0.95756526042311019</v>
      </c>
      <c r="AF106">
        <v>0.84653243847874715</v>
      </c>
    </row>
    <row r="107" spans="1:61" x14ac:dyDescent="0.35">
      <c r="A107" t="s">
        <v>43</v>
      </c>
      <c r="B107" t="s">
        <v>6</v>
      </c>
      <c r="C107" t="s">
        <v>4</v>
      </c>
      <c r="D107">
        <v>1</v>
      </c>
      <c r="E107">
        <v>0.88265480670543961</v>
      </c>
      <c r="F107">
        <v>0.63093025530666147</v>
      </c>
      <c r="G107">
        <v>0.71487946799667501</v>
      </c>
      <c r="H107">
        <v>0.9323871476443919</v>
      </c>
      <c r="I107">
        <v>0.86241476133172879</v>
      </c>
      <c r="J107">
        <v>0.43549816432459798</v>
      </c>
      <c r="K107">
        <v>0.88265480670543961</v>
      </c>
      <c r="L107">
        <v>0.66102997694081478</v>
      </c>
      <c r="M107">
        <v>0.8419718958765261</v>
      </c>
      <c r="N107">
        <v>0.84783358801202735</v>
      </c>
      <c r="O107">
        <v>0.58512246749319619</v>
      </c>
      <c r="R107" t="s">
        <v>30</v>
      </c>
      <c r="S107" t="s">
        <v>6</v>
      </c>
      <c r="T107" t="s">
        <v>2</v>
      </c>
      <c r="U107">
        <v>0.82132314637957982</v>
      </c>
      <c r="V107">
        <v>0.78174711389873641</v>
      </c>
      <c r="W107">
        <v>0.61044860874503126</v>
      </c>
      <c r="X107">
        <v>0.42928452579034937</v>
      </c>
      <c r="Y107">
        <v>0.75054545454545452</v>
      </c>
      <c r="Z107">
        <v>0.80293019247342712</v>
      </c>
      <c r="AA107">
        <v>0.58210369568160281</v>
      </c>
      <c r="AB107">
        <v>0.58210369568160281</v>
      </c>
      <c r="AC107">
        <v>0.55627425614489001</v>
      </c>
      <c r="AD107">
        <v>0.58894024995719907</v>
      </c>
      <c r="AE107">
        <v>0.47691667821988076</v>
      </c>
      <c r="AF107">
        <v>0.64169526936278165</v>
      </c>
    </row>
    <row r="108" spans="1:61" x14ac:dyDescent="0.35">
      <c r="R108" t="s">
        <v>37</v>
      </c>
      <c r="S108" t="s">
        <v>6</v>
      </c>
      <c r="T108" t="s">
        <v>2</v>
      </c>
      <c r="U108">
        <v>0.93767036162093409</v>
      </c>
      <c r="V108">
        <v>0.80293019247342712</v>
      </c>
      <c r="W108">
        <v>0.71487946799667501</v>
      </c>
      <c r="X108">
        <v>0.81125697665277885</v>
      </c>
      <c r="Y108">
        <v>0.81125697665277885</v>
      </c>
      <c r="Z108">
        <v>0.78174711389873641</v>
      </c>
      <c r="AA108">
        <v>0.68244941145351135</v>
      </c>
      <c r="AB108">
        <v>0.2386237513873474</v>
      </c>
      <c r="AC108">
        <v>0.40610735085786237</v>
      </c>
      <c r="AD108">
        <v>0.61044860874503126</v>
      </c>
      <c r="AE108">
        <v>0</v>
      </c>
      <c r="AF108">
        <v>0.18562486509820847</v>
      </c>
    </row>
    <row r="109" spans="1:61" x14ac:dyDescent="0.35">
      <c r="A109" t="s">
        <v>172</v>
      </c>
      <c r="R109" t="s">
        <v>39</v>
      </c>
      <c r="S109" t="s">
        <v>6</v>
      </c>
      <c r="T109" t="s">
        <v>2</v>
      </c>
      <c r="U109">
        <v>0.52704151984066183</v>
      </c>
      <c r="W109">
        <v>0.37947315006839344</v>
      </c>
      <c r="X109">
        <v>0.31809145129224647</v>
      </c>
      <c r="Y109">
        <v>0.89954395213589389</v>
      </c>
      <c r="Z109">
        <v>0.93767036162093409</v>
      </c>
      <c r="AB109">
        <v>0.18562486509820847</v>
      </c>
      <c r="AC109">
        <v>0.1728295819935691</v>
      </c>
      <c r="AD109">
        <v>0.10666005208979289</v>
      </c>
      <c r="AE109">
        <v>0.25054624908958484</v>
      </c>
      <c r="AF109">
        <v>0.45526733721545787</v>
      </c>
    </row>
    <row r="110" spans="1:61" x14ac:dyDescent="0.35">
      <c r="A110" s="2" t="s">
        <v>69</v>
      </c>
      <c r="B110" s="2" t="s">
        <v>70</v>
      </c>
      <c r="C110" s="2" t="s">
        <v>71</v>
      </c>
      <c r="D110" s="2" t="s">
        <v>72</v>
      </c>
      <c r="E110" s="2" t="s">
        <v>73</v>
      </c>
      <c r="F110" s="2" t="s">
        <v>74</v>
      </c>
      <c r="G110" s="2" t="s">
        <v>75</v>
      </c>
      <c r="H110" s="2" t="s">
        <v>76</v>
      </c>
      <c r="I110" s="2" t="s">
        <v>77</v>
      </c>
      <c r="J110" s="2" t="s">
        <v>78</v>
      </c>
      <c r="K110" s="2" t="s">
        <v>79</v>
      </c>
      <c r="L110" s="2" t="s">
        <v>80</v>
      </c>
      <c r="M110" s="2" t="s">
        <v>81</v>
      </c>
      <c r="N110" s="2" t="s">
        <v>82</v>
      </c>
      <c r="O110" s="2" t="s">
        <v>83</v>
      </c>
      <c r="R110" t="s">
        <v>41</v>
      </c>
      <c r="S110" t="s">
        <v>6</v>
      </c>
      <c r="T110" t="s">
        <v>2</v>
      </c>
      <c r="U110">
        <v>0.8624147613317289</v>
      </c>
      <c r="V110">
        <v>0.83373727581192436</v>
      </c>
      <c r="W110">
        <v>0.71487946799667501</v>
      </c>
      <c r="X110">
        <v>0.84653243847874715</v>
      </c>
      <c r="Y110">
        <v>0.86241476133172879</v>
      </c>
      <c r="Z110">
        <v>0.85402184707050643</v>
      </c>
      <c r="AA110">
        <v>0.65283400809716596</v>
      </c>
      <c r="AB110">
        <v>0.55627425614489001</v>
      </c>
      <c r="AC110">
        <v>0.3853046594982078</v>
      </c>
      <c r="AD110">
        <v>0.55627425614489001</v>
      </c>
      <c r="AE110">
        <v>0.51093155893536124</v>
      </c>
      <c r="AF110">
        <v>0.71487946799667501</v>
      </c>
    </row>
    <row r="111" spans="1:61" x14ac:dyDescent="0.35">
      <c r="A111" t="s">
        <v>3</v>
      </c>
      <c r="B111" t="s">
        <v>1</v>
      </c>
      <c r="C111" t="s">
        <v>4</v>
      </c>
      <c r="D111">
        <v>470</v>
      </c>
      <c r="E111">
        <v>469.5</v>
      </c>
      <c r="F111">
        <v>488</v>
      </c>
      <c r="G111">
        <v>484.5</v>
      </c>
      <c r="H111">
        <v>495</v>
      </c>
      <c r="I111">
        <v>493.5</v>
      </c>
      <c r="J111">
        <v>499</v>
      </c>
      <c r="K111">
        <v>506.5</v>
      </c>
      <c r="L111">
        <v>526</v>
      </c>
      <c r="M111">
        <v>514.5</v>
      </c>
      <c r="N111">
        <v>514.5</v>
      </c>
      <c r="O111">
        <v>514.5</v>
      </c>
      <c r="R111" t="s">
        <v>12</v>
      </c>
      <c r="S111" t="s">
        <v>6</v>
      </c>
      <c r="T111" t="s">
        <v>4</v>
      </c>
      <c r="U111">
        <v>1</v>
      </c>
      <c r="V111">
        <v>0.87333825701624812</v>
      </c>
      <c r="W111">
        <v>0.81439393939393934</v>
      </c>
      <c r="X111">
        <v>0.7581100141043724</v>
      </c>
      <c r="Y111">
        <v>0.82132314637957982</v>
      </c>
      <c r="Z111">
        <v>0.97409952427697644</v>
      </c>
      <c r="AA111">
        <v>0.35781152485957979</v>
      </c>
      <c r="AB111">
        <v>0.87188517154901024</v>
      </c>
      <c r="AC111">
        <v>0.78362655078152388</v>
      </c>
      <c r="AD111">
        <v>0.82132314637957982</v>
      </c>
      <c r="AE111">
        <v>0.7148794679966749</v>
      </c>
      <c r="AF111">
        <v>0.6869009584664536</v>
      </c>
    </row>
    <row r="112" spans="1:61" x14ac:dyDescent="0.35">
      <c r="A112" t="s">
        <v>7</v>
      </c>
      <c r="B112" t="s">
        <v>1</v>
      </c>
      <c r="C112" t="s">
        <v>4</v>
      </c>
      <c r="D112">
        <v>521</v>
      </c>
      <c r="E112">
        <v>522.5</v>
      </c>
      <c r="F112">
        <v>549.5</v>
      </c>
      <c r="G112">
        <v>540</v>
      </c>
      <c r="H112">
        <v>550</v>
      </c>
      <c r="I112">
        <v>560</v>
      </c>
      <c r="J112">
        <v>564</v>
      </c>
      <c r="K112">
        <v>574.5</v>
      </c>
      <c r="L112">
        <v>586.5</v>
      </c>
      <c r="M112">
        <v>585</v>
      </c>
      <c r="N112">
        <v>600.5</v>
      </c>
      <c r="O112">
        <v>603</v>
      </c>
      <c r="R112" t="s">
        <v>14</v>
      </c>
      <c r="S112" t="s">
        <v>6</v>
      </c>
      <c r="T112" t="s">
        <v>4</v>
      </c>
      <c r="U112">
        <v>1</v>
      </c>
      <c r="V112">
        <v>0.94355148389928145</v>
      </c>
      <c r="W112">
        <v>0.78174711389873641</v>
      </c>
      <c r="X112">
        <v>0.80293019247342712</v>
      </c>
      <c r="Y112">
        <v>0.86241476133172879</v>
      </c>
      <c r="Z112">
        <v>0.97707678941388754</v>
      </c>
      <c r="AA112">
        <v>0.8069056108087822</v>
      </c>
      <c r="AB112">
        <v>0.86989505626501451</v>
      </c>
      <c r="AC112">
        <v>0.81676262836113256</v>
      </c>
      <c r="AD112">
        <v>0.88265480670543961</v>
      </c>
      <c r="AE112">
        <v>0.88814001521904551</v>
      </c>
      <c r="AF112">
        <v>0.84453844991690585</v>
      </c>
    </row>
    <row r="113" spans="1:38" x14ac:dyDescent="0.35">
      <c r="A113" t="s">
        <v>10</v>
      </c>
      <c r="B113" t="s">
        <v>6</v>
      </c>
      <c r="C113" t="s">
        <v>2</v>
      </c>
      <c r="D113">
        <v>251</v>
      </c>
      <c r="E113">
        <v>254</v>
      </c>
      <c r="F113">
        <v>254.5</v>
      </c>
      <c r="G113">
        <v>256.5</v>
      </c>
      <c r="H113">
        <v>262.5</v>
      </c>
      <c r="I113">
        <v>282.5</v>
      </c>
      <c r="J113">
        <v>274</v>
      </c>
      <c r="K113">
        <v>272</v>
      </c>
      <c r="L113">
        <v>277.5</v>
      </c>
      <c r="M113">
        <v>276</v>
      </c>
      <c r="N113">
        <v>280.5</v>
      </c>
      <c r="O113">
        <v>283.5</v>
      </c>
      <c r="R113" t="s">
        <v>22</v>
      </c>
      <c r="S113" t="s">
        <v>6</v>
      </c>
      <c r="T113" t="s">
        <v>4</v>
      </c>
      <c r="U113">
        <v>0.8826548067054395</v>
      </c>
      <c r="V113">
        <v>0.6869009584664536</v>
      </c>
      <c r="W113">
        <v>0.84453844991690585</v>
      </c>
      <c r="X113">
        <v>0.82132314637957982</v>
      </c>
      <c r="Y113">
        <v>0.92612534998923113</v>
      </c>
      <c r="Z113">
        <v>0.95756526042311019</v>
      </c>
      <c r="AA113">
        <v>0.82132314637957982</v>
      </c>
      <c r="AB113">
        <v>0.7959278111985193</v>
      </c>
      <c r="AC113">
        <v>0.76522929500342229</v>
      </c>
      <c r="AD113">
        <v>0.86700271423032194</v>
      </c>
      <c r="AE113">
        <v>0.78362655078152388</v>
      </c>
      <c r="AF113">
        <v>0.87333825701624812</v>
      </c>
    </row>
    <row r="114" spans="1:38" x14ac:dyDescent="0.35">
      <c r="A114" t="s">
        <v>12</v>
      </c>
      <c r="B114" t="s">
        <v>6</v>
      </c>
      <c r="C114" t="s">
        <v>4</v>
      </c>
      <c r="D114">
        <v>256.5</v>
      </c>
      <c r="E114">
        <v>250.5</v>
      </c>
      <c r="F114">
        <v>253.5</v>
      </c>
      <c r="G114">
        <v>251</v>
      </c>
      <c r="H114">
        <v>252.5</v>
      </c>
      <c r="I114">
        <v>251</v>
      </c>
      <c r="J114">
        <v>253.5</v>
      </c>
      <c r="K114">
        <v>252.5</v>
      </c>
      <c r="L114">
        <v>254.5</v>
      </c>
      <c r="M114">
        <v>255</v>
      </c>
      <c r="N114">
        <v>261</v>
      </c>
      <c r="O114">
        <v>262</v>
      </c>
      <c r="R114" t="s">
        <v>33</v>
      </c>
      <c r="S114" t="s">
        <v>6</v>
      </c>
      <c r="T114" t="s">
        <v>4</v>
      </c>
      <c r="U114">
        <v>0.71487946799667501</v>
      </c>
      <c r="V114">
        <v>0.76974714701275448</v>
      </c>
      <c r="W114">
        <v>0.5744822979291917</v>
      </c>
      <c r="X114">
        <v>0.7148794679966749</v>
      </c>
      <c r="Y114">
        <v>0.62568206620589295</v>
      </c>
      <c r="Z114">
        <v>0.96164598009616453</v>
      </c>
      <c r="AA114">
        <v>0.66731328806983514</v>
      </c>
      <c r="AB114">
        <v>0.91858533111796814</v>
      </c>
      <c r="AC114">
        <v>0</v>
      </c>
      <c r="AD114">
        <v>0.64582746644137801</v>
      </c>
      <c r="AE114">
        <v>0.66731328806983514</v>
      </c>
      <c r="AF114">
        <v>0.45526733721545787</v>
      </c>
    </row>
    <row r="115" spans="1:38" x14ac:dyDescent="0.35">
      <c r="A115" t="s">
        <v>14</v>
      </c>
      <c r="B115" t="s">
        <v>6</v>
      </c>
      <c r="C115" t="s">
        <v>4</v>
      </c>
      <c r="D115">
        <v>260</v>
      </c>
      <c r="E115">
        <v>259.5</v>
      </c>
      <c r="F115">
        <v>260.5</v>
      </c>
      <c r="G115">
        <v>259.5</v>
      </c>
      <c r="H115">
        <v>263.5</v>
      </c>
      <c r="I115">
        <v>279.5</v>
      </c>
      <c r="J115">
        <v>267.5</v>
      </c>
      <c r="K115">
        <v>271</v>
      </c>
      <c r="L115">
        <v>272</v>
      </c>
      <c r="M115">
        <v>286</v>
      </c>
      <c r="N115">
        <v>284</v>
      </c>
      <c r="O115">
        <v>286.5</v>
      </c>
      <c r="R115" t="s">
        <v>44</v>
      </c>
      <c r="S115" t="s">
        <v>6</v>
      </c>
      <c r="T115" t="s">
        <v>4</v>
      </c>
      <c r="U115">
        <v>0.84453844991690585</v>
      </c>
      <c r="V115">
        <v>0.82320889477947123</v>
      </c>
      <c r="W115">
        <v>0.81861448968799566</v>
      </c>
      <c r="X115">
        <v>0.84653243847874715</v>
      </c>
      <c r="Y115">
        <v>0.83373727581192436</v>
      </c>
      <c r="Z115">
        <v>0.89501071319253134</v>
      </c>
      <c r="AA115">
        <v>0.81125697665277885</v>
      </c>
      <c r="AB115">
        <v>0.2386237513873474</v>
      </c>
      <c r="AC115">
        <v>0.62568206620589295</v>
      </c>
      <c r="AD115">
        <v>0.26372278442195646</v>
      </c>
      <c r="AE115">
        <v>0.74129942894084688</v>
      </c>
      <c r="AF115">
        <v>0.52704151984066183</v>
      </c>
    </row>
    <row r="116" spans="1:38" x14ac:dyDescent="0.35">
      <c r="A116" t="s">
        <v>16</v>
      </c>
      <c r="B116" t="s">
        <v>1</v>
      </c>
      <c r="C116" t="s">
        <v>2</v>
      </c>
      <c r="D116">
        <v>534</v>
      </c>
      <c r="E116">
        <v>530.5</v>
      </c>
      <c r="F116">
        <v>536.5</v>
      </c>
      <c r="G116">
        <v>539</v>
      </c>
      <c r="H116">
        <v>550</v>
      </c>
      <c r="I116">
        <v>542.5</v>
      </c>
      <c r="J116">
        <v>540.5</v>
      </c>
      <c r="K116">
        <v>554</v>
      </c>
      <c r="L116">
        <v>557.5</v>
      </c>
      <c r="M116">
        <v>549</v>
      </c>
      <c r="N116">
        <v>556</v>
      </c>
      <c r="O116">
        <v>560</v>
      </c>
      <c r="R116" t="s">
        <v>45</v>
      </c>
      <c r="S116" t="s">
        <v>6</v>
      </c>
      <c r="T116" t="s">
        <v>4</v>
      </c>
      <c r="U116">
        <v>0.8624147613317289</v>
      </c>
      <c r="V116">
        <v>0.93513615733736766</v>
      </c>
      <c r="W116">
        <v>0.69292748433303486</v>
      </c>
      <c r="X116">
        <v>0.87531806615776087</v>
      </c>
      <c r="Y116">
        <v>0.8624147613317289</v>
      </c>
      <c r="Z116">
        <v>0.88265480670543961</v>
      </c>
      <c r="AA116">
        <v>0.8624147613317289</v>
      </c>
      <c r="AB116">
        <v>0.29472241261137766</v>
      </c>
      <c r="AC116">
        <v>0.62568206620589295</v>
      </c>
      <c r="AD116">
        <v>0.45526733721545787</v>
      </c>
      <c r="AE116">
        <v>0.48459804658151767</v>
      </c>
      <c r="AF116">
        <v>0.38530465949820786</v>
      </c>
    </row>
    <row r="117" spans="1:38" x14ac:dyDescent="0.35">
      <c r="A117" t="s">
        <v>18</v>
      </c>
      <c r="B117" t="s">
        <v>1</v>
      </c>
      <c r="C117" t="s">
        <v>2</v>
      </c>
      <c r="D117">
        <v>530</v>
      </c>
      <c r="E117">
        <v>528</v>
      </c>
      <c r="F117">
        <v>518.5</v>
      </c>
      <c r="G117">
        <v>521</v>
      </c>
      <c r="H117">
        <v>525</v>
      </c>
      <c r="I117">
        <v>520.5</v>
      </c>
      <c r="J117">
        <v>528</v>
      </c>
      <c r="K117">
        <v>527</v>
      </c>
      <c r="L117">
        <v>534.5</v>
      </c>
      <c r="M117">
        <v>556</v>
      </c>
      <c r="N117">
        <v>555.5</v>
      </c>
      <c r="O117">
        <v>563.5</v>
      </c>
      <c r="R117" t="s">
        <v>51</v>
      </c>
      <c r="S117" t="s">
        <v>6</v>
      </c>
      <c r="T117" t="s">
        <v>4</v>
      </c>
      <c r="U117">
        <v>0.92612534998923113</v>
      </c>
      <c r="V117">
        <v>0.77515568666011148</v>
      </c>
      <c r="W117">
        <v>0.42443983812061986</v>
      </c>
      <c r="X117">
        <v>0.62568206620589295</v>
      </c>
      <c r="Y117">
        <v>0.87333825701624812</v>
      </c>
      <c r="Z117">
        <v>0.71487946799667501</v>
      </c>
      <c r="AA117">
        <v>0.55627425614489001</v>
      </c>
      <c r="AB117">
        <v>0.3853046594982078</v>
      </c>
      <c r="AC117">
        <v>0.31312579646823224</v>
      </c>
      <c r="AD117">
        <v>0.3853046594982078</v>
      </c>
      <c r="AE117">
        <v>0.40610735085786237</v>
      </c>
      <c r="AF117">
        <v>0.53263966307444566</v>
      </c>
    </row>
    <row r="118" spans="1:38" x14ac:dyDescent="0.35">
      <c r="A118" t="s">
        <v>20</v>
      </c>
      <c r="B118" t="s">
        <v>6</v>
      </c>
      <c r="C118" t="s">
        <v>1</v>
      </c>
      <c r="D118">
        <v>266.5</v>
      </c>
      <c r="E118">
        <v>265</v>
      </c>
      <c r="F118">
        <v>269.5</v>
      </c>
      <c r="G118">
        <v>268</v>
      </c>
      <c r="H118">
        <v>272</v>
      </c>
      <c r="I118">
        <v>273.5</v>
      </c>
      <c r="J118">
        <v>272</v>
      </c>
      <c r="K118">
        <v>275</v>
      </c>
      <c r="L118">
        <v>281</v>
      </c>
      <c r="M118">
        <v>282</v>
      </c>
      <c r="N118">
        <v>289</v>
      </c>
      <c r="O118">
        <v>297</v>
      </c>
      <c r="R118" t="s">
        <v>43</v>
      </c>
      <c r="S118" t="s">
        <v>6</v>
      </c>
      <c r="T118" t="s">
        <v>4</v>
      </c>
      <c r="U118">
        <v>1</v>
      </c>
      <c r="V118">
        <v>0.88265480670543961</v>
      </c>
      <c r="W118">
        <v>0.63093025530666147</v>
      </c>
      <c r="X118">
        <v>0.71487946799667501</v>
      </c>
      <c r="Y118">
        <v>0.9323871476443919</v>
      </c>
      <c r="Z118">
        <v>0.86241476133172879</v>
      </c>
      <c r="AA118">
        <v>0.43549816432459798</v>
      </c>
      <c r="AB118">
        <v>0.88265480670543961</v>
      </c>
      <c r="AC118">
        <v>0.66102997694081478</v>
      </c>
      <c r="AD118">
        <v>0.8419718958765261</v>
      </c>
      <c r="AE118">
        <v>0.84783358801202735</v>
      </c>
      <c r="AF118">
        <v>0.58512246749319619</v>
      </c>
    </row>
    <row r="119" spans="1:38" x14ac:dyDescent="0.35">
      <c r="A119" t="s">
        <v>22</v>
      </c>
      <c r="B119" t="s">
        <v>6</v>
      </c>
      <c r="C119" t="s">
        <v>4</v>
      </c>
      <c r="D119">
        <v>292.5</v>
      </c>
      <c r="E119">
        <v>291</v>
      </c>
      <c r="F119">
        <v>296.5</v>
      </c>
      <c r="G119">
        <v>294.5</v>
      </c>
      <c r="H119">
        <v>296.5</v>
      </c>
      <c r="I119">
        <v>298</v>
      </c>
      <c r="J119">
        <v>297.5</v>
      </c>
      <c r="K119">
        <v>300.5</v>
      </c>
      <c r="L119">
        <v>305</v>
      </c>
      <c r="M119">
        <v>306</v>
      </c>
      <c r="N119">
        <v>312.5</v>
      </c>
      <c r="O119">
        <v>316.5</v>
      </c>
    </row>
    <row r="120" spans="1:38" x14ac:dyDescent="0.35">
      <c r="A120" t="s">
        <v>24</v>
      </c>
      <c r="B120" t="s">
        <v>6</v>
      </c>
      <c r="C120" t="s">
        <v>1</v>
      </c>
      <c r="D120">
        <v>261</v>
      </c>
      <c r="E120">
        <v>268</v>
      </c>
      <c r="F120">
        <v>273.5</v>
      </c>
      <c r="G120">
        <v>274</v>
      </c>
      <c r="H120">
        <v>280.5</v>
      </c>
      <c r="I120">
        <v>283</v>
      </c>
      <c r="J120">
        <v>280.5</v>
      </c>
      <c r="K120">
        <v>281.5</v>
      </c>
      <c r="L120">
        <v>290</v>
      </c>
      <c r="M120">
        <v>292.5</v>
      </c>
      <c r="N120">
        <v>297</v>
      </c>
      <c r="O120">
        <v>300.5</v>
      </c>
    </row>
    <row r="121" spans="1:38" x14ac:dyDescent="0.35">
      <c r="A121" t="s">
        <v>26</v>
      </c>
      <c r="B121" t="s">
        <v>1</v>
      </c>
      <c r="C121" t="s">
        <v>2</v>
      </c>
      <c r="D121">
        <v>454</v>
      </c>
      <c r="E121">
        <v>450</v>
      </c>
      <c r="F121">
        <v>462.5</v>
      </c>
      <c r="G121">
        <v>468</v>
      </c>
      <c r="H121">
        <v>478.5</v>
      </c>
      <c r="I121">
        <v>486</v>
      </c>
      <c r="J121">
        <v>488</v>
      </c>
      <c r="K121">
        <v>493</v>
      </c>
      <c r="L121">
        <v>499</v>
      </c>
      <c r="M121">
        <v>502</v>
      </c>
      <c r="N121">
        <v>510</v>
      </c>
      <c r="O121">
        <v>513</v>
      </c>
    </row>
    <row r="122" spans="1:38" x14ac:dyDescent="0.35">
      <c r="A122" t="s">
        <v>28</v>
      </c>
      <c r="B122" t="s">
        <v>1</v>
      </c>
      <c r="C122" t="s">
        <v>4</v>
      </c>
      <c r="D122">
        <v>453.5</v>
      </c>
      <c r="E122">
        <v>451</v>
      </c>
      <c r="F122">
        <v>454.5</v>
      </c>
      <c r="G122">
        <v>453.5</v>
      </c>
      <c r="H122">
        <v>457</v>
      </c>
      <c r="I122">
        <v>455</v>
      </c>
      <c r="J122">
        <v>460.5</v>
      </c>
      <c r="K122">
        <v>463</v>
      </c>
      <c r="L122">
        <v>466.5</v>
      </c>
      <c r="M122">
        <v>475</v>
      </c>
      <c r="N122">
        <v>476</v>
      </c>
      <c r="O122">
        <v>475</v>
      </c>
      <c r="R122" t="s">
        <v>16</v>
      </c>
      <c r="S122" t="s">
        <v>1</v>
      </c>
      <c r="T122" t="s">
        <v>2</v>
      </c>
      <c r="U122">
        <v>0.66102997694081478</v>
      </c>
      <c r="V122">
        <v>0.64582746644137801</v>
      </c>
      <c r="W122">
        <v>0.58894024995719907</v>
      </c>
      <c r="X122">
        <v>0.33398058252427182</v>
      </c>
      <c r="Y122">
        <v>0.54126347258280227</v>
      </c>
      <c r="Z122">
        <v>0.88814001521904551</v>
      </c>
      <c r="AA122">
        <v>0.62568206620589295</v>
      </c>
      <c r="AB122">
        <v>0.58512246749319619</v>
      </c>
      <c r="AC122">
        <v>0.53643829919950092</v>
      </c>
      <c r="AD122">
        <v>0.61472480343102209</v>
      </c>
      <c r="AE122">
        <v>0.69828811150957437</v>
      </c>
      <c r="AF122">
        <v>0.60675544580650853</v>
      </c>
    </row>
    <row r="123" spans="1:38" x14ac:dyDescent="0.35">
      <c r="A123" t="s">
        <v>30</v>
      </c>
      <c r="B123" t="s">
        <v>6</v>
      </c>
      <c r="C123" t="s">
        <v>2</v>
      </c>
      <c r="D123">
        <v>283.5</v>
      </c>
      <c r="E123">
        <v>282</v>
      </c>
      <c r="F123">
        <v>288</v>
      </c>
      <c r="G123">
        <v>287</v>
      </c>
      <c r="H123">
        <v>295</v>
      </c>
      <c r="I123">
        <v>295</v>
      </c>
      <c r="J123">
        <v>299.5</v>
      </c>
      <c r="K123">
        <v>301</v>
      </c>
      <c r="L123">
        <v>306.5</v>
      </c>
      <c r="M123">
        <v>307</v>
      </c>
      <c r="N123">
        <v>315</v>
      </c>
      <c r="O123">
        <v>317</v>
      </c>
      <c r="R123" t="s">
        <v>18</v>
      </c>
      <c r="S123" t="s">
        <v>1</v>
      </c>
      <c r="T123" t="s">
        <v>2</v>
      </c>
      <c r="U123">
        <v>1</v>
      </c>
      <c r="V123">
        <v>0.74129942894084688</v>
      </c>
      <c r="W123">
        <v>0.65283400809716585</v>
      </c>
      <c r="X123">
        <v>0.45526733721545792</v>
      </c>
      <c r="Y123">
        <v>0.66330107979245545</v>
      </c>
      <c r="Z123">
        <v>0.83980809238738163</v>
      </c>
      <c r="AA123">
        <v>0.60675544580650853</v>
      </c>
      <c r="AB123">
        <v>0.6796465263309146</v>
      </c>
      <c r="AC123">
        <v>0.6796465263309146</v>
      </c>
      <c r="AD123">
        <v>0.78995713410900181</v>
      </c>
      <c r="AE123">
        <v>0.53643829919950092</v>
      </c>
      <c r="AF123">
        <v>0.55627425614489001</v>
      </c>
    </row>
    <row r="124" spans="1:38" x14ac:dyDescent="0.35">
      <c r="A124" t="s">
        <v>33</v>
      </c>
      <c r="B124" t="s">
        <v>6</v>
      </c>
      <c r="C124" t="s">
        <v>4</v>
      </c>
      <c r="D124">
        <v>235</v>
      </c>
      <c r="E124">
        <v>231</v>
      </c>
      <c r="F124">
        <v>232</v>
      </c>
      <c r="G124">
        <v>230</v>
      </c>
      <c r="H124">
        <v>234.5</v>
      </c>
      <c r="I124">
        <v>236</v>
      </c>
      <c r="J124">
        <v>238</v>
      </c>
      <c r="K124">
        <v>236</v>
      </c>
      <c r="L124">
        <v>239</v>
      </c>
      <c r="M124">
        <v>239</v>
      </c>
      <c r="N124">
        <v>241.5</v>
      </c>
      <c r="O124">
        <v>246.5</v>
      </c>
      <c r="R124" t="s">
        <v>26</v>
      </c>
      <c r="S124" t="s">
        <v>1</v>
      </c>
      <c r="T124" t="s">
        <v>2</v>
      </c>
      <c r="U124">
        <v>1</v>
      </c>
      <c r="V124">
        <v>0.57763349378708151</v>
      </c>
      <c r="W124">
        <v>0.65283400809716585</v>
      </c>
      <c r="X124">
        <v>0.61472480343102209</v>
      </c>
      <c r="Y124">
        <v>0.75525550249739282</v>
      </c>
      <c r="Z124">
        <v>0.81861448968799566</v>
      </c>
      <c r="AA124">
        <v>0.65283400809716585</v>
      </c>
      <c r="AB124">
        <v>1</v>
      </c>
      <c r="AC124">
        <v>0.65283400809716585</v>
      </c>
      <c r="AD124">
        <v>0.5744822979291917</v>
      </c>
      <c r="AE124">
        <v>0.7948676126787364</v>
      </c>
      <c r="AF124">
        <v>0.85893895775806361</v>
      </c>
    </row>
    <row r="125" spans="1:38" x14ac:dyDescent="0.35">
      <c r="A125" t="s">
        <v>35</v>
      </c>
      <c r="B125" t="s">
        <v>1</v>
      </c>
      <c r="C125" t="s">
        <v>4</v>
      </c>
      <c r="D125">
        <v>440</v>
      </c>
      <c r="E125">
        <v>439</v>
      </c>
      <c r="F125">
        <v>447</v>
      </c>
      <c r="G125">
        <v>451</v>
      </c>
      <c r="H125">
        <v>464</v>
      </c>
      <c r="I125">
        <v>465</v>
      </c>
      <c r="J125">
        <v>474.5</v>
      </c>
      <c r="K125">
        <v>476</v>
      </c>
      <c r="L125">
        <v>437</v>
      </c>
      <c r="M125">
        <v>483.5</v>
      </c>
      <c r="N125">
        <v>486</v>
      </c>
      <c r="O125">
        <v>488</v>
      </c>
      <c r="R125" t="s">
        <v>46</v>
      </c>
      <c r="S125" t="s">
        <v>1</v>
      </c>
      <c r="T125" t="s">
        <v>2</v>
      </c>
      <c r="U125">
        <v>0.76522929500342229</v>
      </c>
      <c r="V125">
        <v>0.55627425614489001</v>
      </c>
      <c r="W125">
        <v>0.59703086617537116</v>
      </c>
      <c r="X125">
        <v>0.66731328806983514</v>
      </c>
      <c r="Y125">
        <v>0.80293019247342712</v>
      </c>
      <c r="Z125">
        <v>0.66731328806983514</v>
      </c>
      <c r="AA125">
        <v>0.93042125904388406</v>
      </c>
      <c r="AB125">
        <v>0.11139896373056994</v>
      </c>
      <c r="AC125">
        <v>0.52704151984066183</v>
      </c>
      <c r="AD125">
        <v>0.11657855496814423</v>
      </c>
      <c r="AE125">
        <v>0.10666005208979289</v>
      </c>
      <c r="AF125">
        <v>9.8296948222654015E-2</v>
      </c>
    </row>
    <row r="126" spans="1:38" x14ac:dyDescent="0.35">
      <c r="A126" t="s">
        <v>36</v>
      </c>
      <c r="B126" t="s">
        <v>1</v>
      </c>
      <c r="C126" t="s">
        <v>4</v>
      </c>
      <c r="D126">
        <v>465</v>
      </c>
      <c r="E126">
        <v>468</v>
      </c>
      <c r="F126">
        <v>477</v>
      </c>
      <c r="G126">
        <v>479</v>
      </c>
      <c r="H126">
        <v>485.5</v>
      </c>
      <c r="I126">
        <v>491.5</v>
      </c>
      <c r="J126">
        <v>500</v>
      </c>
      <c r="K126">
        <v>508</v>
      </c>
      <c r="L126">
        <v>516.5</v>
      </c>
      <c r="M126">
        <v>520.5</v>
      </c>
      <c r="N126">
        <v>523.5</v>
      </c>
      <c r="O126">
        <v>524</v>
      </c>
      <c r="R126" t="s">
        <v>47</v>
      </c>
      <c r="S126" t="s">
        <v>1</v>
      </c>
      <c r="T126" t="s">
        <v>2</v>
      </c>
      <c r="U126">
        <v>0.40069889341875364</v>
      </c>
      <c r="V126">
        <v>0.66731328806983514</v>
      </c>
      <c r="W126">
        <v>0.8624147613317289</v>
      </c>
      <c r="X126">
        <v>0.60069848661233993</v>
      </c>
      <c r="Y126">
        <v>0.9323871476443919</v>
      </c>
      <c r="Z126">
        <v>0.63447823592097707</v>
      </c>
      <c r="AA126">
        <v>0.77515568666011148</v>
      </c>
      <c r="AB126">
        <v>0.53643829919950092</v>
      </c>
      <c r="AC126">
        <v>0.7581100141043724</v>
      </c>
      <c r="AD126">
        <v>0.45526733721545792</v>
      </c>
      <c r="AE126">
        <v>0.38530465949820786</v>
      </c>
      <c r="AF126">
        <v>0.37104950922230606</v>
      </c>
    </row>
    <row r="127" spans="1:38" x14ac:dyDescent="0.35">
      <c r="A127" t="s">
        <v>37</v>
      </c>
      <c r="B127" t="s">
        <v>6</v>
      </c>
      <c r="C127" t="s">
        <v>2</v>
      </c>
      <c r="D127">
        <v>260</v>
      </c>
      <c r="E127">
        <v>258.5</v>
      </c>
      <c r="F127">
        <v>260.5</v>
      </c>
      <c r="G127">
        <v>254.5</v>
      </c>
      <c r="H127">
        <v>260</v>
      </c>
      <c r="I127">
        <v>261.5</v>
      </c>
      <c r="J127">
        <v>264</v>
      </c>
      <c r="K127">
        <v>264</v>
      </c>
      <c r="L127">
        <v>266.5</v>
      </c>
      <c r="M127">
        <v>267</v>
      </c>
      <c r="N127">
        <v>266</v>
      </c>
      <c r="O127">
        <v>264.5</v>
      </c>
      <c r="R127" t="s">
        <v>49</v>
      </c>
      <c r="S127" t="s">
        <v>1</v>
      </c>
      <c r="T127" t="s">
        <v>2</v>
      </c>
      <c r="U127">
        <v>0.45526733721545792</v>
      </c>
      <c r="V127">
        <v>0.41737442368357192</v>
      </c>
      <c r="W127">
        <v>0.47691667821988076</v>
      </c>
      <c r="X127">
        <v>0.55627425614489001</v>
      </c>
      <c r="Y127">
        <v>0.78480579478697321</v>
      </c>
      <c r="Z127">
        <v>0.36431029917924274</v>
      </c>
      <c r="AA127">
        <v>0.69828811150957437</v>
      </c>
      <c r="AB127">
        <v>0.10230787532714727</v>
      </c>
      <c r="AC127">
        <v>0.18562486509820847</v>
      </c>
      <c r="AD127">
        <v>0</v>
      </c>
      <c r="AE127">
        <v>0.12853086235241371</v>
      </c>
      <c r="AF127">
        <v>0.11657855496814423</v>
      </c>
    </row>
    <row r="128" spans="1:38" x14ac:dyDescent="0.35">
      <c r="A128" t="s">
        <v>38</v>
      </c>
      <c r="B128" t="s">
        <v>6</v>
      </c>
      <c r="C128" t="s">
        <v>1</v>
      </c>
      <c r="D128">
        <v>322</v>
      </c>
      <c r="E128">
        <v>312</v>
      </c>
      <c r="F128">
        <v>315.5</v>
      </c>
      <c r="G128">
        <v>311.5</v>
      </c>
      <c r="H128">
        <v>317.5</v>
      </c>
      <c r="I128">
        <v>313</v>
      </c>
      <c r="J128">
        <v>315</v>
      </c>
      <c r="K128">
        <v>317.5</v>
      </c>
      <c r="L128">
        <v>324</v>
      </c>
      <c r="M128">
        <v>323.5</v>
      </c>
      <c r="N128">
        <v>326</v>
      </c>
      <c r="O128">
        <v>326.5</v>
      </c>
      <c r="R128" t="s">
        <v>3</v>
      </c>
      <c r="S128" t="s">
        <v>1</v>
      </c>
      <c r="T128" t="s">
        <v>4</v>
      </c>
      <c r="U128">
        <v>0.79757187420959441</v>
      </c>
      <c r="V128">
        <v>0.8410974417048438</v>
      </c>
      <c r="W128">
        <v>0.69292748433303486</v>
      </c>
      <c r="X128">
        <v>0.53918495297805635</v>
      </c>
      <c r="Y128">
        <v>0.69292748433303486</v>
      </c>
      <c r="Z128">
        <v>0.77636792216259587</v>
      </c>
      <c r="AA128">
        <v>0.71487946799667501</v>
      </c>
      <c r="AB128">
        <v>0.71487946799667501</v>
      </c>
      <c r="AC128">
        <v>0.72521819791710584</v>
      </c>
      <c r="AD128">
        <v>0.82132314637957982</v>
      </c>
      <c r="AE128">
        <v>0.79757187420959441</v>
      </c>
      <c r="AF128">
        <v>0.65854965923883912</v>
      </c>
      <c r="AI128">
        <v>0.86785007146125159</v>
      </c>
      <c r="AJ128">
        <v>3.1269786748384258E-2</v>
      </c>
      <c r="AK128">
        <v>0.70510007854788037</v>
      </c>
      <c r="AL128">
        <v>4.6331387073069726E-2</v>
      </c>
    </row>
    <row r="129" spans="1:38" x14ac:dyDescent="0.35">
      <c r="A129" t="s">
        <v>40</v>
      </c>
      <c r="B129" t="s">
        <v>1</v>
      </c>
      <c r="C129" t="s">
        <v>4</v>
      </c>
      <c r="D129">
        <v>486.5</v>
      </c>
      <c r="E129">
        <v>481.5</v>
      </c>
      <c r="F129">
        <v>490</v>
      </c>
      <c r="G129">
        <v>490.5</v>
      </c>
      <c r="H129">
        <v>519</v>
      </c>
      <c r="I129">
        <v>512.5</v>
      </c>
      <c r="J129">
        <v>520</v>
      </c>
      <c r="K129">
        <v>521.5</v>
      </c>
      <c r="L129">
        <v>525</v>
      </c>
      <c r="M129">
        <v>521.5</v>
      </c>
      <c r="N129">
        <v>526.5</v>
      </c>
      <c r="O129">
        <v>531.5</v>
      </c>
      <c r="R129" t="s">
        <v>7</v>
      </c>
      <c r="S129" t="s">
        <v>1</v>
      </c>
      <c r="T129" t="s">
        <v>4</v>
      </c>
      <c r="U129">
        <v>0.86241476133172879</v>
      </c>
      <c r="V129">
        <v>0.8282291305520243</v>
      </c>
      <c r="W129">
        <v>0.73390224980605112</v>
      </c>
      <c r="X129">
        <v>0.63286058335563289</v>
      </c>
      <c r="Y129">
        <v>0.84039087947882729</v>
      </c>
      <c r="Z129">
        <v>0.72707380147205092</v>
      </c>
      <c r="AA129">
        <v>0.65722179766033739</v>
      </c>
      <c r="AB129">
        <v>0.49368541905855334</v>
      </c>
      <c r="AC129">
        <v>0.7148794679966749</v>
      </c>
      <c r="AD129">
        <v>0.71487946799667501</v>
      </c>
      <c r="AE129">
        <v>0.68555940850571973</v>
      </c>
      <c r="AF129">
        <v>0.80465381173216166</v>
      </c>
      <c r="AI129">
        <v>0.83032666566026503</v>
      </c>
      <c r="AJ129">
        <v>1.7154407611640714E-2</v>
      </c>
      <c r="AK129">
        <v>0.65563363926231866</v>
      </c>
      <c r="AL129">
        <v>2.7788733877002772E-2</v>
      </c>
    </row>
    <row r="130" spans="1:38" x14ac:dyDescent="0.35">
      <c r="A130" t="s">
        <v>42</v>
      </c>
      <c r="B130" t="s">
        <v>1</v>
      </c>
      <c r="C130" t="s">
        <v>1</v>
      </c>
      <c r="D130">
        <v>452</v>
      </c>
      <c r="E130">
        <v>452.5</v>
      </c>
      <c r="F130">
        <v>465.5</v>
      </c>
      <c r="G130">
        <v>462</v>
      </c>
      <c r="H130">
        <v>465</v>
      </c>
      <c r="I130">
        <v>476</v>
      </c>
      <c r="J130">
        <v>488</v>
      </c>
      <c r="K130">
        <v>491</v>
      </c>
      <c r="L130">
        <v>504</v>
      </c>
      <c r="M130">
        <v>503.5</v>
      </c>
      <c r="N130">
        <v>518</v>
      </c>
      <c r="O130">
        <v>514.5</v>
      </c>
      <c r="R130" t="s">
        <v>28</v>
      </c>
      <c r="S130" t="s">
        <v>1</v>
      </c>
      <c r="T130" t="s">
        <v>4</v>
      </c>
      <c r="U130">
        <v>0.88265480670543961</v>
      </c>
      <c r="V130">
        <v>0.77370599172314514</v>
      </c>
      <c r="W130">
        <v>0.51093155893536124</v>
      </c>
      <c r="X130">
        <v>0.42928452579034937</v>
      </c>
      <c r="Y130">
        <v>0.69953697910148915</v>
      </c>
      <c r="Z130">
        <v>0.80690561080878209</v>
      </c>
      <c r="AA130">
        <v>0.61472480343102209</v>
      </c>
      <c r="AB130">
        <v>0.55627425614489001</v>
      </c>
      <c r="AC130">
        <v>0.60675544580650853</v>
      </c>
      <c r="AD130">
        <v>0.40610735085786237</v>
      </c>
      <c r="AE130">
        <v>0.61044860874503126</v>
      </c>
      <c r="AF130">
        <v>0.51093155893536124</v>
      </c>
      <c r="AI130">
        <v>0.69706170612372109</v>
      </c>
      <c r="AJ130">
        <v>3.5000272765153807E-2</v>
      </c>
      <c r="AK130">
        <v>0.65150172723511324</v>
      </c>
      <c r="AL130">
        <v>2.1966064592510392E-2</v>
      </c>
    </row>
    <row r="131" spans="1:38" x14ac:dyDescent="0.35">
      <c r="A131" t="s">
        <v>44</v>
      </c>
      <c r="B131" t="s">
        <v>6</v>
      </c>
      <c r="C131" t="s">
        <v>4</v>
      </c>
      <c r="D131">
        <v>313.5</v>
      </c>
      <c r="E131">
        <v>308</v>
      </c>
      <c r="F131">
        <v>320.5</v>
      </c>
      <c r="G131">
        <v>313.5</v>
      </c>
      <c r="H131">
        <v>319</v>
      </c>
      <c r="I131">
        <v>316.5</v>
      </c>
      <c r="J131">
        <v>322</v>
      </c>
      <c r="K131">
        <v>320.5</v>
      </c>
      <c r="L131">
        <v>325</v>
      </c>
      <c r="M131">
        <v>324</v>
      </c>
      <c r="N131">
        <v>330</v>
      </c>
      <c r="O131">
        <v>329.5</v>
      </c>
      <c r="R131" t="s">
        <v>35</v>
      </c>
      <c r="S131" t="s">
        <v>1</v>
      </c>
      <c r="T131" t="s">
        <v>4</v>
      </c>
      <c r="U131">
        <v>0.65283400809716596</v>
      </c>
      <c r="V131">
        <v>0.71487946799667501</v>
      </c>
      <c r="W131">
        <v>0.68244941145351135</v>
      </c>
      <c r="X131">
        <v>0.8826548067054395</v>
      </c>
      <c r="Y131">
        <v>0.85402184707050643</v>
      </c>
      <c r="Z131">
        <v>0.76323833941425889</v>
      </c>
      <c r="AA131">
        <v>0.63447823592097707</v>
      </c>
      <c r="AB131">
        <v>0.58894024995719907</v>
      </c>
      <c r="AC131">
        <v>0.51354780921101739</v>
      </c>
      <c r="AD131">
        <v>0.73826783670354823</v>
      </c>
      <c r="AE131">
        <v>0.6722835056023625</v>
      </c>
      <c r="AF131">
        <v>0.66731328806983514</v>
      </c>
      <c r="AI131">
        <v>0.72488076821673286</v>
      </c>
      <c r="AJ131">
        <v>4.121329382100293E-2</v>
      </c>
      <c r="AK131">
        <v>0.58256551436440041</v>
      </c>
      <c r="AL131">
        <v>3.6380499602846395E-2</v>
      </c>
    </row>
    <row r="132" spans="1:38" x14ac:dyDescent="0.35">
      <c r="A132" t="s">
        <v>45</v>
      </c>
      <c r="B132" t="s">
        <v>6</v>
      </c>
      <c r="C132" t="s">
        <v>4</v>
      </c>
      <c r="D132">
        <v>263.5</v>
      </c>
      <c r="E132">
        <v>261</v>
      </c>
      <c r="F132">
        <v>272.5</v>
      </c>
      <c r="G132">
        <v>268</v>
      </c>
      <c r="H132">
        <v>275</v>
      </c>
      <c r="I132">
        <v>273.5</v>
      </c>
      <c r="J132">
        <v>279</v>
      </c>
      <c r="K132">
        <v>276.5</v>
      </c>
      <c r="L132">
        <v>283.5</v>
      </c>
      <c r="M132">
        <v>279.5</v>
      </c>
      <c r="N132">
        <v>287.5</v>
      </c>
      <c r="O132">
        <v>283</v>
      </c>
      <c r="R132" t="s">
        <v>36</v>
      </c>
      <c r="S132" t="s">
        <v>1</v>
      </c>
      <c r="T132" t="s">
        <v>4</v>
      </c>
      <c r="U132">
        <v>0.57763349378708151</v>
      </c>
      <c r="V132">
        <v>0.65722179766033739</v>
      </c>
      <c r="W132">
        <v>0.63174549358648358</v>
      </c>
      <c r="X132">
        <v>0.63174549358648358</v>
      </c>
      <c r="Y132">
        <v>0.67860137101149087</v>
      </c>
      <c r="Z132">
        <v>0.73699878219295478</v>
      </c>
      <c r="AA132">
        <v>0.70154448553404392</v>
      </c>
      <c r="AB132">
        <v>0.77636792216259587</v>
      </c>
      <c r="AC132">
        <v>0.55627425614489001</v>
      </c>
      <c r="AD132">
        <v>0.53263966307444566</v>
      </c>
      <c r="AE132">
        <v>0.75525550249739282</v>
      </c>
      <c r="AF132">
        <v>0.68244941145351135</v>
      </c>
      <c r="AI132">
        <v>0.84880994918213881</v>
      </c>
      <c r="AJ132">
        <v>1.8908490226629972E-2</v>
      </c>
      <c r="AK132">
        <v>0.68085061169832606</v>
      </c>
      <c r="AL132">
        <v>4.1083221778872622E-2</v>
      </c>
    </row>
    <row r="133" spans="1:38" x14ac:dyDescent="0.35">
      <c r="A133" t="s">
        <v>46</v>
      </c>
      <c r="B133" t="s">
        <v>1</v>
      </c>
      <c r="C133" t="s">
        <v>2</v>
      </c>
      <c r="D133">
        <v>467.5</v>
      </c>
      <c r="E133">
        <v>467.5</v>
      </c>
      <c r="F133">
        <v>470.5</v>
      </c>
      <c r="G133">
        <v>472.5</v>
      </c>
      <c r="H133">
        <v>477.5</v>
      </c>
      <c r="I133">
        <v>477</v>
      </c>
      <c r="J133">
        <v>483.5</v>
      </c>
      <c r="K133">
        <v>480.5</v>
      </c>
      <c r="L133">
        <v>488</v>
      </c>
      <c r="M133">
        <v>489</v>
      </c>
      <c r="N133">
        <v>495</v>
      </c>
      <c r="O133">
        <v>493.5</v>
      </c>
      <c r="R133" t="s">
        <v>40</v>
      </c>
      <c r="S133" t="s">
        <v>1</v>
      </c>
      <c r="T133" t="s">
        <v>4</v>
      </c>
      <c r="U133">
        <v>0.50072780203784562</v>
      </c>
      <c r="V133">
        <v>0.58210369568160281</v>
      </c>
      <c r="W133">
        <v>0.67631330607109152</v>
      </c>
      <c r="X133">
        <v>0.40392654173124792</v>
      </c>
      <c r="Y133">
        <v>0.71487946799667501</v>
      </c>
      <c r="Z133">
        <v>0.60069848661233993</v>
      </c>
      <c r="AA133">
        <v>0.83373727581192436</v>
      </c>
      <c r="AB133">
        <v>0.75054545454545452</v>
      </c>
      <c r="AC133">
        <v>0.15188979159307664</v>
      </c>
      <c r="AD133">
        <v>0.34949878081820646</v>
      </c>
      <c r="AE133">
        <v>0.13547574039067423</v>
      </c>
      <c r="AF133">
        <v>0.21788700278692677</v>
      </c>
      <c r="AI133">
        <v>0.87550136676670431</v>
      </c>
      <c r="AJ133">
        <v>2.2198297896929928E-2</v>
      </c>
      <c r="AK133">
        <v>0.69098075178226626</v>
      </c>
      <c r="AL133">
        <v>3.4805942069776892E-2</v>
      </c>
    </row>
    <row r="134" spans="1:38" x14ac:dyDescent="0.35">
      <c r="A134" t="s">
        <v>47</v>
      </c>
      <c r="B134" t="s">
        <v>1</v>
      </c>
      <c r="C134" t="s">
        <v>2</v>
      </c>
      <c r="D134">
        <v>467.5</v>
      </c>
      <c r="E134">
        <v>459.5</v>
      </c>
      <c r="F134">
        <v>463.5</v>
      </c>
      <c r="G134">
        <v>461.5</v>
      </c>
      <c r="H134">
        <v>460.5</v>
      </c>
      <c r="I134">
        <v>467.5</v>
      </c>
      <c r="J134">
        <v>473</v>
      </c>
      <c r="K134">
        <v>474.5</v>
      </c>
      <c r="L134">
        <v>278</v>
      </c>
      <c r="M134">
        <v>474.5</v>
      </c>
      <c r="N134">
        <v>482</v>
      </c>
      <c r="O134">
        <v>472.5</v>
      </c>
      <c r="R134" t="s">
        <v>53</v>
      </c>
      <c r="S134" t="s">
        <v>1</v>
      </c>
      <c r="T134" t="s">
        <v>4</v>
      </c>
      <c r="U134">
        <v>0.54617623709976182</v>
      </c>
      <c r="V134">
        <v>0.57214137214137217</v>
      </c>
      <c r="W134">
        <v>0.65854965923883912</v>
      </c>
      <c r="X134">
        <v>0.46584061209289729</v>
      </c>
      <c r="Y134">
        <v>0.31312579646823224</v>
      </c>
      <c r="Z134">
        <v>0.68483920367534457</v>
      </c>
      <c r="AA134">
        <v>0.9323871476443919</v>
      </c>
      <c r="AB134">
        <v>0.38530465949820786</v>
      </c>
      <c r="AC134">
        <v>0.35277709410123881</v>
      </c>
      <c r="AD134">
        <v>0.36299172716528783</v>
      </c>
      <c r="AE134">
        <v>0.53918495297805635</v>
      </c>
      <c r="AF134">
        <v>0.40299906279287723</v>
      </c>
      <c r="AI134">
        <v>0.68548084185927194</v>
      </c>
      <c r="AJ134">
        <v>3.7643561849071798E-2</v>
      </c>
      <c r="AK134">
        <v>0.72707608580269345</v>
      </c>
      <c r="AL134">
        <v>2.8569940445380602E-2</v>
      </c>
    </row>
    <row r="135" spans="1:38" x14ac:dyDescent="0.35">
      <c r="A135" t="s">
        <v>49</v>
      </c>
      <c r="B135" t="s">
        <v>1</v>
      </c>
      <c r="C135" t="s">
        <v>2</v>
      </c>
      <c r="D135">
        <v>467</v>
      </c>
      <c r="E135">
        <v>462</v>
      </c>
      <c r="F135">
        <v>465</v>
      </c>
      <c r="G135">
        <v>468.5</v>
      </c>
      <c r="H135">
        <v>477.5</v>
      </c>
      <c r="I135">
        <v>481</v>
      </c>
      <c r="J135">
        <v>489.5</v>
      </c>
      <c r="K135">
        <v>501</v>
      </c>
      <c r="L135">
        <v>502.5</v>
      </c>
      <c r="M135">
        <v>504</v>
      </c>
      <c r="N135">
        <v>521</v>
      </c>
      <c r="O135">
        <v>517.5</v>
      </c>
      <c r="AI135">
        <v>0.63811724508494183</v>
      </c>
      <c r="AJ135">
        <v>7.0153355546993576E-2</v>
      </c>
      <c r="AK135">
        <v>0.51301470792575632</v>
      </c>
      <c r="AL135">
        <v>6.6979432258806898E-2</v>
      </c>
    </row>
    <row r="136" spans="1:38" x14ac:dyDescent="0.35">
      <c r="A136" t="s">
        <v>51</v>
      </c>
      <c r="B136" t="s">
        <v>6</v>
      </c>
      <c r="C136" t="s">
        <v>4</v>
      </c>
      <c r="D136">
        <v>270</v>
      </c>
      <c r="E136">
        <v>263.5</v>
      </c>
      <c r="F136">
        <v>261.5</v>
      </c>
      <c r="G136">
        <v>258.5</v>
      </c>
      <c r="H136">
        <v>258</v>
      </c>
      <c r="I136">
        <v>257.5</v>
      </c>
      <c r="J136">
        <v>259.5</v>
      </c>
      <c r="K136">
        <v>259</v>
      </c>
      <c r="L136">
        <v>261</v>
      </c>
      <c r="M136">
        <v>255.5</v>
      </c>
      <c r="N136">
        <v>263.5</v>
      </c>
      <c r="O136">
        <v>258.5</v>
      </c>
      <c r="S136" t="s">
        <v>100</v>
      </c>
      <c r="T136" t="s">
        <v>95</v>
      </c>
      <c r="U136">
        <f>AVERAGE(U106:U110)</f>
        <v>0.82968995783458088</v>
      </c>
      <c r="V136">
        <f t="shared" ref="V136:AF136" si="77">AVERAGE(V106:V110)</f>
        <v>0.80613819406136267</v>
      </c>
      <c r="W136">
        <f t="shared" si="77"/>
        <v>0.64192756578315535</v>
      </c>
      <c r="X136">
        <f t="shared" si="77"/>
        <v>0.60616949168400291</v>
      </c>
      <c r="Y136">
        <f t="shared" si="77"/>
        <v>0.83149968409555597</v>
      </c>
      <c r="Z136">
        <f t="shared" si="77"/>
        <v>0.87527390301272079</v>
      </c>
      <c r="AA136">
        <f t="shared" si="77"/>
        <v>0.65806664580723884</v>
      </c>
      <c r="AB136">
        <f t="shared" si="77"/>
        <v>0.50174423555459902</v>
      </c>
      <c r="AC136">
        <f t="shared" si="77"/>
        <v>0.48273023377617241</v>
      </c>
      <c r="AD136">
        <f t="shared" si="77"/>
        <v>0.56168355527957181</v>
      </c>
      <c r="AE136">
        <f t="shared" si="77"/>
        <v>0.43919194933358741</v>
      </c>
      <c r="AF136">
        <f t="shared" si="77"/>
        <v>0.56879987563037404</v>
      </c>
      <c r="AI136">
        <v>0.54855169232867962</v>
      </c>
      <c r="AJ136">
        <v>6.8130214347255358E-2</v>
      </c>
      <c r="AK136">
        <v>0.50722959042596516</v>
      </c>
      <c r="AL136">
        <v>5.2633559610454995E-2</v>
      </c>
    </row>
    <row r="137" spans="1:38" x14ac:dyDescent="0.35">
      <c r="A137" t="s">
        <v>39</v>
      </c>
      <c r="B137" t="s">
        <v>6</v>
      </c>
      <c r="C137" t="s">
        <v>2</v>
      </c>
      <c r="D137">
        <v>255</v>
      </c>
      <c r="E137">
        <v>247.5</v>
      </c>
      <c r="F137">
        <v>247</v>
      </c>
      <c r="G137">
        <v>245.5</v>
      </c>
      <c r="H137">
        <v>246</v>
      </c>
      <c r="I137">
        <v>250.5</v>
      </c>
      <c r="J137">
        <v>250</v>
      </c>
      <c r="K137">
        <v>248.5</v>
      </c>
      <c r="L137">
        <v>247</v>
      </c>
      <c r="M137">
        <v>247</v>
      </c>
      <c r="N137">
        <v>248.5</v>
      </c>
      <c r="O137">
        <v>250</v>
      </c>
      <c r="T137" t="s">
        <v>96</v>
      </c>
      <c r="U137">
        <f>STDEV(U106:U110)/SQRT(5)</f>
        <v>8.167076324556434E-2</v>
      </c>
      <c r="V137">
        <f t="shared" ref="V137:AF137" si="78">STDEV(V106:V110)/SQRT(5)</f>
        <v>1.1691558404088158E-2</v>
      </c>
      <c r="W137">
        <f t="shared" si="78"/>
        <v>7.1564641491543693E-2</v>
      </c>
      <c r="X137">
        <f t="shared" si="78"/>
        <v>0.10355993717705154</v>
      </c>
      <c r="Y137">
        <f t="shared" si="78"/>
        <v>2.5054067251663377E-2</v>
      </c>
      <c r="Z137">
        <f t="shared" si="78"/>
        <v>4.1159713273334689E-2</v>
      </c>
      <c r="AA137">
        <f t="shared" si="78"/>
        <v>2.5324515546382168E-2</v>
      </c>
      <c r="AB137">
        <f t="shared" si="78"/>
        <v>0.13712079826458579</v>
      </c>
      <c r="AC137">
        <f t="shared" si="78"/>
        <v>0.11942409326158825</v>
      </c>
      <c r="AD137">
        <f t="shared" si="78"/>
        <v>0.13378498895490887</v>
      </c>
      <c r="AE137">
        <f t="shared" si="78"/>
        <v>0.15870686579119075</v>
      </c>
      <c r="AF137">
        <f t="shared" si="78"/>
        <v>0.11478263984045951</v>
      </c>
      <c r="AI137">
        <v>0.58903092423960068</v>
      </c>
      <c r="AJ137">
        <v>6.3849810086059708E-2</v>
      </c>
      <c r="AK137">
        <v>0.49137553091930092</v>
      </c>
      <c r="AL137">
        <v>5.8432627252036309E-2</v>
      </c>
    </row>
    <row r="138" spans="1:38" x14ac:dyDescent="0.35">
      <c r="A138" t="s">
        <v>53</v>
      </c>
      <c r="B138" t="s">
        <v>1</v>
      </c>
      <c r="C138" t="s">
        <v>4</v>
      </c>
      <c r="D138">
        <v>460</v>
      </c>
      <c r="E138">
        <v>460.5</v>
      </c>
      <c r="F138">
        <v>479</v>
      </c>
      <c r="G138">
        <v>479.5</v>
      </c>
      <c r="H138">
        <v>485</v>
      </c>
      <c r="I138">
        <v>487</v>
      </c>
      <c r="J138">
        <v>499</v>
      </c>
      <c r="K138">
        <v>516.5</v>
      </c>
      <c r="L138">
        <v>522</v>
      </c>
      <c r="M138">
        <v>516.5</v>
      </c>
      <c r="N138">
        <v>516</v>
      </c>
      <c r="O138">
        <v>521.5</v>
      </c>
      <c r="S138" t="s">
        <v>101</v>
      </c>
      <c r="T138" t="s">
        <v>97</v>
      </c>
      <c r="U138">
        <f>AVERAGE(U111:U118)</f>
        <v>0.90382660449249752</v>
      </c>
      <c r="V138">
        <f t="shared" ref="V138:AF138" si="79">AVERAGE(V111:V118)</f>
        <v>0.83621167398464102</v>
      </c>
      <c r="W138">
        <f t="shared" si="79"/>
        <v>0.69775923357338565</v>
      </c>
      <c r="X138">
        <f t="shared" si="79"/>
        <v>0.76995685747414133</v>
      </c>
      <c r="Y138">
        <f t="shared" si="79"/>
        <v>0.84217784571384069</v>
      </c>
      <c r="Z138">
        <f t="shared" si="79"/>
        <v>0.90316841292956418</v>
      </c>
      <c r="AA138">
        <f t="shared" si="79"/>
        <v>0.6648497160714717</v>
      </c>
      <c r="AB138">
        <f t="shared" si="79"/>
        <v>0.6571998750416107</v>
      </c>
      <c r="AC138">
        <f t="shared" si="79"/>
        <v>0.57389229749586401</v>
      </c>
      <c r="AD138">
        <f t="shared" si="79"/>
        <v>0.64538435134610839</v>
      </c>
      <c r="AE138">
        <f t="shared" si="79"/>
        <v>0.69172471705741667</v>
      </c>
      <c r="AF138">
        <f t="shared" si="79"/>
        <v>0.61126916406519705</v>
      </c>
      <c r="AI138">
        <v>0.61787078561626785</v>
      </c>
      <c r="AJ138">
        <v>6.7836646696947556E-2</v>
      </c>
      <c r="AK138">
        <v>0.48802163488544437</v>
      </c>
      <c r="AL138">
        <v>6.2416134795882906E-2</v>
      </c>
    </row>
    <row r="139" spans="1:38" x14ac:dyDescent="0.35">
      <c r="A139" t="s">
        <v>54</v>
      </c>
      <c r="B139" t="s">
        <v>1</v>
      </c>
      <c r="C139" t="s">
        <v>1</v>
      </c>
      <c r="D139">
        <v>505</v>
      </c>
      <c r="E139">
        <v>495.5</v>
      </c>
      <c r="F139">
        <v>513</v>
      </c>
      <c r="G139">
        <v>512.5</v>
      </c>
      <c r="H139">
        <v>534</v>
      </c>
      <c r="I139">
        <v>531.5</v>
      </c>
      <c r="J139">
        <v>559</v>
      </c>
      <c r="K139">
        <v>551.5</v>
      </c>
      <c r="L139">
        <v>573</v>
      </c>
      <c r="M139">
        <v>554</v>
      </c>
      <c r="N139">
        <v>570.5</v>
      </c>
      <c r="O139">
        <v>567.5</v>
      </c>
      <c r="T139" t="s">
        <v>96</v>
      </c>
      <c r="U139">
        <f>STDEV(U111:U118)/SQRT(8)</f>
        <v>3.5260381323275101E-2</v>
      </c>
      <c r="V139">
        <f t="shared" ref="V139:AF139" si="80">STDEV(V111:V118)/SQRT(8)</f>
        <v>3.1467490285616538E-2</v>
      </c>
      <c r="W139">
        <f t="shared" si="80"/>
        <v>5.1961163872254877E-2</v>
      </c>
      <c r="X139">
        <f t="shared" si="80"/>
        <v>2.9189388089738252E-2</v>
      </c>
      <c r="Y139">
        <f t="shared" si="80"/>
        <v>3.3898883941330622E-2</v>
      </c>
      <c r="Z139">
        <f t="shared" si="80"/>
        <v>3.1188727519016093E-2</v>
      </c>
      <c r="AA139">
        <f t="shared" si="80"/>
        <v>6.8634660329457725E-2</v>
      </c>
      <c r="AB139">
        <f t="shared" si="80"/>
        <v>0.10439020463086623</v>
      </c>
      <c r="AC139">
        <f t="shared" si="80"/>
        <v>9.909349606373806E-2</v>
      </c>
      <c r="AD139">
        <f t="shared" si="80"/>
        <v>8.7061632849529558E-2</v>
      </c>
      <c r="AE139">
        <f t="shared" si="80"/>
        <v>5.9681198567337335E-2</v>
      </c>
      <c r="AF139">
        <f t="shared" si="80"/>
        <v>6.2417375249528631E-2</v>
      </c>
      <c r="AI139">
        <v>0.61778487969718943</v>
      </c>
      <c r="AJ139">
        <v>5.2639308592357756E-2</v>
      </c>
      <c r="AK139">
        <v>0.4606793629804431</v>
      </c>
      <c r="AL139">
        <v>6.2670487156973473E-2</v>
      </c>
    </row>
    <row r="140" spans="1:38" x14ac:dyDescent="0.35">
      <c r="A140" t="s">
        <v>55</v>
      </c>
      <c r="B140" t="s">
        <v>1</v>
      </c>
      <c r="C140" t="s">
        <v>1</v>
      </c>
      <c r="D140">
        <v>468.9</v>
      </c>
      <c r="E140">
        <v>463.5</v>
      </c>
      <c r="F140">
        <v>482</v>
      </c>
      <c r="G140">
        <v>479.5</v>
      </c>
      <c r="H140">
        <v>500.5</v>
      </c>
      <c r="I140">
        <v>501.5</v>
      </c>
      <c r="J140">
        <v>513.5</v>
      </c>
      <c r="K140">
        <v>512</v>
      </c>
      <c r="L140">
        <v>529.5</v>
      </c>
      <c r="M140">
        <v>525.5</v>
      </c>
      <c r="N140">
        <v>533.5</v>
      </c>
      <c r="O140">
        <v>526.5</v>
      </c>
      <c r="S140" t="s">
        <v>102</v>
      </c>
      <c r="T140" t="s">
        <v>98</v>
      </c>
      <c r="U140">
        <f>AVERAGE(U122:U127)</f>
        <v>0.71370425042974139</v>
      </c>
      <c r="V140">
        <f t="shared" ref="V140:AF140" si="81">AVERAGE(V122:V127)</f>
        <v>0.60095372617793397</v>
      </c>
      <c r="W140">
        <f t="shared" si="81"/>
        <v>0.63849509531308535</v>
      </c>
      <c r="X140">
        <f t="shared" si="81"/>
        <v>0.53804312566630286</v>
      </c>
      <c r="Y140">
        <f t="shared" si="81"/>
        <v>0.74665719829624055</v>
      </c>
      <c r="Z140">
        <f t="shared" si="81"/>
        <v>0.70211073674407964</v>
      </c>
      <c r="AA140">
        <f t="shared" si="81"/>
        <v>0.71485609622052293</v>
      </c>
      <c r="AB140">
        <f t="shared" si="81"/>
        <v>0.50248568868022148</v>
      </c>
      <c r="AC140">
        <f t="shared" si="81"/>
        <v>0.55661587211180408</v>
      </c>
      <c r="AD140">
        <f t="shared" si="81"/>
        <v>0.42516835460880298</v>
      </c>
      <c r="AE140">
        <f t="shared" si="81"/>
        <v>0.44168159955470432</v>
      </c>
      <c r="AF140">
        <f t="shared" si="81"/>
        <v>0.43464894535376114</v>
      </c>
    </row>
    <row r="141" spans="1:38" x14ac:dyDescent="0.35">
      <c r="A141" t="s">
        <v>41</v>
      </c>
      <c r="B141" t="s">
        <v>6</v>
      </c>
      <c r="C141" t="s">
        <v>2</v>
      </c>
      <c r="D141">
        <v>265.5</v>
      </c>
      <c r="E141">
        <v>254.5</v>
      </c>
      <c r="F141">
        <v>254</v>
      </c>
      <c r="G141">
        <v>247.5</v>
      </c>
      <c r="H141">
        <v>253</v>
      </c>
      <c r="I141">
        <v>257.5</v>
      </c>
      <c r="J141">
        <v>262.5</v>
      </c>
      <c r="K141">
        <v>263.5</v>
      </c>
      <c r="L141">
        <v>270.5</v>
      </c>
      <c r="M141">
        <v>267.5</v>
      </c>
      <c r="N141">
        <v>279.5</v>
      </c>
      <c r="O141">
        <v>271.5</v>
      </c>
      <c r="T141" t="s">
        <v>96</v>
      </c>
      <c r="U141">
        <f>STDEV(U122:U127)/SQRT(6)</f>
        <v>0.10553386713581596</v>
      </c>
      <c r="V141">
        <f t="shared" ref="V141:AF141" si="82">STDEV(V122:V127)/SQRT(6)</f>
        <v>4.5590791792950697E-2</v>
      </c>
      <c r="W141">
        <f t="shared" si="82"/>
        <v>5.1908180323893556E-2</v>
      </c>
      <c r="X141">
        <f t="shared" si="82"/>
        <v>5.0113962004517155E-2</v>
      </c>
      <c r="Y141">
        <f t="shared" si="82"/>
        <v>5.4260585837341155E-2</v>
      </c>
      <c r="Z141">
        <f t="shared" si="82"/>
        <v>7.8958793445676634E-2</v>
      </c>
      <c r="AA141">
        <f t="shared" si="82"/>
        <v>4.9619678828663125E-2</v>
      </c>
      <c r="AB141">
        <f t="shared" si="82"/>
        <v>0.14141890232811161</v>
      </c>
      <c r="AC141">
        <f t="shared" si="82"/>
        <v>8.2444014311380168E-2</v>
      </c>
      <c r="AD141">
        <f t="shared" si="82"/>
        <v>0.12492649806535495</v>
      </c>
      <c r="AE141">
        <f t="shared" si="82"/>
        <v>0.11733815446789167</v>
      </c>
      <c r="AF141">
        <f t="shared" si="82"/>
        <v>0.12148823068368327</v>
      </c>
    </row>
    <row r="142" spans="1:38" x14ac:dyDescent="0.35">
      <c r="A142" t="s">
        <v>43</v>
      </c>
      <c r="B142" t="s">
        <v>6</v>
      </c>
      <c r="C142" t="s">
        <v>4</v>
      </c>
      <c r="D142">
        <v>291</v>
      </c>
      <c r="E142">
        <v>281</v>
      </c>
      <c r="F142">
        <v>280</v>
      </c>
      <c r="G142">
        <v>278.5</v>
      </c>
      <c r="H142">
        <v>283.5</v>
      </c>
      <c r="I142">
        <v>281.5</v>
      </c>
      <c r="J142">
        <v>285</v>
      </c>
      <c r="K142">
        <v>284.5</v>
      </c>
      <c r="L142">
        <v>287</v>
      </c>
      <c r="M142">
        <v>289</v>
      </c>
      <c r="N142">
        <v>300.5</v>
      </c>
      <c r="O142">
        <v>294.5</v>
      </c>
      <c r="S142" t="s">
        <v>103</v>
      </c>
      <c r="T142" t="s">
        <v>99</v>
      </c>
      <c r="U142">
        <f>AVERAGE(U128:U134)</f>
        <v>0.68857328332408829</v>
      </c>
      <c r="V142">
        <f t="shared" ref="V142:AF142" si="83">AVERAGE(V128:V134)</f>
        <v>0.70991127106571439</v>
      </c>
      <c r="W142">
        <f t="shared" si="83"/>
        <v>0.65525988048919614</v>
      </c>
      <c r="X142">
        <f t="shared" si="83"/>
        <v>0.56935678803430101</v>
      </c>
      <c r="Y142">
        <f t="shared" si="83"/>
        <v>0.68478340363717938</v>
      </c>
      <c r="Z142">
        <f t="shared" si="83"/>
        <v>0.72801744947690383</v>
      </c>
      <c r="AA142">
        <f t="shared" si="83"/>
        <v>0.72699617342848177</v>
      </c>
      <c r="AB142">
        <f t="shared" si="83"/>
        <v>0.60942820419479649</v>
      </c>
      <c r="AC142">
        <f t="shared" si="83"/>
        <v>0.5173345803957875</v>
      </c>
      <c r="AD142">
        <f t="shared" si="83"/>
        <v>0.56081542471365786</v>
      </c>
      <c r="AE142">
        <f t="shared" si="83"/>
        <v>0.59939708470411879</v>
      </c>
      <c r="AF142">
        <f t="shared" si="83"/>
        <v>0.56354054214421612</v>
      </c>
    </row>
    <row r="143" spans="1:38" x14ac:dyDescent="0.35">
      <c r="T143" t="s">
        <v>96</v>
      </c>
      <c r="U143">
        <f>STDEV(U128:U134)/SQRT(7)</f>
        <v>5.9545294148209839E-2</v>
      </c>
      <c r="V143">
        <f t="shared" ref="V143:AF143" si="84">STDEV(V128:V134)/SQRT(7)</f>
        <v>4.1803075356169457E-2</v>
      </c>
      <c r="W143">
        <f t="shared" si="84"/>
        <v>2.6806360915380155E-2</v>
      </c>
      <c r="X143">
        <f t="shared" si="84"/>
        <v>6.2620184342584873E-2</v>
      </c>
      <c r="Y143">
        <f t="shared" si="84"/>
        <v>6.7649780715649643E-2</v>
      </c>
      <c r="Z143">
        <f t="shared" si="84"/>
        <v>2.5800357749252385E-2</v>
      </c>
      <c r="AA143">
        <f t="shared" si="84"/>
        <v>4.3754349713070184E-2</v>
      </c>
      <c r="AB143">
        <f t="shared" si="84"/>
        <v>5.4723497799588301E-2</v>
      </c>
      <c r="AC143">
        <f t="shared" si="84"/>
        <v>7.7520407476552172E-2</v>
      </c>
      <c r="AD143">
        <f t="shared" si="84"/>
        <v>7.4259320716946325E-2</v>
      </c>
      <c r="AE143">
        <f t="shared" si="84"/>
        <v>8.3846816205425251E-2</v>
      </c>
      <c r="AF143">
        <f t="shared" si="84"/>
        <v>7.5606765267441922E-2</v>
      </c>
    </row>
    <row r="145" spans="20:20" x14ac:dyDescent="0.35">
      <c r="T145" t="s">
        <v>6</v>
      </c>
    </row>
    <row r="146" spans="20:20" x14ac:dyDescent="0.35">
      <c r="T146" t="s">
        <v>105</v>
      </c>
    </row>
    <row r="147" spans="20:20" x14ac:dyDescent="0.35">
      <c r="T147" t="s">
        <v>1</v>
      </c>
    </row>
    <row r="148" spans="20:20" x14ac:dyDescent="0.35">
      <c r="T148" t="s">
        <v>105</v>
      </c>
    </row>
  </sheetData>
  <sortState xmlns:xlrd2="http://schemas.microsoft.com/office/spreadsheetml/2017/richdata2" ref="AH3:AV34">
    <sortCondition ref="AI3:AI34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T65"/>
  <sheetViews>
    <sheetView tabSelected="1" topLeftCell="B19" zoomScale="55" zoomScaleNormal="55" zoomScalePageLayoutView="60" workbookViewId="0">
      <selection activeCell="S68" sqref="S68:Z74"/>
    </sheetView>
  </sheetViews>
  <sheetFormatPr defaultColWidth="11" defaultRowHeight="15.5" x14ac:dyDescent="0.35"/>
  <sheetData>
    <row r="1" spans="2:38" x14ac:dyDescent="0.35">
      <c r="G1" t="s">
        <v>144</v>
      </c>
      <c r="R1" t="s">
        <v>129</v>
      </c>
    </row>
    <row r="2" spans="2:38" x14ac:dyDescent="0.35">
      <c r="AC2" t="s">
        <v>130</v>
      </c>
    </row>
    <row r="3" spans="2:38" x14ac:dyDescent="0.35">
      <c r="G3" t="s">
        <v>128</v>
      </c>
    </row>
    <row r="4" spans="2:38" x14ac:dyDescent="0.35">
      <c r="G4" t="s">
        <v>69</v>
      </c>
      <c r="H4" t="s">
        <v>70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92</v>
      </c>
    </row>
    <row r="5" spans="2:38" x14ac:dyDescent="0.35">
      <c r="B5" t="s">
        <v>21</v>
      </c>
      <c r="C5" t="s">
        <v>21</v>
      </c>
      <c r="D5" t="s">
        <v>6</v>
      </c>
      <c r="E5" t="s">
        <v>2</v>
      </c>
      <c r="G5" t="s">
        <v>21</v>
      </c>
      <c r="H5" t="s">
        <v>6</v>
      </c>
      <c r="I5" t="s">
        <v>2</v>
      </c>
      <c r="J5">
        <v>107.5</v>
      </c>
      <c r="K5">
        <v>103.19999999999999</v>
      </c>
      <c r="L5">
        <v>90.3</v>
      </c>
      <c r="M5">
        <v>189.2</v>
      </c>
      <c r="N5">
        <v>111.8</v>
      </c>
      <c r="O5">
        <v>124.69999999999999</v>
      </c>
      <c r="P5">
        <v>141.9</v>
      </c>
      <c r="R5" t="s">
        <v>21</v>
      </c>
      <c r="S5" t="s">
        <v>6</v>
      </c>
      <c r="T5" t="s">
        <v>2</v>
      </c>
      <c r="U5">
        <v>25.5</v>
      </c>
      <c r="V5">
        <v>11.9</v>
      </c>
      <c r="W5">
        <v>8.5</v>
      </c>
      <c r="X5">
        <v>15.299999999999999</v>
      </c>
      <c r="Y5">
        <v>30.599999999999998</v>
      </c>
      <c r="Z5">
        <v>34</v>
      </c>
      <c r="AA5">
        <v>20.399999999999999</v>
      </c>
      <c r="AC5" t="s">
        <v>21</v>
      </c>
      <c r="AD5" t="s">
        <v>6</v>
      </c>
      <c r="AE5" t="s">
        <v>2</v>
      </c>
      <c r="AF5">
        <f>J5/(J5+U5)</f>
        <v>0.80827067669172936</v>
      </c>
      <c r="AG5">
        <f t="shared" ref="AG5:AL17" si="0">K5/(K5+V5)</f>
        <v>0.8966116420503909</v>
      </c>
      <c r="AH5">
        <f t="shared" si="0"/>
        <v>0.91396761133603244</v>
      </c>
      <c r="AI5">
        <f t="shared" si="0"/>
        <v>0.92518337408312956</v>
      </c>
      <c r="AJ5">
        <f t="shared" si="0"/>
        <v>0.7851123595505618</v>
      </c>
      <c r="AK5">
        <f t="shared" si="0"/>
        <v>0.78575929426591051</v>
      </c>
      <c r="AL5">
        <f t="shared" si="0"/>
        <v>0.87430683918669128</v>
      </c>
    </row>
    <row r="6" spans="2:38" x14ac:dyDescent="0.35">
      <c r="B6" t="s">
        <v>23</v>
      </c>
      <c r="C6" t="s">
        <v>23</v>
      </c>
      <c r="D6" t="s">
        <v>6</v>
      </c>
      <c r="E6" t="s">
        <v>2</v>
      </c>
      <c r="G6" t="s">
        <v>23</v>
      </c>
      <c r="H6" t="s">
        <v>6</v>
      </c>
      <c r="I6" t="s">
        <v>2</v>
      </c>
      <c r="J6">
        <v>111.8</v>
      </c>
      <c r="K6">
        <v>133.29999999999998</v>
      </c>
      <c r="L6">
        <v>124.69999999999999</v>
      </c>
      <c r="M6">
        <v>68.8</v>
      </c>
      <c r="N6">
        <v>124.69999999999999</v>
      </c>
      <c r="O6">
        <v>73.099999999999994</v>
      </c>
      <c r="P6">
        <v>94.6</v>
      </c>
      <c r="R6" t="s">
        <v>23</v>
      </c>
      <c r="S6" t="s">
        <v>6</v>
      </c>
      <c r="T6" t="s">
        <v>2</v>
      </c>
      <c r="U6">
        <v>13.6</v>
      </c>
      <c r="V6">
        <v>35.699999999999996</v>
      </c>
      <c r="W6">
        <v>17</v>
      </c>
      <c r="X6">
        <v>15.299999999999999</v>
      </c>
      <c r="Y6">
        <v>40.799999999999997</v>
      </c>
      <c r="Z6">
        <v>49.3</v>
      </c>
      <c r="AA6">
        <v>34</v>
      </c>
      <c r="AC6" t="s">
        <v>23</v>
      </c>
      <c r="AD6" t="s">
        <v>6</v>
      </c>
      <c r="AE6" t="s">
        <v>2</v>
      </c>
      <c r="AF6">
        <f t="shared" ref="AF6:AF17" si="1">J6/(J6+U6)</f>
        <v>0.89154704944178631</v>
      </c>
      <c r="AG6">
        <f t="shared" si="0"/>
        <v>0.78875739644970422</v>
      </c>
      <c r="AH6">
        <f t="shared" si="0"/>
        <v>0.88002822865208186</v>
      </c>
      <c r="AI6">
        <f t="shared" si="0"/>
        <v>0.81807372175980975</v>
      </c>
      <c r="AJ6">
        <f t="shared" si="0"/>
        <v>0.75347432024169181</v>
      </c>
      <c r="AK6">
        <f t="shared" si="0"/>
        <v>0.59722222222222221</v>
      </c>
      <c r="AL6">
        <f t="shared" si="0"/>
        <v>0.73561430793157079</v>
      </c>
    </row>
    <row r="7" spans="2:38" x14ac:dyDescent="0.35">
      <c r="B7" t="s">
        <v>25</v>
      </c>
      <c r="C7" t="s">
        <v>25</v>
      </c>
      <c r="D7" t="s">
        <v>6</v>
      </c>
      <c r="E7" t="s">
        <v>2</v>
      </c>
      <c r="G7" t="s">
        <v>25</v>
      </c>
      <c r="H7" t="s">
        <v>6</v>
      </c>
      <c r="I7" t="s">
        <v>2</v>
      </c>
      <c r="J7">
        <v>81.7</v>
      </c>
      <c r="K7">
        <v>90.3</v>
      </c>
      <c r="L7">
        <v>47.3</v>
      </c>
      <c r="M7">
        <v>103.19999999999999</v>
      </c>
      <c r="N7">
        <v>111.8</v>
      </c>
      <c r="O7">
        <v>124.69999999999999</v>
      </c>
      <c r="P7">
        <v>150.5</v>
      </c>
      <c r="R7" t="s">
        <v>25</v>
      </c>
      <c r="S7" t="s">
        <v>6</v>
      </c>
      <c r="T7" t="s">
        <v>2</v>
      </c>
      <c r="U7">
        <v>25.5</v>
      </c>
      <c r="V7">
        <v>34</v>
      </c>
      <c r="W7">
        <v>23.8</v>
      </c>
      <c r="X7">
        <v>40.799999999999997</v>
      </c>
      <c r="Y7">
        <v>10.199999999999999</v>
      </c>
      <c r="Z7">
        <v>25.5</v>
      </c>
      <c r="AA7">
        <v>42.5</v>
      </c>
      <c r="AC7" t="s">
        <v>25</v>
      </c>
      <c r="AD7" t="s">
        <v>6</v>
      </c>
      <c r="AE7" t="s">
        <v>2</v>
      </c>
      <c r="AF7">
        <f t="shared" si="1"/>
        <v>0.76212686567164178</v>
      </c>
      <c r="AG7">
        <f t="shared" si="0"/>
        <v>0.7264682220434433</v>
      </c>
      <c r="AH7">
        <f t="shared" si="0"/>
        <v>0.66526019690576654</v>
      </c>
      <c r="AI7">
        <f t="shared" si="0"/>
        <v>0.71666666666666656</v>
      </c>
      <c r="AJ7">
        <f t="shared" si="0"/>
        <v>0.91639344262295075</v>
      </c>
      <c r="AK7">
        <f t="shared" si="0"/>
        <v>0.83022636484687085</v>
      </c>
      <c r="AL7">
        <f t="shared" si="0"/>
        <v>0.77979274611398963</v>
      </c>
    </row>
    <row r="8" spans="2:38" x14ac:dyDescent="0.35">
      <c r="B8" t="s">
        <v>27</v>
      </c>
      <c r="C8" t="s">
        <v>29</v>
      </c>
      <c r="D8" t="s">
        <v>6</v>
      </c>
      <c r="E8" t="s">
        <v>2</v>
      </c>
      <c r="G8" t="s">
        <v>29</v>
      </c>
      <c r="H8" t="s">
        <v>6</v>
      </c>
      <c r="I8" t="s">
        <v>2</v>
      </c>
      <c r="J8">
        <v>124.69999999999999</v>
      </c>
      <c r="K8">
        <v>77.399999999999991</v>
      </c>
      <c r="L8">
        <v>120.39999999999999</v>
      </c>
      <c r="M8">
        <v>146.19999999999999</v>
      </c>
      <c r="N8">
        <v>120.39999999999999</v>
      </c>
      <c r="O8">
        <v>98.899999999999991</v>
      </c>
      <c r="P8">
        <v>129</v>
      </c>
      <c r="R8" t="s">
        <v>29</v>
      </c>
      <c r="S8" t="s">
        <v>6</v>
      </c>
      <c r="T8" t="s">
        <v>2</v>
      </c>
      <c r="U8">
        <v>15.299999999999999</v>
      </c>
      <c r="V8">
        <v>20.399999999999999</v>
      </c>
      <c r="W8">
        <v>25.5</v>
      </c>
      <c r="X8">
        <v>34</v>
      </c>
      <c r="Y8">
        <v>30.599999999999998</v>
      </c>
      <c r="Z8">
        <v>30.599999999999998</v>
      </c>
      <c r="AA8">
        <v>10.199999999999999</v>
      </c>
      <c r="AC8" t="s">
        <v>29</v>
      </c>
      <c r="AD8" t="s">
        <v>6</v>
      </c>
      <c r="AE8" t="s">
        <v>2</v>
      </c>
      <c r="AF8">
        <f t="shared" si="1"/>
        <v>0.89071428571428568</v>
      </c>
      <c r="AG8">
        <f t="shared" si="0"/>
        <v>0.79141104294478537</v>
      </c>
      <c r="AH8">
        <f t="shared" si="0"/>
        <v>0.82522275531185751</v>
      </c>
      <c r="AI8">
        <f t="shared" si="0"/>
        <v>0.81132075471698117</v>
      </c>
      <c r="AJ8">
        <f t="shared" si="0"/>
        <v>0.79735099337748339</v>
      </c>
      <c r="AK8">
        <f t="shared" si="0"/>
        <v>0.76370656370656365</v>
      </c>
      <c r="AL8">
        <f t="shared" si="0"/>
        <v>0.92672413793103459</v>
      </c>
    </row>
    <row r="9" spans="2:38" x14ac:dyDescent="0.35">
      <c r="B9" t="s">
        <v>29</v>
      </c>
      <c r="C9" t="s">
        <v>5</v>
      </c>
      <c r="D9" t="s">
        <v>6</v>
      </c>
      <c r="E9" s="1" t="s">
        <v>2</v>
      </c>
      <c r="G9" t="s">
        <v>5</v>
      </c>
      <c r="H9" t="s">
        <v>6</v>
      </c>
      <c r="I9" t="s">
        <v>2</v>
      </c>
      <c r="J9">
        <v>111.8</v>
      </c>
      <c r="K9">
        <v>98.899999999999991</v>
      </c>
      <c r="L9">
        <v>86</v>
      </c>
      <c r="M9">
        <v>124.69999999999999</v>
      </c>
      <c r="N9">
        <v>124.69999999999999</v>
      </c>
      <c r="O9">
        <v>137.6</v>
      </c>
      <c r="P9">
        <v>51.599999999999994</v>
      </c>
      <c r="R9" t="s">
        <v>5</v>
      </c>
      <c r="S9" t="s">
        <v>6</v>
      </c>
      <c r="T9" t="s">
        <v>2</v>
      </c>
      <c r="U9">
        <v>44.199999999999996</v>
      </c>
      <c r="V9">
        <v>39.1</v>
      </c>
      <c r="W9">
        <v>17</v>
      </c>
      <c r="X9">
        <v>15.299999999999999</v>
      </c>
      <c r="Y9">
        <v>23.8</v>
      </c>
      <c r="Z9">
        <v>11.9</v>
      </c>
      <c r="AA9">
        <v>10.199999999999999</v>
      </c>
      <c r="AC9" t="s">
        <v>5</v>
      </c>
      <c r="AD9" t="s">
        <v>6</v>
      </c>
      <c r="AE9" t="s">
        <v>2</v>
      </c>
      <c r="AF9">
        <f t="shared" si="1"/>
        <v>0.71666666666666667</v>
      </c>
      <c r="AG9">
        <f t="shared" si="0"/>
        <v>0.71666666666666656</v>
      </c>
      <c r="AH9">
        <f t="shared" si="0"/>
        <v>0.83495145631067957</v>
      </c>
      <c r="AI9">
        <f t="shared" si="0"/>
        <v>0.89071428571428568</v>
      </c>
      <c r="AJ9">
        <f t="shared" si="0"/>
        <v>0.83973063973063966</v>
      </c>
      <c r="AK9">
        <f t="shared" si="0"/>
        <v>0.9204013377926421</v>
      </c>
      <c r="AL9">
        <f t="shared" si="0"/>
        <v>0.83495145631067957</v>
      </c>
    </row>
    <row r="10" spans="2:38" x14ac:dyDescent="0.35">
      <c r="B10" t="s">
        <v>32</v>
      </c>
      <c r="C10" t="s">
        <v>9</v>
      </c>
      <c r="D10" t="s">
        <v>6</v>
      </c>
      <c r="E10" s="1" t="s">
        <v>2</v>
      </c>
      <c r="G10" t="s">
        <v>9</v>
      </c>
      <c r="H10" t="s">
        <v>6</v>
      </c>
      <c r="I10" t="s">
        <v>2</v>
      </c>
      <c r="J10">
        <v>94.6</v>
      </c>
      <c r="K10">
        <v>141.9</v>
      </c>
      <c r="L10">
        <v>77.399999999999991</v>
      </c>
      <c r="M10">
        <v>124.69999999999999</v>
      </c>
      <c r="N10">
        <v>81.7</v>
      </c>
      <c r="O10">
        <v>98.899999999999991</v>
      </c>
      <c r="P10">
        <v>21.5</v>
      </c>
      <c r="R10" t="s">
        <v>9</v>
      </c>
      <c r="S10" t="s">
        <v>6</v>
      </c>
      <c r="T10" t="s">
        <v>2</v>
      </c>
      <c r="U10">
        <v>45.9</v>
      </c>
      <c r="V10">
        <v>27.2</v>
      </c>
      <c r="W10">
        <v>13.6</v>
      </c>
      <c r="X10">
        <v>32.299999999999997</v>
      </c>
      <c r="Y10">
        <v>202.29999999999998</v>
      </c>
      <c r="Z10">
        <v>0</v>
      </c>
      <c r="AA10">
        <v>20.399999999999999</v>
      </c>
      <c r="AC10" t="s">
        <v>9</v>
      </c>
      <c r="AD10" t="s">
        <v>6</v>
      </c>
      <c r="AE10" t="s">
        <v>2</v>
      </c>
      <c r="AF10">
        <f t="shared" si="1"/>
        <v>0.67330960854092525</v>
      </c>
      <c r="AG10">
        <f t="shared" si="0"/>
        <v>0.83914843287995278</v>
      </c>
      <c r="AH10">
        <f t="shared" si="0"/>
        <v>0.85054945054945064</v>
      </c>
      <c r="AI10">
        <f t="shared" si="0"/>
        <v>0.79426751592356681</v>
      </c>
      <c r="AJ10">
        <f t="shared" si="0"/>
        <v>0.28767605633802817</v>
      </c>
      <c r="AK10">
        <f t="shared" si="0"/>
        <v>1</v>
      </c>
      <c r="AL10">
        <f t="shared" si="0"/>
        <v>0.51312649164677804</v>
      </c>
    </row>
    <row r="11" spans="2:38" x14ac:dyDescent="0.35">
      <c r="B11" t="s">
        <v>5</v>
      </c>
      <c r="C11" t="s">
        <v>11</v>
      </c>
      <c r="D11" t="s">
        <v>6</v>
      </c>
      <c r="E11" s="1" t="s">
        <v>2</v>
      </c>
      <c r="G11" t="s">
        <v>11</v>
      </c>
      <c r="H11" t="s">
        <v>6</v>
      </c>
      <c r="I11" t="s">
        <v>2</v>
      </c>
      <c r="J11">
        <v>154.79999999999998</v>
      </c>
      <c r="K11">
        <v>111.8</v>
      </c>
      <c r="L11">
        <v>210.7</v>
      </c>
      <c r="M11">
        <v>197.79999999999998</v>
      </c>
      <c r="N11">
        <v>146.19999999999999</v>
      </c>
      <c r="O11">
        <v>116.1</v>
      </c>
      <c r="P11">
        <v>129</v>
      </c>
      <c r="R11" t="s">
        <v>11</v>
      </c>
      <c r="S11" t="s">
        <v>6</v>
      </c>
      <c r="T11" t="s">
        <v>2</v>
      </c>
      <c r="U11">
        <v>35.699999999999996</v>
      </c>
      <c r="V11">
        <v>35.699999999999996</v>
      </c>
      <c r="W11">
        <v>64.599999999999994</v>
      </c>
      <c r="X11">
        <v>47.6</v>
      </c>
      <c r="Y11">
        <v>117.3</v>
      </c>
      <c r="Z11">
        <v>1.7</v>
      </c>
      <c r="AA11">
        <v>42.5</v>
      </c>
      <c r="AC11" t="s">
        <v>11</v>
      </c>
      <c r="AD11" t="s">
        <v>6</v>
      </c>
      <c r="AE11" t="s">
        <v>2</v>
      </c>
      <c r="AF11">
        <f t="shared" si="1"/>
        <v>0.81259842519685044</v>
      </c>
      <c r="AG11">
        <f t="shared" si="0"/>
        <v>0.75796610169491518</v>
      </c>
      <c r="AH11">
        <f t="shared" si="0"/>
        <v>0.76534689429713054</v>
      </c>
      <c r="AI11">
        <f t="shared" si="0"/>
        <v>0.80603096984515077</v>
      </c>
      <c r="AJ11">
        <f t="shared" si="0"/>
        <v>0.55483870967741933</v>
      </c>
      <c r="AK11">
        <f t="shared" si="0"/>
        <v>0.98556876061120546</v>
      </c>
      <c r="AL11">
        <f t="shared" si="0"/>
        <v>0.75218658892128276</v>
      </c>
    </row>
    <row r="12" spans="2:38" x14ac:dyDescent="0.35">
      <c r="B12" t="s">
        <v>9</v>
      </c>
      <c r="C12" t="s">
        <v>13</v>
      </c>
      <c r="D12" t="s">
        <v>6</v>
      </c>
      <c r="E12" s="1" t="s">
        <v>2</v>
      </c>
      <c r="G12" t="s">
        <v>13</v>
      </c>
      <c r="H12" t="s">
        <v>6</v>
      </c>
      <c r="I12" t="s">
        <v>2</v>
      </c>
      <c r="J12">
        <v>124.69999999999999</v>
      </c>
      <c r="K12">
        <v>55.9</v>
      </c>
      <c r="L12">
        <v>64.5</v>
      </c>
      <c r="M12">
        <v>64.5</v>
      </c>
      <c r="N12">
        <v>68.8</v>
      </c>
      <c r="O12">
        <v>64.5</v>
      </c>
      <c r="P12">
        <v>64.5</v>
      </c>
      <c r="R12" t="s">
        <v>13</v>
      </c>
      <c r="S12" t="s">
        <v>6</v>
      </c>
      <c r="T12" t="s">
        <v>2</v>
      </c>
      <c r="U12">
        <v>35.699999999999996</v>
      </c>
      <c r="V12">
        <v>8.5</v>
      </c>
      <c r="W12">
        <v>11.9</v>
      </c>
      <c r="X12">
        <v>30.599999999999998</v>
      </c>
      <c r="Y12">
        <v>25.5</v>
      </c>
      <c r="Z12">
        <v>0</v>
      </c>
      <c r="AA12">
        <v>0</v>
      </c>
      <c r="AC12" t="s">
        <v>13</v>
      </c>
      <c r="AD12" t="s">
        <v>6</v>
      </c>
      <c r="AE12" t="s">
        <v>2</v>
      </c>
      <c r="AF12">
        <f t="shared" si="1"/>
        <v>0.77743142144638411</v>
      </c>
      <c r="AG12">
        <f t="shared" si="0"/>
        <v>0.86801242236024834</v>
      </c>
      <c r="AH12">
        <f t="shared" si="0"/>
        <v>0.84424083769633507</v>
      </c>
      <c r="AI12">
        <f t="shared" si="0"/>
        <v>0.67823343848580442</v>
      </c>
      <c r="AJ12">
        <f t="shared" si="0"/>
        <v>0.72958642629904558</v>
      </c>
      <c r="AK12">
        <f t="shared" si="0"/>
        <v>1</v>
      </c>
      <c r="AL12">
        <f t="shared" si="0"/>
        <v>1</v>
      </c>
    </row>
    <row r="13" spans="2:38" x14ac:dyDescent="0.35">
      <c r="B13" t="s">
        <v>11</v>
      </c>
      <c r="C13" t="s">
        <v>15</v>
      </c>
      <c r="D13" t="s">
        <v>6</v>
      </c>
      <c r="E13" s="1" t="s">
        <v>2</v>
      </c>
      <c r="G13" t="s">
        <v>15</v>
      </c>
      <c r="H13" t="s">
        <v>6</v>
      </c>
      <c r="I13" t="s">
        <v>2</v>
      </c>
      <c r="J13">
        <v>77.399999999999991</v>
      </c>
      <c r="K13">
        <v>120.39999999999999</v>
      </c>
      <c r="L13">
        <v>111.8</v>
      </c>
      <c r="M13">
        <v>120.39999999999999</v>
      </c>
      <c r="N13">
        <v>98.899999999999991</v>
      </c>
      <c r="O13">
        <v>98.899999999999991</v>
      </c>
      <c r="P13">
        <v>116.1</v>
      </c>
      <c r="R13" t="s">
        <v>15</v>
      </c>
      <c r="S13" t="s">
        <v>6</v>
      </c>
      <c r="T13" t="s">
        <v>2</v>
      </c>
      <c r="U13">
        <v>20.399999999999999</v>
      </c>
      <c r="V13">
        <v>17</v>
      </c>
      <c r="W13">
        <v>8.5</v>
      </c>
      <c r="X13">
        <v>17</v>
      </c>
      <c r="Y13">
        <v>15.299999999999999</v>
      </c>
      <c r="Z13">
        <v>22.099999999999998</v>
      </c>
      <c r="AA13">
        <v>17</v>
      </c>
      <c r="AC13" t="s">
        <v>15</v>
      </c>
      <c r="AD13" t="s">
        <v>6</v>
      </c>
      <c r="AE13" t="s">
        <v>2</v>
      </c>
      <c r="AF13">
        <f t="shared" si="1"/>
        <v>0.79141104294478537</v>
      </c>
      <c r="AG13">
        <f t="shared" si="0"/>
        <v>0.8762736535662301</v>
      </c>
      <c r="AH13">
        <f t="shared" si="0"/>
        <v>0.92934330839567747</v>
      </c>
      <c r="AI13">
        <f t="shared" si="0"/>
        <v>0.8762736535662301</v>
      </c>
      <c r="AJ13">
        <f t="shared" si="0"/>
        <v>0.86602451838879158</v>
      </c>
      <c r="AK13">
        <f t="shared" si="0"/>
        <v>0.81735537190082652</v>
      </c>
      <c r="AL13">
        <f t="shared" si="0"/>
        <v>0.87227648384673173</v>
      </c>
    </row>
    <row r="14" spans="2:38" x14ac:dyDescent="0.35">
      <c r="B14" t="s">
        <v>13</v>
      </c>
      <c r="C14" t="s">
        <v>19</v>
      </c>
      <c r="D14" t="s">
        <v>6</v>
      </c>
      <c r="E14" s="1" t="s">
        <v>2</v>
      </c>
      <c r="G14" t="s">
        <v>19</v>
      </c>
      <c r="H14" t="s">
        <v>6</v>
      </c>
      <c r="I14" t="s">
        <v>2</v>
      </c>
      <c r="J14">
        <v>68.8</v>
      </c>
      <c r="K14">
        <v>81.7</v>
      </c>
      <c r="L14">
        <v>94.6</v>
      </c>
      <c r="M14">
        <v>111.8</v>
      </c>
      <c r="N14">
        <v>111.8</v>
      </c>
      <c r="O14">
        <v>120.39999999999999</v>
      </c>
      <c r="P14">
        <v>116.1</v>
      </c>
      <c r="R14" t="s">
        <v>19</v>
      </c>
      <c r="S14" t="s">
        <v>6</v>
      </c>
      <c r="T14" t="s">
        <v>2</v>
      </c>
      <c r="U14">
        <v>66.3</v>
      </c>
      <c r="V14">
        <v>22.099999999999998</v>
      </c>
      <c r="W14">
        <v>13.6</v>
      </c>
      <c r="X14">
        <v>27.2</v>
      </c>
      <c r="Y14">
        <v>37.4</v>
      </c>
      <c r="Z14">
        <v>8.5</v>
      </c>
      <c r="AA14">
        <v>27.2</v>
      </c>
      <c r="AC14" t="s">
        <v>19</v>
      </c>
      <c r="AD14" t="s">
        <v>6</v>
      </c>
      <c r="AE14" t="s">
        <v>2</v>
      </c>
      <c r="AF14">
        <f t="shared" si="1"/>
        <v>0.50925240562546259</v>
      </c>
      <c r="AG14">
        <f t="shared" si="0"/>
        <v>0.78709055876685941</v>
      </c>
      <c r="AH14">
        <f t="shared" si="0"/>
        <v>0.87430683918669139</v>
      </c>
      <c r="AI14">
        <f t="shared" si="0"/>
        <v>0.8043165467625899</v>
      </c>
      <c r="AJ14">
        <f t="shared" si="0"/>
        <v>0.74932975871313678</v>
      </c>
      <c r="AK14">
        <f t="shared" si="0"/>
        <v>0.9340574088440653</v>
      </c>
      <c r="AL14">
        <f t="shared" si="0"/>
        <v>0.81018841591067692</v>
      </c>
    </row>
    <row r="15" spans="2:38" x14ac:dyDescent="0.35">
      <c r="B15" t="s">
        <v>15</v>
      </c>
      <c r="C15" t="s">
        <v>112</v>
      </c>
      <c r="D15" t="s">
        <v>6</v>
      </c>
      <c r="E15" t="s">
        <v>2</v>
      </c>
      <c r="G15" t="s">
        <v>131</v>
      </c>
      <c r="H15" t="s">
        <v>6</v>
      </c>
      <c r="I15" t="s">
        <v>2</v>
      </c>
      <c r="J15">
        <v>98.899999999999991</v>
      </c>
      <c r="K15">
        <v>90.3</v>
      </c>
      <c r="L15">
        <v>129</v>
      </c>
      <c r="M15">
        <v>124.69999999999999</v>
      </c>
      <c r="N15">
        <v>120.39999999999999</v>
      </c>
      <c r="O15">
        <v>103.19999999999999</v>
      </c>
      <c r="P15">
        <v>120.39999999999999</v>
      </c>
      <c r="R15" t="s">
        <v>131</v>
      </c>
      <c r="S15" t="s">
        <v>6</v>
      </c>
      <c r="T15" t="s">
        <v>2</v>
      </c>
      <c r="U15">
        <v>45.9</v>
      </c>
      <c r="V15">
        <v>28.9</v>
      </c>
      <c r="W15">
        <v>13.6</v>
      </c>
      <c r="X15">
        <v>30.599999999999998</v>
      </c>
      <c r="Y15">
        <v>25.5</v>
      </c>
      <c r="Z15">
        <v>18.7</v>
      </c>
      <c r="AA15">
        <v>25.5</v>
      </c>
      <c r="AC15" t="s">
        <v>131</v>
      </c>
      <c r="AD15" t="s">
        <v>6</v>
      </c>
      <c r="AE15" t="s">
        <v>2</v>
      </c>
      <c r="AF15">
        <f t="shared" si="1"/>
        <v>0.68301104972375692</v>
      </c>
      <c r="AG15">
        <f t="shared" si="0"/>
        <v>0.7575503355704698</v>
      </c>
      <c r="AH15">
        <f t="shared" si="0"/>
        <v>0.90462833099579243</v>
      </c>
      <c r="AI15">
        <f t="shared" si="0"/>
        <v>0.80296200901481007</v>
      </c>
      <c r="AJ15">
        <f t="shared" si="0"/>
        <v>0.82522275531185751</v>
      </c>
      <c r="AK15">
        <f t="shared" si="0"/>
        <v>0.84659557013945852</v>
      </c>
      <c r="AL15">
        <f t="shared" si="0"/>
        <v>0.82522275531185751</v>
      </c>
    </row>
    <row r="16" spans="2:38" x14ac:dyDescent="0.35">
      <c r="B16" t="s">
        <v>19</v>
      </c>
      <c r="C16" t="s">
        <v>113</v>
      </c>
      <c r="D16" t="s">
        <v>6</v>
      </c>
      <c r="E16" t="s">
        <v>2</v>
      </c>
      <c r="G16" t="s">
        <v>132</v>
      </c>
      <c r="H16" t="s">
        <v>6</v>
      </c>
      <c r="I16" t="s">
        <v>2</v>
      </c>
      <c r="J16">
        <f>(125-110.5)*8.6</f>
        <v>124.69999999999999</v>
      </c>
      <c r="K16">
        <f>(142-133)*8.6</f>
        <v>77.399999999999991</v>
      </c>
      <c r="L16">
        <f>(133-125)*8.6</f>
        <v>68.8</v>
      </c>
      <c r="M16">
        <f>(125-107.5)*8.6</f>
        <v>150.5</v>
      </c>
      <c r="N16">
        <f>(121.5-100)*8.6</f>
        <v>184.9</v>
      </c>
      <c r="O16">
        <f>(132.5-113)*8.6</f>
        <v>167.7</v>
      </c>
      <c r="P16">
        <f>(137-111.5)*8.6</f>
        <v>219.29999999999998</v>
      </c>
      <c r="R16" t="s">
        <v>132</v>
      </c>
      <c r="S16" t="s">
        <v>6</v>
      </c>
      <c r="T16" t="s">
        <v>2</v>
      </c>
      <c r="U16">
        <v>10.199999999999999</v>
      </c>
      <c r="V16">
        <v>22.099999999999998</v>
      </c>
      <c r="W16">
        <v>8.5</v>
      </c>
      <c r="X16">
        <v>8.5</v>
      </c>
      <c r="Y16">
        <v>42.5</v>
      </c>
      <c r="Z16">
        <v>5.0999999999999996</v>
      </c>
      <c r="AA16">
        <v>13.6</v>
      </c>
      <c r="AC16" t="s">
        <v>132</v>
      </c>
      <c r="AD16" t="s">
        <v>6</v>
      </c>
      <c r="AE16" t="s">
        <v>2</v>
      </c>
      <c r="AF16">
        <f t="shared" si="1"/>
        <v>0.92438843587842856</v>
      </c>
      <c r="AG16">
        <f t="shared" si="0"/>
        <v>0.77788944723618092</v>
      </c>
      <c r="AH16">
        <f t="shared" si="0"/>
        <v>0.89003880983182404</v>
      </c>
      <c r="AI16">
        <f t="shared" si="0"/>
        <v>0.94654088050314467</v>
      </c>
      <c r="AJ16">
        <f t="shared" si="0"/>
        <v>0.81310466138962179</v>
      </c>
      <c r="AK16">
        <f t="shared" si="0"/>
        <v>0.97048611111111116</v>
      </c>
      <c r="AL16">
        <f t="shared" si="0"/>
        <v>0.94160583941605847</v>
      </c>
    </row>
    <row r="17" spans="2:46" x14ac:dyDescent="0.35">
      <c r="B17" t="s">
        <v>31</v>
      </c>
      <c r="C17" t="s">
        <v>114</v>
      </c>
      <c r="D17" t="s">
        <v>6</v>
      </c>
      <c r="E17" t="s">
        <v>2</v>
      </c>
      <c r="G17" t="s">
        <v>133</v>
      </c>
      <c r="H17" t="s">
        <v>6</v>
      </c>
      <c r="I17" t="s">
        <v>2</v>
      </c>
      <c r="J17">
        <f>(119-105)*8.6</f>
        <v>120.39999999999999</v>
      </c>
      <c r="K17">
        <f>(142-132)*8.6</f>
        <v>86</v>
      </c>
      <c r="L17">
        <f>(132-127)*8.6</f>
        <v>43</v>
      </c>
      <c r="M17">
        <f>(127-107)*8.6</f>
        <v>172</v>
      </c>
      <c r="N17">
        <f>(128.5-113)*8.6</f>
        <v>133.29999999999998</v>
      </c>
      <c r="O17">
        <f>(137-122)*8.6</f>
        <v>129</v>
      </c>
      <c r="P17">
        <f>(133.5-111.5)*8.6</f>
        <v>189.2</v>
      </c>
      <c r="R17" t="s">
        <v>133</v>
      </c>
      <c r="S17" t="s">
        <v>6</v>
      </c>
      <c r="T17" t="s">
        <v>2</v>
      </c>
      <c r="U17">
        <v>0</v>
      </c>
      <c r="V17">
        <v>6.8</v>
      </c>
      <c r="W17">
        <v>20.399999999999999</v>
      </c>
      <c r="X17">
        <v>11.9</v>
      </c>
      <c r="Y17">
        <v>13.6</v>
      </c>
      <c r="Z17">
        <v>5.0999999999999996</v>
      </c>
      <c r="AA17">
        <v>22.099999999999998</v>
      </c>
      <c r="AC17" t="s">
        <v>133</v>
      </c>
      <c r="AD17" t="s">
        <v>6</v>
      </c>
      <c r="AE17" t="s">
        <v>2</v>
      </c>
      <c r="AF17">
        <f t="shared" si="1"/>
        <v>1</v>
      </c>
      <c r="AG17">
        <f t="shared" si="0"/>
        <v>0.92672413793103448</v>
      </c>
      <c r="AH17">
        <f t="shared" si="0"/>
        <v>0.67823343848580442</v>
      </c>
      <c r="AI17">
        <f t="shared" si="0"/>
        <v>0.93529091897770522</v>
      </c>
      <c r="AJ17">
        <f t="shared" si="0"/>
        <v>0.90742001361470392</v>
      </c>
      <c r="AK17">
        <f t="shared" si="0"/>
        <v>0.96196868008948555</v>
      </c>
      <c r="AL17">
        <f t="shared" si="0"/>
        <v>0.89540937056318037</v>
      </c>
    </row>
    <row r="18" spans="2:46" x14ac:dyDescent="0.35">
      <c r="B18" t="s">
        <v>8</v>
      </c>
      <c r="C18" t="s">
        <v>119</v>
      </c>
      <c r="D18" t="s">
        <v>6</v>
      </c>
      <c r="E18" t="s">
        <v>2</v>
      </c>
      <c r="G18" t="s">
        <v>119</v>
      </c>
      <c r="H18" t="s">
        <v>6</v>
      </c>
      <c r="I18" t="s">
        <v>2</v>
      </c>
      <c r="J18">
        <v>68.8</v>
      </c>
      <c r="K18">
        <v>60.199999999999996</v>
      </c>
      <c r="L18">
        <v>73.099999999999994</v>
      </c>
      <c r="M18">
        <v>43</v>
      </c>
      <c r="N18">
        <v>73.099999999999994</v>
      </c>
      <c r="O18">
        <v>94.6</v>
      </c>
      <c r="P18">
        <v>51.599999999999994</v>
      </c>
      <c r="R18" t="s">
        <v>119</v>
      </c>
      <c r="S18" t="s">
        <v>6</v>
      </c>
      <c r="T18" t="s">
        <v>2</v>
      </c>
      <c r="U18" t="s">
        <v>148</v>
      </c>
    </row>
    <row r="19" spans="2:46" x14ac:dyDescent="0.35">
      <c r="C19" t="s">
        <v>121</v>
      </c>
      <c r="D19" t="s">
        <v>6</v>
      </c>
      <c r="E19" t="s">
        <v>2</v>
      </c>
      <c r="G19" t="s">
        <v>121</v>
      </c>
      <c r="H19" t="s">
        <v>6</v>
      </c>
      <c r="I19" t="s">
        <v>2</v>
      </c>
      <c r="J19">
        <v>137.6</v>
      </c>
      <c r="K19">
        <v>51.599999999999994</v>
      </c>
      <c r="L19">
        <v>124.69999999999999</v>
      </c>
      <c r="M19">
        <v>129</v>
      </c>
      <c r="N19">
        <v>227.89999999999998</v>
      </c>
      <c r="O19">
        <v>103.19999999999999</v>
      </c>
      <c r="P19">
        <v>159.1</v>
      </c>
      <c r="R19" t="s">
        <v>121</v>
      </c>
      <c r="S19" t="s">
        <v>6</v>
      </c>
      <c r="T19" t="s">
        <v>2</v>
      </c>
      <c r="U19">
        <v>25.5</v>
      </c>
      <c r="V19">
        <v>25.5</v>
      </c>
      <c r="W19">
        <v>23.8</v>
      </c>
      <c r="X19">
        <v>25.5</v>
      </c>
      <c r="Y19">
        <v>23.8</v>
      </c>
      <c r="Z19">
        <v>489.59999999999997</v>
      </c>
      <c r="AA19">
        <v>56.1</v>
      </c>
    </row>
    <row r="21" spans="2:46" x14ac:dyDescent="0.35">
      <c r="E21" t="s">
        <v>145</v>
      </c>
    </row>
    <row r="23" spans="2:46" x14ac:dyDescent="0.35">
      <c r="C23" t="s">
        <v>0</v>
      </c>
      <c r="D23" t="s">
        <v>1</v>
      </c>
      <c r="E23" s="1" t="s">
        <v>2</v>
      </c>
      <c r="G23" t="s">
        <v>0</v>
      </c>
      <c r="H23" t="s">
        <v>1</v>
      </c>
      <c r="I23" t="s">
        <v>2</v>
      </c>
      <c r="J23">
        <v>111.8</v>
      </c>
      <c r="K23">
        <v>81.7</v>
      </c>
      <c r="L23">
        <v>129</v>
      </c>
      <c r="M23">
        <v>107.5</v>
      </c>
      <c r="N23">
        <v>258</v>
      </c>
      <c r="O23">
        <v>90.3</v>
      </c>
      <c r="P23">
        <v>150.5</v>
      </c>
      <c r="R23" t="s">
        <v>0</v>
      </c>
      <c r="S23" t="s">
        <v>1</v>
      </c>
      <c r="T23" t="s">
        <v>2</v>
      </c>
      <c r="U23">
        <v>60.025000000000006</v>
      </c>
      <c r="V23">
        <v>56.595000000000006</v>
      </c>
      <c r="W23">
        <v>37.730000000000004</v>
      </c>
      <c r="X23">
        <v>37.730000000000004</v>
      </c>
      <c r="Y23">
        <v>37.730000000000004</v>
      </c>
      <c r="Z23">
        <v>29.155000000000001</v>
      </c>
      <c r="AA23">
        <v>30.87</v>
      </c>
      <c r="AC23" t="s">
        <v>0</v>
      </c>
      <c r="AD23" t="s">
        <v>1</v>
      </c>
      <c r="AE23" t="s">
        <v>2</v>
      </c>
      <c r="AF23">
        <f>J23/(J23+U23)</f>
        <v>0.65066201076676855</v>
      </c>
      <c r="AG23">
        <f t="shared" ref="AG23" si="2">K23/(K23+V23)</f>
        <v>0.59076611591163808</v>
      </c>
      <c r="AH23">
        <f t="shared" ref="AH23" si="3">L23/(L23+W23)</f>
        <v>0.77370599172314514</v>
      </c>
      <c r="AI23">
        <f t="shared" ref="AI23" si="4">M23/(M23+X23)</f>
        <v>0.74020519176478683</v>
      </c>
      <c r="AJ23">
        <f t="shared" ref="AJ23" si="5">N23/(N23+Y23)</f>
        <v>0.87241740777060151</v>
      </c>
      <c r="AK23">
        <f t="shared" ref="AK23" si="6">O23/(O23+Z23)</f>
        <v>0.75593319660123059</v>
      </c>
      <c r="AL23">
        <f t="shared" ref="AL23" si="7">P23/(P23+AA23)</f>
        <v>0.82979544577383246</v>
      </c>
    </row>
    <row r="24" spans="2:46" x14ac:dyDescent="0.35">
      <c r="C24" s="4" t="s">
        <v>50</v>
      </c>
      <c r="D24" t="s">
        <v>1</v>
      </c>
      <c r="E24" s="1" t="s">
        <v>2</v>
      </c>
      <c r="G24" t="s">
        <v>50</v>
      </c>
      <c r="H24" t="s">
        <v>1</v>
      </c>
      <c r="I24" t="s">
        <v>2</v>
      </c>
      <c r="J24">
        <v>116.1</v>
      </c>
      <c r="K24">
        <v>137.6</v>
      </c>
      <c r="L24">
        <v>133.29999999999998</v>
      </c>
      <c r="M24">
        <v>219.29999999999998</v>
      </c>
      <c r="N24">
        <v>266.59999999999997</v>
      </c>
      <c r="O24">
        <v>167.7</v>
      </c>
      <c r="P24">
        <v>193.5</v>
      </c>
      <c r="R24" t="s">
        <v>50</v>
      </c>
      <c r="S24" t="s">
        <v>1</v>
      </c>
      <c r="T24" t="s">
        <v>2</v>
      </c>
      <c r="U24">
        <v>87.465000000000003</v>
      </c>
      <c r="V24">
        <v>56.595000000000006</v>
      </c>
      <c r="W24">
        <v>44.59</v>
      </c>
      <c r="X24">
        <v>49.734999999999999</v>
      </c>
      <c r="Y24">
        <v>42.875</v>
      </c>
      <c r="Z24">
        <v>36.015000000000001</v>
      </c>
      <c r="AA24">
        <v>25.725000000000001</v>
      </c>
    </row>
    <row r="25" spans="2:46" x14ac:dyDescent="0.35">
      <c r="C25" t="s">
        <v>107</v>
      </c>
      <c r="D25" t="s">
        <v>1</v>
      </c>
      <c r="E25" t="s">
        <v>2</v>
      </c>
      <c r="G25" t="s">
        <v>134</v>
      </c>
      <c r="H25" t="s">
        <v>1</v>
      </c>
      <c r="I25" t="s">
        <v>2</v>
      </c>
      <c r="J25">
        <v>163.4</v>
      </c>
      <c r="K25">
        <v>103.19999999999999</v>
      </c>
      <c r="L25">
        <v>107.5</v>
      </c>
      <c r="M25">
        <v>111.8</v>
      </c>
      <c r="N25">
        <v>86</v>
      </c>
      <c r="O25">
        <v>124.69999999999999</v>
      </c>
      <c r="P25">
        <v>94.6</v>
      </c>
      <c r="R25" t="s">
        <v>134</v>
      </c>
      <c r="S25" t="s">
        <v>1</v>
      </c>
      <c r="T25" t="s">
        <v>2</v>
      </c>
      <c r="U25">
        <v>44.199999999999996</v>
      </c>
      <c r="V25">
        <v>47.6</v>
      </c>
      <c r="W25">
        <v>40.799999999999997</v>
      </c>
      <c r="X25">
        <v>49.3</v>
      </c>
      <c r="Y25">
        <v>51</v>
      </c>
      <c r="Z25">
        <v>42.5</v>
      </c>
      <c r="AA25">
        <v>45.9</v>
      </c>
      <c r="AC25" t="s">
        <v>134</v>
      </c>
      <c r="AD25" t="s">
        <v>1</v>
      </c>
      <c r="AE25" t="s">
        <v>2</v>
      </c>
      <c r="AF25">
        <f t="shared" ref="AF25:AF27" si="8">J25/(J25+U25)</f>
        <v>0.78709055876685941</v>
      </c>
      <c r="AG25">
        <f t="shared" ref="AG25:AG27" si="9">K25/(K25+V25)</f>
        <v>0.68435013262599464</v>
      </c>
      <c r="AH25">
        <f t="shared" ref="AH25:AH27" si="10">L25/(L25+W25)</f>
        <v>0.72488199595414693</v>
      </c>
      <c r="AI25">
        <f t="shared" ref="AI25:AI27" si="11">M25/(M25+X25)</f>
        <v>0.69397889509621358</v>
      </c>
      <c r="AJ25">
        <f t="shared" ref="AJ25:AJ27" si="12">N25/(N25+Y25)</f>
        <v>0.62773722627737227</v>
      </c>
      <c r="AK25">
        <f t="shared" ref="AK25:AK27" si="13">O25/(O25+Z25)</f>
        <v>0.74581339712918659</v>
      </c>
      <c r="AL25">
        <f t="shared" ref="AL25:AL27" si="14">P25/(P25+AA25)</f>
        <v>0.67330960854092525</v>
      </c>
    </row>
    <row r="26" spans="2:46" x14ac:dyDescent="0.35">
      <c r="C26" t="s">
        <v>108</v>
      </c>
      <c r="D26" t="s">
        <v>1</v>
      </c>
      <c r="E26" t="s">
        <v>2</v>
      </c>
      <c r="G26" t="s">
        <v>135</v>
      </c>
      <c r="H26" t="s">
        <v>1</v>
      </c>
      <c r="I26" t="s">
        <v>2</v>
      </c>
      <c r="J26">
        <v>163.4</v>
      </c>
      <c r="K26">
        <v>103.19999999999999</v>
      </c>
      <c r="L26">
        <v>141.9</v>
      </c>
      <c r="M26">
        <v>159.1</v>
      </c>
      <c r="N26">
        <v>137.6</v>
      </c>
      <c r="O26">
        <v>129</v>
      </c>
      <c r="P26">
        <v>116.1</v>
      </c>
      <c r="R26" t="s">
        <v>135</v>
      </c>
      <c r="S26" t="s">
        <v>1</v>
      </c>
      <c r="T26" t="s">
        <v>2</v>
      </c>
      <c r="U26">
        <v>27.2</v>
      </c>
      <c r="V26">
        <v>37.4</v>
      </c>
      <c r="W26">
        <v>39.1</v>
      </c>
      <c r="X26">
        <v>34</v>
      </c>
      <c r="Y26">
        <v>39.1</v>
      </c>
      <c r="Z26">
        <v>39.1</v>
      </c>
      <c r="AA26">
        <v>40.799999999999997</v>
      </c>
      <c r="AC26" t="s">
        <v>135</v>
      </c>
      <c r="AD26" t="s">
        <v>1</v>
      </c>
      <c r="AE26" t="s">
        <v>2</v>
      </c>
      <c r="AF26">
        <f t="shared" si="8"/>
        <v>0.85729275970619101</v>
      </c>
      <c r="AG26">
        <f t="shared" si="9"/>
        <v>0.73399715504978658</v>
      </c>
      <c r="AH26">
        <f t="shared" si="10"/>
        <v>0.78397790055248617</v>
      </c>
      <c r="AI26">
        <f t="shared" si="11"/>
        <v>0.82392542723977213</v>
      </c>
      <c r="AJ26">
        <f t="shared" si="12"/>
        <v>0.77872099603848333</v>
      </c>
      <c r="AK26">
        <f t="shared" si="13"/>
        <v>0.76740035693039865</v>
      </c>
      <c r="AL26">
        <f t="shared" si="14"/>
        <v>0.73996175908221806</v>
      </c>
    </row>
    <row r="27" spans="2:46" x14ac:dyDescent="0.35">
      <c r="C27" t="s">
        <v>111</v>
      </c>
      <c r="D27" t="s">
        <v>1</v>
      </c>
      <c r="E27" t="s">
        <v>2</v>
      </c>
      <c r="G27" t="s">
        <v>136</v>
      </c>
      <c r="H27" t="s">
        <v>1</v>
      </c>
      <c r="I27" t="s">
        <v>2</v>
      </c>
      <c r="J27">
        <v>107.5</v>
      </c>
      <c r="K27">
        <v>197.79999999999998</v>
      </c>
      <c r="L27">
        <v>176.29999999999998</v>
      </c>
      <c r="M27">
        <v>116.1</v>
      </c>
      <c r="N27">
        <v>141.9</v>
      </c>
      <c r="O27">
        <v>163.4</v>
      </c>
      <c r="P27">
        <v>90.3</v>
      </c>
      <c r="R27" t="s">
        <v>136</v>
      </c>
      <c r="S27" t="s">
        <v>1</v>
      </c>
      <c r="T27" t="s">
        <v>2</v>
      </c>
      <c r="U27">
        <v>74.8</v>
      </c>
      <c r="V27">
        <v>66.3</v>
      </c>
      <c r="W27">
        <v>44.199999999999996</v>
      </c>
      <c r="X27">
        <v>57.8</v>
      </c>
      <c r="Y27">
        <v>56.1</v>
      </c>
      <c r="Z27">
        <v>47.6</v>
      </c>
      <c r="AA27">
        <v>54.4</v>
      </c>
      <c r="AC27" t="s">
        <v>136</v>
      </c>
      <c r="AD27" t="s">
        <v>1</v>
      </c>
      <c r="AE27" t="s">
        <v>2</v>
      </c>
      <c r="AF27">
        <f t="shared" si="8"/>
        <v>0.58968732857926487</v>
      </c>
      <c r="AG27">
        <f t="shared" si="9"/>
        <v>0.74895872775463845</v>
      </c>
      <c r="AH27">
        <f t="shared" si="10"/>
        <v>0.79954648526077099</v>
      </c>
      <c r="AI27">
        <f t="shared" si="11"/>
        <v>0.66762507188039111</v>
      </c>
      <c r="AJ27">
        <f t="shared" si="12"/>
        <v>0.71666666666666667</v>
      </c>
      <c r="AK27">
        <f t="shared" si="13"/>
        <v>0.77440758293838863</v>
      </c>
      <c r="AL27">
        <f t="shared" si="14"/>
        <v>0.62404975812024877</v>
      </c>
    </row>
    <row r="29" spans="2:46" x14ac:dyDescent="0.35">
      <c r="AO29">
        <v>1</v>
      </c>
      <c r="AP29">
        <v>0.83495145631067957</v>
      </c>
      <c r="AR29">
        <v>0.65200909780136462</v>
      </c>
      <c r="AS29">
        <v>0.71666666666666667</v>
      </c>
      <c r="AT29">
        <v>0.97432024169184284</v>
      </c>
    </row>
    <row r="30" spans="2:46" x14ac:dyDescent="0.35">
      <c r="C30" t="s">
        <v>31</v>
      </c>
      <c r="D30" t="s">
        <v>6</v>
      </c>
      <c r="E30" t="s">
        <v>4</v>
      </c>
      <c r="G30" t="s">
        <v>31</v>
      </c>
      <c r="H30" t="s">
        <v>6</v>
      </c>
      <c r="I30" t="s">
        <v>4</v>
      </c>
      <c r="J30">
        <v>77.399999999999991</v>
      </c>
      <c r="K30">
        <v>176.29999999999998</v>
      </c>
      <c r="L30">
        <v>43</v>
      </c>
      <c r="M30">
        <v>81.7</v>
      </c>
      <c r="N30">
        <v>64.5</v>
      </c>
      <c r="O30">
        <v>64.5</v>
      </c>
      <c r="P30">
        <v>77.399999999999991</v>
      </c>
      <c r="R30" t="s">
        <v>31</v>
      </c>
      <c r="S30" t="s">
        <v>6</v>
      </c>
      <c r="T30" t="s">
        <v>4</v>
      </c>
      <c r="U30">
        <v>0</v>
      </c>
      <c r="V30">
        <v>17</v>
      </c>
      <c r="W30">
        <v>30.599999999999998</v>
      </c>
      <c r="X30">
        <v>25.5</v>
      </c>
      <c r="Y30">
        <v>37.4</v>
      </c>
      <c r="Z30">
        <v>30.599999999999998</v>
      </c>
      <c r="AA30">
        <v>57.8</v>
      </c>
      <c r="AC30" t="s">
        <v>31</v>
      </c>
      <c r="AD30" t="s">
        <v>6</v>
      </c>
      <c r="AE30" t="s">
        <v>4</v>
      </c>
      <c r="AF30">
        <f>J30/(J30+U30)</f>
        <v>1</v>
      </c>
      <c r="AG30">
        <f t="shared" ref="AG30:AG31" si="15">K30/(K30+V30)</f>
        <v>0.91205380237972067</v>
      </c>
      <c r="AH30">
        <f t="shared" ref="AH30:AH31" si="16">L30/(L30+W30)</f>
        <v>0.58423913043478271</v>
      </c>
      <c r="AI30">
        <f t="shared" ref="AI30:AI31" si="17">M30/(M30+X30)</f>
        <v>0.76212686567164178</v>
      </c>
      <c r="AJ30">
        <f t="shared" ref="AJ30:AJ31" si="18">N30/(N30+Y30)</f>
        <v>0.6329735034347399</v>
      </c>
      <c r="AK30">
        <f t="shared" ref="AK30:AK31" si="19">O30/(O30+Z30)</f>
        <v>0.67823343848580442</v>
      </c>
      <c r="AL30">
        <f t="shared" ref="AL30:AL31" si="20">P30/(P30+AA30)</f>
        <v>0.5724852071005917</v>
      </c>
      <c r="AO30">
        <v>0.91205380237972067</v>
      </c>
      <c r="AP30">
        <v>0.77130044843049339</v>
      </c>
      <c r="AR30">
        <v>0.57977528089887631</v>
      </c>
      <c r="AS30">
        <v>0.68878718535469108</v>
      </c>
      <c r="AT30">
        <v>0.87088607594936707</v>
      </c>
    </row>
    <row r="31" spans="2:46" x14ac:dyDescent="0.35">
      <c r="C31" t="s">
        <v>34</v>
      </c>
      <c r="D31" t="s">
        <v>6</v>
      </c>
      <c r="E31" t="s">
        <v>4</v>
      </c>
      <c r="G31" t="s">
        <v>34</v>
      </c>
      <c r="H31" t="s">
        <v>6</v>
      </c>
      <c r="I31" t="s">
        <v>4</v>
      </c>
      <c r="J31">
        <v>86</v>
      </c>
      <c r="K31">
        <v>68.8</v>
      </c>
      <c r="L31">
        <v>81.7</v>
      </c>
      <c r="M31">
        <v>43</v>
      </c>
      <c r="N31">
        <v>64.5</v>
      </c>
      <c r="O31">
        <v>129</v>
      </c>
      <c r="P31">
        <v>55.9</v>
      </c>
      <c r="R31" t="s">
        <v>34</v>
      </c>
      <c r="S31" t="s">
        <v>6</v>
      </c>
      <c r="T31" t="s">
        <v>4</v>
      </c>
      <c r="U31">
        <v>17</v>
      </c>
      <c r="V31">
        <v>20.399999999999999</v>
      </c>
      <c r="W31">
        <v>27.2</v>
      </c>
      <c r="X31">
        <v>13.6</v>
      </c>
      <c r="Y31">
        <v>42.5</v>
      </c>
      <c r="Z31">
        <v>28.9</v>
      </c>
      <c r="AA31">
        <v>25.5</v>
      </c>
      <c r="AC31" t="s">
        <v>34</v>
      </c>
      <c r="AD31" t="s">
        <v>6</v>
      </c>
      <c r="AE31" t="s">
        <v>4</v>
      </c>
      <c r="AF31">
        <f t="shared" ref="AF31" si="21">J31/(J31+U31)</f>
        <v>0.83495145631067957</v>
      </c>
      <c r="AG31">
        <f t="shared" si="15"/>
        <v>0.77130044843049339</v>
      </c>
      <c r="AH31">
        <f t="shared" si="16"/>
        <v>0.75022956841138655</v>
      </c>
      <c r="AI31">
        <f t="shared" si="17"/>
        <v>0.75971731448763247</v>
      </c>
      <c r="AJ31">
        <f t="shared" si="18"/>
        <v>0.60280373831775702</v>
      </c>
      <c r="AK31">
        <f t="shared" si="19"/>
        <v>0.81697276757441417</v>
      </c>
      <c r="AL31">
        <f t="shared" si="20"/>
        <v>0.68673218673218661</v>
      </c>
      <c r="AO31">
        <v>0.58423913043478271</v>
      </c>
      <c r="AP31">
        <v>0.75022956841138655</v>
      </c>
      <c r="AR31">
        <v>0.53482587064676612</v>
      </c>
      <c r="AS31">
        <v>0.83495145631067968</v>
      </c>
      <c r="AT31">
        <v>0.93529091897770522</v>
      </c>
    </row>
    <row r="32" spans="2:46" x14ac:dyDescent="0.35">
      <c r="C32" s="4" t="s">
        <v>8</v>
      </c>
      <c r="D32" t="s">
        <v>6</v>
      </c>
      <c r="E32" s="1" t="s">
        <v>4</v>
      </c>
      <c r="G32" t="s">
        <v>8</v>
      </c>
      <c r="H32" t="s">
        <v>6</v>
      </c>
      <c r="I32" t="s">
        <v>4</v>
      </c>
      <c r="J32">
        <v>103.19999999999999</v>
      </c>
      <c r="K32">
        <v>17.2</v>
      </c>
      <c r="L32">
        <v>55.9</v>
      </c>
      <c r="M32">
        <v>38.699999999999996</v>
      </c>
      <c r="N32">
        <v>51.599999999999994</v>
      </c>
      <c r="O32">
        <v>55.9</v>
      </c>
      <c r="P32">
        <v>68.8</v>
      </c>
      <c r="U32" t="s">
        <v>148</v>
      </c>
      <c r="AO32">
        <v>0.76212686567164178</v>
      </c>
      <c r="AP32">
        <v>0.75971731448763247</v>
      </c>
      <c r="AR32">
        <v>0.85054945054945064</v>
      </c>
      <c r="AS32">
        <v>0.80827067669172936</v>
      </c>
      <c r="AT32">
        <v>0.96810506566604126</v>
      </c>
    </row>
    <row r="33" spans="3:46" x14ac:dyDescent="0.35">
      <c r="C33" t="s">
        <v>17</v>
      </c>
      <c r="D33" t="s">
        <v>6</v>
      </c>
      <c r="E33" s="1" t="s">
        <v>4</v>
      </c>
      <c r="G33" t="s">
        <v>17</v>
      </c>
      <c r="H33" t="s">
        <v>6</v>
      </c>
      <c r="I33" t="s">
        <v>4</v>
      </c>
      <c r="J33">
        <v>86</v>
      </c>
      <c r="K33">
        <v>51.599999999999994</v>
      </c>
      <c r="L33">
        <v>43</v>
      </c>
      <c r="M33">
        <v>77.399999999999991</v>
      </c>
      <c r="N33">
        <v>77.399999999999991</v>
      </c>
      <c r="O33">
        <v>103.19999999999999</v>
      </c>
      <c r="P33">
        <v>94.6</v>
      </c>
      <c r="R33" t="s">
        <v>17</v>
      </c>
      <c r="S33" t="s">
        <v>6</v>
      </c>
      <c r="T33" t="s">
        <v>4</v>
      </c>
      <c r="U33">
        <v>45.9</v>
      </c>
      <c r="V33">
        <v>37.4</v>
      </c>
      <c r="W33">
        <v>37.4</v>
      </c>
      <c r="X33">
        <v>13.6</v>
      </c>
      <c r="Y33">
        <v>25.5</v>
      </c>
      <c r="Z33">
        <v>27.2</v>
      </c>
      <c r="AA33">
        <v>20.399999999999999</v>
      </c>
      <c r="AC33" t="s">
        <v>17</v>
      </c>
      <c r="AD33" t="s">
        <v>6</v>
      </c>
      <c r="AE33" t="s">
        <v>4</v>
      </c>
      <c r="AF33">
        <f t="shared" ref="AF33:AL34" si="22">J33/(J33+U33)</f>
        <v>0.65200909780136462</v>
      </c>
      <c r="AG33">
        <f t="shared" si="22"/>
        <v>0.57977528089887631</v>
      </c>
      <c r="AH33">
        <f t="shared" si="22"/>
        <v>0.53482587064676612</v>
      </c>
      <c r="AI33">
        <f t="shared" si="22"/>
        <v>0.85054945054945064</v>
      </c>
      <c r="AJ33">
        <f t="shared" si="22"/>
        <v>0.75218658892128276</v>
      </c>
      <c r="AK33">
        <f t="shared" si="22"/>
        <v>0.79141104294478537</v>
      </c>
      <c r="AL33">
        <f t="shared" si="22"/>
        <v>0.82260869565217387</v>
      </c>
      <c r="AO33">
        <v>0.6329735034347399</v>
      </c>
      <c r="AP33">
        <v>0.60280373831775702</v>
      </c>
      <c r="AR33">
        <v>0.75218658892128276</v>
      </c>
      <c r="AS33">
        <v>0.50292397660818711</v>
      </c>
      <c r="AT33">
        <v>0.93529091897770522</v>
      </c>
    </row>
    <row r="34" spans="3:46" x14ac:dyDescent="0.35">
      <c r="C34" t="s">
        <v>118</v>
      </c>
      <c r="D34" t="s">
        <v>6</v>
      </c>
      <c r="E34" t="s">
        <v>4</v>
      </c>
      <c r="G34" t="s">
        <v>137</v>
      </c>
      <c r="H34" t="s">
        <v>6</v>
      </c>
      <c r="I34" t="s">
        <v>4</v>
      </c>
      <c r="J34">
        <v>68.8</v>
      </c>
      <c r="K34">
        <v>60.199999999999996</v>
      </c>
      <c r="L34">
        <v>68.8</v>
      </c>
      <c r="M34">
        <v>64.5</v>
      </c>
      <c r="N34">
        <v>34.4</v>
      </c>
      <c r="O34">
        <v>77.399999999999991</v>
      </c>
      <c r="P34">
        <v>77.399999999999991</v>
      </c>
      <c r="R34" t="s">
        <v>137</v>
      </c>
      <c r="S34" t="s">
        <v>6</v>
      </c>
      <c r="T34" t="s">
        <v>4</v>
      </c>
      <c r="U34">
        <v>27.2</v>
      </c>
      <c r="V34">
        <v>27.2</v>
      </c>
      <c r="W34">
        <v>13.6</v>
      </c>
      <c r="X34">
        <v>15.299999999999999</v>
      </c>
      <c r="Y34">
        <v>34</v>
      </c>
      <c r="Z34">
        <v>11.9</v>
      </c>
      <c r="AA34">
        <v>23.8</v>
      </c>
      <c r="AC34" t="s">
        <v>137</v>
      </c>
      <c r="AD34" t="s">
        <v>6</v>
      </c>
      <c r="AE34" t="s">
        <v>4</v>
      </c>
      <c r="AF34">
        <f t="shared" si="22"/>
        <v>0.71666666666666667</v>
      </c>
      <c r="AG34">
        <f t="shared" si="22"/>
        <v>0.68878718535469108</v>
      </c>
      <c r="AH34">
        <f t="shared" si="22"/>
        <v>0.83495145631067968</v>
      </c>
      <c r="AI34">
        <f t="shared" si="22"/>
        <v>0.80827067669172936</v>
      </c>
      <c r="AJ34">
        <f t="shared" si="22"/>
        <v>0.50292397660818711</v>
      </c>
      <c r="AK34">
        <f t="shared" si="22"/>
        <v>0.86674132138857773</v>
      </c>
      <c r="AL34">
        <f t="shared" si="22"/>
        <v>0.7648221343873518</v>
      </c>
      <c r="AO34">
        <v>0.67823343848580442</v>
      </c>
      <c r="AP34">
        <v>0.81697276757441417</v>
      </c>
      <c r="AR34">
        <v>0.79141104294478537</v>
      </c>
      <c r="AS34">
        <v>0.86674132138857773</v>
      </c>
      <c r="AT34">
        <v>0.87844739530132787</v>
      </c>
    </row>
    <row r="35" spans="3:46" x14ac:dyDescent="0.35">
      <c r="C35" t="s">
        <v>122</v>
      </c>
      <c r="D35" t="s">
        <v>6</v>
      </c>
      <c r="E35" t="s">
        <v>4</v>
      </c>
      <c r="G35" t="s">
        <v>138</v>
      </c>
      <c r="H35" t="s">
        <v>6</v>
      </c>
      <c r="I35" t="s">
        <v>4</v>
      </c>
      <c r="J35">
        <v>129</v>
      </c>
      <c r="K35">
        <v>68.8</v>
      </c>
      <c r="L35">
        <v>172</v>
      </c>
      <c r="M35">
        <v>154.79999999999998</v>
      </c>
      <c r="N35">
        <v>172</v>
      </c>
      <c r="O35">
        <v>86</v>
      </c>
      <c r="P35">
        <v>129</v>
      </c>
      <c r="R35" t="s">
        <v>138</v>
      </c>
      <c r="S35" t="s">
        <v>6</v>
      </c>
      <c r="T35" t="s">
        <v>4</v>
      </c>
      <c r="U35">
        <v>3.4</v>
      </c>
      <c r="V35">
        <v>10.199999999999999</v>
      </c>
      <c r="W35">
        <v>11.9</v>
      </c>
      <c r="X35">
        <v>5.0999999999999996</v>
      </c>
      <c r="Y35">
        <v>11.9</v>
      </c>
      <c r="Z35">
        <v>11.9</v>
      </c>
      <c r="AA35">
        <v>18.7</v>
      </c>
      <c r="AC35" t="s">
        <v>138</v>
      </c>
      <c r="AD35" t="s">
        <v>6</v>
      </c>
      <c r="AE35" t="s">
        <v>4</v>
      </c>
      <c r="AF35">
        <f>J35/(J35+U35)</f>
        <v>0.97432024169184284</v>
      </c>
      <c r="AG35">
        <f t="shared" ref="AG35" si="23">K35/(K35+V35)</f>
        <v>0.87088607594936707</v>
      </c>
      <c r="AH35">
        <f t="shared" ref="AH35" si="24">L35/(L35+W35)</f>
        <v>0.93529091897770522</v>
      </c>
      <c r="AI35">
        <f t="shared" ref="AI35" si="25">M35/(M35+X35)</f>
        <v>0.96810506566604126</v>
      </c>
      <c r="AJ35">
        <f t="shared" ref="AJ35" si="26">N35/(N35+Y35)</f>
        <v>0.93529091897770522</v>
      </c>
      <c r="AK35">
        <f t="shared" ref="AK35" si="27">O35/(O35+Z35)</f>
        <v>0.87844739530132787</v>
      </c>
      <c r="AL35">
        <f t="shared" ref="AL35" si="28">P35/(P35+AA35)</f>
        <v>0.87339201083276918</v>
      </c>
      <c r="AO35">
        <v>0.5724852071005917</v>
      </c>
      <c r="AP35">
        <v>0.68673218673218661</v>
      </c>
      <c r="AR35">
        <v>0.82260869565217387</v>
      </c>
      <c r="AS35">
        <v>0.7648221343873518</v>
      </c>
      <c r="AT35">
        <v>0.87339201083276918</v>
      </c>
    </row>
    <row r="38" spans="3:46" x14ac:dyDescent="0.35">
      <c r="G38" t="s">
        <v>56</v>
      </c>
      <c r="H38" t="s">
        <v>1</v>
      </c>
      <c r="I38" t="s">
        <v>4</v>
      </c>
      <c r="J38">
        <v>245.1</v>
      </c>
      <c r="K38">
        <v>120.39999999999999</v>
      </c>
      <c r="L38">
        <v>129</v>
      </c>
      <c r="M38">
        <v>81.7</v>
      </c>
      <c r="N38">
        <v>21.5</v>
      </c>
      <c r="O38">
        <v>34.4</v>
      </c>
      <c r="P38">
        <v>43</v>
      </c>
      <c r="R38" t="s">
        <v>56</v>
      </c>
      <c r="S38" t="s">
        <v>1</v>
      </c>
      <c r="T38" t="s">
        <v>4</v>
      </c>
      <c r="U38">
        <v>59.5</v>
      </c>
      <c r="V38">
        <v>76.5</v>
      </c>
      <c r="W38">
        <v>73.099999999999994</v>
      </c>
      <c r="X38">
        <v>74.8</v>
      </c>
      <c r="Y38">
        <v>81.599999999999994</v>
      </c>
      <c r="Z38">
        <v>68</v>
      </c>
      <c r="AA38">
        <v>76.5</v>
      </c>
      <c r="AC38" t="s">
        <v>56</v>
      </c>
      <c r="AD38" t="s">
        <v>1</v>
      </c>
      <c r="AE38" t="s">
        <v>4</v>
      </c>
      <c r="AF38">
        <f>J38/(J38+U38)</f>
        <v>0.80466185160866699</v>
      </c>
      <c r="AG38">
        <f t="shared" ref="AG38:AL53" si="29">K38/(K38+V38)</f>
        <v>0.61147790756729303</v>
      </c>
      <c r="AH38">
        <f t="shared" si="29"/>
        <v>0.63829787234042556</v>
      </c>
      <c r="AI38">
        <f t="shared" si="29"/>
        <v>0.52204472843450478</v>
      </c>
      <c r="AJ38">
        <f t="shared" si="29"/>
        <v>0.20853540252182348</v>
      </c>
      <c r="AK38">
        <f t="shared" si="29"/>
        <v>0.33593749999999994</v>
      </c>
      <c r="AL38">
        <f t="shared" si="29"/>
        <v>0.35983263598326359</v>
      </c>
    </row>
    <row r="39" spans="3:46" x14ac:dyDescent="0.35">
      <c r="G39" t="s">
        <v>58</v>
      </c>
      <c r="H39" t="s">
        <v>1</v>
      </c>
      <c r="I39" t="s">
        <v>4</v>
      </c>
      <c r="J39">
        <v>184.9</v>
      </c>
      <c r="K39">
        <v>141.9</v>
      </c>
      <c r="L39">
        <v>120.39999999999999</v>
      </c>
      <c r="M39">
        <v>163.4</v>
      </c>
      <c r="N39">
        <v>133.29999999999998</v>
      </c>
      <c r="O39">
        <v>116.1</v>
      </c>
      <c r="P39">
        <v>215</v>
      </c>
      <c r="R39" t="s">
        <v>58</v>
      </c>
      <c r="S39" t="s">
        <v>1</v>
      </c>
      <c r="T39" t="s">
        <v>4</v>
      </c>
      <c r="U39">
        <v>52.699999999999996</v>
      </c>
      <c r="V39">
        <v>35.699999999999996</v>
      </c>
      <c r="W39">
        <v>39.1</v>
      </c>
      <c r="X39">
        <v>35.699999999999996</v>
      </c>
      <c r="Y39">
        <v>44.199999999999996</v>
      </c>
      <c r="Z39">
        <v>45.9</v>
      </c>
      <c r="AA39">
        <v>28.9</v>
      </c>
      <c r="AC39" t="s">
        <v>58</v>
      </c>
      <c r="AD39" t="s">
        <v>1</v>
      </c>
      <c r="AE39" t="s">
        <v>4</v>
      </c>
      <c r="AF39">
        <f t="shared" ref="AF39:AF54" si="30">J39/(J39+U39)</f>
        <v>0.77819865319865322</v>
      </c>
      <c r="AG39">
        <f t="shared" si="29"/>
        <v>0.79898648648648651</v>
      </c>
      <c r="AH39">
        <f t="shared" si="29"/>
        <v>0.75485893416927896</v>
      </c>
      <c r="AI39">
        <f t="shared" si="29"/>
        <v>0.82069311903566056</v>
      </c>
      <c r="AJ39">
        <f t="shared" si="29"/>
        <v>0.75098591549295779</v>
      </c>
      <c r="AK39">
        <f t="shared" si="29"/>
        <v>0.71666666666666667</v>
      </c>
      <c r="AL39">
        <f t="shared" si="29"/>
        <v>0.88150881508815082</v>
      </c>
    </row>
    <row r="40" spans="3:46" x14ac:dyDescent="0.35">
      <c r="G40" t="s">
        <v>62</v>
      </c>
      <c r="H40" t="s">
        <v>1</v>
      </c>
      <c r="I40" t="s">
        <v>4</v>
      </c>
      <c r="J40">
        <v>163.4</v>
      </c>
      <c r="K40">
        <v>103.19999999999999</v>
      </c>
      <c r="L40">
        <v>146.19999999999999</v>
      </c>
      <c r="M40">
        <v>124.69999999999999</v>
      </c>
      <c r="N40">
        <v>184.9</v>
      </c>
      <c r="O40">
        <v>120.39999999999999</v>
      </c>
      <c r="P40">
        <v>137.6</v>
      </c>
      <c r="R40" t="s">
        <v>62</v>
      </c>
      <c r="S40" t="s">
        <v>1</v>
      </c>
      <c r="T40" t="s">
        <v>4</v>
      </c>
      <c r="U40">
        <v>34</v>
      </c>
      <c r="V40">
        <v>45.9</v>
      </c>
      <c r="W40">
        <v>49.3</v>
      </c>
      <c r="X40">
        <v>52.699999999999996</v>
      </c>
      <c r="Y40">
        <v>51</v>
      </c>
      <c r="Z40">
        <v>57.8</v>
      </c>
      <c r="AA40">
        <v>49.3</v>
      </c>
      <c r="AC40" t="s">
        <v>62</v>
      </c>
      <c r="AD40" t="s">
        <v>1</v>
      </c>
      <c r="AE40" t="s">
        <v>4</v>
      </c>
      <c r="AF40">
        <f t="shared" si="30"/>
        <v>0.82776089159067878</v>
      </c>
      <c r="AG40">
        <f t="shared" si="29"/>
        <v>0.69215291750503016</v>
      </c>
      <c r="AH40">
        <f t="shared" si="29"/>
        <v>0.74782608695652164</v>
      </c>
      <c r="AI40">
        <f t="shared" si="29"/>
        <v>0.7029312288613303</v>
      </c>
      <c r="AJ40">
        <f t="shared" si="29"/>
        <v>0.78380669775328526</v>
      </c>
      <c r="AK40">
        <f t="shared" si="29"/>
        <v>0.67564534231200901</v>
      </c>
      <c r="AL40">
        <f t="shared" si="29"/>
        <v>0.73622257891920817</v>
      </c>
    </row>
    <row r="41" spans="3:46" x14ac:dyDescent="0.35">
      <c r="G41" t="s">
        <v>64</v>
      </c>
      <c r="H41" t="s">
        <v>1</v>
      </c>
      <c r="I41" t="s">
        <v>4</v>
      </c>
      <c r="J41">
        <v>124.69999999999999</v>
      </c>
      <c r="K41">
        <v>73.099999999999994</v>
      </c>
      <c r="L41">
        <v>129</v>
      </c>
      <c r="M41">
        <v>103.19999999999999</v>
      </c>
      <c r="N41">
        <v>129</v>
      </c>
      <c r="O41">
        <v>107.5</v>
      </c>
      <c r="P41">
        <v>98.899999999999991</v>
      </c>
      <c r="R41" t="s">
        <v>64</v>
      </c>
      <c r="S41" t="s">
        <v>1</v>
      </c>
      <c r="T41" t="s">
        <v>4</v>
      </c>
      <c r="U41">
        <v>44.199999999999996</v>
      </c>
      <c r="V41">
        <v>40.799999999999997</v>
      </c>
      <c r="W41">
        <v>39.1</v>
      </c>
      <c r="X41">
        <v>42.5</v>
      </c>
      <c r="Y41">
        <v>52.699999999999996</v>
      </c>
      <c r="Z41">
        <v>39.1</v>
      </c>
      <c r="AA41">
        <v>49.3</v>
      </c>
      <c r="AC41" t="s">
        <v>64</v>
      </c>
      <c r="AD41" t="s">
        <v>1</v>
      </c>
      <c r="AE41" t="s">
        <v>4</v>
      </c>
      <c r="AF41">
        <f t="shared" si="30"/>
        <v>0.73830669034931917</v>
      </c>
      <c r="AG41">
        <f t="shared" si="29"/>
        <v>0.64179104477611937</v>
      </c>
      <c r="AH41">
        <f t="shared" si="29"/>
        <v>0.76740035693039865</v>
      </c>
      <c r="AI41">
        <f t="shared" si="29"/>
        <v>0.70830473575840769</v>
      </c>
      <c r="AJ41">
        <f t="shared" si="29"/>
        <v>0.70996147495872319</v>
      </c>
      <c r="AK41">
        <f t="shared" si="29"/>
        <v>0.73328785811732611</v>
      </c>
      <c r="AL41">
        <f t="shared" si="29"/>
        <v>0.66734143049932526</v>
      </c>
    </row>
    <row r="42" spans="3:46" x14ac:dyDescent="0.35">
      <c r="G42" t="s">
        <v>65</v>
      </c>
      <c r="H42" t="s">
        <v>1</v>
      </c>
      <c r="I42" t="s">
        <v>4</v>
      </c>
      <c r="J42">
        <v>86</v>
      </c>
      <c r="K42">
        <v>0</v>
      </c>
      <c r="L42">
        <v>64.5</v>
      </c>
      <c r="M42">
        <v>86</v>
      </c>
      <c r="N42">
        <v>103.19999999999999</v>
      </c>
      <c r="O42">
        <v>77.399999999999991</v>
      </c>
      <c r="P42">
        <v>94.6</v>
      </c>
      <c r="R42" t="s">
        <v>65</v>
      </c>
      <c r="S42" t="s">
        <v>1</v>
      </c>
      <c r="T42" t="s">
        <v>4</v>
      </c>
      <c r="U42">
        <v>22.099999999999998</v>
      </c>
      <c r="V42">
        <v>25.5</v>
      </c>
      <c r="W42">
        <v>39.1</v>
      </c>
      <c r="X42">
        <v>37.4</v>
      </c>
      <c r="Y42">
        <v>35.699999999999996</v>
      </c>
      <c r="Z42">
        <v>34</v>
      </c>
      <c r="AA42">
        <v>35.699999999999996</v>
      </c>
      <c r="AC42" t="s">
        <v>65</v>
      </c>
      <c r="AD42" t="s">
        <v>1</v>
      </c>
      <c r="AE42" t="s">
        <v>4</v>
      </c>
      <c r="AF42">
        <f t="shared" si="30"/>
        <v>0.79555966697502312</v>
      </c>
      <c r="AG42">
        <f t="shared" si="29"/>
        <v>0</v>
      </c>
      <c r="AH42">
        <f t="shared" si="29"/>
        <v>0.62258687258687262</v>
      </c>
      <c r="AI42">
        <f t="shared" si="29"/>
        <v>0.69692058346839547</v>
      </c>
      <c r="AJ42">
        <f t="shared" si="29"/>
        <v>0.74298056155507564</v>
      </c>
      <c r="AK42">
        <f t="shared" si="29"/>
        <v>0.69479353680430878</v>
      </c>
      <c r="AL42">
        <f t="shared" si="29"/>
        <v>0.72601688411358412</v>
      </c>
    </row>
    <row r="43" spans="3:46" x14ac:dyDescent="0.35">
      <c r="G43" t="s">
        <v>66</v>
      </c>
      <c r="H43" t="s">
        <v>1</v>
      </c>
      <c r="I43" t="s">
        <v>4</v>
      </c>
      <c r="J43">
        <v>129</v>
      </c>
      <c r="K43">
        <v>120.39999999999999</v>
      </c>
      <c r="L43">
        <v>77.399999999999991</v>
      </c>
      <c r="M43">
        <v>90.3</v>
      </c>
      <c r="N43">
        <v>60.199999999999996</v>
      </c>
      <c r="O43">
        <v>90.3</v>
      </c>
      <c r="P43">
        <v>86</v>
      </c>
      <c r="R43" t="s">
        <v>66</v>
      </c>
      <c r="S43" t="s">
        <v>1</v>
      </c>
      <c r="T43" t="s">
        <v>4</v>
      </c>
      <c r="U43">
        <v>39.1</v>
      </c>
      <c r="V43">
        <v>49.3</v>
      </c>
      <c r="W43">
        <v>61.199999999999996</v>
      </c>
      <c r="X43">
        <v>51</v>
      </c>
      <c r="Y43">
        <v>64.599999999999994</v>
      </c>
      <c r="Z43">
        <v>61.199999999999996</v>
      </c>
      <c r="AA43">
        <v>64.599999999999994</v>
      </c>
      <c r="AC43" t="s">
        <v>66</v>
      </c>
      <c r="AD43" t="s">
        <v>1</v>
      </c>
      <c r="AE43" t="s">
        <v>4</v>
      </c>
      <c r="AF43">
        <f t="shared" si="30"/>
        <v>0.76740035693039865</v>
      </c>
      <c r="AG43">
        <f t="shared" si="29"/>
        <v>0.70948733058338243</v>
      </c>
      <c r="AH43">
        <f t="shared" si="29"/>
        <v>0.55844155844155841</v>
      </c>
      <c r="AI43">
        <f t="shared" si="29"/>
        <v>0.63906581740976642</v>
      </c>
      <c r="AJ43">
        <f t="shared" si="29"/>
        <v>0.48237179487179488</v>
      </c>
      <c r="AK43">
        <f t="shared" si="29"/>
        <v>0.59603960396039601</v>
      </c>
      <c r="AL43">
        <f t="shared" si="29"/>
        <v>0.57104913678618863</v>
      </c>
    </row>
    <row r="44" spans="3:46" x14ac:dyDescent="0.35">
      <c r="G44" t="s">
        <v>67</v>
      </c>
      <c r="H44" t="s">
        <v>1</v>
      </c>
      <c r="I44" t="s">
        <v>4</v>
      </c>
      <c r="J44">
        <v>103.19999999999999</v>
      </c>
      <c r="K44">
        <v>68.8</v>
      </c>
      <c r="L44">
        <v>86</v>
      </c>
      <c r="M44">
        <v>81.7</v>
      </c>
      <c r="N44">
        <v>81.7</v>
      </c>
      <c r="O44">
        <v>77.399999999999991</v>
      </c>
      <c r="P44">
        <v>90.3</v>
      </c>
      <c r="R44" t="s">
        <v>67</v>
      </c>
      <c r="S44" t="s">
        <v>1</v>
      </c>
      <c r="T44" t="s">
        <v>4</v>
      </c>
      <c r="U44">
        <v>0</v>
      </c>
      <c r="V44">
        <v>10.199999999999999</v>
      </c>
      <c r="W44">
        <v>11.9</v>
      </c>
      <c r="X44">
        <v>10.199999999999999</v>
      </c>
      <c r="Y44">
        <v>11.9</v>
      </c>
      <c r="Z44">
        <v>20.399999999999999</v>
      </c>
      <c r="AA44">
        <v>13.6</v>
      </c>
      <c r="AC44" t="s">
        <v>67</v>
      </c>
      <c r="AD44" t="s">
        <v>1</v>
      </c>
      <c r="AE44" t="s">
        <v>4</v>
      </c>
      <c r="AF44">
        <f t="shared" si="30"/>
        <v>1</v>
      </c>
      <c r="AG44">
        <f t="shared" si="29"/>
        <v>0.87088607594936707</v>
      </c>
      <c r="AH44">
        <f t="shared" si="29"/>
        <v>0.87844739530132787</v>
      </c>
      <c r="AI44">
        <f t="shared" si="29"/>
        <v>0.88900979325353646</v>
      </c>
      <c r="AJ44">
        <f t="shared" si="29"/>
        <v>0.87286324786324776</v>
      </c>
      <c r="AK44">
        <f t="shared" si="29"/>
        <v>0.79141104294478537</v>
      </c>
      <c r="AL44">
        <f t="shared" si="29"/>
        <v>0.86910490856592881</v>
      </c>
    </row>
    <row r="45" spans="3:46" x14ac:dyDescent="0.35">
      <c r="G45" t="s">
        <v>57</v>
      </c>
      <c r="H45" t="s">
        <v>1</v>
      </c>
      <c r="I45" t="s">
        <v>4</v>
      </c>
      <c r="J45">
        <v>172</v>
      </c>
      <c r="K45">
        <v>55.9</v>
      </c>
      <c r="L45">
        <v>90.3</v>
      </c>
      <c r="M45">
        <v>81.7</v>
      </c>
      <c r="N45">
        <v>90.3</v>
      </c>
      <c r="O45">
        <v>81.7</v>
      </c>
      <c r="P45">
        <v>73.099999999999994</v>
      </c>
      <c r="R45" t="s">
        <v>57</v>
      </c>
      <c r="S45" t="s">
        <v>1</v>
      </c>
      <c r="T45" t="s">
        <v>4</v>
      </c>
      <c r="U45">
        <v>69.7</v>
      </c>
      <c r="V45">
        <v>42.5</v>
      </c>
      <c r="W45">
        <v>57.8</v>
      </c>
      <c r="X45">
        <v>85</v>
      </c>
      <c r="Y45">
        <v>100.3</v>
      </c>
      <c r="Z45">
        <v>0</v>
      </c>
      <c r="AA45">
        <v>22.099999999999998</v>
      </c>
      <c r="AC45" t="s">
        <v>57</v>
      </c>
      <c r="AD45" t="s">
        <v>1</v>
      </c>
      <c r="AE45" t="s">
        <v>4</v>
      </c>
      <c r="AF45">
        <f t="shared" si="30"/>
        <v>0.71162598262308652</v>
      </c>
      <c r="AG45">
        <f t="shared" si="29"/>
        <v>0.56808943089430886</v>
      </c>
      <c r="AH45">
        <f t="shared" si="29"/>
        <v>0.60972316002700877</v>
      </c>
      <c r="AI45">
        <f t="shared" si="29"/>
        <v>0.49010197960407925</v>
      </c>
      <c r="AJ45">
        <f t="shared" si="29"/>
        <v>0.47376705141657921</v>
      </c>
      <c r="AK45">
        <f t="shared" si="29"/>
        <v>1</v>
      </c>
      <c r="AL45">
        <f t="shared" si="29"/>
        <v>0.7678571428571429</v>
      </c>
    </row>
    <row r="46" spans="3:46" x14ac:dyDescent="0.35">
      <c r="G46" t="s">
        <v>59</v>
      </c>
      <c r="H46" t="s">
        <v>1</v>
      </c>
      <c r="I46" t="s">
        <v>4</v>
      </c>
      <c r="J46">
        <v>133.29999999999998</v>
      </c>
      <c r="K46">
        <v>184.9</v>
      </c>
      <c r="L46">
        <v>107.5</v>
      </c>
      <c r="M46">
        <v>103.19999999999999</v>
      </c>
      <c r="N46">
        <v>111.8</v>
      </c>
      <c r="O46">
        <v>111.8</v>
      </c>
      <c r="P46">
        <v>81.7</v>
      </c>
      <c r="R46" t="s">
        <v>59</v>
      </c>
      <c r="S46" t="s">
        <v>1</v>
      </c>
      <c r="T46" t="s">
        <v>4</v>
      </c>
      <c r="U46">
        <v>57.8</v>
      </c>
      <c r="V46">
        <v>61.199999999999996</v>
      </c>
      <c r="W46">
        <v>49.3</v>
      </c>
      <c r="X46">
        <v>52.699999999999996</v>
      </c>
      <c r="Y46">
        <v>62.9</v>
      </c>
      <c r="Z46">
        <v>45.9</v>
      </c>
      <c r="AA46">
        <v>45.9</v>
      </c>
      <c r="AC46" t="s">
        <v>59</v>
      </c>
      <c r="AD46" t="s">
        <v>1</v>
      </c>
      <c r="AE46" t="s">
        <v>4</v>
      </c>
      <c r="AF46">
        <f t="shared" si="30"/>
        <v>0.69754055468341181</v>
      </c>
      <c r="AG46">
        <f t="shared" si="29"/>
        <v>0.75132060138155221</v>
      </c>
      <c r="AH46">
        <f t="shared" si="29"/>
        <v>0.68558673469387754</v>
      </c>
      <c r="AI46">
        <f t="shared" si="29"/>
        <v>0.66196279666452862</v>
      </c>
      <c r="AJ46">
        <f t="shared" si="29"/>
        <v>0.63995420721236407</v>
      </c>
      <c r="AK46">
        <f t="shared" si="29"/>
        <v>0.70894102726696262</v>
      </c>
      <c r="AL46">
        <f t="shared" si="29"/>
        <v>0.6402821316614421</v>
      </c>
    </row>
    <row r="47" spans="3:46" x14ac:dyDescent="0.35">
      <c r="G47" t="s">
        <v>48</v>
      </c>
      <c r="H47" t="s">
        <v>1</v>
      </c>
      <c r="I47" t="s">
        <v>4</v>
      </c>
      <c r="J47">
        <v>81.7</v>
      </c>
      <c r="K47">
        <v>124.69999999999999</v>
      </c>
      <c r="L47">
        <v>111.8</v>
      </c>
      <c r="M47">
        <v>111.8</v>
      </c>
      <c r="N47">
        <v>116.1</v>
      </c>
      <c r="O47">
        <v>133.29999999999998</v>
      </c>
      <c r="P47">
        <v>167.7</v>
      </c>
      <c r="R47" t="s">
        <v>48</v>
      </c>
      <c r="S47" t="s">
        <v>1</v>
      </c>
      <c r="T47" t="s">
        <v>4</v>
      </c>
      <c r="U47">
        <v>88.399999999999991</v>
      </c>
      <c r="V47">
        <v>22.099999999999998</v>
      </c>
      <c r="W47">
        <v>57.8</v>
      </c>
      <c r="X47">
        <v>37.4</v>
      </c>
      <c r="Y47">
        <v>54.4</v>
      </c>
      <c r="Z47">
        <v>25.5</v>
      </c>
      <c r="AA47">
        <v>45.9</v>
      </c>
      <c r="AC47" t="s">
        <v>48</v>
      </c>
      <c r="AD47" t="s">
        <v>1</v>
      </c>
      <c r="AE47" t="s">
        <v>4</v>
      </c>
      <c r="AF47">
        <f t="shared" si="30"/>
        <v>0.48030570252792476</v>
      </c>
      <c r="AG47">
        <f t="shared" si="29"/>
        <v>0.84945504087193457</v>
      </c>
      <c r="AH47">
        <f t="shared" si="29"/>
        <v>0.65919811320754718</v>
      </c>
      <c r="AI47">
        <f t="shared" si="29"/>
        <v>0.74932975871313678</v>
      </c>
      <c r="AJ47">
        <f t="shared" si="29"/>
        <v>0.68093841642228736</v>
      </c>
      <c r="AK47">
        <f t="shared" si="29"/>
        <v>0.83942065491183881</v>
      </c>
      <c r="AL47">
        <f t="shared" si="29"/>
        <v>0.7851123595505618</v>
      </c>
    </row>
    <row r="48" spans="3:46" x14ac:dyDescent="0.35">
      <c r="G48" t="s">
        <v>60</v>
      </c>
      <c r="H48" t="s">
        <v>1</v>
      </c>
      <c r="I48" t="s">
        <v>4</v>
      </c>
      <c r="J48">
        <v>90.3</v>
      </c>
      <c r="K48">
        <v>68.8</v>
      </c>
      <c r="L48">
        <v>103.19999999999999</v>
      </c>
      <c r="M48">
        <v>98.899999999999991</v>
      </c>
      <c r="N48">
        <v>94.6</v>
      </c>
      <c r="O48">
        <v>116.1</v>
      </c>
      <c r="P48">
        <v>81.7</v>
      </c>
      <c r="R48" t="s">
        <v>60</v>
      </c>
      <c r="S48" t="s">
        <v>1</v>
      </c>
      <c r="T48" t="s">
        <v>4</v>
      </c>
      <c r="U48">
        <v>115.6</v>
      </c>
      <c r="V48">
        <v>57.8</v>
      </c>
      <c r="W48">
        <v>62.9</v>
      </c>
      <c r="X48">
        <v>66.3</v>
      </c>
      <c r="Y48">
        <v>57.8</v>
      </c>
      <c r="Z48">
        <v>0</v>
      </c>
      <c r="AA48">
        <v>57.8</v>
      </c>
      <c r="AC48" t="s">
        <v>60</v>
      </c>
      <c r="AD48" t="s">
        <v>1</v>
      </c>
      <c r="AE48" t="s">
        <v>4</v>
      </c>
      <c r="AF48">
        <f t="shared" si="30"/>
        <v>0.43856240893637694</v>
      </c>
      <c r="AG48">
        <f t="shared" si="29"/>
        <v>0.54344391785150081</v>
      </c>
      <c r="AH48">
        <f t="shared" si="29"/>
        <v>0.62131246237206494</v>
      </c>
      <c r="AI48">
        <f t="shared" si="29"/>
        <v>0.59866828087167068</v>
      </c>
      <c r="AJ48">
        <f t="shared" si="29"/>
        <v>0.62073490813648302</v>
      </c>
      <c r="AK48">
        <f t="shared" si="29"/>
        <v>1</v>
      </c>
      <c r="AL48">
        <f t="shared" si="29"/>
        <v>0.58566308243727605</v>
      </c>
    </row>
    <row r="49" spans="7:38" x14ac:dyDescent="0.35">
      <c r="G49" t="s">
        <v>63</v>
      </c>
      <c r="H49" t="s">
        <v>1</v>
      </c>
      <c r="I49" t="s">
        <v>4</v>
      </c>
      <c r="J49">
        <v>137.6</v>
      </c>
      <c r="K49">
        <v>111.8</v>
      </c>
      <c r="L49">
        <v>124.69999999999999</v>
      </c>
      <c r="M49">
        <v>86</v>
      </c>
      <c r="N49">
        <v>129</v>
      </c>
      <c r="O49">
        <v>98.899999999999991</v>
      </c>
      <c r="P49">
        <v>116.1</v>
      </c>
      <c r="R49" t="s">
        <v>63</v>
      </c>
      <c r="S49" t="s">
        <v>1</v>
      </c>
      <c r="T49" t="s">
        <v>4</v>
      </c>
      <c r="U49">
        <v>61.199999999999996</v>
      </c>
      <c r="V49">
        <v>59.5</v>
      </c>
      <c r="W49">
        <v>35.699999999999996</v>
      </c>
      <c r="X49">
        <v>51</v>
      </c>
      <c r="Y49">
        <v>47.6</v>
      </c>
      <c r="Z49">
        <v>47.6</v>
      </c>
      <c r="AA49">
        <v>44.199999999999996</v>
      </c>
      <c r="AC49" t="s">
        <v>63</v>
      </c>
      <c r="AD49" t="s">
        <v>1</v>
      </c>
      <c r="AE49" t="s">
        <v>4</v>
      </c>
      <c r="AF49">
        <f t="shared" si="30"/>
        <v>0.69215291750503016</v>
      </c>
      <c r="AG49">
        <f t="shared" si="29"/>
        <v>0.65265615878575589</v>
      </c>
      <c r="AH49">
        <f t="shared" si="29"/>
        <v>0.77743142144638411</v>
      </c>
      <c r="AI49">
        <f t="shared" si="29"/>
        <v>0.62773722627737227</v>
      </c>
      <c r="AJ49">
        <f t="shared" si="29"/>
        <v>0.73046432616081547</v>
      </c>
      <c r="AK49">
        <f t="shared" si="29"/>
        <v>0.6750853242320819</v>
      </c>
      <c r="AL49">
        <f t="shared" si="29"/>
        <v>0.72426699937616967</v>
      </c>
    </row>
    <row r="50" spans="7:38" x14ac:dyDescent="0.35">
      <c r="G50" t="s">
        <v>139</v>
      </c>
      <c r="H50" t="s">
        <v>1</v>
      </c>
      <c r="I50" t="s">
        <v>4</v>
      </c>
      <c r="J50">
        <v>133.29999999999998</v>
      </c>
      <c r="K50">
        <v>137.6</v>
      </c>
      <c r="L50">
        <v>141.9</v>
      </c>
      <c r="M50">
        <v>103.19999999999999</v>
      </c>
      <c r="N50">
        <v>141.9</v>
      </c>
      <c r="O50">
        <v>124.69999999999999</v>
      </c>
      <c r="P50">
        <v>116.1</v>
      </c>
      <c r="R50" t="s">
        <v>139</v>
      </c>
      <c r="S50" t="s">
        <v>1</v>
      </c>
      <c r="T50" t="s">
        <v>4</v>
      </c>
      <c r="U50">
        <v>73.099999999999994</v>
      </c>
      <c r="V50">
        <v>62.9</v>
      </c>
      <c r="W50">
        <v>47.6</v>
      </c>
      <c r="X50">
        <v>49.3</v>
      </c>
      <c r="Y50">
        <v>51</v>
      </c>
      <c r="Z50">
        <v>51</v>
      </c>
      <c r="AA50">
        <v>54.4</v>
      </c>
      <c r="AC50" t="s">
        <v>139</v>
      </c>
      <c r="AD50" t="s">
        <v>1</v>
      </c>
      <c r="AE50" t="s">
        <v>4</v>
      </c>
      <c r="AF50">
        <f t="shared" si="30"/>
        <v>0.64583333333333337</v>
      </c>
      <c r="AG50">
        <f t="shared" si="29"/>
        <v>0.68628428927680796</v>
      </c>
      <c r="AH50">
        <f t="shared" si="29"/>
        <v>0.74881266490765175</v>
      </c>
      <c r="AI50">
        <f t="shared" si="29"/>
        <v>0.67672131147540981</v>
      </c>
      <c r="AJ50">
        <f t="shared" si="29"/>
        <v>0.73561430793157079</v>
      </c>
      <c r="AK50">
        <f t="shared" si="29"/>
        <v>0.70973249857712006</v>
      </c>
      <c r="AL50">
        <f t="shared" si="29"/>
        <v>0.68093841642228736</v>
      </c>
    </row>
    <row r="51" spans="7:38" x14ac:dyDescent="0.35">
      <c r="G51" t="s">
        <v>140</v>
      </c>
      <c r="H51" t="s">
        <v>1</v>
      </c>
      <c r="I51" t="s">
        <v>4</v>
      </c>
      <c r="J51">
        <v>111.8</v>
      </c>
      <c r="K51">
        <v>146.19999999999999</v>
      </c>
      <c r="L51">
        <v>189.2</v>
      </c>
      <c r="M51">
        <v>184.9</v>
      </c>
      <c r="N51">
        <v>111.8</v>
      </c>
      <c r="O51">
        <v>163.4</v>
      </c>
      <c r="P51">
        <v>154.79999999999998</v>
      </c>
      <c r="R51" t="s">
        <v>140</v>
      </c>
      <c r="S51" t="s">
        <v>1</v>
      </c>
      <c r="T51" t="s">
        <v>4</v>
      </c>
      <c r="U51">
        <v>51</v>
      </c>
      <c r="V51">
        <v>39.1</v>
      </c>
      <c r="W51">
        <v>35.699999999999996</v>
      </c>
      <c r="X51">
        <v>37.4</v>
      </c>
      <c r="Y51">
        <v>45.9</v>
      </c>
      <c r="Z51">
        <v>30.599999999999998</v>
      </c>
      <c r="AA51">
        <v>39.1</v>
      </c>
      <c r="AC51" t="s">
        <v>140</v>
      </c>
      <c r="AD51" t="s">
        <v>1</v>
      </c>
      <c r="AE51" t="s">
        <v>4</v>
      </c>
      <c r="AF51">
        <f t="shared" si="30"/>
        <v>0.68673218673218661</v>
      </c>
      <c r="AG51">
        <f t="shared" si="29"/>
        <v>0.78899082568807344</v>
      </c>
      <c r="AH51">
        <f t="shared" si="29"/>
        <v>0.84126278345931527</v>
      </c>
      <c r="AI51">
        <f t="shared" si="29"/>
        <v>0.8317588843904633</v>
      </c>
      <c r="AJ51">
        <f t="shared" si="29"/>
        <v>0.70894102726696262</v>
      </c>
      <c r="AK51">
        <f t="shared" si="29"/>
        <v>0.84226804123711341</v>
      </c>
      <c r="AL51">
        <f t="shared" si="29"/>
        <v>0.79834966477565761</v>
      </c>
    </row>
    <row r="52" spans="7:38" x14ac:dyDescent="0.35">
      <c r="G52" t="s">
        <v>141</v>
      </c>
      <c r="H52" t="s">
        <v>1</v>
      </c>
      <c r="I52" t="s">
        <v>4</v>
      </c>
      <c r="J52">
        <v>197.79999999999998</v>
      </c>
      <c r="K52">
        <v>103.19999999999999</v>
      </c>
      <c r="L52">
        <v>141.9</v>
      </c>
      <c r="M52">
        <v>51.599999999999994</v>
      </c>
      <c r="N52">
        <v>111.8</v>
      </c>
      <c r="O52">
        <v>129</v>
      </c>
      <c r="P52">
        <v>167.7</v>
      </c>
      <c r="R52" t="s">
        <v>141</v>
      </c>
      <c r="S52" t="s">
        <v>1</v>
      </c>
      <c r="T52" t="s">
        <v>4</v>
      </c>
      <c r="U52">
        <v>25.5</v>
      </c>
      <c r="V52">
        <v>54.4</v>
      </c>
      <c r="W52">
        <v>52.699999999999996</v>
      </c>
      <c r="X52">
        <v>45.9</v>
      </c>
      <c r="Y52">
        <v>44.199999999999996</v>
      </c>
      <c r="Z52">
        <v>47.6</v>
      </c>
      <c r="AA52">
        <v>45.9</v>
      </c>
      <c r="AC52" t="s">
        <v>141</v>
      </c>
      <c r="AD52" t="s">
        <v>1</v>
      </c>
      <c r="AE52" t="s">
        <v>4</v>
      </c>
      <c r="AF52">
        <f t="shared" si="30"/>
        <v>0.88580385132109274</v>
      </c>
      <c r="AG52">
        <f t="shared" si="29"/>
        <v>0.65482233502538068</v>
      </c>
      <c r="AH52">
        <f t="shared" si="29"/>
        <v>0.72918807810894148</v>
      </c>
      <c r="AI52">
        <f t="shared" si="29"/>
        <v>0.52923076923076917</v>
      </c>
      <c r="AJ52">
        <f t="shared" si="29"/>
        <v>0.71666666666666667</v>
      </c>
      <c r="AK52">
        <f t="shared" si="29"/>
        <v>0.73046432616081547</v>
      </c>
      <c r="AL52">
        <f t="shared" si="29"/>
        <v>0.7851123595505618</v>
      </c>
    </row>
    <row r="53" spans="7:38" x14ac:dyDescent="0.35">
      <c r="G53" t="s">
        <v>142</v>
      </c>
      <c r="H53" t="s">
        <v>1</v>
      </c>
      <c r="I53" t="s">
        <v>4</v>
      </c>
      <c r="J53">
        <v>98.899999999999991</v>
      </c>
      <c r="K53">
        <v>81.7</v>
      </c>
      <c r="L53">
        <v>107.5</v>
      </c>
      <c r="M53">
        <v>73.099999999999994</v>
      </c>
      <c r="N53">
        <v>103.19999999999999</v>
      </c>
      <c r="O53">
        <v>81.7</v>
      </c>
      <c r="P53">
        <v>77.399999999999991</v>
      </c>
      <c r="R53" t="s">
        <v>142</v>
      </c>
      <c r="S53" t="s">
        <v>1</v>
      </c>
      <c r="T53" t="s">
        <v>4</v>
      </c>
      <c r="U53">
        <v>45.9</v>
      </c>
      <c r="V53">
        <v>61.199999999999996</v>
      </c>
      <c r="W53">
        <v>37.4</v>
      </c>
      <c r="X53">
        <v>45.9</v>
      </c>
      <c r="Y53">
        <v>42.5</v>
      </c>
      <c r="Z53">
        <v>49.3</v>
      </c>
      <c r="AA53">
        <v>49.3</v>
      </c>
      <c r="AC53" t="s">
        <v>142</v>
      </c>
      <c r="AD53" t="s">
        <v>1</v>
      </c>
      <c r="AE53" t="s">
        <v>4</v>
      </c>
      <c r="AF53">
        <f t="shared" si="30"/>
        <v>0.68301104972375692</v>
      </c>
      <c r="AG53">
        <f t="shared" si="29"/>
        <v>0.57172848145556332</v>
      </c>
      <c r="AH53">
        <f t="shared" si="29"/>
        <v>0.74189095928226356</v>
      </c>
      <c r="AI53">
        <f t="shared" si="29"/>
        <v>0.61428571428571421</v>
      </c>
      <c r="AJ53">
        <f t="shared" si="29"/>
        <v>0.70830473575840769</v>
      </c>
      <c r="AK53">
        <f t="shared" si="29"/>
        <v>0.62366412213740463</v>
      </c>
      <c r="AL53">
        <f t="shared" si="29"/>
        <v>0.61089187056037886</v>
      </c>
    </row>
    <row r="54" spans="7:38" x14ac:dyDescent="0.35">
      <c r="G54" t="s">
        <v>143</v>
      </c>
      <c r="H54" t="s">
        <v>1</v>
      </c>
      <c r="I54" t="s">
        <v>4</v>
      </c>
      <c r="J54">
        <v>159.1</v>
      </c>
      <c r="K54">
        <v>111.8</v>
      </c>
      <c r="L54">
        <v>154.79999999999998</v>
      </c>
      <c r="M54">
        <v>163.4</v>
      </c>
      <c r="N54">
        <v>120.39999999999999</v>
      </c>
      <c r="O54">
        <v>189.2</v>
      </c>
      <c r="P54">
        <v>240.79999999999998</v>
      </c>
      <c r="R54" t="s">
        <v>143</v>
      </c>
      <c r="S54" t="s">
        <v>1</v>
      </c>
      <c r="T54" t="s">
        <v>4</v>
      </c>
      <c r="U54">
        <v>56.1</v>
      </c>
      <c r="V54">
        <v>69.7</v>
      </c>
      <c r="W54">
        <v>54.4</v>
      </c>
      <c r="X54">
        <v>44.199999999999996</v>
      </c>
      <c r="Y54">
        <v>44.199999999999996</v>
      </c>
      <c r="Z54">
        <v>39.1</v>
      </c>
      <c r="AA54">
        <v>44.199999999999996</v>
      </c>
      <c r="AC54" t="s">
        <v>143</v>
      </c>
      <c r="AD54" t="s">
        <v>1</v>
      </c>
      <c r="AE54" t="s">
        <v>4</v>
      </c>
      <c r="AF54">
        <f t="shared" si="30"/>
        <v>0.73931226765799263</v>
      </c>
      <c r="AG54">
        <f t="shared" ref="AG54" si="31">K54/(K54+V54)</f>
        <v>0.61597796143250683</v>
      </c>
      <c r="AH54">
        <f t="shared" ref="AH54" si="32">L54/(L54+W54)</f>
        <v>0.73996175908221795</v>
      </c>
      <c r="AI54">
        <f t="shared" ref="AI54" si="33">M54/(M54+X54)</f>
        <v>0.78709055876685941</v>
      </c>
      <c r="AJ54">
        <f t="shared" ref="AJ54" si="34">N54/(N54+Y54)</f>
        <v>0.73147023086269747</v>
      </c>
      <c r="AK54">
        <f t="shared" ref="AK54" si="35">O54/(O54+Z54)</f>
        <v>0.82873412176960137</v>
      </c>
      <c r="AL54">
        <f t="shared" ref="AL54" si="36">P54/(P54+AA54)</f>
        <v>0.84491228070175428</v>
      </c>
    </row>
    <row r="58" spans="7:38" x14ac:dyDescent="0.35">
      <c r="H58" s="4" t="s">
        <v>145</v>
      </c>
      <c r="I58" t="s">
        <v>95</v>
      </c>
      <c r="J58">
        <f>AVERAGE(J5:J19)</f>
        <v>107.21333333333334</v>
      </c>
      <c r="K58">
        <f t="shared" ref="K58:P58" si="37">AVERAGE(K5:K19)</f>
        <v>92.02</v>
      </c>
      <c r="L58">
        <f t="shared" si="37"/>
        <v>97.753333333333316</v>
      </c>
      <c r="M58">
        <f t="shared" si="37"/>
        <v>124.7</v>
      </c>
      <c r="N58">
        <f t="shared" si="37"/>
        <v>122.69333333333334</v>
      </c>
      <c r="O58">
        <f t="shared" si="37"/>
        <v>110.36666666666666</v>
      </c>
      <c r="P58">
        <f t="shared" si="37"/>
        <v>116.96</v>
      </c>
      <c r="S58" s="4" t="s">
        <v>149</v>
      </c>
      <c r="T58" t="s">
        <v>95</v>
      </c>
      <c r="U58">
        <f>AVERAGE(U5:U19)</f>
        <v>29.264285714285709</v>
      </c>
      <c r="V58">
        <f t="shared" ref="V58:AA58" si="38">AVERAGE(V5:V19)</f>
        <v>23.921428571428571</v>
      </c>
      <c r="W58">
        <f t="shared" si="38"/>
        <v>19.307142857142857</v>
      </c>
      <c r="X58">
        <f t="shared" si="38"/>
        <v>25.135714285714283</v>
      </c>
      <c r="Y58">
        <f t="shared" si="38"/>
        <v>45.657142857142851</v>
      </c>
      <c r="Z58">
        <f t="shared" si="38"/>
        <v>50.149999999999991</v>
      </c>
      <c r="AA58">
        <f t="shared" si="38"/>
        <v>24.407142857142862</v>
      </c>
      <c r="AD58" s="4" t="s">
        <v>106</v>
      </c>
      <c r="AE58" t="s">
        <v>95</v>
      </c>
      <c r="AF58">
        <f>AVERAGE(AF5:AF19)</f>
        <v>0.78774830258020789</v>
      </c>
      <c r="AG58">
        <f t="shared" ref="AG58:AL58" si="39">AVERAGE(AG5:AG19)</f>
        <v>0.80850538924314463</v>
      </c>
      <c r="AH58">
        <f t="shared" si="39"/>
        <v>0.83508601215039424</v>
      </c>
      <c r="AI58">
        <f t="shared" si="39"/>
        <v>0.83122113353999028</v>
      </c>
      <c r="AJ58">
        <f t="shared" si="39"/>
        <v>0.7557895888658408</v>
      </c>
      <c r="AK58">
        <f t="shared" si="39"/>
        <v>0.87794982196387394</v>
      </c>
      <c r="AL58">
        <f t="shared" si="39"/>
        <v>0.82780041793004089</v>
      </c>
    </row>
    <row r="59" spans="7:38" x14ac:dyDescent="0.35">
      <c r="I59" t="s">
        <v>96</v>
      </c>
      <c r="J59">
        <f>STDEV(J5:J19)/SQRT(15)</f>
        <v>6.5612053673860684</v>
      </c>
      <c r="K59">
        <f t="shared" ref="K59:P59" si="40">STDEV(K5:K19)/SQRT(15)</f>
        <v>6.9310014393578712</v>
      </c>
      <c r="L59">
        <f t="shared" si="40"/>
        <v>10.825225684072896</v>
      </c>
      <c r="M59">
        <f t="shared" si="40"/>
        <v>11.330199846932461</v>
      </c>
      <c r="N59">
        <f t="shared" si="40"/>
        <v>10.598362257428368</v>
      </c>
      <c r="O59">
        <f t="shared" si="40"/>
        <v>6.6040079220819052</v>
      </c>
      <c r="P59">
        <f t="shared" si="40"/>
        <v>13.874700511568323</v>
      </c>
      <c r="T59" t="s">
        <v>96</v>
      </c>
      <c r="U59">
        <f>STDEV(U5:U19)/SQRT(14)</f>
        <v>4.6953051971963955</v>
      </c>
      <c r="V59">
        <f t="shared" ref="V59:AA59" si="41">STDEV(V5:V19)/SQRT(14)</f>
        <v>2.7634621256563672</v>
      </c>
      <c r="W59">
        <f t="shared" si="41"/>
        <v>3.8121907445923275</v>
      </c>
      <c r="X59">
        <f t="shared" si="41"/>
        <v>3.1029692823724422</v>
      </c>
      <c r="Y59">
        <f t="shared" si="41"/>
        <v>13.906946300896273</v>
      </c>
      <c r="Z59">
        <f t="shared" si="41"/>
        <v>34.031160171780257</v>
      </c>
      <c r="AA59">
        <f t="shared" si="41"/>
        <v>4.0387200709651747</v>
      </c>
      <c r="AE59" t="s">
        <v>96</v>
      </c>
      <c r="AF59">
        <f>STDEV(AF5:AF19)/SQRT(13)</f>
        <v>3.5227389656895994E-2</v>
      </c>
      <c r="AG59">
        <f t="shared" ref="AG59:AL59" si="42">STDEV(AG5:AG19)/SQRT(13)</f>
        <v>1.8467612103128854E-2</v>
      </c>
      <c r="AH59">
        <f t="shared" si="42"/>
        <v>2.3376527430248359E-2</v>
      </c>
      <c r="AI59">
        <f t="shared" si="42"/>
        <v>2.2524434166870732E-2</v>
      </c>
      <c r="AJ59">
        <f t="shared" si="42"/>
        <v>4.6610883193919435E-2</v>
      </c>
      <c r="AK59">
        <f t="shared" si="42"/>
        <v>3.2937154538715326E-2</v>
      </c>
      <c r="AL59">
        <f t="shared" si="42"/>
        <v>3.3685034462989122E-2</v>
      </c>
    </row>
    <row r="60" spans="7:38" x14ac:dyDescent="0.35">
      <c r="H60" t="s">
        <v>104</v>
      </c>
      <c r="I60" t="s">
        <v>98</v>
      </c>
      <c r="J60">
        <f>AVERAGE(J23:J27)</f>
        <v>132.44</v>
      </c>
      <c r="K60">
        <f t="shared" ref="K60:P60" si="43">AVERAGE(K23:K27)</f>
        <v>124.7</v>
      </c>
      <c r="L60">
        <f t="shared" si="43"/>
        <v>137.59999999999997</v>
      </c>
      <c r="M60">
        <f t="shared" si="43"/>
        <v>142.76</v>
      </c>
      <c r="N60">
        <f t="shared" si="43"/>
        <v>178.01999999999998</v>
      </c>
      <c r="O60">
        <f t="shared" si="43"/>
        <v>135.02000000000001</v>
      </c>
      <c r="P60">
        <f t="shared" si="43"/>
        <v>129</v>
      </c>
      <c r="S60" t="s">
        <v>104</v>
      </c>
      <c r="T60" t="s">
        <v>98</v>
      </c>
      <c r="U60">
        <f>AVERAGE(U23:U27)</f>
        <v>58.738</v>
      </c>
      <c r="V60">
        <f t="shared" ref="V60:AA60" si="44">AVERAGE(V23:V27)</f>
        <v>52.898000000000003</v>
      </c>
      <c r="W60">
        <f t="shared" si="44"/>
        <v>41.283999999999999</v>
      </c>
      <c r="X60">
        <f t="shared" si="44"/>
        <v>45.713000000000001</v>
      </c>
      <c r="Y60">
        <f t="shared" si="44"/>
        <v>45.361000000000004</v>
      </c>
      <c r="Z60">
        <f t="shared" si="44"/>
        <v>38.874000000000002</v>
      </c>
      <c r="AA60">
        <f t="shared" si="44"/>
        <v>39.539000000000001</v>
      </c>
      <c r="AD60" t="s">
        <v>104</v>
      </c>
      <c r="AE60" t="s">
        <v>98</v>
      </c>
      <c r="AF60">
        <f>AVERAGE(AF23:AF27)</f>
        <v>0.72118316445477093</v>
      </c>
      <c r="AG60">
        <f t="shared" ref="AG60:AL60" si="45">AVERAGE(AG23:AG27)</f>
        <v>0.68951803283551449</v>
      </c>
      <c r="AH60">
        <f t="shared" si="45"/>
        <v>0.77052809337263728</v>
      </c>
      <c r="AI60">
        <f t="shared" si="45"/>
        <v>0.73143364649529086</v>
      </c>
      <c r="AJ60">
        <f t="shared" si="45"/>
        <v>0.74888557418828094</v>
      </c>
      <c r="AK60">
        <f t="shared" si="45"/>
        <v>0.76088863339980117</v>
      </c>
      <c r="AL60">
        <f t="shared" si="45"/>
        <v>0.71677914287930611</v>
      </c>
    </row>
    <row r="61" spans="7:38" x14ac:dyDescent="0.35">
      <c r="I61" t="s">
        <v>96</v>
      </c>
      <c r="J61">
        <f>STDEV(J23:J27)/SQRT(4)</f>
        <v>14.212784737693056</v>
      </c>
      <c r="K61">
        <f t="shared" ref="K61:P61" si="46">STDEV(K23:K27)/SQRT(4)</f>
        <v>22.753461275155484</v>
      </c>
      <c r="L61">
        <f t="shared" si="46"/>
        <v>12.536546573917503</v>
      </c>
      <c r="M61">
        <f t="shared" si="46"/>
        <v>23.766983401349037</v>
      </c>
      <c r="N61">
        <f t="shared" si="46"/>
        <v>40.038518953627651</v>
      </c>
      <c r="O61">
        <f t="shared" si="46"/>
        <v>15.843034747168847</v>
      </c>
      <c r="P61">
        <f t="shared" si="46"/>
        <v>21.607232585409903</v>
      </c>
      <c r="T61" t="s">
        <v>96</v>
      </c>
      <c r="U61">
        <f>STDEV(U23:U27)/SQRT(4)</f>
        <v>11.965794034455048</v>
      </c>
      <c r="V61">
        <f t="shared" ref="V61:AA61" si="47">STDEV(V23:V27)/SQRT(4)</f>
        <v>5.4498052144090501</v>
      </c>
      <c r="W61">
        <f t="shared" si="47"/>
        <v>1.5220816338160046</v>
      </c>
      <c r="X61">
        <f t="shared" si="47"/>
        <v>4.8480748756594085</v>
      </c>
      <c r="Y61">
        <f t="shared" si="47"/>
        <v>3.958668652463865</v>
      </c>
      <c r="Z61">
        <f t="shared" si="47"/>
        <v>3.4638749075276953</v>
      </c>
      <c r="AA61">
        <f t="shared" si="47"/>
        <v>5.7493473542655176</v>
      </c>
      <c r="AE61" t="s">
        <v>96</v>
      </c>
      <c r="AF61">
        <f>STDEV(AF23:AF27)/SQRT(4)</f>
        <v>6.1328347520131256E-2</v>
      </c>
      <c r="AG61">
        <f t="shared" ref="AG61:AL61" si="48">STDEV(AG23:AG27)/SQRT(4)</f>
        <v>3.569574766240402E-2</v>
      </c>
      <c r="AH61">
        <f t="shared" si="48"/>
        <v>1.6115803911101498E-2</v>
      </c>
      <c r="AI61">
        <f t="shared" si="48"/>
        <v>3.4285640955133492E-2</v>
      </c>
      <c r="AJ61">
        <f t="shared" si="48"/>
        <v>5.1530934486496122E-2</v>
      </c>
      <c r="AK61">
        <f t="shared" si="48"/>
        <v>6.3046520023266129E-3</v>
      </c>
      <c r="AL61">
        <f t="shared" si="48"/>
        <v>4.453318765009999E-2</v>
      </c>
    </row>
    <row r="62" spans="7:38" x14ac:dyDescent="0.35">
      <c r="H62" s="4" t="s">
        <v>102</v>
      </c>
      <c r="I62" t="s">
        <v>97</v>
      </c>
      <c r="J62">
        <f>AVERAGE(J30:J35)</f>
        <v>91.733333333333334</v>
      </c>
      <c r="K62">
        <f t="shared" ref="K62:P62" si="49">AVERAGE(K30:K35)</f>
        <v>73.816666666666663</v>
      </c>
      <c r="L62">
        <f t="shared" si="49"/>
        <v>77.399999999999991</v>
      </c>
      <c r="M62">
        <f t="shared" si="49"/>
        <v>76.683333333333337</v>
      </c>
      <c r="N62">
        <f t="shared" si="49"/>
        <v>77.399999999999991</v>
      </c>
      <c r="O62">
        <f t="shared" si="49"/>
        <v>86</v>
      </c>
      <c r="P62">
        <f t="shared" si="49"/>
        <v>83.84999999999998</v>
      </c>
      <c r="S62" t="s">
        <v>100</v>
      </c>
      <c r="T62" t="s">
        <v>97</v>
      </c>
      <c r="U62">
        <f t="shared" ref="U62:AA62" si="50">AVERAGE(U30:U35)</f>
        <v>18.7</v>
      </c>
      <c r="V62">
        <f t="shared" si="50"/>
        <v>22.44</v>
      </c>
      <c r="W62">
        <f t="shared" si="50"/>
        <v>24.139999999999997</v>
      </c>
      <c r="X62">
        <f t="shared" si="50"/>
        <v>14.62</v>
      </c>
      <c r="Y62">
        <f t="shared" si="50"/>
        <v>30.26</v>
      </c>
      <c r="Z62">
        <f t="shared" si="50"/>
        <v>22.1</v>
      </c>
      <c r="AA62">
        <f t="shared" si="50"/>
        <v>29.24</v>
      </c>
      <c r="AD62" t="s">
        <v>100</v>
      </c>
      <c r="AE62" t="s">
        <v>97</v>
      </c>
      <c r="AF62">
        <f>AVERAGE(AF30:AF35)</f>
        <v>0.83558949249411074</v>
      </c>
      <c r="AG62">
        <f t="shared" ref="AF62:AL62" si="51">AVERAGE(AG30:AG35)</f>
        <v>0.76456055860262973</v>
      </c>
      <c r="AH62">
        <f t="shared" si="51"/>
        <v>0.72790738895626395</v>
      </c>
      <c r="AI62">
        <f t="shared" si="51"/>
        <v>0.82975387461329908</v>
      </c>
      <c r="AJ62">
        <f t="shared" si="51"/>
        <v>0.68523574525193442</v>
      </c>
      <c r="AK62">
        <f t="shared" si="51"/>
        <v>0.8063611931389818</v>
      </c>
      <c r="AL62">
        <f t="shared" si="51"/>
        <v>0.74400804694101463</v>
      </c>
    </row>
    <row r="63" spans="7:38" x14ac:dyDescent="0.35">
      <c r="I63" t="s">
        <v>96</v>
      </c>
      <c r="J63">
        <f>STDEV(J30:J35)/SQRT(6)</f>
        <v>8.78903357094004</v>
      </c>
      <c r="K63">
        <f t="shared" ref="K63:P63" si="52">STDEV(K30:K35)/SQRT(6)</f>
        <v>21.937493273186686</v>
      </c>
      <c r="L63">
        <f t="shared" si="52"/>
        <v>19.891857630699054</v>
      </c>
      <c r="M63">
        <f t="shared" si="52"/>
        <v>17.179084505422402</v>
      </c>
      <c r="N63">
        <f t="shared" si="52"/>
        <v>19.829792400997718</v>
      </c>
      <c r="O63">
        <f t="shared" si="52"/>
        <v>10.934745843716104</v>
      </c>
      <c r="P63">
        <f t="shared" si="52"/>
        <v>10.400312495305146</v>
      </c>
      <c r="T63" t="s">
        <v>96</v>
      </c>
      <c r="U63">
        <f t="shared" ref="U63:AA63" si="53">STDEV(U30:U35)/SQRT(5)</f>
        <v>8.3628942358492111</v>
      </c>
      <c r="V63">
        <f t="shared" si="53"/>
        <v>4.6369817769751913</v>
      </c>
      <c r="W63">
        <f t="shared" si="53"/>
        <v>4.9387852757535473</v>
      </c>
      <c r="X63">
        <f t="shared" si="53"/>
        <v>3.2522914998505303</v>
      </c>
      <c r="Y63">
        <f t="shared" si="53"/>
        <v>5.3597201419477081</v>
      </c>
      <c r="Z63">
        <f t="shared" si="53"/>
        <v>4.198690271977676</v>
      </c>
      <c r="AA63">
        <f t="shared" si="53"/>
        <v>7.2404834092759343</v>
      </c>
      <c r="AE63" t="s">
        <v>96</v>
      </c>
      <c r="AF63">
        <f t="shared" ref="AF63:AL63" si="54">STDEV(AF30:AF35)/SQRT(5)</f>
        <v>6.8600963061683048E-2</v>
      </c>
      <c r="AG63">
        <f t="shared" si="54"/>
        <v>6.0411920042015031E-2</v>
      </c>
      <c r="AH63">
        <f t="shared" si="54"/>
        <v>7.512845060123835E-2</v>
      </c>
      <c r="AI63">
        <f t="shared" si="54"/>
        <v>3.8414559694077623E-2</v>
      </c>
      <c r="AJ63">
        <f t="shared" si="54"/>
        <v>7.4085748983198196E-2</v>
      </c>
      <c r="AK63">
        <f t="shared" si="54"/>
        <v>3.5773603707846414E-2</v>
      </c>
      <c r="AL63">
        <f t="shared" si="54"/>
        <v>5.2939638776613354E-2</v>
      </c>
    </row>
    <row r="64" spans="7:38" x14ac:dyDescent="0.35">
      <c r="H64" t="s">
        <v>124</v>
      </c>
      <c r="I64" t="s">
        <v>99</v>
      </c>
      <c r="J64">
        <f>AVERAGE(J38:J54)</f>
        <v>138.35882352941175</v>
      </c>
      <c r="K64">
        <f t="shared" ref="K64:P64" si="55">AVERAGE(K38:K54)</f>
        <v>103.19999999999999</v>
      </c>
      <c r="L64">
        <f t="shared" si="55"/>
        <v>119.13529411764706</v>
      </c>
      <c r="M64">
        <f t="shared" si="55"/>
        <v>105.22352941176472</v>
      </c>
      <c r="N64">
        <f t="shared" si="55"/>
        <v>108.51176470588236</v>
      </c>
      <c r="O64">
        <f t="shared" si="55"/>
        <v>109.01764705882354</v>
      </c>
      <c r="P64">
        <f t="shared" si="55"/>
        <v>120.14705882352941</v>
      </c>
      <c r="S64" t="s">
        <v>124</v>
      </c>
      <c r="T64" t="s">
        <v>99</v>
      </c>
      <c r="U64">
        <f>AVERAGE(U38:U54)</f>
        <v>52.699999999999996</v>
      </c>
      <c r="V64">
        <f t="shared" ref="V64:AA64" si="56">AVERAGE(V38:V54)</f>
        <v>47.900000000000006</v>
      </c>
      <c r="W64">
        <f t="shared" si="56"/>
        <v>47.300000000000011</v>
      </c>
      <c r="X64">
        <f t="shared" si="56"/>
        <v>48.199999999999989</v>
      </c>
      <c r="Y64">
        <f t="shared" si="56"/>
        <v>52.5</v>
      </c>
      <c r="Z64">
        <f t="shared" si="56"/>
        <v>39</v>
      </c>
      <c r="AA64">
        <f t="shared" si="56"/>
        <v>45.099999999999994</v>
      </c>
      <c r="AD64" t="s">
        <v>124</v>
      </c>
      <c r="AE64" t="s">
        <v>99</v>
      </c>
      <c r="AF64">
        <f>AVERAGE(AF38:AF54)</f>
        <v>0.72780990386452538</v>
      </c>
      <c r="AG64">
        <f t="shared" ref="AG64:AL64" si="57">AVERAGE(AG38:AG54)</f>
        <v>0.64750298856065069</v>
      </c>
      <c r="AH64">
        <f t="shared" si="57"/>
        <v>0.71307218901845049</v>
      </c>
      <c r="AI64">
        <f t="shared" si="57"/>
        <v>0.67916807567656512</v>
      </c>
      <c r="AJ64">
        <f t="shared" si="57"/>
        <v>0.66460946899127893</v>
      </c>
      <c r="AK64">
        <f t="shared" si="57"/>
        <v>0.73541715688814291</v>
      </c>
      <c r="AL64">
        <f t="shared" si="57"/>
        <v>0.707909570461699</v>
      </c>
    </row>
    <row r="65" spans="9:38" x14ac:dyDescent="0.35">
      <c r="I65" t="s">
        <v>96</v>
      </c>
      <c r="J65">
        <f>STDEV(J38:J54)/SQRT(17)</f>
        <v>10.7388350324731</v>
      </c>
      <c r="K65">
        <f t="shared" ref="K65:P65" si="58">STDEV(K38:K54)/SQRT(17)</f>
        <v>10.33079704800452</v>
      </c>
      <c r="L65">
        <f t="shared" si="58"/>
        <v>7.5273908707997306</v>
      </c>
      <c r="M65">
        <f t="shared" si="58"/>
        <v>8.6009298805238661</v>
      </c>
      <c r="N65">
        <f t="shared" si="58"/>
        <v>8.5407452593304143</v>
      </c>
      <c r="O65">
        <f t="shared" si="58"/>
        <v>8.6546920090564754</v>
      </c>
      <c r="P65">
        <f t="shared" si="58"/>
        <v>12.965548574086235</v>
      </c>
      <c r="T65" t="s">
        <v>96</v>
      </c>
      <c r="U65">
        <f>STDEV(U38:U54)/SQRT(17)</f>
        <v>6.4173592699801372</v>
      </c>
      <c r="V65">
        <f t="shared" ref="V65:AA65" si="59">STDEV(V38:V54)/SQRT(17)</f>
        <v>4.3076966002725845</v>
      </c>
      <c r="W65">
        <f t="shared" si="59"/>
        <v>3.4472815376757322</v>
      </c>
      <c r="X65">
        <f t="shared" si="59"/>
        <v>4.04753011106774</v>
      </c>
      <c r="Y65">
        <f t="shared" si="59"/>
        <v>4.5887089687623446</v>
      </c>
      <c r="Z65">
        <f t="shared" si="59"/>
        <v>4.6361352439289343</v>
      </c>
      <c r="AA65">
        <f t="shared" si="59"/>
        <v>3.6271545321367307</v>
      </c>
      <c r="AE65" t="s">
        <v>96</v>
      </c>
      <c r="AF65">
        <f>STDEV(AF38:AF54)/SQRT(17)</f>
        <v>3.2180065292043071E-2</v>
      </c>
      <c r="AG65">
        <f t="shared" ref="AG65:AL65" si="60">STDEV(AG38:AG54)/SQRT(17)</f>
        <v>4.6822158127409405E-2</v>
      </c>
      <c r="AH65">
        <f t="shared" si="60"/>
        <v>2.0772599827734339E-2</v>
      </c>
      <c r="AI65">
        <f t="shared" si="60"/>
        <v>2.7373085989515034E-2</v>
      </c>
      <c r="AJ65">
        <f t="shared" si="60"/>
        <v>3.7086207738484138E-2</v>
      </c>
      <c r="AK65">
        <f t="shared" si="60"/>
        <v>3.718932198398725E-2</v>
      </c>
      <c r="AL65">
        <f t="shared" si="60"/>
        <v>3.1574652648860155E-2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112"/>
  <sheetViews>
    <sheetView topLeftCell="AM23" zoomScale="55" zoomScaleNormal="55" zoomScalePageLayoutView="55" workbookViewId="0">
      <selection activeCell="BA4" sqref="BA4"/>
    </sheetView>
  </sheetViews>
  <sheetFormatPr defaultColWidth="8.83203125" defaultRowHeight="15.5" x14ac:dyDescent="0.35"/>
  <cols>
    <col min="53" max="57" width="9" bestFit="1" customWidth="1"/>
    <col min="58" max="58" width="14" bestFit="1" customWidth="1"/>
    <col min="59" max="59" width="9" bestFit="1" customWidth="1"/>
  </cols>
  <sheetData>
    <row r="1" spans="1:67" x14ac:dyDescent="0.35">
      <c r="E1" t="s">
        <v>161</v>
      </c>
      <c r="M1" t="s">
        <v>162</v>
      </c>
      <c r="Y1" t="s">
        <v>161</v>
      </c>
      <c r="AG1" t="s">
        <v>162</v>
      </c>
      <c r="AO1" t="s">
        <v>171</v>
      </c>
      <c r="BA1" t="s">
        <v>161</v>
      </c>
      <c r="BI1" t="s">
        <v>162</v>
      </c>
    </row>
    <row r="2" spans="1:67" x14ac:dyDescent="0.35">
      <c r="A2" t="s">
        <v>150</v>
      </c>
      <c r="B2" t="s">
        <v>151</v>
      </c>
      <c r="C2" t="s">
        <v>152</v>
      </c>
      <c r="D2" t="s">
        <v>153</v>
      </c>
      <c r="E2" s="8" t="s">
        <v>154</v>
      </c>
      <c r="F2" s="8" t="s">
        <v>155</v>
      </c>
      <c r="G2" s="8" t="s">
        <v>156</v>
      </c>
      <c r="H2" s="8" t="s">
        <v>157</v>
      </c>
      <c r="I2" s="8" t="s">
        <v>158</v>
      </c>
      <c r="J2" s="8" t="s">
        <v>159</v>
      </c>
      <c r="K2" s="8" t="s">
        <v>160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U2" t="s">
        <v>150</v>
      </c>
      <c r="V2" t="s">
        <v>151</v>
      </c>
      <c r="W2" t="s">
        <v>152</v>
      </c>
      <c r="X2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8" t="s">
        <v>159</v>
      </c>
      <c r="AE2" s="8" t="s">
        <v>160</v>
      </c>
      <c r="AG2" s="8" t="s">
        <v>154</v>
      </c>
      <c r="AH2" s="8" t="s">
        <v>155</v>
      </c>
      <c r="AI2" s="8" t="s">
        <v>156</v>
      </c>
      <c r="AJ2" s="8" t="s">
        <v>157</v>
      </c>
      <c r="AK2" s="8" t="s">
        <v>158</v>
      </c>
      <c r="AL2" s="8" t="s">
        <v>159</v>
      </c>
      <c r="AM2" s="8" t="s">
        <v>160</v>
      </c>
      <c r="AO2" t="s">
        <v>150</v>
      </c>
      <c r="AP2" t="s">
        <v>151</v>
      </c>
      <c r="AQ2" t="s">
        <v>152</v>
      </c>
      <c r="AR2" t="s">
        <v>153</v>
      </c>
      <c r="AS2" s="8" t="s">
        <v>154</v>
      </c>
      <c r="AT2" s="8" t="s">
        <v>155</v>
      </c>
      <c r="AU2" s="8" t="s">
        <v>156</v>
      </c>
      <c r="AV2" s="8" t="s">
        <v>157</v>
      </c>
      <c r="AW2" s="8" t="s">
        <v>158</v>
      </c>
      <c r="AX2" s="8" t="s">
        <v>159</v>
      </c>
      <c r="AY2" s="8" t="s">
        <v>160</v>
      </c>
      <c r="BA2" s="8" t="s">
        <v>154</v>
      </c>
      <c r="BB2" s="8" t="s">
        <v>155</v>
      </c>
      <c r="BC2" s="8" t="s">
        <v>156</v>
      </c>
      <c r="BD2" s="8" t="s">
        <v>157</v>
      </c>
      <c r="BE2" s="8" t="s">
        <v>158</v>
      </c>
      <c r="BF2" s="8" t="s">
        <v>159</v>
      </c>
      <c r="BG2" s="8" t="s">
        <v>160</v>
      </c>
      <c r="BI2" s="8" t="s">
        <v>154</v>
      </c>
      <c r="BJ2" s="8" t="s">
        <v>155</v>
      </c>
      <c r="BK2" s="8" t="s">
        <v>156</v>
      </c>
      <c r="BL2" s="8" t="s">
        <v>157</v>
      </c>
      <c r="BM2" s="8" t="s">
        <v>158</v>
      </c>
      <c r="BN2" s="8" t="s">
        <v>159</v>
      </c>
      <c r="BO2" s="8" t="s">
        <v>160</v>
      </c>
    </row>
    <row r="3" spans="1:67" x14ac:dyDescent="0.35">
      <c r="A3">
        <v>3</v>
      </c>
      <c r="B3" t="s">
        <v>4</v>
      </c>
      <c r="C3" t="s">
        <v>1</v>
      </c>
      <c r="D3" t="s">
        <v>56</v>
      </c>
      <c r="E3">
        <v>245.1</v>
      </c>
      <c r="F3">
        <v>120.39999999999999</v>
      </c>
      <c r="G3">
        <v>129</v>
      </c>
      <c r="H3">
        <v>81.7</v>
      </c>
      <c r="I3">
        <v>21.5</v>
      </c>
      <c r="J3">
        <v>34.4</v>
      </c>
      <c r="K3">
        <v>43</v>
      </c>
      <c r="M3">
        <v>60.025000000000006</v>
      </c>
      <c r="N3">
        <v>77.174999999999997</v>
      </c>
      <c r="O3">
        <v>73.745000000000005</v>
      </c>
      <c r="P3">
        <v>75.460000000000008</v>
      </c>
      <c r="Q3">
        <v>82.320000000000007</v>
      </c>
      <c r="R3">
        <v>68.600000000000009</v>
      </c>
      <c r="S3">
        <v>77.174999999999997</v>
      </c>
      <c r="U3">
        <v>3</v>
      </c>
      <c r="V3" s="4" t="s">
        <v>1</v>
      </c>
      <c r="W3" t="s">
        <v>6</v>
      </c>
      <c r="X3" t="s">
        <v>27</v>
      </c>
      <c r="Y3">
        <v>98.899999999999991</v>
      </c>
      <c r="Z3">
        <v>94.6</v>
      </c>
      <c r="AA3">
        <v>68.8</v>
      </c>
      <c r="AB3">
        <v>86</v>
      </c>
      <c r="AC3">
        <v>90.3</v>
      </c>
      <c r="AD3">
        <v>86</v>
      </c>
      <c r="AE3">
        <v>94.6</v>
      </c>
      <c r="AG3">
        <v>32.585000000000001</v>
      </c>
      <c r="AH3">
        <v>58.31</v>
      </c>
      <c r="AI3">
        <v>39.445</v>
      </c>
      <c r="AJ3">
        <v>70.314999999999998</v>
      </c>
      <c r="AK3">
        <v>75.460000000000008</v>
      </c>
      <c r="AL3">
        <v>68.600000000000009</v>
      </c>
      <c r="AM3">
        <v>92.61</v>
      </c>
      <c r="AO3">
        <v>3</v>
      </c>
      <c r="AP3" s="4" t="s">
        <v>1</v>
      </c>
      <c r="AQ3" t="s">
        <v>6</v>
      </c>
      <c r="AR3" t="s">
        <v>27</v>
      </c>
      <c r="AS3">
        <v>501.5</v>
      </c>
      <c r="AT3">
        <v>509.5</v>
      </c>
      <c r="AU3">
        <v>523</v>
      </c>
      <c r="AV3">
        <v>527.5</v>
      </c>
      <c r="AW3">
        <v>539</v>
      </c>
      <c r="AX3">
        <v>546</v>
      </c>
      <c r="AY3">
        <v>548</v>
      </c>
      <c r="BA3">
        <f>(Y3/AS3)*100</f>
        <v>19.720837487537384</v>
      </c>
      <c r="BB3">
        <f t="shared" ref="BB3:BG3" si="0">(Z3/AT3)*100</f>
        <v>18.567222767419036</v>
      </c>
      <c r="BC3">
        <f t="shared" si="0"/>
        <v>13.154875717017209</v>
      </c>
      <c r="BD3">
        <f t="shared" si="0"/>
        <v>16.303317535545023</v>
      </c>
      <c r="BE3">
        <f t="shared" si="0"/>
        <v>16.753246753246753</v>
      </c>
      <c r="BF3">
        <f t="shared" si="0"/>
        <v>15.75091575091575</v>
      </c>
      <c r="BG3">
        <f t="shared" si="0"/>
        <v>17.262773722627735</v>
      </c>
      <c r="BI3">
        <f>(AG3/AS3)*100</f>
        <v>6.4975074775672974</v>
      </c>
      <c r="BJ3">
        <f t="shared" ref="BJ3:BO3" si="1">(AH3/AT3)*100</f>
        <v>11.444553483807656</v>
      </c>
      <c r="BK3">
        <f t="shared" si="1"/>
        <v>7.54206500956023</v>
      </c>
      <c r="BL3">
        <f t="shared" si="1"/>
        <v>13.329857819905214</v>
      </c>
      <c r="BM3">
        <f t="shared" si="1"/>
        <v>14.000000000000002</v>
      </c>
      <c r="BN3">
        <f t="shared" si="1"/>
        <v>12.564102564102567</v>
      </c>
      <c r="BO3">
        <f t="shared" si="1"/>
        <v>16.899635036496349</v>
      </c>
    </row>
    <row r="4" spans="1:67" x14ac:dyDescent="0.35">
      <c r="A4">
        <v>3</v>
      </c>
      <c r="B4" s="4" t="s">
        <v>1</v>
      </c>
      <c r="C4" t="s">
        <v>1</v>
      </c>
      <c r="D4" t="s">
        <v>52</v>
      </c>
      <c r="E4">
        <v>4.3</v>
      </c>
      <c r="F4">
        <v>0</v>
      </c>
      <c r="G4">
        <v>98.899999999999991</v>
      </c>
      <c r="H4">
        <v>98.899999999999991</v>
      </c>
      <c r="I4">
        <v>111.8</v>
      </c>
      <c r="J4">
        <v>111.8</v>
      </c>
      <c r="K4">
        <v>77.399999999999991</v>
      </c>
      <c r="M4">
        <v>102.9</v>
      </c>
      <c r="N4">
        <v>89.18</v>
      </c>
      <c r="O4">
        <v>59.853499999999997</v>
      </c>
      <c r="P4">
        <v>63.455000000000005</v>
      </c>
      <c r="Q4">
        <v>63.455000000000005</v>
      </c>
      <c r="R4">
        <v>70.314999999999998</v>
      </c>
      <c r="S4">
        <v>56.595000000000006</v>
      </c>
      <c r="U4">
        <v>3</v>
      </c>
      <c r="V4" s="4" t="s">
        <v>1</v>
      </c>
      <c r="W4" t="s">
        <v>6</v>
      </c>
      <c r="X4" t="s">
        <v>32</v>
      </c>
      <c r="Y4">
        <v>111.8</v>
      </c>
      <c r="Z4">
        <v>116.1</v>
      </c>
      <c r="AA4">
        <v>81.7</v>
      </c>
      <c r="AB4">
        <v>81.7</v>
      </c>
      <c r="AC4">
        <v>98.899999999999991</v>
      </c>
      <c r="AD4">
        <v>107.5</v>
      </c>
      <c r="AE4">
        <v>107.5</v>
      </c>
      <c r="AG4">
        <v>24.01</v>
      </c>
      <c r="AH4">
        <v>8.5750000000000011</v>
      </c>
      <c r="AI4" s="9" t="s">
        <v>163</v>
      </c>
      <c r="AJ4" s="9" t="s">
        <v>163</v>
      </c>
      <c r="AK4">
        <v>72.03</v>
      </c>
      <c r="AL4" s="9" t="s">
        <v>163</v>
      </c>
      <c r="AM4" s="9" t="s">
        <v>163</v>
      </c>
      <c r="AO4">
        <v>3</v>
      </c>
      <c r="AP4" s="4" t="s">
        <v>1</v>
      </c>
      <c r="AQ4" t="s">
        <v>6</v>
      </c>
      <c r="AR4" t="s">
        <v>32</v>
      </c>
      <c r="AS4">
        <v>297.5</v>
      </c>
      <c r="AT4">
        <v>303</v>
      </c>
      <c r="AU4">
        <v>308.5</v>
      </c>
      <c r="AV4">
        <v>323.5</v>
      </c>
      <c r="AW4">
        <v>329</v>
      </c>
      <c r="AX4">
        <v>329.5</v>
      </c>
      <c r="AY4">
        <v>334</v>
      </c>
      <c r="BA4">
        <f t="shared" ref="BA4:BA50" si="2">(Y4/AS4)*100</f>
        <v>37.579831932773104</v>
      </c>
      <c r="BB4">
        <f t="shared" ref="BB4:BB50" si="3">(Z4/AT4)*100</f>
        <v>38.316831683168317</v>
      </c>
      <c r="BC4">
        <f t="shared" ref="BC4:BC50" si="4">(AA4/AU4)*100</f>
        <v>26.48298217179903</v>
      </c>
      <c r="BD4">
        <f t="shared" ref="BD4:BD50" si="5">(AB4/AV4)*100</f>
        <v>25.255023183925811</v>
      </c>
      <c r="BE4">
        <f t="shared" ref="BE4:BE50" si="6">(AC4/AW4)*100</f>
        <v>30.060790273556226</v>
      </c>
      <c r="BF4">
        <f t="shared" ref="BF4:BF50" si="7">(AD4/AX4)*100</f>
        <v>32.625189681335357</v>
      </c>
      <c r="BG4">
        <f t="shared" ref="BG4:BG49" si="8">(AE4/AY4)*100</f>
        <v>32.185628742514972</v>
      </c>
      <c r="BI4">
        <f t="shared" ref="BI4:BI50" si="9">(AG4/AS4)*100</f>
        <v>8.0705882352941174</v>
      </c>
      <c r="BJ4">
        <f t="shared" ref="BJ4:BJ50" si="10">(AH4/AT4)*100</f>
        <v>2.8300330033003305</v>
      </c>
      <c r="BK4" t="e">
        <f t="shared" ref="BK4:BK50" si="11">(AI4/AU4)*100</f>
        <v>#VALUE!</v>
      </c>
      <c r="BL4" t="e">
        <f t="shared" ref="BL4:BL50" si="12">(AJ4/AV4)*100</f>
        <v>#VALUE!</v>
      </c>
      <c r="BM4">
        <f t="shared" ref="BM4:BM50" si="13">(AK4/AW4)*100</f>
        <v>21.893617021276597</v>
      </c>
      <c r="BN4" t="e">
        <f t="shared" ref="BN4:BN50" si="14">(AL4/AX4)*100</f>
        <v>#VALUE!</v>
      </c>
      <c r="BO4" t="e">
        <f t="shared" ref="BO4:BO50" si="15">(AM4/AY4)*100</f>
        <v>#VALUE!</v>
      </c>
    </row>
    <row r="5" spans="1:67" x14ac:dyDescent="0.35">
      <c r="A5">
        <v>3</v>
      </c>
      <c r="B5" t="s">
        <v>4</v>
      </c>
      <c r="C5" t="s">
        <v>1</v>
      </c>
      <c r="D5" t="s">
        <v>58</v>
      </c>
      <c r="E5">
        <v>184.9</v>
      </c>
      <c r="F5">
        <v>141.9</v>
      </c>
      <c r="G5">
        <v>120.39999999999999</v>
      </c>
      <c r="H5">
        <v>163.4</v>
      </c>
      <c r="I5">
        <v>133.29999999999998</v>
      </c>
      <c r="J5">
        <v>116.1</v>
      </c>
      <c r="K5">
        <v>215</v>
      </c>
      <c r="M5">
        <v>53.164999999999999</v>
      </c>
      <c r="N5">
        <v>36.015000000000001</v>
      </c>
      <c r="O5">
        <v>39.445</v>
      </c>
      <c r="P5">
        <v>36.015000000000001</v>
      </c>
      <c r="Q5">
        <v>44.59</v>
      </c>
      <c r="R5">
        <v>46.305</v>
      </c>
      <c r="S5">
        <v>29.155000000000001</v>
      </c>
      <c r="U5">
        <v>5</v>
      </c>
      <c r="V5" t="s">
        <v>1</v>
      </c>
      <c r="W5" t="s">
        <v>6</v>
      </c>
      <c r="X5" t="s">
        <v>120</v>
      </c>
      <c r="Y5">
        <v>111.8</v>
      </c>
      <c r="Z5">
        <v>94.6</v>
      </c>
      <c r="AA5">
        <v>120.39999999999999</v>
      </c>
      <c r="AB5">
        <v>172</v>
      </c>
      <c r="AC5">
        <v>270.89999999999998</v>
      </c>
      <c r="AD5">
        <v>206.39999999999998</v>
      </c>
      <c r="AE5">
        <v>202.1</v>
      </c>
      <c r="AG5">
        <v>22.295000000000002</v>
      </c>
      <c r="AH5">
        <v>22.295000000000002</v>
      </c>
      <c r="AI5">
        <v>13.72</v>
      </c>
      <c r="AJ5">
        <v>24.01</v>
      </c>
      <c r="AK5">
        <v>17.150000000000002</v>
      </c>
      <c r="AL5">
        <v>13.72</v>
      </c>
      <c r="AM5">
        <v>8.5750000000000011</v>
      </c>
      <c r="AO5">
        <v>5</v>
      </c>
      <c r="AP5" t="s">
        <v>1</v>
      </c>
      <c r="AQ5" t="s">
        <v>6</v>
      </c>
      <c r="AR5" t="s">
        <v>120</v>
      </c>
      <c r="AS5">
        <v>250.5</v>
      </c>
      <c r="AT5">
        <v>262.5</v>
      </c>
      <c r="AU5">
        <v>268</v>
      </c>
      <c r="AV5">
        <v>269</v>
      </c>
      <c r="AW5">
        <v>279.5</v>
      </c>
      <c r="AX5">
        <v>287.5</v>
      </c>
      <c r="AY5">
        <v>292</v>
      </c>
      <c r="BA5">
        <f t="shared" si="2"/>
        <v>44.63073852295409</v>
      </c>
      <c r="BB5">
        <f t="shared" si="3"/>
        <v>36.038095238095238</v>
      </c>
      <c r="BC5">
        <f t="shared" si="4"/>
        <v>44.925373134328353</v>
      </c>
      <c r="BD5">
        <f t="shared" si="5"/>
        <v>63.940520446096649</v>
      </c>
      <c r="BE5">
        <f t="shared" si="6"/>
        <v>96.923076923076906</v>
      </c>
      <c r="BF5">
        <f t="shared" si="7"/>
        <v>71.791304347826085</v>
      </c>
      <c r="BG5">
        <f t="shared" si="8"/>
        <v>69.212328767123282</v>
      </c>
      <c r="BI5">
        <f t="shared" si="9"/>
        <v>8.9001996007984037</v>
      </c>
      <c r="BJ5">
        <f t="shared" si="10"/>
        <v>8.4933333333333341</v>
      </c>
      <c r="BK5">
        <f t="shared" si="11"/>
        <v>5.1194029850746272</v>
      </c>
      <c r="BL5">
        <f t="shared" si="12"/>
        <v>8.925650557620818</v>
      </c>
      <c r="BM5">
        <f t="shared" si="13"/>
        <v>6.1359570661896248</v>
      </c>
      <c r="BN5">
        <f t="shared" si="14"/>
        <v>4.7721739130434786</v>
      </c>
      <c r="BO5">
        <f t="shared" si="15"/>
        <v>2.9366438356164388</v>
      </c>
    </row>
    <row r="6" spans="1:67" s="10" customFormat="1" x14ac:dyDescent="0.35">
      <c r="A6" s="10">
        <v>3</v>
      </c>
      <c r="B6" s="10" t="s">
        <v>2</v>
      </c>
      <c r="C6" s="10" t="s">
        <v>6</v>
      </c>
      <c r="D6" s="10" t="s">
        <v>21</v>
      </c>
      <c r="E6" s="10">
        <v>107.5</v>
      </c>
      <c r="F6" s="10">
        <v>103.19999999999999</v>
      </c>
      <c r="G6" s="10">
        <v>90.3</v>
      </c>
      <c r="H6" s="10">
        <v>189.2</v>
      </c>
      <c r="I6" s="10">
        <v>111.8</v>
      </c>
      <c r="J6" s="10">
        <v>124.69999999999999</v>
      </c>
      <c r="K6" s="10">
        <v>141.9</v>
      </c>
      <c r="M6" s="10">
        <v>25.725000000000001</v>
      </c>
      <c r="N6" s="10">
        <v>12.005000000000001</v>
      </c>
      <c r="O6" s="10">
        <v>8.5750000000000011</v>
      </c>
      <c r="P6" s="10">
        <v>15.435</v>
      </c>
      <c r="Q6" s="10">
        <v>30.87</v>
      </c>
      <c r="R6" s="10">
        <v>34.300000000000004</v>
      </c>
      <c r="S6" s="10">
        <v>20.580000000000002</v>
      </c>
      <c r="U6" s="10">
        <v>3</v>
      </c>
      <c r="V6" s="10" t="s">
        <v>2</v>
      </c>
      <c r="W6" s="10" t="s">
        <v>6</v>
      </c>
      <c r="X6" s="10" t="s">
        <v>21</v>
      </c>
      <c r="Y6" s="10">
        <v>107.5</v>
      </c>
      <c r="Z6" s="10">
        <v>103.19999999999999</v>
      </c>
      <c r="AA6" s="10">
        <v>90.3</v>
      </c>
      <c r="AB6" s="10">
        <v>189.2</v>
      </c>
      <c r="AC6" s="10">
        <v>111.8</v>
      </c>
      <c r="AD6" s="10">
        <v>124.69999999999999</v>
      </c>
      <c r="AE6" s="10">
        <v>141.9</v>
      </c>
      <c r="AG6" s="10">
        <v>25.725000000000001</v>
      </c>
      <c r="AH6" s="10">
        <v>12.005000000000001</v>
      </c>
      <c r="AI6" s="10">
        <v>8.5750000000000011</v>
      </c>
      <c r="AJ6" s="10">
        <v>15.435</v>
      </c>
      <c r="AK6" s="10">
        <v>30.87</v>
      </c>
      <c r="AL6" s="10">
        <v>34.300000000000004</v>
      </c>
      <c r="AM6" s="10">
        <v>20.580000000000002</v>
      </c>
      <c r="AO6" s="10">
        <v>3</v>
      </c>
      <c r="AP6" s="10" t="s">
        <v>2</v>
      </c>
      <c r="AQ6" s="10" t="s">
        <v>6</v>
      </c>
      <c r="AR6" s="10" t="s">
        <v>21</v>
      </c>
      <c r="AS6" s="10">
        <v>279</v>
      </c>
      <c r="AT6" s="10">
        <v>281.5</v>
      </c>
      <c r="AU6" s="10">
        <v>287</v>
      </c>
      <c r="AV6" s="10">
        <v>289</v>
      </c>
      <c r="AW6" s="10">
        <v>293</v>
      </c>
      <c r="AX6" s="10">
        <v>360</v>
      </c>
      <c r="AY6" s="10">
        <v>304</v>
      </c>
      <c r="BA6" s="10">
        <f t="shared" si="2"/>
        <v>38.530465949820787</v>
      </c>
      <c r="BB6" s="10">
        <f t="shared" si="3"/>
        <v>36.66074600355239</v>
      </c>
      <c r="BC6" s="10">
        <f t="shared" si="4"/>
        <v>31.463414634146343</v>
      </c>
      <c r="BD6" s="10">
        <f t="shared" si="5"/>
        <v>65.467128027681653</v>
      </c>
      <c r="BE6" s="10">
        <f t="shared" si="6"/>
        <v>38.156996587030719</v>
      </c>
      <c r="BF6" s="10">
        <f t="shared" si="7"/>
        <v>34.638888888888886</v>
      </c>
      <c r="BG6" s="10">
        <f t="shared" si="8"/>
        <v>46.67763157894737</v>
      </c>
      <c r="BI6" s="10">
        <f t="shared" si="9"/>
        <v>9.220430107526882</v>
      </c>
      <c r="BJ6" s="10">
        <f t="shared" si="10"/>
        <v>4.2646536412078158</v>
      </c>
      <c r="BK6" s="10">
        <f t="shared" si="11"/>
        <v>2.9878048780487809</v>
      </c>
      <c r="BL6" s="10">
        <f t="shared" si="12"/>
        <v>5.3408304498269903</v>
      </c>
      <c r="BM6" s="10">
        <f t="shared" si="13"/>
        <v>10.535836177474403</v>
      </c>
      <c r="BN6" s="10">
        <f t="shared" si="14"/>
        <v>9.5277777777777786</v>
      </c>
      <c r="BO6" s="10">
        <f t="shared" si="15"/>
        <v>6.7697368421052628</v>
      </c>
    </row>
    <row r="7" spans="1:67" s="10" customFormat="1" x14ac:dyDescent="0.35">
      <c r="A7" s="10">
        <v>3</v>
      </c>
      <c r="B7" s="10" t="s">
        <v>2</v>
      </c>
      <c r="C7" s="10" t="s">
        <v>6</v>
      </c>
      <c r="D7" s="10" t="s">
        <v>23</v>
      </c>
      <c r="E7" s="10">
        <v>111.8</v>
      </c>
      <c r="F7" s="10">
        <v>133.29999999999998</v>
      </c>
      <c r="G7" s="10">
        <v>124.69999999999999</v>
      </c>
      <c r="H7" s="10">
        <v>68.8</v>
      </c>
      <c r="I7" s="10">
        <v>124.69999999999999</v>
      </c>
      <c r="J7" s="10">
        <v>73.099999999999994</v>
      </c>
      <c r="K7" s="10">
        <v>94.6</v>
      </c>
      <c r="M7" s="10">
        <v>13.72</v>
      </c>
      <c r="N7" s="10">
        <v>36.015000000000001</v>
      </c>
      <c r="O7" s="10">
        <v>17.150000000000002</v>
      </c>
      <c r="P7" s="10">
        <v>15.435</v>
      </c>
      <c r="Q7" s="10">
        <v>41.160000000000004</v>
      </c>
      <c r="R7" s="10">
        <v>49.734999999999999</v>
      </c>
      <c r="S7" s="10">
        <v>34.300000000000004</v>
      </c>
      <c r="U7" s="10">
        <v>3</v>
      </c>
      <c r="V7" s="10" t="s">
        <v>2</v>
      </c>
      <c r="W7" s="10" t="s">
        <v>6</v>
      </c>
      <c r="X7" s="10" t="s">
        <v>23</v>
      </c>
      <c r="Y7" s="10">
        <v>111.8</v>
      </c>
      <c r="Z7" s="10">
        <v>133.29999999999998</v>
      </c>
      <c r="AA7" s="10">
        <v>124.69999999999999</v>
      </c>
      <c r="AB7" s="10">
        <v>68.8</v>
      </c>
      <c r="AC7" s="10">
        <v>124.69999999999999</v>
      </c>
      <c r="AD7" s="10">
        <v>73.099999999999994</v>
      </c>
      <c r="AE7" s="10">
        <v>94.6</v>
      </c>
      <c r="AG7" s="10">
        <v>13.72</v>
      </c>
      <c r="AH7" s="10">
        <v>36.015000000000001</v>
      </c>
      <c r="AI7" s="10">
        <v>17.150000000000002</v>
      </c>
      <c r="AJ7" s="10">
        <v>15.435</v>
      </c>
      <c r="AK7" s="10">
        <v>41.160000000000004</v>
      </c>
      <c r="AL7" s="10">
        <v>49.734999999999999</v>
      </c>
      <c r="AM7" s="10">
        <v>34.300000000000004</v>
      </c>
      <c r="AO7" s="10">
        <v>3</v>
      </c>
      <c r="AP7" s="10" t="s">
        <v>2</v>
      </c>
      <c r="AQ7" s="10" t="s">
        <v>6</v>
      </c>
      <c r="AR7" s="10" t="s">
        <v>23</v>
      </c>
      <c r="AS7" s="10">
        <v>302</v>
      </c>
      <c r="AT7" s="10">
        <v>306.5</v>
      </c>
      <c r="AU7" s="10">
        <v>323.5</v>
      </c>
      <c r="AV7" s="10">
        <v>321.5</v>
      </c>
      <c r="AW7" s="10">
        <v>319.5</v>
      </c>
      <c r="AX7" s="10">
        <v>337</v>
      </c>
      <c r="AY7" s="10">
        <v>339.5</v>
      </c>
      <c r="BA7" s="10">
        <f t="shared" si="2"/>
        <v>37.019867549668874</v>
      </c>
      <c r="BB7" s="10">
        <f t="shared" si="3"/>
        <v>43.491027732463287</v>
      </c>
      <c r="BC7" s="10">
        <f t="shared" si="4"/>
        <v>38.547140649149917</v>
      </c>
      <c r="BD7" s="10">
        <f t="shared" si="5"/>
        <v>21.399688958009332</v>
      </c>
      <c r="BE7" s="10">
        <f t="shared" si="6"/>
        <v>39.029733959311422</v>
      </c>
      <c r="BF7" s="10">
        <f t="shared" si="7"/>
        <v>21.691394658753708</v>
      </c>
      <c r="BG7" s="10">
        <f t="shared" si="8"/>
        <v>27.864506627393226</v>
      </c>
      <c r="BI7" s="10">
        <f t="shared" si="9"/>
        <v>4.5430463576158946</v>
      </c>
      <c r="BJ7" s="10">
        <f t="shared" si="10"/>
        <v>11.750407830342578</v>
      </c>
      <c r="BK7" s="10">
        <f t="shared" si="11"/>
        <v>5.3013910355486864</v>
      </c>
      <c r="BL7" s="10">
        <f t="shared" si="12"/>
        <v>4.8009331259720067</v>
      </c>
      <c r="BM7" s="10">
        <f t="shared" si="13"/>
        <v>12.882629107981222</v>
      </c>
      <c r="BN7" s="10">
        <f t="shared" si="14"/>
        <v>14.758160237388724</v>
      </c>
      <c r="BO7" s="10">
        <f t="shared" si="15"/>
        <v>10.103092783505156</v>
      </c>
    </row>
    <row r="8" spans="1:67" s="10" customFormat="1" x14ac:dyDescent="0.35">
      <c r="A8" s="10">
        <v>3</v>
      </c>
      <c r="B8" s="10" t="s">
        <v>2</v>
      </c>
      <c r="C8" s="10" t="s">
        <v>6</v>
      </c>
      <c r="D8" s="10" t="s">
        <v>25</v>
      </c>
      <c r="E8" s="10">
        <v>81.7</v>
      </c>
      <c r="F8" s="10">
        <v>90.3</v>
      </c>
      <c r="G8" s="10">
        <v>47.3</v>
      </c>
      <c r="H8" s="10">
        <v>103.19999999999999</v>
      </c>
      <c r="I8" s="10">
        <v>111.8</v>
      </c>
      <c r="J8" s="10">
        <v>124.69999999999999</v>
      </c>
      <c r="K8" s="10">
        <v>150.5</v>
      </c>
      <c r="M8" s="10">
        <v>25.725000000000001</v>
      </c>
      <c r="N8" s="10">
        <v>34.300000000000004</v>
      </c>
      <c r="O8" s="10">
        <v>24.01</v>
      </c>
      <c r="P8" s="10">
        <v>41.160000000000004</v>
      </c>
      <c r="Q8" s="10">
        <v>10.290000000000001</v>
      </c>
      <c r="R8" s="10">
        <v>25.725000000000001</v>
      </c>
      <c r="S8" s="10">
        <v>42.875</v>
      </c>
      <c r="U8" s="10">
        <v>3</v>
      </c>
      <c r="V8" s="10" t="s">
        <v>2</v>
      </c>
      <c r="W8" s="10" t="s">
        <v>6</v>
      </c>
      <c r="X8" s="10" t="s">
        <v>25</v>
      </c>
      <c r="Y8" s="10">
        <v>81.7</v>
      </c>
      <c r="Z8" s="10">
        <v>90.3</v>
      </c>
      <c r="AA8" s="10">
        <v>47.3</v>
      </c>
      <c r="AB8" s="10">
        <v>103.19999999999999</v>
      </c>
      <c r="AC8" s="10">
        <v>111.8</v>
      </c>
      <c r="AD8" s="10">
        <v>124.69999999999999</v>
      </c>
      <c r="AE8" s="10">
        <v>150.5</v>
      </c>
      <c r="AG8" s="10">
        <v>25.725000000000001</v>
      </c>
      <c r="AH8" s="10">
        <v>34.300000000000004</v>
      </c>
      <c r="AI8" s="10">
        <v>24.01</v>
      </c>
      <c r="AJ8" s="10">
        <v>41.160000000000004</v>
      </c>
      <c r="AK8" s="10">
        <v>10.290000000000001</v>
      </c>
      <c r="AL8" s="10">
        <v>25.725000000000001</v>
      </c>
      <c r="AM8" s="10">
        <v>42.875</v>
      </c>
      <c r="AN8" s="11"/>
      <c r="AO8" s="10">
        <v>3</v>
      </c>
      <c r="AP8" s="10" t="s">
        <v>2</v>
      </c>
      <c r="AQ8" s="10" t="s">
        <v>6</v>
      </c>
      <c r="AR8" s="10" t="s">
        <v>25</v>
      </c>
      <c r="AS8" s="10">
        <v>316.5</v>
      </c>
      <c r="AT8" s="10">
        <v>318.5</v>
      </c>
      <c r="AU8" s="10">
        <v>322.5</v>
      </c>
      <c r="AV8" s="10">
        <v>324</v>
      </c>
      <c r="AW8" s="10">
        <v>326.5</v>
      </c>
      <c r="AX8" s="10">
        <v>322</v>
      </c>
      <c r="AY8" s="10">
        <v>323</v>
      </c>
      <c r="BA8" s="10">
        <f t="shared" si="2"/>
        <v>25.813586097946288</v>
      </c>
      <c r="BB8" s="10">
        <f t="shared" si="3"/>
        <v>28.35164835164835</v>
      </c>
      <c r="BC8" s="10">
        <f t="shared" si="4"/>
        <v>14.666666666666666</v>
      </c>
      <c r="BD8" s="10">
        <f t="shared" si="5"/>
        <v>31.851851851851848</v>
      </c>
      <c r="BE8" s="10">
        <f t="shared" si="6"/>
        <v>34.241960183767226</v>
      </c>
      <c r="BF8" s="10">
        <f t="shared" si="7"/>
        <v>38.726708074534159</v>
      </c>
      <c r="BG8" s="10">
        <f t="shared" si="8"/>
        <v>46.594427244582043</v>
      </c>
      <c r="BI8" s="10">
        <f t="shared" si="9"/>
        <v>8.1279620853080576</v>
      </c>
      <c r="BJ8" s="10">
        <f t="shared" si="10"/>
        <v>10.769230769230772</v>
      </c>
      <c r="BK8" s="10">
        <f t="shared" si="11"/>
        <v>7.4449612403100769</v>
      </c>
      <c r="BL8" s="10">
        <f t="shared" si="12"/>
        <v>12.703703703703706</v>
      </c>
      <c r="BM8" s="10">
        <f t="shared" si="13"/>
        <v>3.1516079632465548</v>
      </c>
      <c r="BN8" s="10">
        <f t="shared" si="14"/>
        <v>7.9891304347826093</v>
      </c>
      <c r="BO8" s="10">
        <f t="shared" si="15"/>
        <v>13.273993808049536</v>
      </c>
    </row>
    <row r="9" spans="1:67" s="10" customFormat="1" x14ac:dyDescent="0.35">
      <c r="A9" s="10">
        <v>3</v>
      </c>
      <c r="B9" s="10" t="s">
        <v>4</v>
      </c>
      <c r="C9" s="10" t="s">
        <v>1</v>
      </c>
      <c r="D9" s="10" t="s">
        <v>62</v>
      </c>
      <c r="E9" s="10">
        <v>163.4</v>
      </c>
      <c r="F9" s="10">
        <v>103.19999999999999</v>
      </c>
      <c r="G9" s="10">
        <v>146.19999999999999</v>
      </c>
      <c r="H9" s="10">
        <v>124.69999999999999</v>
      </c>
      <c r="I9" s="10">
        <v>184.9</v>
      </c>
      <c r="J9" s="10">
        <v>120.39999999999999</v>
      </c>
      <c r="K9" s="10">
        <v>137.6</v>
      </c>
      <c r="M9" s="10">
        <v>34.300000000000004</v>
      </c>
      <c r="N9" s="10">
        <v>46.305</v>
      </c>
      <c r="O9" s="10">
        <v>49.734999999999999</v>
      </c>
      <c r="P9" s="10">
        <v>53.164999999999999</v>
      </c>
      <c r="Q9" s="10">
        <v>51.45</v>
      </c>
      <c r="R9" s="10">
        <v>58.31</v>
      </c>
      <c r="S9" s="10">
        <v>49.734999999999999</v>
      </c>
      <c r="U9" s="10">
        <v>3</v>
      </c>
      <c r="V9" s="10" t="s">
        <v>2</v>
      </c>
      <c r="W9" s="10" t="s">
        <v>6</v>
      </c>
      <c r="X9" s="10" t="s">
        <v>29</v>
      </c>
      <c r="Y9" s="10">
        <v>124.69999999999999</v>
      </c>
      <c r="Z9" s="10">
        <v>77.399999999999991</v>
      </c>
      <c r="AA9" s="10">
        <v>120.39999999999999</v>
      </c>
      <c r="AB9" s="10">
        <v>146.19999999999999</v>
      </c>
      <c r="AC9" s="10">
        <v>120.39999999999999</v>
      </c>
      <c r="AD9" s="10">
        <v>98.899999999999991</v>
      </c>
      <c r="AE9" s="10">
        <v>129</v>
      </c>
      <c r="AG9" s="10">
        <v>15.435</v>
      </c>
      <c r="AH9" s="10">
        <v>20.580000000000002</v>
      </c>
      <c r="AI9" s="10">
        <v>25.725000000000001</v>
      </c>
      <c r="AJ9" s="10">
        <v>34.300000000000004</v>
      </c>
      <c r="AK9" s="10">
        <v>30.87</v>
      </c>
      <c r="AL9" s="10">
        <v>30.87</v>
      </c>
      <c r="AM9" s="10">
        <v>10.290000000000001</v>
      </c>
      <c r="AO9" s="10">
        <v>3</v>
      </c>
      <c r="AP9" s="10" t="s">
        <v>2</v>
      </c>
      <c r="AQ9" s="10" t="s">
        <v>6</v>
      </c>
      <c r="AR9" s="10" t="s">
        <v>29</v>
      </c>
      <c r="AS9" s="10">
        <v>289.5</v>
      </c>
      <c r="AT9" s="10">
        <v>293.5</v>
      </c>
      <c r="AU9" s="10">
        <v>302.5</v>
      </c>
      <c r="AV9" s="10">
        <v>298</v>
      </c>
      <c r="AW9" s="10">
        <v>309</v>
      </c>
      <c r="AX9" s="10">
        <v>315.5</v>
      </c>
      <c r="AY9" s="10">
        <v>316.5</v>
      </c>
      <c r="BA9" s="10">
        <f t="shared" si="2"/>
        <v>43.074265975820374</v>
      </c>
      <c r="BB9" s="10">
        <f t="shared" si="3"/>
        <v>26.371379897785346</v>
      </c>
      <c r="BC9" s="10">
        <f t="shared" si="4"/>
        <v>39.801652892561975</v>
      </c>
      <c r="BD9" s="10">
        <f t="shared" si="5"/>
        <v>49.060402684563755</v>
      </c>
      <c r="BE9" s="10">
        <f t="shared" si="6"/>
        <v>38.96440129449838</v>
      </c>
      <c r="BF9" s="10">
        <f t="shared" si="7"/>
        <v>31.347068145800318</v>
      </c>
      <c r="BG9" s="10">
        <f t="shared" si="8"/>
        <v>40.758293838862556</v>
      </c>
      <c r="BI9" s="10">
        <f t="shared" si="9"/>
        <v>5.3316062176165797</v>
      </c>
      <c r="BJ9" s="10">
        <f t="shared" si="10"/>
        <v>7.0119250425894384</v>
      </c>
      <c r="BK9" s="10">
        <f t="shared" si="11"/>
        <v>8.5041322314049594</v>
      </c>
      <c r="BL9" s="10">
        <f t="shared" si="12"/>
        <v>11.51006711409396</v>
      </c>
      <c r="BM9" s="10">
        <f t="shared" si="13"/>
        <v>9.9902912621359228</v>
      </c>
      <c r="BN9" s="10">
        <f t="shared" si="14"/>
        <v>9.7844690966719501</v>
      </c>
      <c r="BO9" s="10">
        <f t="shared" si="15"/>
        <v>3.2511848341232232</v>
      </c>
    </row>
    <row r="10" spans="1:67" s="10" customFormat="1" x14ac:dyDescent="0.35">
      <c r="A10" s="10">
        <v>3</v>
      </c>
      <c r="B10" s="10" t="s">
        <v>4</v>
      </c>
      <c r="C10" s="10" t="s">
        <v>1</v>
      </c>
      <c r="D10" s="10" t="s">
        <v>64</v>
      </c>
      <c r="E10" s="10">
        <v>124.69999999999999</v>
      </c>
      <c r="F10" s="10">
        <v>73.099999999999994</v>
      </c>
      <c r="G10" s="10">
        <v>129</v>
      </c>
      <c r="H10" s="10">
        <v>103.19999999999999</v>
      </c>
      <c r="I10" s="10">
        <v>129</v>
      </c>
      <c r="J10" s="10">
        <v>107.5</v>
      </c>
      <c r="K10" s="10">
        <v>98.899999999999991</v>
      </c>
      <c r="M10" s="10">
        <v>44.59</v>
      </c>
      <c r="N10" s="10">
        <v>41.160000000000004</v>
      </c>
      <c r="O10" s="10">
        <v>39.445</v>
      </c>
      <c r="P10" s="10">
        <v>42.875</v>
      </c>
      <c r="Q10" s="10">
        <v>53.164999999999999</v>
      </c>
      <c r="R10" s="10">
        <v>39.445</v>
      </c>
      <c r="S10" s="10">
        <v>49.734999999999999</v>
      </c>
      <c r="U10" s="10">
        <v>4</v>
      </c>
      <c r="V10" s="10" t="s">
        <v>2</v>
      </c>
      <c r="W10" s="10" t="s">
        <v>6</v>
      </c>
      <c r="X10" s="10" t="s">
        <v>5</v>
      </c>
      <c r="Y10" s="10">
        <v>111.8</v>
      </c>
      <c r="Z10" s="10">
        <v>98.899999999999991</v>
      </c>
      <c r="AA10" s="10">
        <v>86</v>
      </c>
      <c r="AB10" s="10">
        <v>124.69999999999999</v>
      </c>
      <c r="AC10" s="10">
        <v>124.69999999999999</v>
      </c>
      <c r="AD10" s="10">
        <v>137.6</v>
      </c>
      <c r="AE10" s="10">
        <v>51.599999999999994</v>
      </c>
      <c r="AG10" s="10">
        <v>44.59</v>
      </c>
      <c r="AH10" s="10">
        <v>39.445</v>
      </c>
      <c r="AI10" s="10">
        <v>17.150000000000002</v>
      </c>
      <c r="AJ10" s="10">
        <v>15.435</v>
      </c>
      <c r="AK10" s="10">
        <v>24.01</v>
      </c>
      <c r="AL10" s="10">
        <v>12.005000000000001</v>
      </c>
      <c r="AM10" s="10">
        <v>10.290000000000001</v>
      </c>
      <c r="AO10" s="10">
        <v>4</v>
      </c>
      <c r="AP10" s="10" t="s">
        <v>2</v>
      </c>
      <c r="AQ10" s="10" t="s">
        <v>6</v>
      </c>
      <c r="AR10" s="10" t="s">
        <v>5</v>
      </c>
      <c r="AS10" s="10">
        <v>278</v>
      </c>
      <c r="AT10" s="10">
        <v>287</v>
      </c>
      <c r="AU10" s="10">
        <v>294</v>
      </c>
      <c r="AV10" s="10">
        <v>288.5</v>
      </c>
      <c r="AW10" s="10">
        <v>300.5</v>
      </c>
      <c r="AX10" s="10">
        <v>306.5</v>
      </c>
      <c r="AY10" s="10">
        <v>312.5</v>
      </c>
      <c r="BA10" s="10">
        <f t="shared" si="2"/>
        <v>40.215827338129493</v>
      </c>
      <c r="BB10" s="10">
        <f t="shared" si="3"/>
        <v>34.459930313588849</v>
      </c>
      <c r="BC10" s="10">
        <f t="shared" si="4"/>
        <v>29.251700680272108</v>
      </c>
      <c r="BD10" s="10">
        <f t="shared" si="5"/>
        <v>43.22357019064124</v>
      </c>
      <c r="BE10" s="10">
        <f t="shared" si="6"/>
        <v>41.497504159733772</v>
      </c>
      <c r="BF10" s="10">
        <f t="shared" si="7"/>
        <v>44.893964110929851</v>
      </c>
      <c r="BG10" s="10">
        <f t="shared" si="8"/>
        <v>16.512</v>
      </c>
      <c r="BI10" s="10">
        <f t="shared" si="9"/>
        <v>16.039568345323744</v>
      </c>
      <c r="BJ10" s="10">
        <f t="shared" si="10"/>
        <v>13.743902439024392</v>
      </c>
      <c r="BK10" s="10">
        <f t="shared" si="11"/>
        <v>5.8333333333333339</v>
      </c>
      <c r="BL10" s="10">
        <f t="shared" si="12"/>
        <v>5.3500866551126522</v>
      </c>
      <c r="BM10" s="10">
        <f t="shared" si="13"/>
        <v>7.9900166389351091</v>
      </c>
      <c r="BN10" s="10">
        <f t="shared" si="14"/>
        <v>3.9168026101141931</v>
      </c>
      <c r="BO10" s="10">
        <f t="shared" si="15"/>
        <v>3.2928000000000006</v>
      </c>
    </row>
    <row r="11" spans="1:67" s="10" customFormat="1" x14ac:dyDescent="0.35">
      <c r="A11" s="10">
        <v>3</v>
      </c>
      <c r="B11" s="10" t="s">
        <v>4</v>
      </c>
      <c r="C11" s="10" t="s">
        <v>1</v>
      </c>
      <c r="D11" s="10" t="s">
        <v>65</v>
      </c>
      <c r="E11" s="10">
        <v>86</v>
      </c>
      <c r="F11" s="10">
        <v>0</v>
      </c>
      <c r="G11" s="10">
        <v>64.5</v>
      </c>
      <c r="H11" s="10">
        <v>86</v>
      </c>
      <c r="I11" s="10">
        <v>103.19999999999999</v>
      </c>
      <c r="J11" s="10">
        <v>77.399999999999991</v>
      </c>
      <c r="K11" s="10">
        <v>94.6</v>
      </c>
      <c r="M11" s="10">
        <v>22.295000000000002</v>
      </c>
      <c r="N11" s="10">
        <v>25.725000000000001</v>
      </c>
      <c r="O11" s="10">
        <v>39.445</v>
      </c>
      <c r="P11" s="10">
        <v>37.730000000000004</v>
      </c>
      <c r="Q11" s="10">
        <v>36.015000000000001</v>
      </c>
      <c r="R11" s="10">
        <v>34.300000000000004</v>
      </c>
      <c r="S11" s="10">
        <v>36.015000000000001</v>
      </c>
      <c r="U11" s="10">
        <v>4</v>
      </c>
      <c r="V11" s="10" t="s">
        <v>2</v>
      </c>
      <c r="W11" s="10" t="s">
        <v>6</v>
      </c>
      <c r="X11" s="10" t="s">
        <v>9</v>
      </c>
      <c r="Y11" s="10">
        <v>94.6</v>
      </c>
      <c r="Z11" s="10">
        <v>141.9</v>
      </c>
      <c r="AA11" s="10">
        <v>77.399999999999991</v>
      </c>
      <c r="AB11" s="10">
        <v>124.69999999999999</v>
      </c>
      <c r="AC11" s="10">
        <v>81.7</v>
      </c>
      <c r="AD11" s="10">
        <v>98.899999999999991</v>
      </c>
      <c r="AE11" s="10">
        <v>21.5</v>
      </c>
      <c r="AL11" s="11" t="s">
        <v>163</v>
      </c>
      <c r="AO11" s="10">
        <v>4</v>
      </c>
      <c r="AP11" s="10" t="s">
        <v>2</v>
      </c>
      <c r="AQ11" s="10" t="s">
        <v>6</v>
      </c>
      <c r="AR11" s="10" t="s">
        <v>9</v>
      </c>
      <c r="AS11" s="10">
        <v>276</v>
      </c>
      <c r="AT11" s="10">
        <v>279.5</v>
      </c>
      <c r="AU11" s="10">
        <v>282.5</v>
      </c>
      <c r="AV11" s="10">
        <v>276</v>
      </c>
      <c r="AW11" s="10">
        <v>296</v>
      </c>
      <c r="AX11" s="10">
        <v>304.5</v>
      </c>
      <c r="AY11" s="10">
        <v>308.5</v>
      </c>
      <c r="BA11" s="10">
        <f t="shared" si="2"/>
        <v>34.275362318840578</v>
      </c>
      <c r="BB11" s="10">
        <f t="shared" si="3"/>
        <v>50.769230769230766</v>
      </c>
      <c r="BC11" s="10">
        <f t="shared" si="4"/>
        <v>27.398230088495573</v>
      </c>
      <c r="BD11" s="10">
        <f t="shared" si="5"/>
        <v>45.181159420289852</v>
      </c>
      <c r="BE11" s="10">
        <f t="shared" si="6"/>
        <v>27.601351351351351</v>
      </c>
      <c r="BF11" s="10">
        <f t="shared" si="7"/>
        <v>32.479474548440059</v>
      </c>
      <c r="BG11" s="10">
        <f t="shared" si="8"/>
        <v>6.9692058346839545</v>
      </c>
    </row>
    <row r="12" spans="1:67" s="10" customFormat="1" x14ac:dyDescent="0.35">
      <c r="A12" s="10">
        <v>3</v>
      </c>
      <c r="B12" s="10" t="s">
        <v>4</v>
      </c>
      <c r="C12" s="10" t="s">
        <v>6</v>
      </c>
      <c r="D12" s="10" t="s">
        <v>31</v>
      </c>
      <c r="E12" s="10">
        <v>77.399999999999991</v>
      </c>
      <c r="F12" s="10">
        <v>176.29999999999998</v>
      </c>
      <c r="G12" s="10">
        <v>43</v>
      </c>
      <c r="H12" s="10">
        <v>81.7</v>
      </c>
      <c r="I12" s="10">
        <v>64.5</v>
      </c>
      <c r="J12" s="10">
        <v>64.5</v>
      </c>
      <c r="K12" s="10">
        <v>77.399999999999991</v>
      </c>
      <c r="M12" s="10">
        <v>0</v>
      </c>
      <c r="N12" s="10">
        <v>17.150000000000002</v>
      </c>
      <c r="O12" s="10">
        <v>30.87</v>
      </c>
      <c r="P12" s="10">
        <v>25.725000000000001</v>
      </c>
      <c r="Q12" s="10">
        <v>37.730000000000004</v>
      </c>
      <c r="R12" s="10">
        <v>30.87</v>
      </c>
      <c r="S12" s="10">
        <v>58.31</v>
      </c>
      <c r="U12" s="10">
        <v>4</v>
      </c>
      <c r="V12" s="10" t="s">
        <v>2</v>
      </c>
      <c r="W12" s="10" t="s">
        <v>6</v>
      </c>
      <c r="X12" s="10" t="s">
        <v>11</v>
      </c>
      <c r="Y12" s="10">
        <v>154.79999999999998</v>
      </c>
      <c r="Z12" s="10">
        <v>111.8</v>
      </c>
      <c r="AA12" s="10">
        <v>210.7</v>
      </c>
      <c r="AB12" s="10">
        <v>197.79999999999998</v>
      </c>
      <c r="AC12" s="10">
        <v>146.19999999999999</v>
      </c>
      <c r="AD12" s="10">
        <v>116.1</v>
      </c>
      <c r="AE12" s="10">
        <v>129</v>
      </c>
      <c r="AG12" s="10">
        <v>36.015000000000001</v>
      </c>
      <c r="AH12" s="10">
        <v>36.015000000000001</v>
      </c>
      <c r="AI12" s="10">
        <v>65.17</v>
      </c>
      <c r="AJ12" s="10">
        <v>48.02</v>
      </c>
      <c r="AK12" s="10">
        <v>118.33500000000001</v>
      </c>
      <c r="AL12" s="10">
        <v>1.7150000000000001</v>
      </c>
      <c r="AM12" s="10">
        <v>42.875</v>
      </c>
      <c r="AN12" s="11"/>
      <c r="AO12" s="10">
        <v>4</v>
      </c>
      <c r="AP12" s="10" t="s">
        <v>2</v>
      </c>
      <c r="AQ12" s="10" t="s">
        <v>6</v>
      </c>
      <c r="AR12" s="10" t="s">
        <v>11</v>
      </c>
      <c r="AS12" s="10">
        <v>341</v>
      </c>
      <c r="AT12" s="10">
        <v>342.5</v>
      </c>
      <c r="AU12" s="10">
        <v>344</v>
      </c>
      <c r="AV12" s="10">
        <v>354</v>
      </c>
      <c r="AW12" s="10">
        <v>363</v>
      </c>
      <c r="AX12" s="10">
        <v>370.5</v>
      </c>
      <c r="AY12" s="10">
        <v>333.5</v>
      </c>
      <c r="BA12" s="10">
        <f t="shared" si="2"/>
        <v>45.395894428152488</v>
      </c>
      <c r="BB12" s="10">
        <f t="shared" si="3"/>
        <v>32.642335766423358</v>
      </c>
      <c r="BC12" s="10">
        <f t="shared" si="4"/>
        <v>61.249999999999993</v>
      </c>
      <c r="BD12" s="10">
        <f t="shared" si="5"/>
        <v>55.875706214689259</v>
      </c>
      <c r="BE12" s="10">
        <f t="shared" si="6"/>
        <v>40.275482093663911</v>
      </c>
      <c r="BF12" s="10">
        <f t="shared" si="7"/>
        <v>31.336032388663966</v>
      </c>
      <c r="BG12" s="10">
        <f t="shared" si="8"/>
        <v>38.680659670164921</v>
      </c>
      <c r="BI12" s="10">
        <f t="shared" si="9"/>
        <v>10.561583577712611</v>
      </c>
      <c r="BJ12" s="10">
        <f t="shared" si="10"/>
        <v>10.515328467153285</v>
      </c>
      <c r="BK12" s="10">
        <f t="shared" si="11"/>
        <v>18.944767441860467</v>
      </c>
      <c r="BL12" s="10">
        <f t="shared" si="12"/>
        <v>13.564971751412431</v>
      </c>
      <c r="BM12" s="10">
        <f t="shared" si="13"/>
        <v>32.599173553719012</v>
      </c>
      <c r="BN12" s="10">
        <f t="shared" si="14"/>
        <v>0.46288798920377872</v>
      </c>
      <c r="BO12" s="10">
        <f t="shared" si="15"/>
        <v>12.856071964017989</v>
      </c>
    </row>
    <row r="13" spans="1:67" s="10" customFormat="1" x14ac:dyDescent="0.35">
      <c r="A13" s="10">
        <v>3</v>
      </c>
      <c r="B13" s="10" t="s">
        <v>4</v>
      </c>
      <c r="C13" s="10" t="s">
        <v>6</v>
      </c>
      <c r="D13" s="10" t="s">
        <v>34</v>
      </c>
      <c r="E13" s="10">
        <v>86</v>
      </c>
      <c r="F13" s="10">
        <v>68.8</v>
      </c>
      <c r="G13" s="10">
        <v>81.7</v>
      </c>
      <c r="H13" s="10">
        <v>43</v>
      </c>
      <c r="I13" s="10">
        <v>64.5</v>
      </c>
      <c r="J13" s="10">
        <v>129</v>
      </c>
      <c r="K13" s="10">
        <v>55.9</v>
      </c>
      <c r="M13" s="10">
        <v>17.150000000000002</v>
      </c>
      <c r="N13" s="10">
        <v>20.580000000000002</v>
      </c>
      <c r="O13" s="10">
        <v>27.44</v>
      </c>
      <c r="P13" s="10">
        <v>13.72</v>
      </c>
      <c r="Q13" s="10">
        <v>42.875</v>
      </c>
      <c r="R13" s="10">
        <v>29.155000000000001</v>
      </c>
      <c r="S13" s="10">
        <v>25.725000000000001</v>
      </c>
      <c r="U13" s="10">
        <v>4</v>
      </c>
      <c r="V13" s="10" t="s">
        <v>2</v>
      </c>
      <c r="W13" s="10" t="s">
        <v>6</v>
      </c>
      <c r="X13" s="10" t="s">
        <v>13</v>
      </c>
      <c r="Y13" s="10">
        <v>124.69999999999999</v>
      </c>
      <c r="Z13" s="10">
        <v>55.9</v>
      </c>
      <c r="AA13" s="10">
        <v>64.5</v>
      </c>
      <c r="AB13" s="10">
        <v>64.5</v>
      </c>
      <c r="AC13" s="10">
        <v>68.8</v>
      </c>
      <c r="AD13" s="10">
        <v>64.5</v>
      </c>
      <c r="AE13" s="10">
        <v>64.5</v>
      </c>
      <c r="AL13" s="11" t="s">
        <v>163</v>
      </c>
      <c r="AM13" s="11" t="s">
        <v>163</v>
      </c>
      <c r="AO13" s="10">
        <v>4</v>
      </c>
      <c r="AP13" s="10" t="s">
        <v>2</v>
      </c>
      <c r="AQ13" s="10" t="s">
        <v>6</v>
      </c>
      <c r="AR13" s="10" t="s">
        <v>13</v>
      </c>
      <c r="AS13" s="10">
        <v>241</v>
      </c>
      <c r="AT13" s="10">
        <v>246</v>
      </c>
      <c r="AU13" s="10">
        <v>238</v>
      </c>
      <c r="AV13" s="10">
        <v>236</v>
      </c>
      <c r="AW13" s="10">
        <v>235</v>
      </c>
      <c r="AX13" s="10">
        <v>240</v>
      </c>
      <c r="AY13" s="10">
        <v>245.5</v>
      </c>
      <c r="BA13" s="10">
        <f t="shared" si="2"/>
        <v>51.742738589211612</v>
      </c>
      <c r="BB13" s="10">
        <f t="shared" si="3"/>
        <v>22.723577235772357</v>
      </c>
      <c r="BC13" s="10">
        <f t="shared" si="4"/>
        <v>27.100840336134453</v>
      </c>
      <c r="BD13" s="10">
        <f t="shared" si="5"/>
        <v>27.33050847457627</v>
      </c>
      <c r="BE13" s="10">
        <f t="shared" si="6"/>
        <v>29.276595744680851</v>
      </c>
      <c r="BF13" s="10">
        <f t="shared" si="7"/>
        <v>26.875</v>
      </c>
      <c r="BG13" s="10">
        <f t="shared" si="8"/>
        <v>26.272912423625254</v>
      </c>
    </row>
    <row r="14" spans="1:67" s="10" customFormat="1" x14ac:dyDescent="0.35">
      <c r="A14" s="10">
        <v>3</v>
      </c>
      <c r="B14" s="10" t="s">
        <v>1</v>
      </c>
      <c r="C14" s="10" t="s">
        <v>6</v>
      </c>
      <c r="D14" s="10" t="s">
        <v>27</v>
      </c>
      <c r="E14" s="10">
        <v>98.899999999999991</v>
      </c>
      <c r="F14" s="10">
        <v>94.6</v>
      </c>
      <c r="G14" s="10">
        <v>68.8</v>
      </c>
      <c r="H14" s="10">
        <v>86</v>
      </c>
      <c r="I14" s="10">
        <v>90.3</v>
      </c>
      <c r="J14" s="10">
        <v>86</v>
      </c>
      <c r="K14" s="10">
        <v>94.6</v>
      </c>
      <c r="M14" s="10">
        <v>32.585000000000001</v>
      </c>
      <c r="N14" s="10">
        <v>58.31</v>
      </c>
      <c r="O14" s="10">
        <v>39.445</v>
      </c>
      <c r="P14" s="10">
        <v>70.314999999999998</v>
      </c>
      <c r="Q14" s="10">
        <v>75.460000000000008</v>
      </c>
      <c r="R14" s="10">
        <v>68.600000000000009</v>
      </c>
      <c r="S14" s="10">
        <v>92.61</v>
      </c>
      <c r="U14" s="10">
        <v>4</v>
      </c>
      <c r="V14" s="10" t="s">
        <v>2</v>
      </c>
      <c r="W14" s="10" t="s">
        <v>6</v>
      </c>
      <c r="X14" s="10" t="s">
        <v>15</v>
      </c>
      <c r="Y14" s="10">
        <v>77.399999999999991</v>
      </c>
      <c r="Z14" s="10">
        <v>120.39999999999999</v>
      </c>
      <c r="AA14" s="10">
        <v>111.8</v>
      </c>
      <c r="AB14" s="10">
        <v>120.39999999999999</v>
      </c>
      <c r="AC14" s="10">
        <v>98.899999999999991</v>
      </c>
      <c r="AD14" s="10">
        <v>98.899999999999991</v>
      </c>
      <c r="AE14" s="10">
        <v>116.1</v>
      </c>
      <c r="AG14" s="10">
        <v>20.580000000000002</v>
      </c>
      <c r="AH14" s="10">
        <v>17.150000000000002</v>
      </c>
      <c r="AI14" s="10">
        <v>8.5750000000000011</v>
      </c>
      <c r="AJ14" s="10">
        <v>17.150000000000002</v>
      </c>
      <c r="AK14" s="10">
        <v>15.435</v>
      </c>
      <c r="AL14" s="10">
        <v>22.295000000000002</v>
      </c>
      <c r="AM14" s="10">
        <v>17.150000000000002</v>
      </c>
      <c r="AO14" s="10">
        <v>4</v>
      </c>
      <c r="AP14" s="10" t="s">
        <v>2</v>
      </c>
      <c r="AQ14" s="10" t="s">
        <v>6</v>
      </c>
      <c r="AR14" s="10" t="s">
        <v>15</v>
      </c>
      <c r="AS14" s="10">
        <v>257</v>
      </c>
      <c r="AT14" s="10">
        <v>249</v>
      </c>
      <c r="AU14" s="10">
        <v>259</v>
      </c>
      <c r="AV14" s="10">
        <v>266</v>
      </c>
      <c r="AW14" s="10">
        <v>272</v>
      </c>
      <c r="AX14" s="10">
        <v>272</v>
      </c>
      <c r="AY14" s="10">
        <v>282.5</v>
      </c>
      <c r="BA14" s="10">
        <f t="shared" si="2"/>
        <v>30.116731517509727</v>
      </c>
      <c r="BB14" s="10">
        <f t="shared" si="3"/>
        <v>48.353413654618471</v>
      </c>
      <c r="BC14" s="10">
        <f t="shared" si="4"/>
        <v>43.166023166023166</v>
      </c>
      <c r="BD14" s="10">
        <f t="shared" si="5"/>
        <v>45.263157894736835</v>
      </c>
      <c r="BE14" s="10">
        <f t="shared" si="6"/>
        <v>36.360294117647058</v>
      </c>
      <c r="BF14" s="10">
        <f t="shared" si="7"/>
        <v>36.360294117647058</v>
      </c>
      <c r="BG14" s="10">
        <f t="shared" si="8"/>
        <v>41.097345132743364</v>
      </c>
      <c r="BI14" s="10">
        <f t="shared" si="9"/>
        <v>8.0077821011673151</v>
      </c>
      <c r="BJ14" s="10">
        <f t="shared" si="10"/>
        <v>6.8875502008032132</v>
      </c>
      <c r="BK14" s="10">
        <f t="shared" si="11"/>
        <v>3.310810810810811</v>
      </c>
      <c r="BL14" s="10">
        <f t="shared" si="12"/>
        <v>6.4473684210526319</v>
      </c>
      <c r="BM14" s="10">
        <f t="shared" si="13"/>
        <v>5.6746323529411766</v>
      </c>
      <c r="BN14" s="10">
        <f t="shared" si="14"/>
        <v>8.1966911764705888</v>
      </c>
      <c r="BO14" s="10">
        <f t="shared" si="15"/>
        <v>6.0707964601769921</v>
      </c>
    </row>
    <row r="15" spans="1:67" s="10" customFormat="1" x14ac:dyDescent="0.35">
      <c r="A15" s="10">
        <v>3</v>
      </c>
      <c r="B15" s="10" t="s">
        <v>4</v>
      </c>
      <c r="C15" s="10" t="s">
        <v>1</v>
      </c>
      <c r="D15" s="10" t="s">
        <v>66</v>
      </c>
      <c r="E15" s="10">
        <v>129</v>
      </c>
      <c r="F15" s="10">
        <v>120.39999999999999</v>
      </c>
      <c r="G15" s="10">
        <v>77.399999999999991</v>
      </c>
      <c r="H15" s="10">
        <v>90.3</v>
      </c>
      <c r="I15" s="10">
        <v>60.199999999999996</v>
      </c>
      <c r="J15" s="10">
        <v>90.3</v>
      </c>
      <c r="K15" s="10">
        <v>86</v>
      </c>
      <c r="M15" s="10">
        <v>39.445</v>
      </c>
      <c r="N15" s="10">
        <v>49.734999999999999</v>
      </c>
      <c r="O15" s="10">
        <v>61.74</v>
      </c>
      <c r="P15" s="10">
        <v>51.45</v>
      </c>
      <c r="Q15" s="10">
        <v>65.17</v>
      </c>
      <c r="R15" s="10">
        <v>61.74</v>
      </c>
      <c r="S15" s="10">
        <v>65.17</v>
      </c>
      <c r="U15" s="10">
        <v>4</v>
      </c>
      <c r="V15" s="10" t="s">
        <v>2</v>
      </c>
      <c r="W15" s="10" t="s">
        <v>6</v>
      </c>
      <c r="X15" s="10" t="s">
        <v>19</v>
      </c>
      <c r="Y15" s="10">
        <v>68.8</v>
      </c>
      <c r="Z15" s="10">
        <v>81.7</v>
      </c>
      <c r="AA15" s="10">
        <v>94.6</v>
      </c>
      <c r="AB15" s="10">
        <v>111.8</v>
      </c>
      <c r="AC15" s="10">
        <v>111.8</v>
      </c>
      <c r="AD15" s="10">
        <v>120.39999999999999</v>
      </c>
      <c r="AE15" s="10">
        <v>116.1</v>
      </c>
      <c r="AG15" s="10">
        <v>66.885000000000005</v>
      </c>
      <c r="AH15" s="10">
        <v>22.295000000000002</v>
      </c>
      <c r="AI15" s="10">
        <v>13.72</v>
      </c>
      <c r="AJ15" s="10">
        <v>27.44</v>
      </c>
      <c r="AK15" s="10">
        <v>37.730000000000004</v>
      </c>
      <c r="AL15" s="10">
        <v>8.5750000000000011</v>
      </c>
      <c r="AM15" s="10">
        <v>27.44</v>
      </c>
      <c r="AO15" s="10">
        <v>4</v>
      </c>
      <c r="AP15" s="10" t="s">
        <v>2</v>
      </c>
      <c r="AQ15" s="10" t="s">
        <v>6</v>
      </c>
      <c r="AR15" s="10" t="s">
        <v>19</v>
      </c>
      <c r="AS15" s="10">
        <v>254</v>
      </c>
      <c r="AT15" s="10">
        <v>262</v>
      </c>
      <c r="AU15" s="10">
        <v>266</v>
      </c>
      <c r="AV15" s="10">
        <v>268.5</v>
      </c>
      <c r="AW15" s="10">
        <v>277</v>
      </c>
      <c r="AX15" s="10">
        <v>293.5</v>
      </c>
      <c r="AY15" s="10">
        <v>300</v>
      </c>
      <c r="BA15" s="10">
        <f t="shared" si="2"/>
        <v>27.086614173228345</v>
      </c>
      <c r="BB15" s="10">
        <f t="shared" si="3"/>
        <v>31.18320610687023</v>
      </c>
      <c r="BC15" s="10">
        <f t="shared" si="4"/>
        <v>35.563909774436084</v>
      </c>
      <c r="BD15" s="10">
        <f t="shared" si="5"/>
        <v>41.638733705772815</v>
      </c>
      <c r="BE15" s="10">
        <f t="shared" si="6"/>
        <v>40.361010830324908</v>
      </c>
      <c r="BF15" s="10">
        <f t="shared" si="7"/>
        <v>41.022146507666093</v>
      </c>
      <c r="BG15" s="10">
        <f t="shared" si="8"/>
        <v>38.699999999999996</v>
      </c>
      <c r="BI15" s="10">
        <f t="shared" si="9"/>
        <v>26.332677165354333</v>
      </c>
      <c r="BJ15" s="10">
        <f t="shared" si="10"/>
        <v>8.5095419847328255</v>
      </c>
      <c r="BK15" s="10">
        <f t="shared" si="11"/>
        <v>5.1578947368421062</v>
      </c>
      <c r="BL15" s="10">
        <f t="shared" si="12"/>
        <v>10.219739292364991</v>
      </c>
      <c r="BM15" s="10">
        <f t="shared" si="13"/>
        <v>13.620938628158846</v>
      </c>
      <c r="BN15" s="10">
        <f t="shared" si="14"/>
        <v>2.9216354344122659</v>
      </c>
      <c r="BO15" s="10">
        <f t="shared" si="15"/>
        <v>9.1466666666666665</v>
      </c>
    </row>
    <row r="16" spans="1:67" s="10" customFormat="1" x14ac:dyDescent="0.35">
      <c r="A16" s="10">
        <v>3</v>
      </c>
      <c r="B16" s="10" t="s">
        <v>4</v>
      </c>
      <c r="C16" s="10" t="s">
        <v>1</v>
      </c>
      <c r="D16" s="10" t="s">
        <v>67</v>
      </c>
      <c r="E16" s="10">
        <v>103.19999999999999</v>
      </c>
      <c r="F16" s="10">
        <v>68.8</v>
      </c>
      <c r="G16" s="10">
        <v>86</v>
      </c>
      <c r="H16" s="10">
        <v>81.7</v>
      </c>
      <c r="I16" s="10">
        <v>81.7</v>
      </c>
      <c r="J16" s="10">
        <v>77.399999999999991</v>
      </c>
      <c r="K16" s="10">
        <v>90.3</v>
      </c>
      <c r="M16" s="11" t="s">
        <v>163</v>
      </c>
      <c r="N16" s="10">
        <v>10.290000000000001</v>
      </c>
      <c r="O16" s="10">
        <v>12.005000000000001</v>
      </c>
      <c r="P16" s="10">
        <v>10.290000000000001</v>
      </c>
      <c r="Q16" s="10">
        <v>12.005000000000001</v>
      </c>
      <c r="R16" s="10">
        <v>20.580000000000002</v>
      </c>
      <c r="S16" s="10">
        <v>13.72</v>
      </c>
      <c r="U16" s="10">
        <v>5</v>
      </c>
      <c r="V16" s="10" t="s">
        <v>2</v>
      </c>
      <c r="W16" s="10" t="s">
        <v>6</v>
      </c>
      <c r="X16" s="10" t="s">
        <v>112</v>
      </c>
      <c r="Y16" s="10">
        <v>98.899999999999991</v>
      </c>
      <c r="Z16" s="10">
        <v>90.3</v>
      </c>
      <c r="AA16" s="10">
        <v>129</v>
      </c>
      <c r="AB16" s="10">
        <v>124.69999999999999</v>
      </c>
      <c r="AC16" s="10">
        <v>120.39999999999999</v>
      </c>
      <c r="AD16" s="10">
        <v>103.19999999999999</v>
      </c>
      <c r="AE16" s="10">
        <v>120.39999999999999</v>
      </c>
      <c r="AG16" s="10">
        <v>46.305</v>
      </c>
      <c r="AH16" s="10">
        <v>29.155000000000001</v>
      </c>
      <c r="AI16" s="10">
        <v>13.72</v>
      </c>
      <c r="AJ16" s="10">
        <v>30.87</v>
      </c>
      <c r="AK16" s="10">
        <v>25.725000000000001</v>
      </c>
      <c r="AL16" s="10">
        <v>18.865000000000002</v>
      </c>
      <c r="AM16" s="10">
        <v>25.725000000000001</v>
      </c>
      <c r="AO16" s="10">
        <v>5</v>
      </c>
      <c r="AP16" s="10" t="s">
        <v>2</v>
      </c>
      <c r="AQ16" s="10" t="s">
        <v>6</v>
      </c>
      <c r="AR16" s="10" t="s">
        <v>112</v>
      </c>
      <c r="AS16" s="10">
        <v>278.5</v>
      </c>
      <c r="AT16" s="10">
        <v>282.5</v>
      </c>
      <c r="AU16" s="10">
        <v>283.5</v>
      </c>
      <c r="AV16" s="10">
        <v>293.5</v>
      </c>
      <c r="AW16" s="10">
        <v>303.5</v>
      </c>
      <c r="AX16" s="10">
        <v>307</v>
      </c>
      <c r="AY16" s="10">
        <v>311.5</v>
      </c>
      <c r="BA16" s="10">
        <f t="shared" si="2"/>
        <v>35.511669658886888</v>
      </c>
      <c r="BB16" s="10">
        <f t="shared" si="3"/>
        <v>31.964601769911503</v>
      </c>
      <c r="BC16" s="10">
        <f t="shared" si="4"/>
        <v>45.5026455026455</v>
      </c>
      <c r="BD16" s="10">
        <f t="shared" si="5"/>
        <v>42.487223168654168</v>
      </c>
      <c r="BE16" s="10">
        <f t="shared" si="6"/>
        <v>39.670510708401977</v>
      </c>
      <c r="BF16" s="10">
        <f t="shared" si="7"/>
        <v>33.615635179153088</v>
      </c>
      <c r="BG16" s="10">
        <f t="shared" si="8"/>
        <v>38.651685393258425</v>
      </c>
      <c r="BI16" s="10">
        <f t="shared" si="9"/>
        <v>16.626570915619389</v>
      </c>
      <c r="BJ16" s="10">
        <f t="shared" si="10"/>
        <v>10.320353982300885</v>
      </c>
      <c r="BK16" s="10">
        <f t="shared" si="11"/>
        <v>4.8395061728395063</v>
      </c>
      <c r="BL16" s="10">
        <f t="shared" si="12"/>
        <v>10.517887563884157</v>
      </c>
      <c r="BM16" s="10">
        <f t="shared" si="13"/>
        <v>8.476112026359143</v>
      </c>
      <c r="BN16" s="10">
        <f t="shared" si="14"/>
        <v>6.1449511400651478</v>
      </c>
      <c r="BO16" s="10">
        <f t="shared" si="15"/>
        <v>8.2584269662921361</v>
      </c>
    </row>
    <row r="17" spans="1:67" s="10" customFormat="1" x14ac:dyDescent="0.35">
      <c r="A17" s="10">
        <v>3</v>
      </c>
      <c r="B17" s="10" t="s">
        <v>2</v>
      </c>
      <c r="C17" s="10" t="s">
        <v>6</v>
      </c>
      <c r="D17" s="10" t="s">
        <v>29</v>
      </c>
      <c r="E17" s="10">
        <v>124.69999999999999</v>
      </c>
      <c r="F17" s="10">
        <v>77.399999999999991</v>
      </c>
      <c r="G17" s="10">
        <v>120.39999999999999</v>
      </c>
      <c r="H17" s="10">
        <v>146.19999999999999</v>
      </c>
      <c r="I17" s="10">
        <v>120.39999999999999</v>
      </c>
      <c r="J17" s="10">
        <v>98.899999999999991</v>
      </c>
      <c r="K17" s="10">
        <v>129</v>
      </c>
      <c r="M17" s="10">
        <v>15.435</v>
      </c>
      <c r="N17" s="10">
        <v>20.580000000000002</v>
      </c>
      <c r="O17" s="10">
        <v>25.725000000000001</v>
      </c>
      <c r="P17" s="10">
        <v>34.300000000000004</v>
      </c>
      <c r="Q17" s="10">
        <v>30.87</v>
      </c>
      <c r="R17" s="10">
        <v>30.87</v>
      </c>
      <c r="S17" s="10">
        <v>10.290000000000001</v>
      </c>
      <c r="U17" s="10">
        <v>5</v>
      </c>
      <c r="V17" s="10" t="s">
        <v>2</v>
      </c>
      <c r="W17" s="10" t="s">
        <v>6</v>
      </c>
      <c r="X17" s="10" t="s">
        <v>113</v>
      </c>
      <c r="Y17" s="10">
        <v>124.69999999999999</v>
      </c>
      <c r="Z17" s="10">
        <v>77.399999999999991</v>
      </c>
      <c r="AA17" s="10">
        <v>68.8</v>
      </c>
      <c r="AB17" s="10">
        <v>150.5</v>
      </c>
      <c r="AC17" s="10">
        <v>184.9</v>
      </c>
      <c r="AD17" s="10">
        <v>167.7</v>
      </c>
      <c r="AE17" s="10">
        <v>219.29999999999998</v>
      </c>
      <c r="AG17" s="10">
        <v>10.290000000000001</v>
      </c>
      <c r="AH17" s="10">
        <v>22.295000000000002</v>
      </c>
      <c r="AI17" s="10">
        <v>8.5750000000000011</v>
      </c>
      <c r="AJ17" s="10">
        <v>8.5750000000000011</v>
      </c>
      <c r="AK17" s="10">
        <v>42.875</v>
      </c>
      <c r="AL17" s="10">
        <v>5.1450000000000005</v>
      </c>
      <c r="AM17" s="10">
        <v>13.72</v>
      </c>
      <c r="AO17" s="10">
        <v>5</v>
      </c>
      <c r="AP17" s="10" t="s">
        <v>2</v>
      </c>
      <c r="AQ17" s="10" t="s">
        <v>6</v>
      </c>
      <c r="AR17" s="10" t="s">
        <v>113</v>
      </c>
      <c r="AS17" s="10">
        <v>243.5</v>
      </c>
      <c r="AT17" s="10">
        <v>246.5</v>
      </c>
      <c r="AU17" s="10">
        <v>244.5</v>
      </c>
      <c r="AV17" s="10">
        <v>240.5</v>
      </c>
      <c r="AW17" s="10">
        <v>245.5</v>
      </c>
      <c r="AX17" s="10">
        <v>255.5</v>
      </c>
      <c r="AY17" s="10">
        <v>265</v>
      </c>
      <c r="BA17" s="10">
        <f t="shared" si="2"/>
        <v>51.21149897330595</v>
      </c>
      <c r="BB17" s="10">
        <f t="shared" si="3"/>
        <v>31.399594320486813</v>
      </c>
      <c r="BC17" s="10">
        <f t="shared" si="4"/>
        <v>28.139059304703473</v>
      </c>
      <c r="BD17" s="10">
        <f t="shared" si="5"/>
        <v>62.577962577962573</v>
      </c>
      <c r="BE17" s="10">
        <f t="shared" si="6"/>
        <v>75.315682281059068</v>
      </c>
      <c r="BF17" s="10">
        <f t="shared" si="7"/>
        <v>65.636007827788646</v>
      </c>
      <c r="BG17" s="10">
        <f t="shared" si="8"/>
        <v>82.754716981132077</v>
      </c>
      <c r="BI17" s="10">
        <f t="shared" si="9"/>
        <v>4.2258726899383987</v>
      </c>
      <c r="BJ17" s="10">
        <f t="shared" si="10"/>
        <v>9.0446247464503049</v>
      </c>
      <c r="BK17" s="10">
        <f t="shared" si="11"/>
        <v>3.5071574642126793</v>
      </c>
      <c r="BL17" s="10">
        <f t="shared" si="12"/>
        <v>3.5654885654885655</v>
      </c>
      <c r="BM17" s="10">
        <f t="shared" si="13"/>
        <v>17.464358452138491</v>
      </c>
      <c r="BN17" s="10">
        <f t="shared" si="14"/>
        <v>2.0136986301369864</v>
      </c>
      <c r="BO17" s="10">
        <f t="shared" si="15"/>
        <v>5.1773584905660375</v>
      </c>
    </row>
    <row r="18" spans="1:67" s="10" customFormat="1" x14ac:dyDescent="0.35">
      <c r="A18" s="10">
        <v>3</v>
      </c>
      <c r="B18" s="10" t="s">
        <v>1</v>
      </c>
      <c r="C18" s="10" t="s">
        <v>6</v>
      </c>
      <c r="D18" s="10" t="s">
        <v>32</v>
      </c>
      <c r="E18" s="10">
        <v>111.8</v>
      </c>
      <c r="F18" s="10">
        <v>116.1</v>
      </c>
      <c r="G18" s="10">
        <v>81.7</v>
      </c>
      <c r="H18" s="10">
        <v>81.7</v>
      </c>
      <c r="I18" s="10">
        <v>98.899999999999991</v>
      </c>
      <c r="J18" s="10">
        <v>107.5</v>
      </c>
      <c r="K18" s="10">
        <v>107.5</v>
      </c>
      <c r="M18" s="10">
        <v>24.01</v>
      </c>
      <c r="N18" s="10">
        <v>8.5750000000000011</v>
      </c>
      <c r="O18" s="11" t="s">
        <v>163</v>
      </c>
      <c r="P18" s="11" t="s">
        <v>163</v>
      </c>
      <c r="Q18" s="10">
        <v>72.03</v>
      </c>
      <c r="R18" s="11" t="s">
        <v>163</v>
      </c>
      <c r="S18" s="11" t="s">
        <v>163</v>
      </c>
      <c r="U18" s="10">
        <v>5</v>
      </c>
      <c r="V18" s="10" t="s">
        <v>2</v>
      </c>
      <c r="W18" s="10" t="s">
        <v>6</v>
      </c>
      <c r="X18" s="10" t="s">
        <v>114</v>
      </c>
      <c r="Y18" s="10">
        <v>120.39999999999999</v>
      </c>
      <c r="Z18" s="10">
        <v>86</v>
      </c>
      <c r="AA18" s="10">
        <v>43</v>
      </c>
      <c r="AB18" s="10">
        <v>172</v>
      </c>
      <c r="AC18" s="10">
        <v>133.29999999999998</v>
      </c>
      <c r="AD18" s="10">
        <v>129</v>
      </c>
      <c r="AE18" s="10">
        <v>189.2</v>
      </c>
      <c r="AG18" s="10">
        <v>0</v>
      </c>
      <c r="AH18" s="10">
        <v>6.86</v>
      </c>
      <c r="AI18" s="10">
        <v>20.580000000000002</v>
      </c>
      <c r="AJ18" s="10">
        <v>12.005000000000001</v>
      </c>
      <c r="AK18" s="10">
        <v>13.72</v>
      </c>
      <c r="AL18" s="10">
        <v>5.1450000000000005</v>
      </c>
      <c r="AM18" s="10">
        <v>22.295000000000002</v>
      </c>
      <c r="AN18" s="11"/>
      <c r="AO18" s="10">
        <v>5</v>
      </c>
      <c r="AP18" s="10" t="s">
        <v>2</v>
      </c>
      <c r="AQ18" s="10" t="s">
        <v>6</v>
      </c>
      <c r="AR18" s="10" t="s">
        <v>114</v>
      </c>
      <c r="AS18" s="10">
        <v>239</v>
      </c>
      <c r="AT18" s="10">
        <v>235.5</v>
      </c>
      <c r="AU18" s="10">
        <v>241.5</v>
      </c>
      <c r="AV18" s="10">
        <v>243</v>
      </c>
      <c r="AW18" s="10">
        <v>249</v>
      </c>
      <c r="AX18" s="10">
        <v>249</v>
      </c>
      <c r="AY18" s="10">
        <v>243</v>
      </c>
      <c r="BA18" s="10">
        <f t="shared" si="2"/>
        <v>50.376569037656907</v>
      </c>
      <c r="BB18" s="10">
        <f t="shared" si="3"/>
        <v>36.518046709129507</v>
      </c>
      <c r="BC18" s="10">
        <f t="shared" si="4"/>
        <v>17.805383022774325</v>
      </c>
      <c r="BD18" s="10">
        <f t="shared" si="5"/>
        <v>70.781893004115233</v>
      </c>
      <c r="BE18" s="10">
        <f t="shared" si="6"/>
        <v>53.534136546184726</v>
      </c>
      <c r="BF18" s="10">
        <f t="shared" si="7"/>
        <v>51.807228915662648</v>
      </c>
      <c r="BG18" s="10">
        <f t="shared" si="8"/>
        <v>77.860082304526742</v>
      </c>
      <c r="BI18" s="10">
        <f t="shared" si="9"/>
        <v>0</v>
      </c>
      <c r="BJ18" s="10">
        <f t="shared" si="10"/>
        <v>2.912951167728238</v>
      </c>
      <c r="BK18" s="10">
        <f t="shared" si="11"/>
        <v>8.5217391304347831</v>
      </c>
      <c r="BL18" s="10">
        <f t="shared" si="12"/>
        <v>4.9403292181069958</v>
      </c>
      <c r="BM18" s="10">
        <f t="shared" si="13"/>
        <v>5.5100401606425713</v>
      </c>
      <c r="BN18" s="10">
        <f t="shared" si="14"/>
        <v>2.0662650602409642</v>
      </c>
      <c r="BO18" s="10">
        <f t="shared" si="15"/>
        <v>9.1748971193415638</v>
      </c>
    </row>
    <row r="19" spans="1:67" s="10" customFormat="1" x14ac:dyDescent="0.35">
      <c r="A19" s="10">
        <v>4</v>
      </c>
      <c r="B19" s="10" t="s">
        <v>2</v>
      </c>
      <c r="C19" s="10" t="s">
        <v>1</v>
      </c>
      <c r="D19" s="10" t="s">
        <v>0</v>
      </c>
      <c r="E19" s="10">
        <v>111.8</v>
      </c>
      <c r="F19" s="10">
        <v>81.7</v>
      </c>
      <c r="G19" s="10">
        <v>129</v>
      </c>
      <c r="H19" s="10">
        <v>107.5</v>
      </c>
      <c r="I19" s="10">
        <v>258</v>
      </c>
      <c r="J19" s="10">
        <v>90.3</v>
      </c>
      <c r="K19" s="10">
        <v>150.5</v>
      </c>
      <c r="M19" s="10">
        <v>60.025000000000006</v>
      </c>
      <c r="N19" s="10">
        <v>56.595000000000006</v>
      </c>
      <c r="O19" s="10">
        <v>37.730000000000004</v>
      </c>
      <c r="P19" s="10">
        <v>37.730000000000004</v>
      </c>
      <c r="Q19" s="10">
        <v>37.730000000000004</v>
      </c>
      <c r="R19" s="10">
        <v>29.155000000000001</v>
      </c>
      <c r="S19" s="10">
        <v>30.87</v>
      </c>
      <c r="U19" s="10">
        <v>5</v>
      </c>
      <c r="V19" s="10" t="s">
        <v>2</v>
      </c>
      <c r="W19" s="10" t="s">
        <v>6</v>
      </c>
      <c r="X19" s="10" t="s">
        <v>119</v>
      </c>
      <c r="Y19" s="10">
        <v>68.8</v>
      </c>
      <c r="Z19" s="10">
        <v>60.199999999999996</v>
      </c>
      <c r="AA19" s="10">
        <v>73.099999999999994</v>
      </c>
      <c r="AB19" s="10">
        <v>43</v>
      </c>
      <c r="AC19" s="10">
        <v>73.099999999999994</v>
      </c>
      <c r="AD19" s="10">
        <v>94.6</v>
      </c>
      <c r="AE19" s="10">
        <v>51.599999999999994</v>
      </c>
      <c r="AG19" s="11" t="s">
        <v>163</v>
      </c>
      <c r="AH19" s="11" t="s">
        <v>163</v>
      </c>
      <c r="AI19" s="11" t="s">
        <v>163</v>
      </c>
      <c r="AJ19" s="11" t="s">
        <v>163</v>
      </c>
      <c r="AK19" s="11" t="s">
        <v>163</v>
      </c>
      <c r="AL19" s="11" t="s">
        <v>163</v>
      </c>
      <c r="AM19" s="11" t="s">
        <v>163</v>
      </c>
      <c r="AO19" s="10">
        <v>5</v>
      </c>
      <c r="AP19" s="10" t="s">
        <v>2</v>
      </c>
      <c r="AQ19" s="10" t="s">
        <v>6</v>
      </c>
      <c r="AR19" s="10" t="s">
        <v>119</v>
      </c>
      <c r="AS19" s="10">
        <v>261</v>
      </c>
      <c r="AT19" s="10">
        <v>263</v>
      </c>
      <c r="AU19" s="10">
        <v>263.5</v>
      </c>
      <c r="AV19" s="10">
        <v>276.5</v>
      </c>
      <c r="AW19" s="10">
        <v>282</v>
      </c>
      <c r="AX19" s="10">
        <v>286</v>
      </c>
      <c r="AY19" s="10">
        <v>278</v>
      </c>
      <c r="BA19" s="10">
        <f t="shared" si="2"/>
        <v>26.360153256704983</v>
      </c>
      <c r="BB19" s="10">
        <f t="shared" si="3"/>
        <v>22.889733840304181</v>
      </c>
      <c r="BC19" s="10">
        <f t="shared" si="4"/>
        <v>27.741935483870968</v>
      </c>
      <c r="BD19" s="10">
        <f t="shared" si="5"/>
        <v>15.551537070524413</v>
      </c>
      <c r="BE19" s="10">
        <f t="shared" si="6"/>
        <v>25.921985815602831</v>
      </c>
      <c r="BF19" s="10">
        <f t="shared" si="7"/>
        <v>33.076923076923073</v>
      </c>
      <c r="BG19" s="10">
        <f t="shared" si="8"/>
        <v>18.561151079136689</v>
      </c>
    </row>
    <row r="20" spans="1:67" s="10" customFormat="1" x14ac:dyDescent="0.35">
      <c r="A20" s="10">
        <v>4</v>
      </c>
      <c r="B20" s="10" t="s">
        <v>4</v>
      </c>
      <c r="C20" s="10" t="s">
        <v>1</v>
      </c>
      <c r="D20" s="10" t="s">
        <v>57</v>
      </c>
      <c r="E20" s="10">
        <v>172</v>
      </c>
      <c r="F20" s="10">
        <v>55.9</v>
      </c>
      <c r="G20" s="10">
        <v>90.3</v>
      </c>
      <c r="H20" s="10">
        <v>81.7</v>
      </c>
      <c r="I20" s="10">
        <v>90.3</v>
      </c>
      <c r="J20" s="10">
        <v>81.7</v>
      </c>
      <c r="K20" s="10">
        <v>73.099999999999994</v>
      </c>
      <c r="M20" s="10">
        <v>70.314999999999998</v>
      </c>
      <c r="N20" s="10">
        <v>42.875</v>
      </c>
      <c r="O20" s="10">
        <v>58.31</v>
      </c>
      <c r="P20" s="10">
        <v>85.75</v>
      </c>
      <c r="Q20" s="10">
        <v>101.185</v>
      </c>
      <c r="R20" s="10">
        <v>0</v>
      </c>
      <c r="S20" s="10">
        <v>22.295000000000002</v>
      </c>
      <c r="U20" s="10">
        <v>5</v>
      </c>
      <c r="V20" s="10" t="s">
        <v>2</v>
      </c>
      <c r="W20" s="10" t="s">
        <v>6</v>
      </c>
      <c r="X20" s="10" t="s">
        <v>121</v>
      </c>
      <c r="Y20" s="10">
        <v>137.6</v>
      </c>
      <c r="Z20" s="10">
        <v>51.599999999999994</v>
      </c>
      <c r="AA20" s="10">
        <v>124.69999999999999</v>
      </c>
      <c r="AB20" s="10">
        <v>129</v>
      </c>
      <c r="AC20" s="10">
        <v>227.89999999999998</v>
      </c>
      <c r="AD20" s="10">
        <v>103.19999999999999</v>
      </c>
      <c r="AE20" s="10">
        <v>159.1</v>
      </c>
      <c r="AG20" s="10">
        <v>25.725000000000001</v>
      </c>
      <c r="AH20" s="10">
        <v>25.725000000000001</v>
      </c>
      <c r="AI20" s="10">
        <v>24.01</v>
      </c>
      <c r="AJ20" s="10">
        <v>25.725000000000001</v>
      </c>
      <c r="AK20" s="10">
        <v>24.01</v>
      </c>
      <c r="AM20" s="10">
        <v>56.595000000000006</v>
      </c>
      <c r="AO20" s="10">
        <v>5</v>
      </c>
      <c r="AP20" s="10" t="s">
        <v>2</v>
      </c>
      <c r="AQ20" s="10" t="s">
        <v>6</v>
      </c>
      <c r="AR20" s="10" t="s">
        <v>121</v>
      </c>
      <c r="AS20" s="10">
        <v>262</v>
      </c>
      <c r="AT20" s="10">
        <v>259</v>
      </c>
      <c r="AU20" s="10">
        <v>270.5</v>
      </c>
      <c r="AV20" s="10">
        <v>273.5</v>
      </c>
      <c r="AW20" s="10">
        <v>281</v>
      </c>
      <c r="AX20" s="10">
        <v>281</v>
      </c>
      <c r="AY20" s="10">
        <v>293</v>
      </c>
      <c r="BA20" s="10">
        <f t="shared" si="2"/>
        <v>52.519083969465655</v>
      </c>
      <c r="BB20" s="10">
        <f t="shared" si="3"/>
        <v>19.92277992277992</v>
      </c>
      <c r="BC20" s="10">
        <f t="shared" si="4"/>
        <v>46.099815157116446</v>
      </c>
      <c r="BD20" s="10">
        <f t="shared" si="5"/>
        <v>47.166361974405852</v>
      </c>
      <c r="BE20" s="10">
        <f t="shared" si="6"/>
        <v>81.10320284697508</v>
      </c>
      <c r="BF20" s="10">
        <f t="shared" si="7"/>
        <v>36.72597864768683</v>
      </c>
      <c r="BG20" s="10">
        <f t="shared" si="8"/>
        <v>54.300341296928323</v>
      </c>
      <c r="BI20" s="10">
        <f t="shared" si="9"/>
        <v>9.8187022900763363</v>
      </c>
      <c r="BJ20" s="10">
        <f t="shared" si="10"/>
        <v>9.9324324324324316</v>
      </c>
      <c r="BK20" s="10">
        <f t="shared" si="11"/>
        <v>8.8761552680221811</v>
      </c>
      <c r="BL20" s="10">
        <f t="shared" si="12"/>
        <v>9.4058500914076788</v>
      </c>
      <c r="BM20" s="10">
        <f t="shared" si="13"/>
        <v>8.5444839857651242</v>
      </c>
      <c r="BN20" s="10">
        <f t="shared" si="14"/>
        <v>0</v>
      </c>
      <c r="BO20" s="10">
        <f t="shared" si="15"/>
        <v>19.315699658703071</v>
      </c>
    </row>
    <row r="21" spans="1:67" x14ac:dyDescent="0.35">
      <c r="A21">
        <v>4</v>
      </c>
      <c r="B21" t="s">
        <v>4</v>
      </c>
      <c r="C21" t="s">
        <v>1</v>
      </c>
      <c r="D21" t="s">
        <v>59</v>
      </c>
      <c r="E21">
        <v>133.29999999999998</v>
      </c>
      <c r="F21">
        <v>184.9</v>
      </c>
      <c r="G21">
        <v>107.5</v>
      </c>
      <c r="H21">
        <v>103.19999999999999</v>
      </c>
      <c r="I21">
        <v>111.8</v>
      </c>
      <c r="J21">
        <v>111.8</v>
      </c>
      <c r="K21">
        <v>81.7</v>
      </c>
      <c r="M21">
        <v>58.31</v>
      </c>
      <c r="N21">
        <v>61.74</v>
      </c>
      <c r="O21">
        <v>49.734999999999999</v>
      </c>
      <c r="P21">
        <v>53.164999999999999</v>
      </c>
      <c r="Q21">
        <v>63.455000000000005</v>
      </c>
      <c r="R21">
        <v>46.305</v>
      </c>
      <c r="S21">
        <v>46.305</v>
      </c>
      <c r="U21">
        <v>3</v>
      </c>
      <c r="V21" t="s">
        <v>4</v>
      </c>
      <c r="W21" t="s">
        <v>6</v>
      </c>
      <c r="X21" t="s">
        <v>31</v>
      </c>
      <c r="Y21">
        <v>77.399999999999991</v>
      </c>
      <c r="Z21">
        <v>176.29999999999998</v>
      </c>
      <c r="AA21">
        <v>43</v>
      </c>
      <c r="AB21">
        <v>81.7</v>
      </c>
      <c r="AC21">
        <v>64.5</v>
      </c>
      <c r="AD21">
        <v>64.5</v>
      </c>
      <c r="AE21">
        <v>77.399999999999991</v>
      </c>
      <c r="AG21">
        <v>0</v>
      </c>
      <c r="AH21">
        <v>17.150000000000002</v>
      </c>
      <c r="AI21">
        <v>30.87</v>
      </c>
      <c r="AJ21">
        <v>25.725000000000001</v>
      </c>
      <c r="AK21">
        <v>37.730000000000004</v>
      </c>
      <c r="AL21">
        <v>30.87</v>
      </c>
      <c r="AM21">
        <v>58.31</v>
      </c>
      <c r="AO21">
        <v>3</v>
      </c>
      <c r="AP21" t="s">
        <v>4</v>
      </c>
      <c r="AQ21" t="s">
        <v>6</v>
      </c>
      <c r="AR21" t="s">
        <v>31</v>
      </c>
      <c r="AS21">
        <v>262.5</v>
      </c>
      <c r="AT21">
        <v>260.5</v>
      </c>
      <c r="AU21">
        <v>263.5</v>
      </c>
      <c r="AV21">
        <v>270</v>
      </c>
      <c r="AW21">
        <v>277.5</v>
      </c>
      <c r="AX21">
        <v>279.5</v>
      </c>
      <c r="AY21">
        <v>278.5</v>
      </c>
      <c r="BA21">
        <f t="shared" si="2"/>
        <v>29.48571428571428</v>
      </c>
      <c r="BB21">
        <f t="shared" si="3"/>
        <v>67.677543186180415</v>
      </c>
      <c r="BC21">
        <f t="shared" si="4"/>
        <v>16.318785578747626</v>
      </c>
      <c r="BD21">
        <f t="shared" si="5"/>
        <v>30.25925925925926</v>
      </c>
      <c r="BE21">
        <f t="shared" si="6"/>
        <v>23.243243243243246</v>
      </c>
      <c r="BF21">
        <f t="shared" si="7"/>
        <v>23.076923076923077</v>
      </c>
      <c r="BG21">
        <f t="shared" si="8"/>
        <v>27.791741472172347</v>
      </c>
      <c r="BI21">
        <f t="shared" si="9"/>
        <v>0</v>
      </c>
      <c r="BJ21">
        <f t="shared" si="10"/>
        <v>6.5834932821497132</v>
      </c>
      <c r="BK21">
        <f t="shared" si="11"/>
        <v>11.715370018975332</v>
      </c>
      <c r="BL21">
        <f t="shared" si="12"/>
        <v>9.5277777777777786</v>
      </c>
      <c r="BM21">
        <f t="shared" si="13"/>
        <v>13.596396396396399</v>
      </c>
      <c r="BN21">
        <f t="shared" si="14"/>
        <v>11.044722719141324</v>
      </c>
      <c r="BO21">
        <f t="shared" si="15"/>
        <v>20.937163375224419</v>
      </c>
    </row>
    <row r="22" spans="1:67" x14ac:dyDescent="0.35">
      <c r="A22">
        <v>4</v>
      </c>
      <c r="B22" t="s">
        <v>4</v>
      </c>
      <c r="C22" t="s">
        <v>6</v>
      </c>
      <c r="D22" t="s">
        <v>8</v>
      </c>
      <c r="E22">
        <v>103.19999999999999</v>
      </c>
      <c r="F22">
        <v>17.2</v>
      </c>
      <c r="G22">
        <v>55.9</v>
      </c>
      <c r="H22">
        <v>38.699999999999996</v>
      </c>
      <c r="I22">
        <v>51.599999999999994</v>
      </c>
      <c r="J22">
        <v>55.9</v>
      </c>
      <c r="K22">
        <v>68.8</v>
      </c>
      <c r="M22" s="9" t="s">
        <v>163</v>
      </c>
      <c r="N22" s="9" t="s">
        <v>163</v>
      </c>
      <c r="O22" s="9" t="s">
        <v>163</v>
      </c>
      <c r="P22" s="9" t="s">
        <v>163</v>
      </c>
      <c r="Q22" s="9" t="s">
        <v>163</v>
      </c>
      <c r="R22" s="9" t="s">
        <v>163</v>
      </c>
      <c r="S22" s="9" t="s">
        <v>163</v>
      </c>
      <c r="U22">
        <v>3</v>
      </c>
      <c r="V22" t="s">
        <v>4</v>
      </c>
      <c r="W22" t="s">
        <v>6</v>
      </c>
      <c r="X22" t="s">
        <v>34</v>
      </c>
      <c r="Y22">
        <v>86</v>
      </c>
      <c r="Z22">
        <v>68.8</v>
      </c>
      <c r="AA22">
        <v>81.7</v>
      </c>
      <c r="AB22">
        <v>43</v>
      </c>
      <c r="AC22">
        <v>64.5</v>
      </c>
      <c r="AD22">
        <v>129</v>
      </c>
      <c r="AE22">
        <v>55.9</v>
      </c>
      <c r="AG22">
        <v>17.150000000000002</v>
      </c>
      <c r="AH22">
        <v>20.580000000000002</v>
      </c>
      <c r="AI22">
        <v>27.44</v>
      </c>
      <c r="AJ22">
        <v>13.72</v>
      </c>
      <c r="AK22">
        <v>42.875</v>
      </c>
      <c r="AL22">
        <v>29.155000000000001</v>
      </c>
      <c r="AM22">
        <v>25.725000000000001</v>
      </c>
      <c r="AO22">
        <v>3</v>
      </c>
      <c r="AP22" t="s">
        <v>4</v>
      </c>
      <c r="AQ22" t="s">
        <v>6</v>
      </c>
      <c r="AR22" t="s">
        <v>34</v>
      </c>
      <c r="AS22">
        <v>247</v>
      </c>
      <c r="AT22">
        <v>249.5</v>
      </c>
      <c r="AU22">
        <v>250</v>
      </c>
      <c r="AV22">
        <v>257.5</v>
      </c>
      <c r="AW22">
        <v>265.5</v>
      </c>
      <c r="AX22">
        <v>268.5</v>
      </c>
      <c r="AY22">
        <v>268</v>
      </c>
      <c r="BA22">
        <f t="shared" si="2"/>
        <v>34.817813765182187</v>
      </c>
      <c r="BB22">
        <f t="shared" si="3"/>
        <v>27.575150300601202</v>
      </c>
      <c r="BC22">
        <f t="shared" si="4"/>
        <v>32.680000000000007</v>
      </c>
      <c r="BD22">
        <f t="shared" si="5"/>
        <v>16.699029126213592</v>
      </c>
      <c r="BE22">
        <f t="shared" si="6"/>
        <v>24.293785310734464</v>
      </c>
      <c r="BF22">
        <f t="shared" si="7"/>
        <v>48.044692737430168</v>
      </c>
      <c r="BG22">
        <f t="shared" si="8"/>
        <v>20.85820895522388</v>
      </c>
      <c r="BI22">
        <f t="shared" si="9"/>
        <v>6.9433198380566816</v>
      </c>
      <c r="BJ22">
        <f t="shared" si="10"/>
        <v>8.2484969939879758</v>
      </c>
      <c r="BK22">
        <f t="shared" si="11"/>
        <v>10.976000000000001</v>
      </c>
      <c r="BL22">
        <f t="shared" si="12"/>
        <v>5.3281553398058259</v>
      </c>
      <c r="BM22">
        <f t="shared" si="13"/>
        <v>16.148775894538606</v>
      </c>
      <c r="BN22">
        <f t="shared" si="14"/>
        <v>10.858472998137803</v>
      </c>
      <c r="BO22">
        <f t="shared" si="15"/>
        <v>9.5988805970149258</v>
      </c>
    </row>
    <row r="23" spans="1:67" x14ac:dyDescent="0.35">
      <c r="A23">
        <v>4</v>
      </c>
      <c r="B23" t="s">
        <v>2</v>
      </c>
      <c r="C23" t="s">
        <v>6</v>
      </c>
      <c r="D23" t="s">
        <v>5</v>
      </c>
      <c r="E23">
        <v>111.8</v>
      </c>
      <c r="F23">
        <v>98.899999999999991</v>
      </c>
      <c r="G23">
        <v>86</v>
      </c>
      <c r="H23">
        <v>124.69999999999999</v>
      </c>
      <c r="I23">
        <v>124.69999999999999</v>
      </c>
      <c r="J23">
        <v>137.6</v>
      </c>
      <c r="K23">
        <v>51.599999999999994</v>
      </c>
      <c r="M23">
        <v>44.59</v>
      </c>
      <c r="N23">
        <v>39.445</v>
      </c>
      <c r="O23">
        <v>17.150000000000002</v>
      </c>
      <c r="P23">
        <v>15.435</v>
      </c>
      <c r="Q23">
        <v>24.01</v>
      </c>
      <c r="R23">
        <v>12.005000000000001</v>
      </c>
      <c r="S23">
        <v>10.290000000000001</v>
      </c>
      <c r="U23">
        <v>4</v>
      </c>
      <c r="V23" t="s">
        <v>4</v>
      </c>
      <c r="W23" t="s">
        <v>6</v>
      </c>
      <c r="X23" t="s">
        <v>8</v>
      </c>
      <c r="Y23">
        <v>103.19999999999999</v>
      </c>
      <c r="Z23">
        <v>17.2</v>
      </c>
      <c r="AA23">
        <v>55.9</v>
      </c>
      <c r="AB23">
        <v>38.699999999999996</v>
      </c>
      <c r="AC23">
        <v>51.599999999999994</v>
      </c>
      <c r="AD23">
        <v>55.9</v>
      </c>
      <c r="AE23">
        <v>68.8</v>
      </c>
      <c r="AG23" s="9" t="s">
        <v>163</v>
      </c>
      <c r="AH23" s="9" t="s">
        <v>163</v>
      </c>
      <c r="AI23" s="9" t="s">
        <v>163</v>
      </c>
      <c r="AJ23" s="9" t="s">
        <v>163</v>
      </c>
      <c r="AK23" s="9" t="s">
        <v>163</v>
      </c>
      <c r="AL23" s="9" t="s">
        <v>163</v>
      </c>
      <c r="AM23" s="9" t="s">
        <v>163</v>
      </c>
      <c r="AO23">
        <v>4</v>
      </c>
      <c r="AP23" t="s">
        <v>4</v>
      </c>
      <c r="AQ23" t="s">
        <v>6</v>
      </c>
      <c r="AR23" t="s">
        <v>8</v>
      </c>
      <c r="AS23">
        <v>282.5</v>
      </c>
      <c r="AT23">
        <v>280.5</v>
      </c>
      <c r="AU23">
        <v>279.5</v>
      </c>
      <c r="AV23">
        <v>285.5</v>
      </c>
      <c r="AW23">
        <v>290.5</v>
      </c>
      <c r="AX23">
        <v>294.5</v>
      </c>
      <c r="AY23">
        <v>288.25</v>
      </c>
      <c r="BA23">
        <f t="shared" si="2"/>
        <v>36.530973451327434</v>
      </c>
      <c r="BB23">
        <f t="shared" si="3"/>
        <v>6.1319073083778965</v>
      </c>
      <c r="BC23">
        <f t="shared" si="4"/>
        <v>20</v>
      </c>
      <c r="BD23">
        <f t="shared" si="5"/>
        <v>13.555166374781082</v>
      </c>
      <c r="BE23">
        <f t="shared" si="6"/>
        <v>17.76247848537005</v>
      </c>
      <c r="BF23">
        <f t="shared" si="7"/>
        <v>18.981324278438031</v>
      </c>
      <c r="BG23">
        <f t="shared" si="8"/>
        <v>23.868169991326972</v>
      </c>
    </row>
    <row r="24" spans="1:67" x14ac:dyDescent="0.35">
      <c r="A24">
        <v>4</v>
      </c>
      <c r="B24" t="s">
        <v>2</v>
      </c>
      <c r="C24" t="s">
        <v>6</v>
      </c>
      <c r="D24" t="s">
        <v>9</v>
      </c>
      <c r="E24">
        <v>94.6</v>
      </c>
      <c r="F24">
        <v>141.9</v>
      </c>
      <c r="G24">
        <v>77.399999999999991</v>
      </c>
      <c r="H24">
        <v>124.69999999999999</v>
      </c>
      <c r="I24">
        <v>81.7</v>
      </c>
      <c r="J24">
        <v>98.899999999999991</v>
      </c>
      <c r="K24">
        <v>21.5</v>
      </c>
      <c r="M24">
        <v>46.305</v>
      </c>
      <c r="N24">
        <v>27.44</v>
      </c>
      <c r="O24">
        <v>13.72</v>
      </c>
      <c r="P24">
        <v>32.585000000000001</v>
      </c>
      <c r="Q24">
        <v>204.08500000000001</v>
      </c>
      <c r="R24" s="9" t="s">
        <v>163</v>
      </c>
      <c r="S24">
        <v>20.580000000000002</v>
      </c>
      <c r="U24">
        <v>4</v>
      </c>
      <c r="V24" t="s">
        <v>4</v>
      </c>
      <c r="W24" t="s">
        <v>6</v>
      </c>
      <c r="X24" t="s">
        <v>17</v>
      </c>
      <c r="Y24">
        <v>86</v>
      </c>
      <c r="Z24">
        <v>51.599999999999994</v>
      </c>
      <c r="AA24">
        <v>43</v>
      </c>
      <c r="AB24">
        <v>77.399999999999991</v>
      </c>
      <c r="AC24">
        <v>77.399999999999991</v>
      </c>
      <c r="AD24">
        <v>103.19999999999999</v>
      </c>
      <c r="AE24">
        <v>94.6</v>
      </c>
      <c r="AG24">
        <v>46.305</v>
      </c>
      <c r="AH24">
        <v>37.730000000000004</v>
      </c>
      <c r="AI24">
        <v>37.730000000000004</v>
      </c>
      <c r="AJ24">
        <v>13.72</v>
      </c>
      <c r="AK24">
        <v>25.725000000000001</v>
      </c>
      <c r="AL24">
        <v>27.44</v>
      </c>
      <c r="AM24">
        <v>20.580000000000002</v>
      </c>
      <c r="AO24">
        <v>4</v>
      </c>
      <c r="AP24" t="s">
        <v>4</v>
      </c>
      <c r="AQ24" t="s">
        <v>6</v>
      </c>
      <c r="AR24" t="s">
        <v>17</v>
      </c>
      <c r="AS24">
        <v>254</v>
      </c>
      <c r="AT24">
        <v>258.5</v>
      </c>
      <c r="AU24">
        <v>266</v>
      </c>
      <c r="AV24">
        <v>265.5</v>
      </c>
      <c r="AW24">
        <v>263.5</v>
      </c>
      <c r="AX24">
        <v>272</v>
      </c>
      <c r="AY24">
        <v>282</v>
      </c>
      <c r="BA24">
        <f t="shared" si="2"/>
        <v>33.858267716535437</v>
      </c>
      <c r="BB24">
        <f t="shared" si="3"/>
        <v>19.961315280464216</v>
      </c>
      <c r="BC24">
        <f t="shared" si="4"/>
        <v>16.165413533834585</v>
      </c>
      <c r="BD24">
        <f t="shared" si="5"/>
        <v>29.152542372881353</v>
      </c>
      <c r="BE24">
        <f t="shared" si="6"/>
        <v>29.373814041745728</v>
      </c>
      <c r="BF24">
        <f t="shared" si="7"/>
        <v>37.941176470588232</v>
      </c>
      <c r="BG24">
        <f t="shared" si="8"/>
        <v>33.546099290780141</v>
      </c>
      <c r="BI24">
        <f t="shared" si="9"/>
        <v>18.230314960629919</v>
      </c>
      <c r="BJ24">
        <f t="shared" si="10"/>
        <v>14.595744680851066</v>
      </c>
      <c r="BK24">
        <f t="shared" si="11"/>
        <v>14.184210526315791</v>
      </c>
      <c r="BL24">
        <f t="shared" si="12"/>
        <v>5.1676082862523547</v>
      </c>
      <c r="BM24">
        <f t="shared" si="13"/>
        <v>9.7628083491461108</v>
      </c>
      <c r="BN24">
        <f t="shared" si="14"/>
        <v>10.088235294117649</v>
      </c>
      <c r="BO24">
        <f t="shared" si="15"/>
        <v>7.2978723404255321</v>
      </c>
    </row>
    <row r="25" spans="1:67" x14ac:dyDescent="0.35">
      <c r="A25">
        <v>4</v>
      </c>
      <c r="B25" t="s">
        <v>4</v>
      </c>
      <c r="C25" t="s">
        <v>1</v>
      </c>
      <c r="D25" t="s">
        <v>48</v>
      </c>
      <c r="E25">
        <v>81.7</v>
      </c>
      <c r="F25">
        <v>124.69999999999999</v>
      </c>
      <c r="G25">
        <v>111.8</v>
      </c>
      <c r="H25">
        <v>111.8</v>
      </c>
      <c r="I25">
        <v>116.1</v>
      </c>
      <c r="J25">
        <v>133.29999999999998</v>
      </c>
      <c r="K25">
        <v>167.7</v>
      </c>
      <c r="M25">
        <v>89.18</v>
      </c>
      <c r="N25">
        <v>22.295000000000002</v>
      </c>
      <c r="O25">
        <v>58.31</v>
      </c>
      <c r="P25">
        <v>37.730000000000004</v>
      </c>
      <c r="Q25">
        <v>54.88</v>
      </c>
      <c r="R25">
        <v>25.725000000000001</v>
      </c>
      <c r="S25">
        <v>46.305</v>
      </c>
      <c r="U25">
        <v>5</v>
      </c>
      <c r="V25" t="s">
        <v>4</v>
      </c>
      <c r="W25" t="s">
        <v>6</v>
      </c>
      <c r="X25" t="s">
        <v>118</v>
      </c>
      <c r="Y25">
        <v>68.8</v>
      </c>
      <c r="Z25">
        <v>60.199999999999996</v>
      </c>
      <c r="AA25">
        <v>68.8</v>
      </c>
      <c r="AB25">
        <v>64.5</v>
      </c>
      <c r="AC25">
        <v>34.4</v>
      </c>
      <c r="AD25">
        <v>77.399999999999991</v>
      </c>
      <c r="AE25">
        <v>77.399999999999991</v>
      </c>
      <c r="AG25">
        <v>27.44</v>
      </c>
      <c r="AH25">
        <v>27.44</v>
      </c>
      <c r="AI25">
        <v>13.72</v>
      </c>
      <c r="AJ25">
        <v>15.435</v>
      </c>
      <c r="AK25">
        <v>34.300000000000004</v>
      </c>
      <c r="AL25">
        <v>12.005000000000001</v>
      </c>
      <c r="AM25">
        <v>24.01</v>
      </c>
      <c r="AO25">
        <v>5</v>
      </c>
      <c r="AP25" t="s">
        <v>4</v>
      </c>
      <c r="AQ25" t="s">
        <v>6</v>
      </c>
      <c r="AR25" t="s">
        <v>118</v>
      </c>
      <c r="AS25">
        <v>240</v>
      </c>
      <c r="AT25">
        <v>242.5</v>
      </c>
      <c r="AU25">
        <v>246</v>
      </c>
      <c r="AV25">
        <v>244.5</v>
      </c>
      <c r="AW25">
        <v>244.5</v>
      </c>
      <c r="AX25">
        <v>247.5</v>
      </c>
      <c r="AY25">
        <v>250.5</v>
      </c>
      <c r="BA25">
        <f t="shared" si="2"/>
        <v>28.666666666666668</v>
      </c>
      <c r="BB25">
        <f t="shared" si="3"/>
        <v>24.824742268041238</v>
      </c>
      <c r="BC25">
        <f t="shared" si="4"/>
        <v>27.967479674796746</v>
      </c>
      <c r="BD25">
        <f t="shared" si="5"/>
        <v>26.380368098159508</v>
      </c>
      <c r="BE25">
        <f t="shared" si="6"/>
        <v>14.069529652351736</v>
      </c>
      <c r="BF25">
        <f t="shared" si="7"/>
        <v>31.27272727272727</v>
      </c>
      <c r="BG25">
        <f t="shared" si="8"/>
        <v>30.898203592814365</v>
      </c>
      <c r="BI25">
        <f t="shared" si="9"/>
        <v>11.433333333333334</v>
      </c>
      <c r="BJ25">
        <f t="shared" si="10"/>
        <v>11.315463917525774</v>
      </c>
      <c r="BK25">
        <f t="shared" si="11"/>
        <v>5.5772357723577244</v>
      </c>
      <c r="BL25">
        <f t="shared" si="12"/>
        <v>6.3128834355828225</v>
      </c>
      <c r="BM25">
        <f t="shared" si="13"/>
        <v>14.028629856850717</v>
      </c>
      <c r="BN25">
        <f t="shared" si="14"/>
        <v>4.8505050505050509</v>
      </c>
      <c r="BO25">
        <f t="shared" si="15"/>
        <v>9.5848303393213587</v>
      </c>
    </row>
    <row r="26" spans="1:67" x14ac:dyDescent="0.35">
      <c r="A26">
        <v>4</v>
      </c>
      <c r="B26" t="s">
        <v>4</v>
      </c>
      <c r="C26" t="s">
        <v>1</v>
      </c>
      <c r="D26" t="s">
        <v>60</v>
      </c>
      <c r="E26">
        <v>90.3</v>
      </c>
      <c r="F26">
        <v>68.8</v>
      </c>
      <c r="G26">
        <v>103.19999999999999</v>
      </c>
      <c r="H26">
        <v>98.899999999999991</v>
      </c>
      <c r="I26">
        <v>94.6</v>
      </c>
      <c r="J26">
        <v>116.1</v>
      </c>
      <c r="K26">
        <v>81.7</v>
      </c>
      <c r="M26">
        <v>116.62</v>
      </c>
      <c r="N26">
        <v>58.31</v>
      </c>
      <c r="O26">
        <v>63.455000000000005</v>
      </c>
      <c r="P26">
        <v>66.885000000000005</v>
      </c>
      <c r="Q26">
        <v>58.31</v>
      </c>
      <c r="R26" s="9" t="s">
        <v>163</v>
      </c>
      <c r="S26">
        <v>58.31</v>
      </c>
      <c r="U26">
        <v>5</v>
      </c>
      <c r="V26" t="s">
        <v>4</v>
      </c>
      <c r="W26" t="s">
        <v>6</v>
      </c>
      <c r="X26" t="s">
        <v>122</v>
      </c>
      <c r="Y26">
        <v>129</v>
      </c>
      <c r="Z26">
        <v>68.8</v>
      </c>
      <c r="AA26">
        <v>172</v>
      </c>
      <c r="AB26">
        <v>154.79999999999998</v>
      </c>
      <c r="AC26">
        <v>172</v>
      </c>
      <c r="AD26">
        <v>86</v>
      </c>
      <c r="AE26">
        <v>129</v>
      </c>
      <c r="AG26">
        <v>3.43</v>
      </c>
      <c r="AH26">
        <v>10.290000000000001</v>
      </c>
      <c r="AI26">
        <v>12.005000000000001</v>
      </c>
      <c r="AJ26">
        <v>5.1450000000000005</v>
      </c>
      <c r="AK26">
        <v>12.005000000000001</v>
      </c>
      <c r="AL26">
        <v>12.005000000000001</v>
      </c>
      <c r="AM26">
        <v>18.865000000000002</v>
      </c>
      <c r="AO26">
        <v>5</v>
      </c>
      <c r="AP26" t="s">
        <v>4</v>
      </c>
      <c r="AQ26" t="s">
        <v>6</v>
      </c>
      <c r="AR26" t="s">
        <v>122</v>
      </c>
      <c r="AS26">
        <v>260.5</v>
      </c>
      <c r="AT26">
        <v>260.5</v>
      </c>
      <c r="AU26">
        <v>264</v>
      </c>
      <c r="AV26">
        <v>266</v>
      </c>
      <c r="AW26">
        <v>264</v>
      </c>
      <c r="AX26">
        <v>267.5</v>
      </c>
      <c r="AY26">
        <v>272</v>
      </c>
      <c r="BA26">
        <f t="shared" si="2"/>
        <v>49.520153550863725</v>
      </c>
      <c r="BB26">
        <f t="shared" si="3"/>
        <v>26.41074856046065</v>
      </c>
      <c r="BC26">
        <f t="shared" si="4"/>
        <v>65.151515151515156</v>
      </c>
      <c r="BD26">
        <f t="shared" si="5"/>
        <v>58.195488721804502</v>
      </c>
      <c r="BE26">
        <f t="shared" si="6"/>
        <v>65.151515151515156</v>
      </c>
      <c r="BF26">
        <f t="shared" si="7"/>
        <v>32.149532710280376</v>
      </c>
      <c r="BG26">
        <f t="shared" si="8"/>
        <v>47.42647058823529</v>
      </c>
      <c r="BI26">
        <f t="shared" si="9"/>
        <v>1.3166986564299425</v>
      </c>
      <c r="BJ26">
        <f t="shared" si="10"/>
        <v>3.9500959692898276</v>
      </c>
      <c r="BK26">
        <f t="shared" si="11"/>
        <v>4.5473484848484853</v>
      </c>
      <c r="BL26">
        <f t="shared" si="12"/>
        <v>1.9342105263157896</v>
      </c>
      <c r="BM26">
        <f t="shared" si="13"/>
        <v>4.5473484848484853</v>
      </c>
      <c r="BN26">
        <f t="shared" si="14"/>
        <v>4.4878504672897197</v>
      </c>
      <c r="BO26">
        <f t="shared" si="15"/>
        <v>6.9356617647058831</v>
      </c>
    </row>
    <row r="27" spans="1:67" s="10" customFormat="1" x14ac:dyDescent="0.35">
      <c r="A27" s="10">
        <v>4</v>
      </c>
      <c r="B27" s="10" t="s">
        <v>1</v>
      </c>
      <c r="C27" s="10" t="s">
        <v>1</v>
      </c>
      <c r="D27" s="10" t="s">
        <v>61</v>
      </c>
      <c r="E27" s="10">
        <v>137.6</v>
      </c>
      <c r="F27" s="10">
        <v>90.3</v>
      </c>
      <c r="G27" s="10">
        <v>90.3</v>
      </c>
      <c r="H27" s="10">
        <v>120.39999999999999</v>
      </c>
      <c r="I27" s="10">
        <v>90.3</v>
      </c>
      <c r="J27" s="10">
        <v>116.1</v>
      </c>
      <c r="K27" s="10">
        <v>90.3</v>
      </c>
      <c r="M27" s="10">
        <v>63.455000000000005</v>
      </c>
      <c r="N27" s="10">
        <v>58.31</v>
      </c>
      <c r="O27" s="10">
        <v>60.025000000000006</v>
      </c>
      <c r="P27" s="10">
        <v>44.59</v>
      </c>
      <c r="Q27" s="10">
        <v>66.885000000000005</v>
      </c>
      <c r="R27" s="10">
        <v>39.445</v>
      </c>
      <c r="S27" s="10">
        <v>15.435</v>
      </c>
      <c r="U27" s="10">
        <v>3</v>
      </c>
      <c r="V27" s="10" t="s">
        <v>1</v>
      </c>
      <c r="W27" s="10" t="s">
        <v>1</v>
      </c>
      <c r="X27" s="10" t="s">
        <v>52</v>
      </c>
      <c r="Y27" s="10">
        <v>4.3</v>
      </c>
      <c r="Z27" s="10">
        <v>0</v>
      </c>
      <c r="AA27" s="10">
        <v>98.899999999999991</v>
      </c>
      <c r="AB27" s="10">
        <v>98.899999999999991</v>
      </c>
      <c r="AC27" s="10">
        <v>111.8</v>
      </c>
      <c r="AD27" s="10">
        <v>111.8</v>
      </c>
      <c r="AE27" s="10">
        <v>77.399999999999991</v>
      </c>
      <c r="AG27" s="10">
        <v>102.9</v>
      </c>
      <c r="AH27" s="10">
        <v>89.18</v>
      </c>
      <c r="AI27" s="10">
        <v>59.853499999999997</v>
      </c>
      <c r="AJ27" s="10">
        <v>63.455000000000005</v>
      </c>
      <c r="AK27" s="10">
        <v>63.455000000000005</v>
      </c>
      <c r="AL27" s="10">
        <v>70.314999999999998</v>
      </c>
      <c r="AM27" s="10">
        <v>56.595000000000006</v>
      </c>
      <c r="AO27" s="10">
        <v>3</v>
      </c>
      <c r="AP27" s="10" t="s">
        <v>1</v>
      </c>
      <c r="AQ27" s="10" t="s">
        <v>1</v>
      </c>
      <c r="AR27" s="10" t="s">
        <v>52</v>
      </c>
      <c r="AS27" s="10">
        <v>539</v>
      </c>
      <c r="AT27" s="10">
        <v>536.5</v>
      </c>
      <c r="AU27" s="10">
        <v>538</v>
      </c>
      <c r="AV27" s="10">
        <v>534</v>
      </c>
      <c r="AW27" s="10">
        <v>552.5</v>
      </c>
      <c r="AX27" s="10">
        <v>560</v>
      </c>
      <c r="AY27" s="10">
        <v>571.5</v>
      </c>
      <c r="BA27" s="10">
        <f t="shared" si="2"/>
        <v>0.79777365491651209</v>
      </c>
      <c r="BB27" s="10">
        <f t="shared" si="3"/>
        <v>0</v>
      </c>
      <c r="BC27" s="10">
        <f t="shared" si="4"/>
        <v>18.382899628252787</v>
      </c>
      <c r="BD27" s="10">
        <f t="shared" si="5"/>
        <v>18.520599250936328</v>
      </c>
      <c r="BE27" s="10">
        <f t="shared" si="6"/>
        <v>20.235294117647058</v>
      </c>
      <c r="BF27" s="10">
        <f t="shared" si="7"/>
        <v>19.964285714285715</v>
      </c>
      <c r="BG27" s="10">
        <f t="shared" si="8"/>
        <v>13.543307086614172</v>
      </c>
      <c r="BI27" s="10">
        <f t="shared" si="9"/>
        <v>19.090909090909093</v>
      </c>
      <c r="BJ27" s="10">
        <f t="shared" si="10"/>
        <v>16.622553588070833</v>
      </c>
      <c r="BK27" s="10">
        <f t="shared" si="11"/>
        <v>11.125185873605947</v>
      </c>
      <c r="BL27" s="10">
        <f t="shared" si="12"/>
        <v>11.882958801498129</v>
      </c>
      <c r="BM27" s="10">
        <f t="shared" si="13"/>
        <v>11.485067873303169</v>
      </c>
      <c r="BN27" s="10">
        <f t="shared" si="14"/>
        <v>12.556249999999999</v>
      </c>
      <c r="BO27" s="10">
        <f t="shared" si="15"/>
        <v>9.9028871391076123</v>
      </c>
    </row>
    <row r="28" spans="1:67" s="10" customFormat="1" x14ac:dyDescent="0.35">
      <c r="A28" s="10">
        <v>4</v>
      </c>
      <c r="B28" s="10" t="s">
        <v>2</v>
      </c>
      <c r="C28" s="10" t="s">
        <v>6</v>
      </c>
      <c r="D28" s="10" t="s">
        <v>11</v>
      </c>
      <c r="E28" s="10">
        <v>154.79999999999998</v>
      </c>
      <c r="F28" s="10">
        <v>111.8</v>
      </c>
      <c r="G28" s="10">
        <v>210.7</v>
      </c>
      <c r="H28" s="10">
        <v>197.79999999999998</v>
      </c>
      <c r="I28" s="10">
        <v>146.19999999999999</v>
      </c>
      <c r="J28" s="10">
        <v>116.1</v>
      </c>
      <c r="K28" s="10">
        <v>129</v>
      </c>
      <c r="M28" s="10">
        <v>36.015000000000001</v>
      </c>
      <c r="N28" s="10">
        <v>36.015000000000001</v>
      </c>
      <c r="O28" s="10">
        <v>65.17</v>
      </c>
      <c r="P28" s="10">
        <v>48.02</v>
      </c>
      <c r="Q28" s="10">
        <v>118.33500000000001</v>
      </c>
      <c r="R28" s="10">
        <v>1.7150000000000001</v>
      </c>
      <c r="S28" s="10">
        <v>42.875</v>
      </c>
      <c r="U28" s="10">
        <v>4</v>
      </c>
      <c r="V28" s="10" t="s">
        <v>1</v>
      </c>
      <c r="W28" s="10" t="s">
        <v>1</v>
      </c>
      <c r="X28" s="10" t="s">
        <v>61</v>
      </c>
      <c r="Y28" s="10">
        <v>137.6</v>
      </c>
      <c r="Z28" s="10">
        <v>90.3</v>
      </c>
      <c r="AA28" s="10">
        <v>90.3</v>
      </c>
      <c r="AB28" s="10">
        <v>120.39999999999999</v>
      </c>
      <c r="AC28" s="10">
        <v>90.3</v>
      </c>
      <c r="AD28" s="10">
        <v>116.1</v>
      </c>
      <c r="AE28" s="10">
        <v>90.3</v>
      </c>
      <c r="AG28" s="10">
        <v>63.455000000000005</v>
      </c>
      <c r="AH28" s="10">
        <v>58.31</v>
      </c>
      <c r="AI28" s="10">
        <v>60.025000000000006</v>
      </c>
      <c r="AJ28" s="10">
        <v>44.59</v>
      </c>
      <c r="AK28" s="10">
        <v>66.885000000000005</v>
      </c>
      <c r="AL28" s="10">
        <v>39.445</v>
      </c>
      <c r="AM28" s="10">
        <v>15.435</v>
      </c>
      <c r="AO28" s="10">
        <v>4</v>
      </c>
      <c r="AP28" s="10" t="s">
        <v>1</v>
      </c>
      <c r="AQ28" s="10" t="s">
        <v>1</v>
      </c>
      <c r="AR28" s="10" t="s">
        <v>61</v>
      </c>
      <c r="AS28" s="10">
        <v>501.5</v>
      </c>
      <c r="AT28" s="10">
        <v>505.5</v>
      </c>
      <c r="AU28" s="10">
        <v>514.5</v>
      </c>
      <c r="AV28" s="10">
        <v>525</v>
      </c>
      <c r="AW28" s="10">
        <v>530.5</v>
      </c>
      <c r="AX28" s="10">
        <v>545.5</v>
      </c>
      <c r="AY28" s="10">
        <v>546.5</v>
      </c>
      <c r="BA28" s="10">
        <f t="shared" si="2"/>
        <v>27.437686939182456</v>
      </c>
      <c r="BB28" s="10">
        <f t="shared" si="3"/>
        <v>17.863501483679524</v>
      </c>
      <c r="BC28" s="10">
        <f t="shared" si="4"/>
        <v>17.551020408163264</v>
      </c>
      <c r="BD28" s="10">
        <f t="shared" si="5"/>
        <v>22.93333333333333</v>
      </c>
      <c r="BE28" s="10">
        <f t="shared" si="6"/>
        <v>17.021677662582469</v>
      </c>
      <c r="BF28" s="10">
        <f t="shared" si="7"/>
        <v>21.283226397800181</v>
      </c>
      <c r="BG28" s="10">
        <f t="shared" si="8"/>
        <v>16.523330283623057</v>
      </c>
      <c r="BI28" s="10">
        <f t="shared" si="9"/>
        <v>12.653040877367896</v>
      </c>
      <c r="BJ28" s="10">
        <f t="shared" si="10"/>
        <v>11.535113748763601</v>
      </c>
      <c r="BK28" s="10">
        <f t="shared" si="11"/>
        <v>11.666666666666668</v>
      </c>
      <c r="BL28" s="10">
        <f t="shared" si="12"/>
        <v>8.4933333333333341</v>
      </c>
      <c r="BM28" s="10">
        <f t="shared" si="13"/>
        <v>12.607917059377947</v>
      </c>
      <c r="BN28" s="10">
        <f t="shared" si="14"/>
        <v>7.230980751604033</v>
      </c>
      <c r="BO28" s="10">
        <f t="shared" si="15"/>
        <v>2.8243366880146388</v>
      </c>
    </row>
    <row r="29" spans="1:67" x14ac:dyDescent="0.35">
      <c r="A29">
        <v>4</v>
      </c>
      <c r="B29" t="s">
        <v>2</v>
      </c>
      <c r="C29" t="s">
        <v>6</v>
      </c>
      <c r="D29" t="s">
        <v>13</v>
      </c>
      <c r="E29">
        <v>124.69999999999999</v>
      </c>
      <c r="F29">
        <v>55.9</v>
      </c>
      <c r="G29">
        <v>64.5</v>
      </c>
      <c r="H29">
        <v>64.5</v>
      </c>
      <c r="I29">
        <v>68.8</v>
      </c>
      <c r="J29">
        <v>64.5</v>
      </c>
      <c r="K29">
        <v>64.5</v>
      </c>
      <c r="M29">
        <v>36.015000000000001</v>
      </c>
      <c r="N29">
        <v>8.5750000000000011</v>
      </c>
      <c r="O29">
        <v>12.005000000000001</v>
      </c>
      <c r="P29">
        <v>30.87</v>
      </c>
      <c r="Q29">
        <v>25.725000000000001</v>
      </c>
      <c r="R29" s="9" t="s">
        <v>163</v>
      </c>
      <c r="S29" s="9" t="s">
        <v>163</v>
      </c>
      <c r="U29">
        <v>4</v>
      </c>
      <c r="V29" t="s">
        <v>2</v>
      </c>
      <c r="W29" t="s">
        <v>1</v>
      </c>
      <c r="X29" t="s">
        <v>0</v>
      </c>
      <c r="Y29">
        <v>111.8</v>
      </c>
      <c r="Z29">
        <v>81.7</v>
      </c>
      <c r="AA29">
        <v>129</v>
      </c>
      <c r="AB29">
        <v>107.5</v>
      </c>
      <c r="AC29">
        <v>258</v>
      </c>
      <c r="AD29">
        <v>90.3</v>
      </c>
      <c r="AE29">
        <v>150.5</v>
      </c>
      <c r="AG29">
        <v>60.025000000000006</v>
      </c>
      <c r="AH29">
        <v>56.595000000000006</v>
      </c>
      <c r="AI29">
        <v>37.730000000000004</v>
      </c>
      <c r="AJ29">
        <v>37.730000000000004</v>
      </c>
      <c r="AK29">
        <v>37.730000000000004</v>
      </c>
      <c r="AL29">
        <v>29.155000000000001</v>
      </c>
      <c r="AM29">
        <v>30.87</v>
      </c>
      <c r="AO29">
        <v>4</v>
      </c>
      <c r="AP29" t="s">
        <v>2</v>
      </c>
      <c r="AQ29" t="s">
        <v>1</v>
      </c>
      <c r="AR29" t="s">
        <v>0</v>
      </c>
      <c r="AS29">
        <v>452</v>
      </c>
      <c r="AT29">
        <v>454.5</v>
      </c>
      <c r="AU29">
        <v>463</v>
      </c>
      <c r="AV29">
        <v>464.5</v>
      </c>
      <c r="AW29">
        <v>476</v>
      </c>
      <c r="AX29">
        <v>480.5</v>
      </c>
      <c r="AY29">
        <v>488.5</v>
      </c>
      <c r="BA29">
        <f t="shared" si="2"/>
        <v>24.734513274336283</v>
      </c>
      <c r="BB29">
        <f t="shared" si="3"/>
        <v>17.975797579757977</v>
      </c>
      <c r="BC29">
        <f t="shared" si="4"/>
        <v>27.861771058315334</v>
      </c>
      <c r="BD29">
        <f t="shared" si="5"/>
        <v>23.143164693218516</v>
      </c>
      <c r="BE29">
        <f t="shared" si="6"/>
        <v>54.201680672268907</v>
      </c>
      <c r="BF29">
        <f t="shared" si="7"/>
        <v>18.792924037460978</v>
      </c>
      <c r="BG29">
        <f t="shared" si="8"/>
        <v>30.808597748208804</v>
      </c>
      <c r="BI29">
        <f t="shared" si="9"/>
        <v>13.279867256637171</v>
      </c>
      <c r="BJ29">
        <f t="shared" si="10"/>
        <v>12.452145214521455</v>
      </c>
      <c r="BK29">
        <f t="shared" si="11"/>
        <v>8.1490280777537816</v>
      </c>
      <c r="BL29">
        <f t="shared" si="12"/>
        <v>8.1227125941873002</v>
      </c>
      <c r="BM29">
        <f t="shared" si="13"/>
        <v>7.9264705882352944</v>
      </c>
      <c r="BN29">
        <f t="shared" si="14"/>
        <v>6.0676378772112383</v>
      </c>
      <c r="BO29">
        <f t="shared" si="15"/>
        <v>6.3193449334698055</v>
      </c>
    </row>
    <row r="30" spans="1:67" x14ac:dyDescent="0.35">
      <c r="A30">
        <v>4</v>
      </c>
      <c r="B30" t="s">
        <v>4</v>
      </c>
      <c r="C30" t="s">
        <v>1</v>
      </c>
      <c r="D30" t="s">
        <v>63</v>
      </c>
      <c r="E30">
        <v>137.6</v>
      </c>
      <c r="F30">
        <v>111.8</v>
      </c>
      <c r="G30">
        <v>124.69999999999999</v>
      </c>
      <c r="H30">
        <v>86</v>
      </c>
      <c r="I30">
        <v>129</v>
      </c>
      <c r="J30">
        <v>98.899999999999991</v>
      </c>
      <c r="K30">
        <v>116.1</v>
      </c>
      <c r="M30">
        <v>61.74</v>
      </c>
      <c r="N30">
        <v>60.025000000000006</v>
      </c>
      <c r="O30">
        <v>36.015000000000001</v>
      </c>
      <c r="P30">
        <v>51.45</v>
      </c>
      <c r="Q30">
        <v>48.02</v>
      </c>
      <c r="R30">
        <v>48.02</v>
      </c>
      <c r="S30">
        <v>44.59</v>
      </c>
      <c r="U30">
        <v>4</v>
      </c>
      <c r="V30" t="s">
        <v>2</v>
      </c>
      <c r="W30" t="s">
        <v>1</v>
      </c>
      <c r="X30" t="s">
        <v>50</v>
      </c>
      <c r="Y30">
        <v>116.1</v>
      </c>
      <c r="Z30">
        <v>137.6</v>
      </c>
      <c r="AA30">
        <v>133.29999999999998</v>
      </c>
      <c r="AB30">
        <v>219.29999999999998</v>
      </c>
      <c r="AC30">
        <v>266.59999999999997</v>
      </c>
      <c r="AD30">
        <v>167.7</v>
      </c>
      <c r="AE30">
        <v>193.5</v>
      </c>
      <c r="AG30">
        <v>87.465000000000003</v>
      </c>
      <c r="AH30">
        <v>56.595000000000006</v>
      </c>
      <c r="AI30">
        <v>44.59</v>
      </c>
      <c r="AJ30">
        <v>49.734999999999999</v>
      </c>
      <c r="AK30">
        <v>42.875</v>
      </c>
      <c r="AL30">
        <v>36.015000000000001</v>
      </c>
      <c r="AM30">
        <v>25.725000000000001</v>
      </c>
      <c r="AN30" s="9"/>
      <c r="AO30">
        <v>4</v>
      </c>
      <c r="AP30" t="s">
        <v>2</v>
      </c>
      <c r="AQ30" t="s">
        <v>1</v>
      </c>
      <c r="AR30" t="s">
        <v>50</v>
      </c>
      <c r="AS30">
        <v>503</v>
      </c>
      <c r="AT30">
        <v>509</v>
      </c>
      <c r="AU30">
        <v>516</v>
      </c>
      <c r="AV30">
        <v>528.5</v>
      </c>
      <c r="AW30">
        <v>544.5</v>
      </c>
      <c r="AX30">
        <v>561</v>
      </c>
      <c r="AY30">
        <v>571</v>
      </c>
      <c r="BA30">
        <f t="shared" si="2"/>
        <v>23.081510934393638</v>
      </c>
      <c r="BB30">
        <f t="shared" si="3"/>
        <v>27.033398821218075</v>
      </c>
      <c r="BC30">
        <f t="shared" si="4"/>
        <v>25.833333333333329</v>
      </c>
      <c r="BD30">
        <f t="shared" si="5"/>
        <v>41.494796594134336</v>
      </c>
      <c r="BE30">
        <f t="shared" si="6"/>
        <v>48.962350780532596</v>
      </c>
      <c r="BF30">
        <f t="shared" si="7"/>
        <v>29.893048128342244</v>
      </c>
      <c r="BG30">
        <f t="shared" si="8"/>
        <v>33.887915936952716</v>
      </c>
      <c r="BI30">
        <f t="shared" si="9"/>
        <v>17.388667992047715</v>
      </c>
      <c r="BJ30">
        <f t="shared" si="10"/>
        <v>11.118860510805503</v>
      </c>
      <c r="BK30">
        <f t="shared" si="11"/>
        <v>8.6414728682170558</v>
      </c>
      <c r="BL30">
        <f t="shared" si="12"/>
        <v>9.4105960264900652</v>
      </c>
      <c r="BM30">
        <f t="shared" si="13"/>
        <v>7.8741965105601466</v>
      </c>
      <c r="BN30">
        <f t="shared" si="14"/>
        <v>6.4197860962566837</v>
      </c>
      <c r="BO30">
        <f t="shared" si="15"/>
        <v>4.5052539404553418</v>
      </c>
    </row>
    <row r="31" spans="1:67" x14ac:dyDescent="0.35">
      <c r="A31">
        <v>4</v>
      </c>
      <c r="B31" t="s">
        <v>2</v>
      </c>
      <c r="C31" t="s">
        <v>1</v>
      </c>
      <c r="D31" t="s">
        <v>50</v>
      </c>
      <c r="E31">
        <v>116.1</v>
      </c>
      <c r="F31">
        <v>137.6</v>
      </c>
      <c r="G31">
        <v>133.29999999999998</v>
      </c>
      <c r="H31">
        <v>219.29999999999998</v>
      </c>
      <c r="I31">
        <v>266.59999999999997</v>
      </c>
      <c r="J31">
        <v>167.7</v>
      </c>
      <c r="K31">
        <v>193.5</v>
      </c>
      <c r="M31">
        <v>87.465000000000003</v>
      </c>
      <c r="N31">
        <v>56.595000000000006</v>
      </c>
      <c r="O31">
        <v>44.59</v>
      </c>
      <c r="P31">
        <v>49.734999999999999</v>
      </c>
      <c r="Q31">
        <v>42.875</v>
      </c>
      <c r="R31">
        <v>36.015000000000001</v>
      </c>
      <c r="S31">
        <v>25.725000000000001</v>
      </c>
      <c r="U31">
        <v>5</v>
      </c>
      <c r="V31" t="s">
        <v>2</v>
      </c>
      <c r="W31" t="s">
        <v>1</v>
      </c>
      <c r="X31" t="s">
        <v>107</v>
      </c>
      <c r="Y31">
        <v>163.4</v>
      </c>
      <c r="Z31">
        <v>103.19999999999999</v>
      </c>
      <c r="AA31">
        <v>107.5</v>
      </c>
      <c r="AB31">
        <v>111.8</v>
      </c>
      <c r="AC31">
        <v>86</v>
      </c>
      <c r="AD31">
        <v>124.69999999999999</v>
      </c>
      <c r="AE31">
        <v>94.6</v>
      </c>
      <c r="AG31">
        <v>44.59</v>
      </c>
      <c r="AH31">
        <v>48.02</v>
      </c>
      <c r="AI31">
        <v>41.160000000000004</v>
      </c>
      <c r="AJ31">
        <v>49.734999999999999</v>
      </c>
      <c r="AK31">
        <v>51.45</v>
      </c>
      <c r="AL31">
        <v>42.875</v>
      </c>
      <c r="AM31">
        <v>46.305</v>
      </c>
      <c r="AO31">
        <v>5</v>
      </c>
      <c r="AP31" t="s">
        <v>2</v>
      </c>
      <c r="AQ31" t="s">
        <v>1</v>
      </c>
      <c r="AR31" t="s">
        <v>107</v>
      </c>
      <c r="AS31">
        <v>462</v>
      </c>
      <c r="AT31">
        <v>483</v>
      </c>
      <c r="AU31">
        <v>477.5</v>
      </c>
      <c r="AV31">
        <v>483</v>
      </c>
      <c r="AW31">
        <v>493</v>
      </c>
      <c r="AX31">
        <v>502</v>
      </c>
      <c r="AY31">
        <v>509</v>
      </c>
      <c r="BA31">
        <f t="shared" si="2"/>
        <v>35.367965367965368</v>
      </c>
      <c r="BB31">
        <f t="shared" si="3"/>
        <v>21.366459627329188</v>
      </c>
      <c r="BC31">
        <f t="shared" si="4"/>
        <v>22.513089005235599</v>
      </c>
      <c r="BD31">
        <f t="shared" si="5"/>
        <v>23.146997929606624</v>
      </c>
      <c r="BE31">
        <f t="shared" si="6"/>
        <v>17.444219066937119</v>
      </c>
      <c r="BF31">
        <f t="shared" si="7"/>
        <v>24.840637450199203</v>
      </c>
      <c r="BG31">
        <f t="shared" si="8"/>
        <v>18.585461689587426</v>
      </c>
      <c r="BI31">
        <f t="shared" si="9"/>
        <v>9.6515151515151523</v>
      </c>
      <c r="BJ31">
        <f t="shared" si="10"/>
        <v>9.9420289855072461</v>
      </c>
      <c r="BK31">
        <f t="shared" si="11"/>
        <v>8.6198952879581157</v>
      </c>
      <c r="BL31">
        <f t="shared" si="12"/>
        <v>10.297101449275361</v>
      </c>
      <c r="BM31">
        <f t="shared" si="13"/>
        <v>10.436105476673427</v>
      </c>
      <c r="BN31">
        <f t="shared" si="14"/>
        <v>8.540836653386453</v>
      </c>
      <c r="BO31">
        <f t="shared" si="15"/>
        <v>9.0972495088408643</v>
      </c>
    </row>
    <row r="32" spans="1:67" x14ac:dyDescent="0.35">
      <c r="A32">
        <v>4</v>
      </c>
      <c r="B32" t="s">
        <v>2</v>
      </c>
      <c r="C32" t="s">
        <v>6</v>
      </c>
      <c r="D32" t="s">
        <v>15</v>
      </c>
      <c r="E32">
        <v>77.399999999999991</v>
      </c>
      <c r="F32">
        <v>120.39999999999999</v>
      </c>
      <c r="G32">
        <v>111.8</v>
      </c>
      <c r="H32">
        <v>120.39999999999999</v>
      </c>
      <c r="I32">
        <v>98.899999999999991</v>
      </c>
      <c r="J32">
        <v>98.899999999999991</v>
      </c>
      <c r="K32">
        <v>116.1</v>
      </c>
      <c r="M32">
        <v>20.580000000000002</v>
      </c>
      <c r="N32">
        <v>17.150000000000002</v>
      </c>
      <c r="O32">
        <v>8.5750000000000011</v>
      </c>
      <c r="P32">
        <v>17.150000000000002</v>
      </c>
      <c r="Q32">
        <v>15.435</v>
      </c>
      <c r="R32">
        <v>22.295000000000002</v>
      </c>
      <c r="S32">
        <v>17.150000000000002</v>
      </c>
      <c r="U32">
        <v>5</v>
      </c>
      <c r="V32" t="s">
        <v>2</v>
      </c>
      <c r="W32" t="s">
        <v>1</v>
      </c>
      <c r="X32" t="s">
        <v>108</v>
      </c>
      <c r="Y32">
        <v>163.4</v>
      </c>
      <c r="Z32">
        <v>103.19999999999999</v>
      </c>
      <c r="AA32">
        <v>141.9</v>
      </c>
      <c r="AB32">
        <v>159.1</v>
      </c>
      <c r="AC32">
        <v>137.6</v>
      </c>
      <c r="AD32">
        <v>129</v>
      </c>
      <c r="AE32">
        <v>116.1</v>
      </c>
      <c r="AG32">
        <v>27.44</v>
      </c>
      <c r="AH32">
        <v>37.730000000000004</v>
      </c>
      <c r="AI32">
        <v>39.445</v>
      </c>
      <c r="AJ32">
        <v>34.300000000000004</v>
      </c>
      <c r="AK32">
        <v>39.445</v>
      </c>
      <c r="AL32">
        <v>39.445</v>
      </c>
      <c r="AM32">
        <v>41.160000000000004</v>
      </c>
      <c r="AO32">
        <v>5</v>
      </c>
      <c r="AP32" t="s">
        <v>2</v>
      </c>
      <c r="AQ32" t="s">
        <v>1</v>
      </c>
      <c r="AR32" t="s">
        <v>108</v>
      </c>
      <c r="AS32">
        <v>485.5</v>
      </c>
      <c r="AT32">
        <v>490.5</v>
      </c>
      <c r="AU32">
        <v>496</v>
      </c>
      <c r="AV32">
        <v>507</v>
      </c>
      <c r="AW32">
        <v>511.5</v>
      </c>
      <c r="AX32">
        <v>520.5</v>
      </c>
      <c r="AY32">
        <v>533</v>
      </c>
      <c r="BA32">
        <f t="shared" si="2"/>
        <v>33.656024716786817</v>
      </c>
      <c r="BB32">
        <f t="shared" si="3"/>
        <v>21.039755351681954</v>
      </c>
      <c r="BC32">
        <f t="shared" si="4"/>
        <v>28.608870967741932</v>
      </c>
      <c r="BD32">
        <f t="shared" si="5"/>
        <v>31.380670611439843</v>
      </c>
      <c r="BE32">
        <f t="shared" si="6"/>
        <v>26.901270772238512</v>
      </c>
      <c r="BF32">
        <f t="shared" si="7"/>
        <v>24.78386167146974</v>
      </c>
      <c r="BG32">
        <f t="shared" si="8"/>
        <v>21.782363977485929</v>
      </c>
      <c r="BI32">
        <f t="shared" si="9"/>
        <v>5.6519052523171993</v>
      </c>
      <c r="BJ32">
        <f t="shared" si="10"/>
        <v>7.6921508664627938</v>
      </c>
      <c r="BK32">
        <f t="shared" si="11"/>
        <v>7.9526209677419359</v>
      </c>
      <c r="BL32">
        <f t="shared" si="12"/>
        <v>6.7652859960552272</v>
      </c>
      <c r="BM32">
        <f t="shared" si="13"/>
        <v>7.7116324535679377</v>
      </c>
      <c r="BN32">
        <f t="shared" si="14"/>
        <v>7.5782901056676275</v>
      </c>
      <c r="BO32">
        <f t="shared" si="15"/>
        <v>7.7223264540337722</v>
      </c>
    </row>
    <row r="33" spans="1:67" x14ac:dyDescent="0.35">
      <c r="A33">
        <v>4</v>
      </c>
      <c r="B33" t="s">
        <v>4</v>
      </c>
      <c r="C33" t="s">
        <v>6</v>
      </c>
      <c r="D33" t="s">
        <v>17</v>
      </c>
      <c r="E33">
        <v>86</v>
      </c>
      <c r="F33">
        <v>51.599999999999994</v>
      </c>
      <c r="G33">
        <v>43</v>
      </c>
      <c r="H33">
        <v>77.399999999999991</v>
      </c>
      <c r="I33">
        <v>77.399999999999991</v>
      </c>
      <c r="J33">
        <v>103.19999999999999</v>
      </c>
      <c r="K33">
        <v>94.6</v>
      </c>
      <c r="M33">
        <v>46.305</v>
      </c>
      <c r="N33">
        <v>37.730000000000004</v>
      </c>
      <c r="O33">
        <v>37.730000000000004</v>
      </c>
      <c r="P33">
        <v>13.72</v>
      </c>
      <c r="Q33">
        <v>25.725000000000001</v>
      </c>
      <c r="R33">
        <v>27.44</v>
      </c>
      <c r="S33">
        <v>20.580000000000002</v>
      </c>
      <c r="U33">
        <v>5</v>
      </c>
      <c r="V33" t="s">
        <v>2</v>
      </c>
      <c r="W33" t="s">
        <v>1</v>
      </c>
      <c r="X33" t="s">
        <v>111</v>
      </c>
      <c r="Y33">
        <v>107.5</v>
      </c>
      <c r="Z33">
        <v>197.79999999999998</v>
      </c>
      <c r="AA33">
        <v>176.29999999999998</v>
      </c>
      <c r="AB33">
        <v>116.1</v>
      </c>
      <c r="AC33">
        <v>141.9</v>
      </c>
      <c r="AD33">
        <v>163.4</v>
      </c>
      <c r="AE33">
        <v>90.3</v>
      </c>
      <c r="AG33">
        <v>75.460000000000008</v>
      </c>
      <c r="AH33">
        <v>66.885000000000005</v>
      </c>
      <c r="AI33">
        <v>44.59</v>
      </c>
      <c r="AJ33">
        <v>58.31</v>
      </c>
      <c r="AK33">
        <v>56.595000000000006</v>
      </c>
      <c r="AL33">
        <v>48.02</v>
      </c>
      <c r="AM33">
        <v>54.88</v>
      </c>
      <c r="AO33">
        <v>5</v>
      </c>
      <c r="AP33" t="s">
        <v>2</v>
      </c>
      <c r="AQ33" t="s">
        <v>1</v>
      </c>
      <c r="AR33" t="s">
        <v>111</v>
      </c>
      <c r="AS33">
        <v>539.5</v>
      </c>
      <c r="AT33">
        <v>541</v>
      </c>
      <c r="AU33">
        <v>557</v>
      </c>
      <c r="AV33">
        <v>561.5</v>
      </c>
      <c r="AW33">
        <v>563</v>
      </c>
      <c r="AX33">
        <v>575</v>
      </c>
      <c r="AY33">
        <v>584</v>
      </c>
      <c r="BA33">
        <f t="shared" si="2"/>
        <v>19.925857275254867</v>
      </c>
      <c r="BB33">
        <f t="shared" si="3"/>
        <v>36.561922365988906</v>
      </c>
      <c r="BC33">
        <f t="shared" si="4"/>
        <v>31.651705565529621</v>
      </c>
      <c r="BD33">
        <f t="shared" si="5"/>
        <v>20.676758682101511</v>
      </c>
      <c r="BE33">
        <f t="shared" si="6"/>
        <v>25.204262877442275</v>
      </c>
      <c r="BF33">
        <f t="shared" si="7"/>
        <v>28.417391304347827</v>
      </c>
      <c r="BG33">
        <f t="shared" si="8"/>
        <v>15.462328767123287</v>
      </c>
      <c r="BI33">
        <f t="shared" si="9"/>
        <v>13.987025023169602</v>
      </c>
      <c r="BJ33">
        <f t="shared" si="10"/>
        <v>12.363216266173753</v>
      </c>
      <c r="BK33">
        <f t="shared" si="11"/>
        <v>8.0053859964093359</v>
      </c>
      <c r="BL33">
        <f t="shared" si="12"/>
        <v>10.384683882457702</v>
      </c>
      <c r="BM33">
        <f t="shared" si="13"/>
        <v>10.052397868561281</v>
      </c>
      <c r="BN33">
        <f t="shared" si="14"/>
        <v>8.3513043478260869</v>
      </c>
      <c r="BO33">
        <f t="shared" si="15"/>
        <v>9.3972602739726039</v>
      </c>
    </row>
    <row r="34" spans="1:67" s="10" customFormat="1" x14ac:dyDescent="0.35">
      <c r="A34" s="10">
        <v>4</v>
      </c>
      <c r="B34" s="10" t="s">
        <v>2</v>
      </c>
      <c r="C34" s="10" t="s">
        <v>6</v>
      </c>
      <c r="D34" s="10" t="s">
        <v>19</v>
      </c>
      <c r="E34" s="10">
        <v>68.8</v>
      </c>
      <c r="F34" s="10">
        <v>81.7</v>
      </c>
      <c r="G34" s="10">
        <v>94.6</v>
      </c>
      <c r="H34" s="10">
        <v>111.8</v>
      </c>
      <c r="I34" s="10">
        <v>111.8</v>
      </c>
      <c r="J34" s="10">
        <v>120.39999999999999</v>
      </c>
      <c r="K34" s="10">
        <v>116.1</v>
      </c>
      <c r="M34" s="10">
        <v>66.885000000000005</v>
      </c>
      <c r="N34" s="10">
        <v>22.295000000000002</v>
      </c>
      <c r="O34" s="10">
        <v>13.72</v>
      </c>
      <c r="P34" s="10">
        <v>27.44</v>
      </c>
      <c r="Q34" s="10">
        <v>37.730000000000004</v>
      </c>
      <c r="R34" s="10">
        <v>8.5750000000000011</v>
      </c>
      <c r="S34" s="10">
        <v>27.44</v>
      </c>
      <c r="U34" s="10">
        <v>3</v>
      </c>
      <c r="V34" s="10" t="s">
        <v>4</v>
      </c>
      <c r="W34" s="10" t="s">
        <v>1</v>
      </c>
      <c r="X34" s="10" t="s">
        <v>56</v>
      </c>
      <c r="Y34" s="10">
        <v>245.1</v>
      </c>
      <c r="Z34" s="10">
        <v>120.39999999999999</v>
      </c>
      <c r="AA34" s="10">
        <v>129</v>
      </c>
      <c r="AB34" s="10">
        <v>81.7</v>
      </c>
      <c r="AC34" s="10">
        <v>21.5</v>
      </c>
      <c r="AD34" s="10">
        <v>34.4</v>
      </c>
      <c r="AE34" s="10">
        <v>43</v>
      </c>
      <c r="AG34" s="10">
        <v>60.025000000000006</v>
      </c>
      <c r="AH34" s="10">
        <v>77.174999999999997</v>
      </c>
      <c r="AI34" s="10">
        <v>73.745000000000005</v>
      </c>
      <c r="AJ34" s="10">
        <v>75.460000000000008</v>
      </c>
      <c r="AK34" s="10">
        <v>82.320000000000007</v>
      </c>
      <c r="AL34" s="10">
        <v>68.600000000000009</v>
      </c>
      <c r="AM34" s="10">
        <v>77.174999999999997</v>
      </c>
      <c r="AO34" s="10">
        <v>3</v>
      </c>
      <c r="AP34" s="10" t="s">
        <v>4</v>
      </c>
      <c r="AQ34" s="10" t="s">
        <v>1</v>
      </c>
      <c r="AR34" s="10" t="s">
        <v>56</v>
      </c>
      <c r="AS34" s="10">
        <v>624.5</v>
      </c>
      <c r="AT34" s="10">
        <v>617.5</v>
      </c>
      <c r="AU34" s="10">
        <v>630.5</v>
      </c>
      <c r="AV34" s="10">
        <v>638</v>
      </c>
      <c r="AW34" s="10">
        <v>640</v>
      </c>
      <c r="AX34" s="10">
        <v>647</v>
      </c>
      <c r="AY34" s="10">
        <v>636</v>
      </c>
      <c r="BA34" s="10">
        <f t="shared" si="2"/>
        <v>39.247397918334663</v>
      </c>
      <c r="BB34" s="10">
        <f t="shared" si="3"/>
        <v>19.497975708502022</v>
      </c>
      <c r="BC34" s="10">
        <f t="shared" si="4"/>
        <v>20.459952418715304</v>
      </c>
      <c r="BD34" s="10">
        <f t="shared" si="5"/>
        <v>12.805642633228839</v>
      </c>
      <c r="BE34" s="10">
        <f t="shared" si="6"/>
        <v>3.359375</v>
      </c>
      <c r="BF34" s="10">
        <f t="shared" si="7"/>
        <v>5.3168469860896437</v>
      </c>
      <c r="BG34" s="10">
        <f t="shared" si="8"/>
        <v>6.7610062893081757</v>
      </c>
      <c r="BI34" s="10">
        <f t="shared" si="9"/>
        <v>9.6116893514811856</v>
      </c>
      <c r="BJ34" s="10">
        <f t="shared" si="10"/>
        <v>12.497975708502024</v>
      </c>
      <c r="BK34" s="10">
        <f t="shared" si="11"/>
        <v>11.696272799365584</v>
      </c>
      <c r="BL34" s="10">
        <f t="shared" si="12"/>
        <v>11.827586206896552</v>
      </c>
      <c r="BM34" s="10">
        <f t="shared" si="13"/>
        <v>12.862500000000002</v>
      </c>
      <c r="BN34" s="10">
        <f t="shared" si="14"/>
        <v>10.602782071097373</v>
      </c>
      <c r="BO34" s="10">
        <f t="shared" si="15"/>
        <v>12.134433962264151</v>
      </c>
    </row>
    <row r="35" spans="1:67" s="10" customFormat="1" x14ac:dyDescent="0.35">
      <c r="A35" s="10">
        <v>5</v>
      </c>
      <c r="B35" s="10" t="s">
        <v>2</v>
      </c>
      <c r="C35" s="10" t="s">
        <v>1</v>
      </c>
      <c r="D35" s="10" t="s">
        <v>107</v>
      </c>
      <c r="E35" s="10">
        <v>163.4</v>
      </c>
      <c r="F35" s="10">
        <v>103.19999999999999</v>
      </c>
      <c r="G35" s="10">
        <v>107.5</v>
      </c>
      <c r="H35" s="10">
        <v>111.8</v>
      </c>
      <c r="I35" s="10">
        <v>86</v>
      </c>
      <c r="J35" s="10">
        <v>124.69999999999999</v>
      </c>
      <c r="K35" s="10">
        <v>94.6</v>
      </c>
      <c r="M35" s="10">
        <v>44.59</v>
      </c>
      <c r="N35" s="10">
        <v>48.02</v>
      </c>
      <c r="O35" s="10">
        <v>41.160000000000004</v>
      </c>
      <c r="P35" s="10">
        <v>49.734999999999999</v>
      </c>
      <c r="Q35" s="10">
        <v>51.45</v>
      </c>
      <c r="R35" s="10">
        <v>42.875</v>
      </c>
      <c r="S35" s="10">
        <v>46.305</v>
      </c>
      <c r="U35" s="10">
        <v>3</v>
      </c>
      <c r="V35" s="10" t="s">
        <v>4</v>
      </c>
      <c r="W35" s="10" t="s">
        <v>1</v>
      </c>
      <c r="X35" s="10" t="s">
        <v>58</v>
      </c>
      <c r="Y35" s="10">
        <v>184.9</v>
      </c>
      <c r="Z35" s="10">
        <v>141.9</v>
      </c>
      <c r="AA35" s="10">
        <v>120.39999999999999</v>
      </c>
      <c r="AB35" s="10">
        <v>163.4</v>
      </c>
      <c r="AC35" s="10">
        <v>133.29999999999998</v>
      </c>
      <c r="AD35" s="10">
        <v>116.1</v>
      </c>
      <c r="AE35" s="10">
        <v>215</v>
      </c>
      <c r="AG35" s="10">
        <v>53.164999999999999</v>
      </c>
      <c r="AH35" s="10">
        <v>36.015000000000001</v>
      </c>
      <c r="AI35" s="10">
        <v>39.445</v>
      </c>
      <c r="AJ35" s="10">
        <v>36.015000000000001</v>
      </c>
      <c r="AK35" s="10">
        <v>44.59</v>
      </c>
      <c r="AL35" s="10">
        <v>46.305</v>
      </c>
      <c r="AM35" s="10">
        <v>29.155000000000001</v>
      </c>
      <c r="AO35" s="10">
        <v>3</v>
      </c>
      <c r="AP35" s="10" t="s">
        <v>4</v>
      </c>
      <c r="AQ35" s="10" t="s">
        <v>1</v>
      </c>
      <c r="AR35" s="10" t="s">
        <v>58</v>
      </c>
      <c r="AS35" s="10">
        <v>548.5</v>
      </c>
      <c r="AT35" s="10">
        <v>544.5</v>
      </c>
      <c r="AU35" s="10">
        <v>555.5</v>
      </c>
      <c r="AV35" s="10">
        <v>557</v>
      </c>
      <c r="AW35" s="10">
        <v>574.5</v>
      </c>
      <c r="AX35" s="10">
        <v>575</v>
      </c>
      <c r="AY35" s="10">
        <v>582.5</v>
      </c>
      <c r="BA35" s="10">
        <f t="shared" si="2"/>
        <v>33.710118505013675</v>
      </c>
      <c r="BB35" s="10">
        <f t="shared" si="3"/>
        <v>26.060606060606062</v>
      </c>
      <c r="BC35" s="10">
        <f t="shared" si="4"/>
        <v>21.674167416741671</v>
      </c>
      <c r="BD35" s="10">
        <f t="shared" si="5"/>
        <v>29.335727109515265</v>
      </c>
      <c r="BE35" s="10">
        <f t="shared" si="6"/>
        <v>23.202785030461268</v>
      </c>
      <c r="BF35" s="10">
        <f t="shared" si="7"/>
        <v>20.191304347826087</v>
      </c>
      <c r="BG35" s="10">
        <f t="shared" si="8"/>
        <v>36.909871244635198</v>
      </c>
      <c r="BI35" s="10">
        <f t="shared" si="9"/>
        <v>9.6927985414767548</v>
      </c>
      <c r="BJ35" s="10">
        <f t="shared" si="10"/>
        <v>6.6143250688705235</v>
      </c>
      <c r="BK35" s="10">
        <f t="shared" si="11"/>
        <v>7.1008100810081007</v>
      </c>
      <c r="BL35" s="10">
        <f t="shared" si="12"/>
        <v>6.4658886894075414</v>
      </c>
      <c r="BM35" s="10">
        <f t="shared" si="13"/>
        <v>7.7615317667537003</v>
      </c>
      <c r="BN35" s="10">
        <f t="shared" si="14"/>
        <v>8.0530434782608697</v>
      </c>
      <c r="BO35" s="10">
        <f t="shared" si="15"/>
        <v>5.005150214592275</v>
      </c>
    </row>
    <row r="36" spans="1:67" s="10" customFormat="1" x14ac:dyDescent="0.35">
      <c r="A36" s="10">
        <v>5</v>
      </c>
      <c r="B36" s="10" t="s">
        <v>2</v>
      </c>
      <c r="C36" s="10" t="s">
        <v>1</v>
      </c>
      <c r="D36" s="10" t="s">
        <v>108</v>
      </c>
      <c r="E36" s="10">
        <v>163.4</v>
      </c>
      <c r="F36" s="10">
        <v>103.19999999999999</v>
      </c>
      <c r="G36" s="10">
        <v>141.9</v>
      </c>
      <c r="H36" s="10">
        <v>159.1</v>
      </c>
      <c r="I36" s="10">
        <v>137.6</v>
      </c>
      <c r="J36" s="10">
        <v>129</v>
      </c>
      <c r="K36" s="10">
        <v>116.1</v>
      </c>
      <c r="M36" s="10">
        <v>27.44</v>
      </c>
      <c r="N36" s="10">
        <v>37.730000000000004</v>
      </c>
      <c r="O36" s="10">
        <v>39.445</v>
      </c>
      <c r="P36" s="10">
        <v>34.300000000000004</v>
      </c>
      <c r="Q36" s="10">
        <v>39.445</v>
      </c>
      <c r="R36" s="10">
        <v>39.445</v>
      </c>
      <c r="S36" s="10">
        <v>41.160000000000004</v>
      </c>
      <c r="U36" s="10">
        <v>3</v>
      </c>
      <c r="V36" s="10" t="s">
        <v>4</v>
      </c>
      <c r="W36" s="10" t="s">
        <v>1</v>
      </c>
      <c r="X36" s="10" t="s">
        <v>62</v>
      </c>
      <c r="Y36" s="10">
        <v>163.4</v>
      </c>
      <c r="Z36" s="10">
        <v>103.19999999999999</v>
      </c>
      <c r="AA36" s="10">
        <v>146.19999999999999</v>
      </c>
      <c r="AB36" s="10">
        <v>124.69999999999999</v>
      </c>
      <c r="AC36" s="10">
        <v>184.9</v>
      </c>
      <c r="AD36" s="10">
        <v>120.39999999999999</v>
      </c>
      <c r="AE36" s="10">
        <v>137.6</v>
      </c>
      <c r="AG36" s="10">
        <v>34.300000000000004</v>
      </c>
      <c r="AH36" s="10">
        <v>46.305</v>
      </c>
      <c r="AI36" s="10">
        <v>49.734999999999999</v>
      </c>
      <c r="AJ36" s="10">
        <v>53.164999999999999</v>
      </c>
      <c r="AK36" s="10">
        <v>51.45</v>
      </c>
      <c r="AL36" s="10">
        <v>58.31</v>
      </c>
      <c r="AM36" s="10">
        <v>49.734999999999999</v>
      </c>
      <c r="AO36" s="10">
        <v>3</v>
      </c>
      <c r="AP36" s="10" t="s">
        <v>4</v>
      </c>
      <c r="AQ36" s="10" t="s">
        <v>1</v>
      </c>
      <c r="AR36" s="10" t="s">
        <v>62</v>
      </c>
      <c r="AS36" s="10">
        <v>519</v>
      </c>
      <c r="AT36" s="10">
        <v>523</v>
      </c>
      <c r="AU36" s="10">
        <v>530.5</v>
      </c>
      <c r="AV36" s="10">
        <v>549</v>
      </c>
      <c r="AW36" s="10">
        <v>554.5</v>
      </c>
      <c r="AX36" s="10">
        <v>573</v>
      </c>
      <c r="AY36" s="10">
        <v>582</v>
      </c>
      <c r="BA36" s="10">
        <f t="shared" si="2"/>
        <v>31.483622350674374</v>
      </c>
      <c r="BB36" s="10">
        <f t="shared" si="3"/>
        <v>19.732313575525811</v>
      </c>
      <c r="BC36" s="10">
        <f t="shared" si="4"/>
        <v>27.558906691800189</v>
      </c>
      <c r="BD36" s="10">
        <f t="shared" si="5"/>
        <v>22.714025500910743</v>
      </c>
      <c r="BE36" s="10">
        <f t="shared" si="6"/>
        <v>33.345356176735798</v>
      </c>
      <c r="BF36" s="10">
        <f t="shared" si="7"/>
        <v>21.012216404886562</v>
      </c>
      <c r="BG36" s="10">
        <f t="shared" si="8"/>
        <v>23.642611683848795</v>
      </c>
      <c r="BI36" s="10">
        <f t="shared" si="9"/>
        <v>6.6088631984585753</v>
      </c>
      <c r="BJ36" s="10">
        <f t="shared" si="10"/>
        <v>8.853728489483748</v>
      </c>
      <c r="BK36" s="10">
        <f t="shared" si="11"/>
        <v>9.3751178133836</v>
      </c>
      <c r="BL36" s="10">
        <f t="shared" si="12"/>
        <v>9.6839708561020039</v>
      </c>
      <c r="BM36" s="10">
        <f t="shared" si="13"/>
        <v>9.2786293958521195</v>
      </c>
      <c r="BN36" s="10">
        <f t="shared" si="14"/>
        <v>10.176265270506109</v>
      </c>
      <c r="BO36" s="10">
        <f t="shared" si="15"/>
        <v>8.5455326460481089</v>
      </c>
    </row>
    <row r="37" spans="1:67" s="10" customFormat="1" x14ac:dyDescent="0.35">
      <c r="A37" s="10">
        <v>5</v>
      </c>
      <c r="B37" s="10" t="s">
        <v>4</v>
      </c>
      <c r="C37" s="10" t="s">
        <v>1</v>
      </c>
      <c r="D37" s="10" t="s">
        <v>109</v>
      </c>
      <c r="E37" s="10">
        <v>133.29999999999998</v>
      </c>
      <c r="F37" s="10">
        <v>137.6</v>
      </c>
      <c r="G37" s="10">
        <v>141.9</v>
      </c>
      <c r="H37" s="10">
        <v>103.19999999999999</v>
      </c>
      <c r="I37" s="10">
        <v>141.9</v>
      </c>
      <c r="J37" s="10">
        <v>124.69999999999999</v>
      </c>
      <c r="K37" s="10">
        <v>116.1</v>
      </c>
      <c r="M37" s="10">
        <v>73.745000000000005</v>
      </c>
      <c r="N37" s="10">
        <v>63.455000000000005</v>
      </c>
      <c r="O37" s="10">
        <v>48.02</v>
      </c>
      <c r="P37" s="10">
        <v>49.734999999999999</v>
      </c>
      <c r="Q37" s="10">
        <v>51.45</v>
      </c>
      <c r="R37" s="10">
        <v>51.45</v>
      </c>
      <c r="S37" s="10">
        <v>54.88</v>
      </c>
      <c r="U37" s="10">
        <v>3</v>
      </c>
      <c r="V37" s="10" t="s">
        <v>4</v>
      </c>
      <c r="W37" s="10" t="s">
        <v>1</v>
      </c>
      <c r="X37" s="10" t="s">
        <v>64</v>
      </c>
      <c r="Y37" s="10">
        <v>124.69999999999999</v>
      </c>
      <c r="Z37" s="10">
        <v>73.099999999999994</v>
      </c>
      <c r="AA37" s="10">
        <v>129</v>
      </c>
      <c r="AB37" s="10">
        <v>103.19999999999999</v>
      </c>
      <c r="AC37" s="10">
        <v>129</v>
      </c>
      <c r="AD37" s="10">
        <v>107.5</v>
      </c>
      <c r="AE37" s="10">
        <v>98.899999999999991</v>
      </c>
      <c r="AG37" s="10">
        <v>44.59</v>
      </c>
      <c r="AH37" s="10">
        <v>41.160000000000004</v>
      </c>
      <c r="AI37" s="10">
        <v>39.445</v>
      </c>
      <c r="AJ37" s="10">
        <v>42.875</v>
      </c>
      <c r="AK37" s="10">
        <v>53.164999999999999</v>
      </c>
      <c r="AL37" s="10">
        <v>39.445</v>
      </c>
      <c r="AM37" s="10">
        <v>49.734999999999999</v>
      </c>
      <c r="AO37" s="10">
        <v>3</v>
      </c>
      <c r="AP37" s="10" t="s">
        <v>4</v>
      </c>
      <c r="AQ37" s="10" t="s">
        <v>1</v>
      </c>
      <c r="AR37" s="10" t="s">
        <v>64</v>
      </c>
      <c r="AS37" s="10">
        <v>440</v>
      </c>
      <c r="AT37" s="10">
        <v>449.5</v>
      </c>
      <c r="AU37" s="10">
        <v>456</v>
      </c>
      <c r="AV37" s="10">
        <v>466.5</v>
      </c>
      <c r="AW37" s="10">
        <v>479.5</v>
      </c>
      <c r="AX37" s="10">
        <v>489</v>
      </c>
      <c r="AY37" s="10">
        <v>500</v>
      </c>
      <c r="BA37" s="10">
        <f t="shared" si="2"/>
        <v>28.34090909090909</v>
      </c>
      <c r="BB37" s="10">
        <f t="shared" si="3"/>
        <v>16.262513904338153</v>
      </c>
      <c r="BC37" s="10">
        <f t="shared" si="4"/>
        <v>28.289473684210524</v>
      </c>
      <c r="BD37" s="10">
        <f t="shared" si="5"/>
        <v>22.122186495176845</v>
      </c>
      <c r="BE37" s="10">
        <f t="shared" si="6"/>
        <v>26.903023983315954</v>
      </c>
      <c r="BF37" s="10">
        <f t="shared" si="7"/>
        <v>21.983640081799592</v>
      </c>
      <c r="BG37" s="10">
        <f t="shared" si="8"/>
        <v>19.779999999999998</v>
      </c>
      <c r="BI37" s="10">
        <f t="shared" si="9"/>
        <v>10.13409090909091</v>
      </c>
      <c r="BJ37" s="10">
        <f t="shared" si="10"/>
        <v>9.1568409343715249</v>
      </c>
      <c r="BK37" s="10">
        <f t="shared" si="11"/>
        <v>8.650219298245613</v>
      </c>
      <c r="BL37" s="10">
        <f t="shared" si="12"/>
        <v>9.190782422293676</v>
      </c>
      <c r="BM37" s="10">
        <f t="shared" si="13"/>
        <v>11.087591240875911</v>
      </c>
      <c r="BN37" s="10">
        <f t="shared" si="14"/>
        <v>8.0664621676891617</v>
      </c>
      <c r="BO37" s="10">
        <f t="shared" si="15"/>
        <v>9.947000000000001</v>
      </c>
    </row>
    <row r="38" spans="1:67" s="10" customFormat="1" x14ac:dyDescent="0.35">
      <c r="A38" s="10">
        <v>5</v>
      </c>
      <c r="B38" s="10" t="s">
        <v>4</v>
      </c>
      <c r="C38" s="10" t="s">
        <v>1</v>
      </c>
      <c r="D38" s="10" t="s">
        <v>110</v>
      </c>
      <c r="E38" s="10">
        <v>111.8</v>
      </c>
      <c r="F38" s="10">
        <v>146.19999999999999</v>
      </c>
      <c r="G38" s="10">
        <v>189.2</v>
      </c>
      <c r="H38" s="10">
        <v>184.9</v>
      </c>
      <c r="I38" s="10">
        <v>111.8</v>
      </c>
      <c r="J38" s="10">
        <v>163.4</v>
      </c>
      <c r="K38" s="10">
        <v>154.79999999999998</v>
      </c>
      <c r="M38" s="10">
        <v>51.45</v>
      </c>
      <c r="N38" s="10">
        <v>39.445</v>
      </c>
      <c r="O38" s="10">
        <v>36.015000000000001</v>
      </c>
      <c r="P38" s="10">
        <v>37.730000000000004</v>
      </c>
      <c r="Q38" s="10">
        <v>46.305</v>
      </c>
      <c r="R38" s="10">
        <v>30.87</v>
      </c>
      <c r="S38" s="10">
        <v>39.445</v>
      </c>
      <c r="U38" s="10">
        <v>3</v>
      </c>
      <c r="V38" s="10" t="s">
        <v>4</v>
      </c>
      <c r="W38" s="10" t="s">
        <v>1</v>
      </c>
      <c r="X38" s="10" t="s">
        <v>65</v>
      </c>
      <c r="Y38" s="10">
        <v>86</v>
      </c>
      <c r="Z38" s="10">
        <v>0</v>
      </c>
      <c r="AA38" s="10">
        <v>64.5</v>
      </c>
      <c r="AB38" s="10">
        <v>86</v>
      </c>
      <c r="AC38" s="10">
        <v>103.19999999999999</v>
      </c>
      <c r="AD38" s="10">
        <v>77.399999999999991</v>
      </c>
      <c r="AE38" s="10">
        <v>94.6</v>
      </c>
      <c r="AG38" s="10">
        <v>22.295000000000002</v>
      </c>
      <c r="AH38" s="10">
        <v>25.725000000000001</v>
      </c>
      <c r="AI38" s="10">
        <v>39.445</v>
      </c>
      <c r="AJ38" s="10">
        <v>37.730000000000004</v>
      </c>
      <c r="AK38" s="10">
        <v>36.015000000000001</v>
      </c>
      <c r="AL38" s="10">
        <v>34.300000000000004</v>
      </c>
      <c r="AM38" s="10">
        <v>36.015000000000001</v>
      </c>
      <c r="AO38" s="10">
        <v>3</v>
      </c>
      <c r="AP38" s="10" t="s">
        <v>4</v>
      </c>
      <c r="AQ38" s="10" t="s">
        <v>1</v>
      </c>
      <c r="AR38" s="10" t="s">
        <v>65</v>
      </c>
      <c r="AS38" s="10">
        <v>273.5</v>
      </c>
      <c r="AT38" s="10">
        <v>270</v>
      </c>
      <c r="AU38" s="10">
        <v>275</v>
      </c>
      <c r="AV38" s="10">
        <v>287.5</v>
      </c>
      <c r="AW38" s="10">
        <v>298.5</v>
      </c>
      <c r="AX38" s="10">
        <v>303</v>
      </c>
      <c r="AY38" s="10">
        <v>299</v>
      </c>
      <c r="BA38" s="10">
        <f t="shared" si="2"/>
        <v>31.444241316270567</v>
      </c>
      <c r="BB38" s="10">
        <f t="shared" si="3"/>
        <v>0</v>
      </c>
      <c r="BC38" s="10">
        <f t="shared" si="4"/>
        <v>23.454545454545457</v>
      </c>
      <c r="BD38" s="10">
        <f t="shared" si="5"/>
        <v>29.913043478260871</v>
      </c>
      <c r="BE38" s="10">
        <f t="shared" si="6"/>
        <v>34.572864321608037</v>
      </c>
      <c r="BF38" s="10">
        <f t="shared" si="7"/>
        <v>25.544554455445539</v>
      </c>
      <c r="BG38" s="10">
        <f t="shared" si="8"/>
        <v>31.638795986622071</v>
      </c>
      <c r="BI38" s="10">
        <f t="shared" si="9"/>
        <v>8.1517367458866552</v>
      </c>
      <c r="BJ38" s="10">
        <f t="shared" si="10"/>
        <v>9.5277777777777786</v>
      </c>
      <c r="BK38" s="10">
        <f t="shared" si="11"/>
        <v>14.343636363636364</v>
      </c>
      <c r="BL38" s="10">
        <f t="shared" si="12"/>
        <v>13.123478260869566</v>
      </c>
      <c r="BM38" s="10">
        <f t="shared" si="13"/>
        <v>12.06532663316583</v>
      </c>
      <c r="BN38" s="10">
        <f t="shared" si="14"/>
        <v>11.320132013201322</v>
      </c>
      <c r="BO38" s="10">
        <f t="shared" si="15"/>
        <v>12.045150501672241</v>
      </c>
    </row>
    <row r="39" spans="1:67" s="10" customFormat="1" x14ac:dyDescent="0.35">
      <c r="A39" s="10">
        <v>5</v>
      </c>
      <c r="B39" s="10" t="s">
        <v>2</v>
      </c>
      <c r="C39" s="10" t="s">
        <v>1</v>
      </c>
      <c r="D39" s="10" t="s">
        <v>111</v>
      </c>
      <c r="E39" s="10">
        <v>107.5</v>
      </c>
      <c r="F39" s="10">
        <v>197.79999999999998</v>
      </c>
      <c r="G39" s="10">
        <v>176.29999999999998</v>
      </c>
      <c r="H39" s="10">
        <v>116.1</v>
      </c>
      <c r="I39" s="10">
        <v>141.9</v>
      </c>
      <c r="J39" s="10">
        <v>163.4</v>
      </c>
      <c r="K39" s="10">
        <v>90.3</v>
      </c>
      <c r="M39" s="10">
        <v>75.460000000000008</v>
      </c>
      <c r="N39" s="10">
        <v>66.885000000000005</v>
      </c>
      <c r="O39" s="10">
        <v>44.59</v>
      </c>
      <c r="P39" s="10">
        <v>58.31</v>
      </c>
      <c r="Q39" s="10">
        <v>56.595000000000006</v>
      </c>
      <c r="R39" s="10">
        <v>48.02</v>
      </c>
      <c r="S39" s="10">
        <v>54.88</v>
      </c>
      <c r="U39" s="10">
        <v>3</v>
      </c>
      <c r="V39" s="10" t="s">
        <v>4</v>
      </c>
      <c r="W39" s="10" t="s">
        <v>1</v>
      </c>
      <c r="X39" s="10" t="s">
        <v>66</v>
      </c>
      <c r="Y39" s="10">
        <v>129</v>
      </c>
      <c r="Z39" s="10">
        <v>120.39999999999999</v>
      </c>
      <c r="AA39" s="10">
        <v>77.399999999999991</v>
      </c>
      <c r="AB39" s="10">
        <v>90.3</v>
      </c>
      <c r="AC39" s="10">
        <v>60.199999999999996</v>
      </c>
      <c r="AD39" s="10">
        <v>90.3</v>
      </c>
      <c r="AE39" s="10">
        <v>86</v>
      </c>
      <c r="AG39" s="10">
        <v>39.445</v>
      </c>
      <c r="AH39" s="10">
        <v>49.734999999999999</v>
      </c>
      <c r="AI39" s="10">
        <v>61.74</v>
      </c>
      <c r="AJ39" s="10">
        <v>51.45</v>
      </c>
      <c r="AK39" s="10">
        <v>65.17</v>
      </c>
      <c r="AL39" s="10">
        <v>61.74</v>
      </c>
      <c r="AM39" s="10">
        <v>65.17</v>
      </c>
      <c r="AO39" s="10">
        <v>3</v>
      </c>
      <c r="AP39" s="10" t="s">
        <v>4</v>
      </c>
      <c r="AQ39" s="10" t="s">
        <v>1</v>
      </c>
      <c r="AR39" s="10" t="s">
        <v>66</v>
      </c>
      <c r="AS39" s="10">
        <v>487.5</v>
      </c>
      <c r="AT39" s="10">
        <v>486.5</v>
      </c>
      <c r="AU39" s="10">
        <v>500.5</v>
      </c>
      <c r="AV39" s="10">
        <v>509.5</v>
      </c>
      <c r="AW39" s="10">
        <v>513.5</v>
      </c>
      <c r="AX39" s="10">
        <v>520.5</v>
      </c>
      <c r="AY39" s="10">
        <v>524</v>
      </c>
      <c r="BA39" s="10">
        <f t="shared" si="2"/>
        <v>26.461538461538463</v>
      </c>
      <c r="BB39" s="10">
        <f t="shared" si="3"/>
        <v>24.74820143884892</v>
      </c>
      <c r="BC39" s="10">
        <f t="shared" si="4"/>
        <v>15.464535464535462</v>
      </c>
      <c r="BD39" s="10">
        <f t="shared" si="5"/>
        <v>17.723258096172717</v>
      </c>
      <c r="BE39" s="10">
        <f t="shared" si="6"/>
        <v>11.72346640701071</v>
      </c>
      <c r="BF39" s="10">
        <f t="shared" si="7"/>
        <v>17.348703170028816</v>
      </c>
      <c r="BG39" s="10">
        <f t="shared" si="8"/>
        <v>16.412213740458014</v>
      </c>
      <c r="BI39" s="10">
        <f t="shared" si="9"/>
        <v>8.091282051282052</v>
      </c>
      <c r="BJ39" s="10">
        <f t="shared" si="10"/>
        <v>10.223021582733812</v>
      </c>
      <c r="BK39" s="10">
        <f t="shared" si="11"/>
        <v>12.335664335664335</v>
      </c>
      <c r="BL39" s="10">
        <f t="shared" si="12"/>
        <v>10.098135426889106</v>
      </c>
      <c r="BM39" s="10">
        <f t="shared" si="13"/>
        <v>12.691333982473225</v>
      </c>
      <c r="BN39" s="10">
        <f t="shared" si="14"/>
        <v>11.861671469740633</v>
      </c>
      <c r="BO39" s="10">
        <f t="shared" si="15"/>
        <v>12.437022900763358</v>
      </c>
    </row>
    <row r="40" spans="1:67" s="10" customFormat="1" x14ac:dyDescent="0.35">
      <c r="A40" s="10">
        <v>5</v>
      </c>
      <c r="B40" s="10" t="s">
        <v>2</v>
      </c>
      <c r="C40" s="10" t="s">
        <v>6</v>
      </c>
      <c r="D40" s="10" t="s">
        <v>112</v>
      </c>
      <c r="E40" s="10">
        <v>98.899999999999991</v>
      </c>
      <c r="F40" s="10">
        <v>90.3</v>
      </c>
      <c r="G40" s="10">
        <v>129</v>
      </c>
      <c r="H40" s="10">
        <v>124.69999999999999</v>
      </c>
      <c r="I40" s="10">
        <v>120.39999999999999</v>
      </c>
      <c r="J40" s="10">
        <v>103.19999999999999</v>
      </c>
      <c r="K40" s="10">
        <v>120.39999999999999</v>
      </c>
      <c r="M40" s="10">
        <v>46.305</v>
      </c>
      <c r="N40" s="10">
        <v>29.155000000000001</v>
      </c>
      <c r="O40" s="10">
        <v>13.72</v>
      </c>
      <c r="P40" s="10">
        <v>30.87</v>
      </c>
      <c r="Q40" s="10">
        <v>25.725000000000001</v>
      </c>
      <c r="R40" s="10">
        <v>18.865000000000002</v>
      </c>
      <c r="S40" s="10">
        <v>25.725000000000001</v>
      </c>
      <c r="U40" s="10">
        <v>3</v>
      </c>
      <c r="V40" s="10" t="s">
        <v>4</v>
      </c>
      <c r="W40" s="10" t="s">
        <v>1</v>
      </c>
      <c r="X40" s="10" t="s">
        <v>67</v>
      </c>
      <c r="Y40" s="10">
        <v>103.19999999999999</v>
      </c>
      <c r="Z40" s="10">
        <v>68.8</v>
      </c>
      <c r="AA40" s="10">
        <v>86</v>
      </c>
      <c r="AB40" s="10">
        <v>81.7</v>
      </c>
      <c r="AC40" s="10">
        <v>81.7</v>
      </c>
      <c r="AD40" s="10">
        <v>77.399999999999991</v>
      </c>
      <c r="AE40" s="10">
        <v>90.3</v>
      </c>
      <c r="AG40" s="11" t="s">
        <v>163</v>
      </c>
      <c r="AO40" s="10">
        <v>3</v>
      </c>
      <c r="AP40" s="10" t="s">
        <v>4</v>
      </c>
      <c r="AQ40" s="10" t="s">
        <v>1</v>
      </c>
      <c r="AR40" s="10" t="s">
        <v>67</v>
      </c>
      <c r="AS40" s="10">
        <v>238.5</v>
      </c>
      <c r="AT40" s="10">
        <v>234.5</v>
      </c>
      <c r="AU40" s="10">
        <v>242.5</v>
      </c>
      <c r="AV40" s="10">
        <v>244.5</v>
      </c>
      <c r="AW40" s="10">
        <v>246</v>
      </c>
      <c r="AX40" s="10">
        <v>244</v>
      </c>
      <c r="AY40" s="10">
        <v>250.5</v>
      </c>
      <c r="BA40" s="10">
        <f t="shared" si="2"/>
        <v>43.270440251572325</v>
      </c>
      <c r="BB40" s="10">
        <f t="shared" si="3"/>
        <v>29.339019189765459</v>
      </c>
      <c r="BC40" s="10">
        <f t="shared" si="4"/>
        <v>35.463917525773198</v>
      </c>
      <c r="BD40" s="10">
        <f t="shared" si="5"/>
        <v>33.415132924335381</v>
      </c>
      <c r="BE40" s="10">
        <f t="shared" si="6"/>
        <v>33.211382113821145</v>
      </c>
      <c r="BF40" s="10">
        <f t="shared" si="7"/>
        <v>31.721311475409831</v>
      </c>
      <c r="BG40" s="10">
        <f t="shared" si="8"/>
        <v>36.047904191616766</v>
      </c>
    </row>
    <row r="41" spans="1:67" s="10" customFormat="1" x14ac:dyDescent="0.35">
      <c r="A41" s="10">
        <v>5</v>
      </c>
      <c r="B41" s="10" t="s">
        <v>2</v>
      </c>
      <c r="C41" s="10" t="s">
        <v>6</v>
      </c>
      <c r="D41" s="10" t="s">
        <v>113</v>
      </c>
      <c r="E41" s="10">
        <v>124.69999999999999</v>
      </c>
      <c r="F41" s="10">
        <v>77.399999999999991</v>
      </c>
      <c r="G41" s="10">
        <v>68.8</v>
      </c>
      <c r="H41" s="10">
        <v>150.5</v>
      </c>
      <c r="I41" s="10">
        <v>184.9</v>
      </c>
      <c r="J41" s="10">
        <v>167.7</v>
      </c>
      <c r="K41" s="10">
        <v>219.29999999999998</v>
      </c>
      <c r="M41" s="10">
        <v>10.290000000000001</v>
      </c>
      <c r="N41" s="10">
        <v>22.295000000000002</v>
      </c>
      <c r="O41" s="10">
        <v>8.5750000000000011</v>
      </c>
      <c r="P41" s="10">
        <v>8.5750000000000011</v>
      </c>
      <c r="Q41" s="10">
        <v>42.875</v>
      </c>
      <c r="R41" s="10">
        <v>5.1450000000000005</v>
      </c>
      <c r="S41" s="10">
        <v>13.72</v>
      </c>
      <c r="U41" s="10">
        <v>4</v>
      </c>
      <c r="V41" s="10" t="s">
        <v>4</v>
      </c>
      <c r="W41" s="10" t="s">
        <v>1</v>
      </c>
      <c r="X41" s="10" t="s">
        <v>57</v>
      </c>
      <c r="Y41" s="10">
        <v>172</v>
      </c>
      <c r="Z41" s="10">
        <v>55.9</v>
      </c>
      <c r="AA41" s="10">
        <v>90.3</v>
      </c>
      <c r="AB41" s="10">
        <v>81.7</v>
      </c>
      <c r="AC41" s="10">
        <v>90.3</v>
      </c>
      <c r="AD41" s="10">
        <v>81.7</v>
      </c>
      <c r="AE41" s="10">
        <v>73.099999999999994</v>
      </c>
      <c r="AG41" s="10">
        <v>70.314999999999998</v>
      </c>
      <c r="AH41" s="10">
        <v>42.875</v>
      </c>
      <c r="AI41" s="10">
        <v>58.31</v>
      </c>
      <c r="AJ41" s="10">
        <v>85.75</v>
      </c>
      <c r="AK41" s="10">
        <v>101.185</v>
      </c>
      <c r="AL41" s="10">
        <v>0</v>
      </c>
      <c r="AM41" s="10">
        <v>22.295000000000002</v>
      </c>
      <c r="AO41" s="10">
        <v>4</v>
      </c>
      <c r="AP41" s="10" t="s">
        <v>4</v>
      </c>
      <c r="AQ41" s="10" t="s">
        <v>1</v>
      </c>
      <c r="AR41" s="10" t="s">
        <v>57</v>
      </c>
      <c r="AS41" s="10">
        <v>497</v>
      </c>
      <c r="AT41" s="10">
        <v>507.5</v>
      </c>
      <c r="AU41" s="10">
        <v>508.5</v>
      </c>
      <c r="AV41" s="10">
        <v>520</v>
      </c>
      <c r="AW41" s="10">
        <v>517.5</v>
      </c>
      <c r="AX41" s="10">
        <v>521.5</v>
      </c>
      <c r="AY41" s="10">
        <v>527.5</v>
      </c>
      <c r="BA41" s="10">
        <f t="shared" si="2"/>
        <v>34.607645875251507</v>
      </c>
      <c r="BB41" s="10">
        <f t="shared" si="3"/>
        <v>11.014778325123151</v>
      </c>
      <c r="BC41" s="10">
        <f t="shared" si="4"/>
        <v>17.75811209439528</v>
      </c>
      <c r="BD41" s="10">
        <f t="shared" si="5"/>
        <v>15.711538461538463</v>
      </c>
      <c r="BE41" s="10">
        <f t="shared" si="6"/>
        <v>17.44927536231884</v>
      </c>
      <c r="BF41" s="10">
        <f t="shared" si="7"/>
        <v>15.666347075743051</v>
      </c>
      <c r="BG41" s="10">
        <f t="shared" si="8"/>
        <v>13.857819905213271</v>
      </c>
      <c r="BI41" s="10">
        <f t="shared" si="9"/>
        <v>14.147887323943662</v>
      </c>
      <c r="BJ41" s="10">
        <f t="shared" si="10"/>
        <v>8.4482758620689662</v>
      </c>
      <c r="BK41" s="10">
        <f t="shared" si="11"/>
        <v>11.467059980334318</v>
      </c>
      <c r="BL41" s="10">
        <f t="shared" si="12"/>
        <v>16.490384615384617</v>
      </c>
      <c r="BM41" s="10">
        <f t="shared" si="13"/>
        <v>19.552657004830916</v>
      </c>
      <c r="BN41" s="10">
        <f t="shared" si="14"/>
        <v>0</v>
      </c>
      <c r="BO41" s="10">
        <f t="shared" si="15"/>
        <v>4.2265402843601896</v>
      </c>
    </row>
    <row r="42" spans="1:67" s="10" customFormat="1" x14ac:dyDescent="0.35">
      <c r="A42" s="10">
        <v>5</v>
      </c>
      <c r="B42" s="10" t="s">
        <v>2</v>
      </c>
      <c r="C42" s="10" t="s">
        <v>6</v>
      </c>
      <c r="D42" s="10" t="s">
        <v>114</v>
      </c>
      <c r="E42" s="10">
        <v>120.39999999999999</v>
      </c>
      <c r="F42" s="10">
        <v>86</v>
      </c>
      <c r="G42" s="10">
        <v>43</v>
      </c>
      <c r="H42" s="10">
        <v>172</v>
      </c>
      <c r="I42" s="10">
        <v>133.29999999999998</v>
      </c>
      <c r="J42" s="10">
        <v>129</v>
      </c>
      <c r="K42" s="10">
        <v>189.2</v>
      </c>
      <c r="M42" s="10">
        <v>0</v>
      </c>
      <c r="N42" s="10">
        <v>6.86</v>
      </c>
      <c r="O42" s="10">
        <v>20.580000000000002</v>
      </c>
      <c r="P42" s="10">
        <v>12.005000000000001</v>
      </c>
      <c r="Q42" s="10">
        <v>13.72</v>
      </c>
      <c r="R42" s="10">
        <v>5.1450000000000005</v>
      </c>
      <c r="S42" s="10">
        <v>22.295000000000002</v>
      </c>
      <c r="U42" s="10">
        <v>4</v>
      </c>
      <c r="V42" s="10" t="s">
        <v>4</v>
      </c>
      <c r="W42" s="10" t="s">
        <v>1</v>
      </c>
      <c r="X42" s="10" t="s">
        <v>59</v>
      </c>
      <c r="Y42" s="10">
        <v>133.29999999999998</v>
      </c>
      <c r="Z42" s="10">
        <v>184.9</v>
      </c>
      <c r="AA42" s="10">
        <v>107.5</v>
      </c>
      <c r="AB42" s="10">
        <v>103.19999999999999</v>
      </c>
      <c r="AC42" s="10">
        <v>111.8</v>
      </c>
      <c r="AD42" s="10">
        <v>111.8</v>
      </c>
      <c r="AE42" s="10">
        <v>81.7</v>
      </c>
      <c r="AG42" s="10">
        <v>58.31</v>
      </c>
      <c r="AH42" s="10">
        <v>61.74</v>
      </c>
      <c r="AI42" s="10">
        <v>49.734999999999999</v>
      </c>
      <c r="AJ42" s="10">
        <v>53.164999999999999</v>
      </c>
      <c r="AK42" s="10">
        <v>63.455000000000005</v>
      </c>
      <c r="AL42" s="10">
        <v>46.305</v>
      </c>
      <c r="AM42" s="10">
        <v>46.305</v>
      </c>
      <c r="AO42" s="10">
        <v>4</v>
      </c>
      <c r="AP42" s="10" t="s">
        <v>4</v>
      </c>
      <c r="AQ42" s="10" t="s">
        <v>1</v>
      </c>
      <c r="AR42" s="10" t="s">
        <v>59</v>
      </c>
      <c r="AS42" s="10">
        <v>524</v>
      </c>
      <c r="AT42" s="10">
        <v>529.5</v>
      </c>
      <c r="AU42" s="10">
        <v>539.5</v>
      </c>
      <c r="AV42" s="10">
        <v>542</v>
      </c>
      <c r="AW42" s="10">
        <v>552</v>
      </c>
      <c r="AX42" s="10">
        <v>562.5</v>
      </c>
      <c r="AY42" s="10">
        <v>570.5</v>
      </c>
      <c r="BA42" s="10">
        <f t="shared" si="2"/>
        <v>25.438931297709921</v>
      </c>
      <c r="BB42" s="10">
        <f t="shared" si="3"/>
        <v>34.919735599622285</v>
      </c>
      <c r="BC42" s="10">
        <f t="shared" si="4"/>
        <v>19.925857275254867</v>
      </c>
      <c r="BD42" s="10">
        <f t="shared" si="5"/>
        <v>19.040590405904055</v>
      </c>
      <c r="BE42" s="10">
        <f t="shared" si="6"/>
        <v>20.253623188405797</v>
      </c>
      <c r="BF42" s="10">
        <f t="shared" si="7"/>
        <v>19.875555555555554</v>
      </c>
      <c r="BG42" s="10">
        <f t="shared" si="8"/>
        <v>14.320771253286591</v>
      </c>
      <c r="BI42" s="10">
        <f t="shared" si="9"/>
        <v>11.127862595419847</v>
      </c>
      <c r="BJ42" s="10">
        <f t="shared" si="10"/>
        <v>11.660056657223796</v>
      </c>
      <c r="BK42" s="10">
        <f t="shared" si="11"/>
        <v>9.2187210379981472</v>
      </c>
      <c r="BL42" s="10">
        <f t="shared" si="12"/>
        <v>9.8090405904059033</v>
      </c>
      <c r="BM42" s="10">
        <f t="shared" si="13"/>
        <v>11.495471014492754</v>
      </c>
      <c r="BN42" s="10">
        <f t="shared" si="14"/>
        <v>8.2320000000000011</v>
      </c>
      <c r="BO42" s="10">
        <f t="shared" si="15"/>
        <v>8.1165644171779139</v>
      </c>
    </row>
    <row r="43" spans="1:67" s="10" customFormat="1" x14ac:dyDescent="0.35">
      <c r="A43" s="10">
        <v>5</v>
      </c>
      <c r="B43" s="10" t="s">
        <v>4</v>
      </c>
      <c r="C43" s="10" t="s">
        <v>1</v>
      </c>
      <c r="D43" s="10" t="s">
        <v>115</v>
      </c>
      <c r="E43" s="10">
        <v>197.79999999999998</v>
      </c>
      <c r="F43" s="10">
        <v>103.19999999999999</v>
      </c>
      <c r="G43" s="10">
        <v>141.9</v>
      </c>
      <c r="H43" s="10">
        <v>51.599999999999994</v>
      </c>
      <c r="I43" s="10">
        <v>111.8</v>
      </c>
      <c r="J43" s="10">
        <v>129</v>
      </c>
      <c r="K43" s="10">
        <v>167.7</v>
      </c>
      <c r="M43" s="10">
        <v>25.725000000000001</v>
      </c>
      <c r="N43" s="10">
        <v>54.88</v>
      </c>
      <c r="O43" s="10">
        <v>53.164999999999999</v>
      </c>
      <c r="P43" s="10">
        <v>46.305</v>
      </c>
      <c r="Q43" s="10">
        <v>44.59</v>
      </c>
      <c r="R43" s="10">
        <v>48.02</v>
      </c>
      <c r="S43" s="10">
        <v>46.305</v>
      </c>
      <c r="U43" s="10">
        <v>4</v>
      </c>
      <c r="V43" s="10" t="s">
        <v>4</v>
      </c>
      <c r="W43" s="10" t="s">
        <v>1</v>
      </c>
      <c r="X43" s="10" t="s">
        <v>48</v>
      </c>
      <c r="Y43" s="10">
        <v>81.7</v>
      </c>
      <c r="Z43" s="10">
        <v>124.69999999999999</v>
      </c>
      <c r="AA43" s="10">
        <v>111.8</v>
      </c>
      <c r="AB43" s="10">
        <v>111.8</v>
      </c>
      <c r="AC43" s="10">
        <v>116.1</v>
      </c>
      <c r="AD43" s="10">
        <v>133.29999999999998</v>
      </c>
      <c r="AE43" s="10">
        <v>167.7</v>
      </c>
      <c r="AG43" s="10">
        <v>89.18</v>
      </c>
      <c r="AH43" s="10">
        <v>22.295000000000002</v>
      </c>
      <c r="AI43" s="10">
        <v>58.31</v>
      </c>
      <c r="AJ43" s="10">
        <v>37.730000000000004</v>
      </c>
      <c r="AK43" s="10">
        <v>54.88</v>
      </c>
      <c r="AL43" s="10">
        <v>25.725000000000001</v>
      </c>
      <c r="AM43" s="10">
        <v>46.305</v>
      </c>
      <c r="AO43" s="10">
        <v>4</v>
      </c>
      <c r="AP43" s="10" t="s">
        <v>4</v>
      </c>
      <c r="AQ43" s="10" t="s">
        <v>1</v>
      </c>
      <c r="AR43" s="10" t="s">
        <v>48</v>
      </c>
      <c r="AS43" s="10">
        <v>506.5</v>
      </c>
      <c r="AT43" s="10">
        <v>507</v>
      </c>
      <c r="AU43" s="10">
        <v>517</v>
      </c>
      <c r="AV43" s="10">
        <v>530.5</v>
      </c>
      <c r="AW43" s="10">
        <v>537</v>
      </c>
      <c r="AX43" s="10">
        <v>545</v>
      </c>
      <c r="AY43" s="10">
        <v>555.5</v>
      </c>
      <c r="BA43" s="10">
        <f t="shared" si="2"/>
        <v>16.130306021717672</v>
      </c>
      <c r="BB43" s="10">
        <f t="shared" si="3"/>
        <v>24.595660749506902</v>
      </c>
      <c r="BC43" s="10">
        <f t="shared" si="4"/>
        <v>21.624758220502901</v>
      </c>
      <c r="BD43" s="10">
        <f t="shared" si="5"/>
        <v>21.07445805843544</v>
      </c>
      <c r="BE43" s="10">
        <f t="shared" si="6"/>
        <v>21.620111731843576</v>
      </c>
      <c r="BF43" s="10">
        <f t="shared" si="7"/>
        <v>24.458715596330272</v>
      </c>
      <c r="BG43" s="10">
        <f t="shared" si="8"/>
        <v>30.189018901890186</v>
      </c>
      <c r="BI43" s="10">
        <f t="shared" si="9"/>
        <v>17.607107601184602</v>
      </c>
      <c r="BJ43" s="10">
        <f t="shared" si="10"/>
        <v>4.3974358974358978</v>
      </c>
      <c r="BK43" s="10">
        <f t="shared" si="11"/>
        <v>11.278529980657641</v>
      </c>
      <c r="BL43" s="10">
        <f t="shared" si="12"/>
        <v>7.1121583411875591</v>
      </c>
      <c r="BM43" s="10">
        <f t="shared" si="13"/>
        <v>10.219739292364991</v>
      </c>
      <c r="BN43" s="10">
        <f t="shared" si="14"/>
        <v>4.7201834862385317</v>
      </c>
      <c r="BO43" s="10">
        <f t="shared" si="15"/>
        <v>8.3357335733573361</v>
      </c>
    </row>
    <row r="44" spans="1:67" s="10" customFormat="1" x14ac:dyDescent="0.35">
      <c r="A44" s="10">
        <v>5</v>
      </c>
      <c r="B44" s="10" t="s">
        <v>4</v>
      </c>
      <c r="C44" s="10" t="s">
        <v>1</v>
      </c>
      <c r="D44" s="10" t="s">
        <v>116</v>
      </c>
      <c r="E44" s="10">
        <v>98.899999999999991</v>
      </c>
      <c r="F44" s="10">
        <v>81.7</v>
      </c>
      <c r="G44" s="10">
        <v>107.5</v>
      </c>
      <c r="H44" s="10">
        <v>73.099999999999994</v>
      </c>
      <c r="I44" s="10">
        <v>103.19999999999999</v>
      </c>
      <c r="J44" s="10">
        <v>81.7</v>
      </c>
      <c r="K44" s="10">
        <v>77.399999999999991</v>
      </c>
      <c r="M44" s="10">
        <v>46.305</v>
      </c>
      <c r="N44" s="10">
        <v>61.74</v>
      </c>
      <c r="O44" s="10">
        <v>37.730000000000004</v>
      </c>
      <c r="P44" s="10">
        <v>46.305</v>
      </c>
      <c r="Q44" s="10">
        <v>42.875</v>
      </c>
      <c r="R44" s="10">
        <v>49.734999999999999</v>
      </c>
      <c r="S44" s="10">
        <v>49.734999999999999</v>
      </c>
      <c r="U44" s="10">
        <v>4</v>
      </c>
      <c r="V44" s="10" t="s">
        <v>4</v>
      </c>
      <c r="W44" s="10" t="s">
        <v>1</v>
      </c>
      <c r="X44" s="10" t="s">
        <v>60</v>
      </c>
      <c r="Y44" s="10">
        <v>90.3</v>
      </c>
      <c r="Z44" s="10">
        <v>68.8</v>
      </c>
      <c r="AA44" s="10">
        <v>103.19999999999999</v>
      </c>
      <c r="AB44" s="10">
        <v>98.899999999999991</v>
      </c>
      <c r="AC44" s="10">
        <v>94.6</v>
      </c>
      <c r="AD44" s="10">
        <v>116.1</v>
      </c>
      <c r="AE44" s="10">
        <v>81.7</v>
      </c>
      <c r="AG44" s="10">
        <v>116.62</v>
      </c>
      <c r="AH44" s="10">
        <v>58.31</v>
      </c>
      <c r="AI44" s="10">
        <v>63.455000000000005</v>
      </c>
      <c r="AJ44" s="10">
        <v>66.885000000000005</v>
      </c>
      <c r="AK44" s="10">
        <v>58.31</v>
      </c>
      <c r="AL44" s="11" t="s">
        <v>163</v>
      </c>
      <c r="AM44" s="10">
        <v>58.31</v>
      </c>
      <c r="AO44" s="10">
        <v>4</v>
      </c>
      <c r="AP44" s="10" t="s">
        <v>4</v>
      </c>
      <c r="AQ44" s="10" t="s">
        <v>1</v>
      </c>
      <c r="AR44" s="10" t="s">
        <v>60</v>
      </c>
      <c r="AS44" s="10">
        <v>600</v>
      </c>
      <c r="AT44" s="10">
        <v>594</v>
      </c>
      <c r="AU44" s="10">
        <v>604.5</v>
      </c>
      <c r="AV44" s="10">
        <v>612</v>
      </c>
      <c r="AW44" s="10">
        <v>611</v>
      </c>
      <c r="AX44" s="10">
        <v>621</v>
      </c>
      <c r="AY44" s="10">
        <v>627.5</v>
      </c>
      <c r="BA44" s="10">
        <f t="shared" si="2"/>
        <v>15.049999999999999</v>
      </c>
      <c r="BB44" s="10">
        <f t="shared" si="3"/>
        <v>11.582491582491581</v>
      </c>
      <c r="BC44" s="10">
        <f t="shared" si="4"/>
        <v>17.071960297766747</v>
      </c>
      <c r="BD44" s="10">
        <f t="shared" si="5"/>
        <v>16.160130718954246</v>
      </c>
      <c r="BE44" s="10">
        <f t="shared" si="6"/>
        <v>15.482815057283142</v>
      </c>
      <c r="BF44" s="10">
        <f t="shared" si="7"/>
        <v>18.695652173913043</v>
      </c>
      <c r="BG44" s="10">
        <f t="shared" si="8"/>
        <v>13.0199203187251</v>
      </c>
      <c r="BI44" s="10">
        <f t="shared" si="9"/>
        <v>19.436666666666667</v>
      </c>
      <c r="BJ44" s="10">
        <f t="shared" si="10"/>
        <v>9.8164983164983166</v>
      </c>
      <c r="BK44" s="10">
        <f t="shared" si="11"/>
        <v>10.497105045492143</v>
      </c>
      <c r="BL44" s="10">
        <f t="shared" si="12"/>
        <v>10.928921568627452</v>
      </c>
      <c r="BM44" s="10">
        <f t="shared" si="13"/>
        <v>9.543371522094926</v>
      </c>
      <c r="BO44" s="10">
        <f t="shared" si="15"/>
        <v>9.2924302788844635</v>
      </c>
    </row>
    <row r="45" spans="1:67" s="10" customFormat="1" x14ac:dyDescent="0.35">
      <c r="A45" s="10">
        <v>5</v>
      </c>
      <c r="B45" s="10" t="s">
        <v>4</v>
      </c>
      <c r="C45" s="10" t="s">
        <v>1</v>
      </c>
      <c r="D45" s="10" t="s">
        <v>117</v>
      </c>
      <c r="E45" s="10">
        <v>159.1</v>
      </c>
      <c r="F45" s="10">
        <v>111.8</v>
      </c>
      <c r="G45" s="10">
        <v>154.79999999999998</v>
      </c>
      <c r="H45" s="10">
        <v>163.4</v>
      </c>
      <c r="I45" s="10">
        <v>120.39999999999999</v>
      </c>
      <c r="J45" s="10">
        <v>189.2</v>
      </c>
      <c r="K45" s="10">
        <v>240.79999999999998</v>
      </c>
      <c r="M45" s="10">
        <v>56.595000000000006</v>
      </c>
      <c r="N45" s="10">
        <v>70.314999999999998</v>
      </c>
      <c r="O45" s="10">
        <v>54.88</v>
      </c>
      <c r="P45" s="10">
        <v>44.59</v>
      </c>
      <c r="Q45" s="10">
        <v>44.59</v>
      </c>
      <c r="R45" s="10">
        <v>39.445</v>
      </c>
      <c r="S45" s="10">
        <v>44.59</v>
      </c>
      <c r="U45" s="10">
        <v>4</v>
      </c>
      <c r="V45" s="10" t="s">
        <v>4</v>
      </c>
      <c r="W45" s="10" t="s">
        <v>1</v>
      </c>
      <c r="X45" s="10" t="s">
        <v>63</v>
      </c>
      <c r="Y45" s="10">
        <v>137.6</v>
      </c>
      <c r="Z45" s="10">
        <v>111.8</v>
      </c>
      <c r="AA45" s="10">
        <v>124.69999999999999</v>
      </c>
      <c r="AB45" s="10">
        <v>86</v>
      </c>
      <c r="AC45" s="10">
        <v>129</v>
      </c>
      <c r="AD45" s="10">
        <v>98.899999999999991</v>
      </c>
      <c r="AE45" s="10">
        <v>116.1</v>
      </c>
      <c r="AG45" s="10">
        <v>61.74</v>
      </c>
      <c r="AH45" s="10">
        <v>60.025000000000006</v>
      </c>
      <c r="AI45" s="10">
        <v>36.015000000000001</v>
      </c>
      <c r="AJ45" s="10">
        <v>51.45</v>
      </c>
      <c r="AK45" s="10">
        <v>48.02</v>
      </c>
      <c r="AL45" s="10">
        <v>48.02</v>
      </c>
      <c r="AM45" s="10">
        <v>44.59</v>
      </c>
      <c r="AO45" s="10">
        <v>4</v>
      </c>
      <c r="AP45" s="10" t="s">
        <v>4</v>
      </c>
      <c r="AQ45" s="10" t="s">
        <v>1</v>
      </c>
      <c r="AR45" s="10" t="s">
        <v>63</v>
      </c>
      <c r="AS45" s="10">
        <v>483.5</v>
      </c>
      <c r="AT45" s="10">
        <v>482.5</v>
      </c>
      <c r="AU45" s="10">
        <v>496.5</v>
      </c>
      <c r="AV45" s="10">
        <v>500</v>
      </c>
      <c r="AW45" s="10">
        <v>505</v>
      </c>
      <c r="AX45" s="10">
        <v>513</v>
      </c>
      <c r="AY45" s="10">
        <v>525.5</v>
      </c>
      <c r="BA45" s="10">
        <f t="shared" si="2"/>
        <v>28.459152016546017</v>
      </c>
      <c r="BB45" s="10">
        <f t="shared" si="3"/>
        <v>23.17098445595855</v>
      </c>
      <c r="BC45" s="10">
        <f t="shared" si="4"/>
        <v>25.115810674723061</v>
      </c>
      <c r="BD45" s="10">
        <f t="shared" si="5"/>
        <v>17.2</v>
      </c>
      <c r="BE45" s="10">
        <f t="shared" si="6"/>
        <v>25.544554455445546</v>
      </c>
      <c r="BF45" s="10">
        <f t="shared" si="7"/>
        <v>19.278752436647174</v>
      </c>
      <c r="BG45" s="10">
        <f t="shared" si="8"/>
        <v>22.09324452901998</v>
      </c>
      <c r="BI45" s="10">
        <f t="shared" si="9"/>
        <v>12.7693898655636</v>
      </c>
      <c r="BJ45" s="10">
        <f t="shared" si="10"/>
        <v>12.440414507772021</v>
      </c>
      <c r="BK45" s="10">
        <f t="shared" si="11"/>
        <v>7.2537764350453173</v>
      </c>
      <c r="BL45" s="10">
        <f t="shared" si="12"/>
        <v>10.290000000000001</v>
      </c>
      <c r="BM45" s="10">
        <f t="shared" si="13"/>
        <v>9.5089108910891085</v>
      </c>
      <c r="BN45" s="10">
        <f t="shared" si="14"/>
        <v>9.3606237816764128</v>
      </c>
      <c r="BO45" s="10">
        <f t="shared" si="15"/>
        <v>8.48525214081827</v>
      </c>
    </row>
    <row r="46" spans="1:67" s="10" customFormat="1" x14ac:dyDescent="0.35">
      <c r="A46" s="10">
        <v>5</v>
      </c>
      <c r="B46" s="10" t="s">
        <v>4</v>
      </c>
      <c r="C46" s="10" t="s">
        <v>6</v>
      </c>
      <c r="D46" s="10" t="s">
        <v>118</v>
      </c>
      <c r="E46" s="10">
        <v>68.8</v>
      </c>
      <c r="F46" s="10">
        <v>60.199999999999996</v>
      </c>
      <c r="G46" s="10">
        <v>68.8</v>
      </c>
      <c r="H46" s="10">
        <v>64.5</v>
      </c>
      <c r="I46" s="10">
        <v>34.4</v>
      </c>
      <c r="J46" s="10">
        <v>77.399999999999991</v>
      </c>
      <c r="K46" s="10">
        <v>77.399999999999991</v>
      </c>
      <c r="M46" s="10">
        <v>27.44</v>
      </c>
      <c r="N46" s="10">
        <v>27.44</v>
      </c>
      <c r="O46" s="10">
        <v>13.72</v>
      </c>
      <c r="P46" s="10">
        <v>15.435</v>
      </c>
      <c r="Q46" s="10">
        <v>34.300000000000004</v>
      </c>
      <c r="R46" s="10">
        <v>12.005000000000001</v>
      </c>
      <c r="S46" s="10">
        <v>24.01</v>
      </c>
      <c r="U46" s="10">
        <v>5</v>
      </c>
      <c r="V46" s="10" t="s">
        <v>4</v>
      </c>
      <c r="W46" s="10" t="s">
        <v>1</v>
      </c>
      <c r="X46" s="10" t="s">
        <v>109</v>
      </c>
      <c r="Y46" s="10">
        <v>133.29999999999998</v>
      </c>
      <c r="Z46" s="10">
        <v>137.6</v>
      </c>
      <c r="AA46" s="10">
        <v>141.9</v>
      </c>
      <c r="AB46" s="10">
        <v>103.19999999999999</v>
      </c>
      <c r="AC46" s="10">
        <v>141.9</v>
      </c>
      <c r="AD46" s="10">
        <v>124.69999999999999</v>
      </c>
      <c r="AE46" s="10">
        <v>116.1</v>
      </c>
      <c r="AG46" s="10">
        <v>73.745000000000005</v>
      </c>
      <c r="AH46" s="10">
        <v>63.455000000000005</v>
      </c>
      <c r="AI46" s="10">
        <v>48.02</v>
      </c>
      <c r="AJ46" s="10">
        <v>49.734999999999999</v>
      </c>
      <c r="AK46" s="10">
        <v>51.45</v>
      </c>
      <c r="AL46" s="10">
        <v>51.45</v>
      </c>
      <c r="AM46" s="10">
        <v>54.88</v>
      </c>
      <c r="AO46" s="10">
        <v>5</v>
      </c>
      <c r="AP46" s="10" t="s">
        <v>4</v>
      </c>
      <c r="AQ46" s="10" t="s">
        <v>1</v>
      </c>
      <c r="AR46" s="10" t="s">
        <v>109</v>
      </c>
      <c r="AS46" s="10">
        <v>536.5</v>
      </c>
      <c r="AT46" s="10">
        <v>545</v>
      </c>
      <c r="AU46" s="10">
        <v>554.5</v>
      </c>
      <c r="AV46" s="10">
        <v>563</v>
      </c>
      <c r="AW46" s="10">
        <v>565</v>
      </c>
      <c r="AX46" s="10">
        <v>570</v>
      </c>
      <c r="AY46" s="10">
        <v>575</v>
      </c>
      <c r="BA46" s="10">
        <f t="shared" si="2"/>
        <v>24.846225535880706</v>
      </c>
      <c r="BB46" s="10">
        <f t="shared" si="3"/>
        <v>25.247706422018346</v>
      </c>
      <c r="BC46" s="10">
        <f t="shared" si="4"/>
        <v>25.590622182146078</v>
      </c>
      <c r="BD46" s="10">
        <f t="shared" si="5"/>
        <v>18.330373001776195</v>
      </c>
      <c r="BE46" s="10">
        <f t="shared" si="6"/>
        <v>25.115044247787608</v>
      </c>
      <c r="BF46" s="10">
        <f t="shared" si="7"/>
        <v>21.87719298245614</v>
      </c>
      <c r="BG46" s="10">
        <f t="shared" si="8"/>
        <v>20.191304347826087</v>
      </c>
      <c r="BI46" s="10">
        <f t="shared" si="9"/>
        <v>13.745573159366264</v>
      </c>
      <c r="BJ46" s="10">
        <f t="shared" si="10"/>
        <v>11.643119266055047</v>
      </c>
      <c r="BK46" s="10">
        <f t="shared" si="11"/>
        <v>8.6600541027953106</v>
      </c>
      <c r="BL46" s="10">
        <f t="shared" si="12"/>
        <v>8.8339253996447589</v>
      </c>
      <c r="BM46" s="10">
        <f t="shared" si="13"/>
        <v>9.1061946902654878</v>
      </c>
      <c r="BN46" s="10">
        <f t="shared" si="14"/>
        <v>9.026315789473685</v>
      </c>
      <c r="BO46" s="10">
        <f t="shared" si="15"/>
        <v>9.5443478260869572</v>
      </c>
    </row>
    <row r="47" spans="1:67" s="10" customFormat="1" x14ac:dyDescent="0.35">
      <c r="A47" s="10">
        <v>5</v>
      </c>
      <c r="B47" s="10" t="s">
        <v>2</v>
      </c>
      <c r="C47" s="10" t="s">
        <v>6</v>
      </c>
      <c r="D47" s="10" t="s">
        <v>119</v>
      </c>
      <c r="E47" s="10">
        <v>68.8</v>
      </c>
      <c r="F47" s="10">
        <v>60.199999999999996</v>
      </c>
      <c r="G47" s="10">
        <v>73.099999999999994</v>
      </c>
      <c r="H47" s="10">
        <v>43</v>
      </c>
      <c r="I47" s="10">
        <v>73.099999999999994</v>
      </c>
      <c r="J47" s="10">
        <v>94.6</v>
      </c>
      <c r="K47" s="10">
        <v>51.599999999999994</v>
      </c>
      <c r="M47" s="11" t="s">
        <v>163</v>
      </c>
      <c r="N47" s="11" t="s">
        <v>163</v>
      </c>
      <c r="O47" s="11" t="s">
        <v>163</v>
      </c>
      <c r="P47" s="11" t="s">
        <v>163</v>
      </c>
      <c r="Q47" s="11" t="s">
        <v>163</v>
      </c>
      <c r="R47" s="11" t="s">
        <v>163</v>
      </c>
      <c r="S47" s="11" t="s">
        <v>163</v>
      </c>
      <c r="U47" s="10">
        <v>5</v>
      </c>
      <c r="V47" s="10" t="s">
        <v>4</v>
      </c>
      <c r="W47" s="10" t="s">
        <v>1</v>
      </c>
      <c r="X47" s="10" t="s">
        <v>110</v>
      </c>
      <c r="Y47" s="10">
        <v>111.8</v>
      </c>
      <c r="Z47" s="10">
        <v>146.19999999999999</v>
      </c>
      <c r="AA47" s="10">
        <v>189.2</v>
      </c>
      <c r="AB47" s="10">
        <v>184.9</v>
      </c>
      <c r="AC47" s="10">
        <v>111.8</v>
      </c>
      <c r="AD47" s="10">
        <v>163.4</v>
      </c>
      <c r="AE47" s="10">
        <v>154.79999999999998</v>
      </c>
      <c r="AG47" s="10">
        <v>51.45</v>
      </c>
      <c r="AH47" s="10">
        <v>39.445</v>
      </c>
      <c r="AI47" s="10">
        <v>36.015000000000001</v>
      </c>
      <c r="AJ47" s="10">
        <v>37.730000000000004</v>
      </c>
      <c r="AK47" s="10">
        <v>46.305</v>
      </c>
      <c r="AL47" s="10">
        <v>30.87</v>
      </c>
      <c r="AM47" s="10">
        <v>39.445</v>
      </c>
      <c r="AO47" s="10">
        <v>5</v>
      </c>
      <c r="AP47" s="10" t="s">
        <v>4</v>
      </c>
      <c r="AQ47" s="10" t="s">
        <v>1</v>
      </c>
      <c r="AR47" s="10" t="s">
        <v>110</v>
      </c>
      <c r="AS47" s="10">
        <v>476</v>
      </c>
      <c r="AT47" s="10">
        <v>480.5</v>
      </c>
      <c r="AU47" s="10">
        <v>483.5</v>
      </c>
      <c r="AV47" s="10">
        <v>491.5</v>
      </c>
      <c r="AW47" s="10">
        <v>500.5</v>
      </c>
      <c r="AX47" s="10">
        <v>508</v>
      </c>
      <c r="AY47" s="10">
        <v>516</v>
      </c>
      <c r="BA47" s="10">
        <f t="shared" si="2"/>
        <v>23.487394957983192</v>
      </c>
      <c r="BB47" s="10">
        <f t="shared" si="3"/>
        <v>30.426638917793962</v>
      </c>
      <c r="BC47" s="10">
        <f t="shared" si="4"/>
        <v>39.131334022750778</v>
      </c>
      <c r="BD47" s="10">
        <f t="shared" si="5"/>
        <v>37.619532044760938</v>
      </c>
      <c r="BE47" s="10">
        <f t="shared" si="6"/>
        <v>22.337662337662337</v>
      </c>
      <c r="BF47" s="10">
        <f t="shared" si="7"/>
        <v>32.165354330708659</v>
      </c>
      <c r="BG47" s="10">
        <f t="shared" si="8"/>
        <v>30</v>
      </c>
      <c r="BI47" s="10">
        <f t="shared" si="9"/>
        <v>10.808823529411764</v>
      </c>
      <c r="BJ47" s="10">
        <f t="shared" si="10"/>
        <v>8.2091571279916753</v>
      </c>
      <c r="BK47" s="10">
        <f t="shared" si="11"/>
        <v>7.4488107549120999</v>
      </c>
      <c r="BL47" s="10">
        <f t="shared" si="12"/>
        <v>7.6765005086469991</v>
      </c>
      <c r="BM47" s="10">
        <f t="shared" si="13"/>
        <v>9.2517482517482517</v>
      </c>
      <c r="BN47" s="10">
        <f t="shared" si="14"/>
        <v>6.0767716535433074</v>
      </c>
      <c r="BO47" s="10">
        <f t="shared" si="15"/>
        <v>7.6443798449612412</v>
      </c>
    </row>
    <row r="48" spans="1:67" s="10" customFormat="1" x14ac:dyDescent="0.35">
      <c r="A48" s="10">
        <v>5</v>
      </c>
      <c r="B48" s="10" t="s">
        <v>1</v>
      </c>
      <c r="C48" s="10" t="s">
        <v>6</v>
      </c>
      <c r="D48" s="10" t="s">
        <v>120</v>
      </c>
      <c r="E48" s="10">
        <v>111.8</v>
      </c>
      <c r="F48" s="10">
        <v>94.6</v>
      </c>
      <c r="G48" s="10">
        <v>120.39999999999999</v>
      </c>
      <c r="H48" s="10">
        <v>172</v>
      </c>
      <c r="I48" s="10">
        <v>270.89999999999998</v>
      </c>
      <c r="J48" s="10">
        <v>206.39999999999998</v>
      </c>
      <c r="K48" s="10">
        <v>202.1</v>
      </c>
      <c r="M48" s="10">
        <v>22.295000000000002</v>
      </c>
      <c r="N48" s="10">
        <v>22.295000000000002</v>
      </c>
      <c r="O48" s="10">
        <v>13.72</v>
      </c>
      <c r="P48" s="10">
        <v>24.01</v>
      </c>
      <c r="Q48" s="10">
        <v>17.150000000000002</v>
      </c>
      <c r="R48" s="10">
        <v>13.72</v>
      </c>
      <c r="S48" s="10">
        <v>8.5750000000000011</v>
      </c>
      <c r="U48" s="10">
        <v>5</v>
      </c>
      <c r="V48" s="10" t="s">
        <v>4</v>
      </c>
      <c r="W48" s="10" t="s">
        <v>1</v>
      </c>
      <c r="X48" s="10" t="s">
        <v>115</v>
      </c>
      <c r="Y48" s="10">
        <v>197.79999999999998</v>
      </c>
      <c r="Z48" s="10">
        <v>103.19999999999999</v>
      </c>
      <c r="AA48" s="10">
        <v>141.9</v>
      </c>
      <c r="AB48" s="10">
        <v>51.599999999999994</v>
      </c>
      <c r="AC48" s="10">
        <v>111.8</v>
      </c>
      <c r="AD48" s="10">
        <v>129</v>
      </c>
      <c r="AE48" s="10">
        <v>167.7</v>
      </c>
      <c r="AG48" s="10">
        <v>25.725000000000001</v>
      </c>
      <c r="AH48" s="10">
        <v>54.88</v>
      </c>
      <c r="AI48" s="10">
        <v>53.164999999999999</v>
      </c>
      <c r="AJ48" s="10">
        <v>46.305</v>
      </c>
      <c r="AK48" s="10">
        <v>44.59</v>
      </c>
      <c r="AL48" s="10">
        <v>48.02</v>
      </c>
      <c r="AM48" s="10">
        <v>46.305</v>
      </c>
      <c r="AO48" s="10">
        <v>5</v>
      </c>
      <c r="AP48" s="10" t="s">
        <v>4</v>
      </c>
      <c r="AQ48" s="10" t="s">
        <v>1</v>
      </c>
      <c r="AR48" s="10" t="s">
        <v>115</v>
      </c>
      <c r="AS48" s="10">
        <v>460</v>
      </c>
      <c r="AT48" s="10">
        <v>464.5</v>
      </c>
      <c r="AU48" s="10">
        <v>477.5</v>
      </c>
      <c r="AV48" s="10">
        <v>491.5</v>
      </c>
      <c r="AW48" s="10">
        <v>500</v>
      </c>
      <c r="AX48" s="10">
        <v>506.5</v>
      </c>
      <c r="AY48" s="10">
        <v>513.5</v>
      </c>
      <c r="BA48" s="10">
        <f t="shared" si="2"/>
        <v>42.999999999999993</v>
      </c>
      <c r="BB48" s="10">
        <f t="shared" si="3"/>
        <v>22.217438105489769</v>
      </c>
      <c r="BC48" s="10">
        <f t="shared" si="4"/>
        <v>29.717277486910998</v>
      </c>
      <c r="BD48" s="10">
        <f t="shared" si="5"/>
        <v>10.498474059003051</v>
      </c>
      <c r="BE48" s="10">
        <f t="shared" si="6"/>
        <v>22.36</v>
      </c>
      <c r="BF48" s="10">
        <f t="shared" si="7"/>
        <v>25.468904244817374</v>
      </c>
      <c r="BG48" s="10">
        <f t="shared" si="8"/>
        <v>32.658227848101262</v>
      </c>
      <c r="BI48" s="10">
        <f t="shared" si="9"/>
        <v>5.5923913043478262</v>
      </c>
      <c r="BJ48" s="10">
        <f t="shared" si="10"/>
        <v>11.814854682454252</v>
      </c>
      <c r="BK48" s="10">
        <f t="shared" si="11"/>
        <v>11.134031413612565</v>
      </c>
      <c r="BL48" s="10">
        <f t="shared" si="12"/>
        <v>9.42115971515768</v>
      </c>
      <c r="BM48" s="10">
        <f t="shared" si="13"/>
        <v>8.918000000000001</v>
      </c>
      <c r="BN48" s="10">
        <f t="shared" si="14"/>
        <v>9.4807502467917075</v>
      </c>
      <c r="BO48" s="10">
        <f t="shared" si="15"/>
        <v>9.0175267770204481</v>
      </c>
    </row>
    <row r="49" spans="1:68" s="10" customFormat="1" x14ac:dyDescent="0.35">
      <c r="A49" s="10">
        <v>5</v>
      </c>
      <c r="B49" s="10" t="s">
        <v>2</v>
      </c>
      <c r="C49" s="10" t="s">
        <v>6</v>
      </c>
      <c r="D49" s="10" t="s">
        <v>121</v>
      </c>
      <c r="E49" s="10">
        <v>137.6</v>
      </c>
      <c r="F49" s="10">
        <v>51.599999999999994</v>
      </c>
      <c r="G49" s="10">
        <v>124.69999999999999</v>
      </c>
      <c r="H49" s="10">
        <v>129</v>
      </c>
      <c r="I49" s="10">
        <v>227.89999999999998</v>
      </c>
      <c r="J49" s="10">
        <v>103.19999999999999</v>
      </c>
      <c r="K49" s="10">
        <v>159.1</v>
      </c>
      <c r="M49" s="10">
        <v>25.725000000000001</v>
      </c>
      <c r="N49" s="10">
        <v>25.725000000000001</v>
      </c>
      <c r="O49" s="10">
        <v>24.01</v>
      </c>
      <c r="P49" s="10">
        <v>25.725000000000001</v>
      </c>
      <c r="Q49" s="10">
        <v>24.01</v>
      </c>
      <c r="R49" s="10">
        <v>493.92</v>
      </c>
      <c r="S49" s="10">
        <v>56.595000000000006</v>
      </c>
      <c r="U49" s="10">
        <v>5</v>
      </c>
      <c r="V49" s="10" t="s">
        <v>4</v>
      </c>
      <c r="W49" s="10" t="s">
        <v>1</v>
      </c>
      <c r="X49" s="10" t="s">
        <v>116</v>
      </c>
      <c r="Y49" s="10">
        <v>98.899999999999991</v>
      </c>
      <c r="Z49" s="10">
        <v>81.7</v>
      </c>
      <c r="AA49" s="10">
        <v>107.5</v>
      </c>
      <c r="AB49" s="10">
        <v>73.099999999999994</v>
      </c>
      <c r="AC49" s="10">
        <v>103.19999999999999</v>
      </c>
      <c r="AD49" s="10">
        <v>81.7</v>
      </c>
      <c r="AE49" s="10">
        <v>77.399999999999991</v>
      </c>
      <c r="AG49" s="10">
        <v>46.305</v>
      </c>
      <c r="AH49" s="10">
        <v>61.74</v>
      </c>
      <c r="AI49" s="10">
        <v>37.730000000000004</v>
      </c>
      <c r="AJ49" s="10">
        <v>46.305</v>
      </c>
      <c r="AK49" s="10">
        <v>42.875</v>
      </c>
      <c r="AL49" s="10">
        <v>49.734999999999999</v>
      </c>
      <c r="AM49" s="10">
        <v>49.734999999999999</v>
      </c>
      <c r="AO49" s="10">
        <v>5</v>
      </c>
      <c r="AP49" s="10" t="s">
        <v>4</v>
      </c>
      <c r="AQ49" s="10" t="s">
        <v>1</v>
      </c>
      <c r="AR49" s="10" t="s">
        <v>116</v>
      </c>
      <c r="AS49" s="10">
        <v>428.5</v>
      </c>
      <c r="AT49" s="10">
        <v>430.5</v>
      </c>
      <c r="AU49" s="10">
        <v>442.5</v>
      </c>
      <c r="AV49" s="10">
        <v>448</v>
      </c>
      <c r="AW49" s="10">
        <v>455</v>
      </c>
      <c r="AX49" s="10">
        <v>457.5</v>
      </c>
      <c r="AY49" s="10">
        <v>468</v>
      </c>
      <c r="BA49" s="10">
        <f t="shared" si="2"/>
        <v>23.080513418903148</v>
      </c>
      <c r="BB49" s="10">
        <f t="shared" si="3"/>
        <v>18.977932636469223</v>
      </c>
      <c r="BC49" s="10">
        <f t="shared" si="4"/>
        <v>24.293785310734464</v>
      </c>
      <c r="BD49" s="10">
        <f t="shared" si="5"/>
        <v>16.316964285714285</v>
      </c>
      <c r="BE49" s="10">
        <f t="shared" si="6"/>
        <v>22.681318681318679</v>
      </c>
      <c r="BF49" s="10">
        <f t="shared" si="7"/>
        <v>17.857923497267763</v>
      </c>
      <c r="BG49" s="10">
        <f t="shared" si="8"/>
        <v>16.538461538461537</v>
      </c>
      <c r="BI49" s="10">
        <f t="shared" si="9"/>
        <v>10.80630105017503</v>
      </c>
      <c r="BJ49" s="10">
        <f t="shared" si="10"/>
        <v>14.341463414634148</v>
      </c>
      <c r="BK49" s="10">
        <f t="shared" si="11"/>
        <v>8.5265536723163855</v>
      </c>
      <c r="BL49" s="10">
        <f t="shared" si="12"/>
        <v>10.3359375</v>
      </c>
      <c r="BM49" s="10">
        <f t="shared" si="13"/>
        <v>9.4230769230769234</v>
      </c>
      <c r="BN49" s="10">
        <f t="shared" si="14"/>
        <v>10.871038251366121</v>
      </c>
      <c r="BO49" s="10">
        <f t="shared" si="15"/>
        <v>10.627136752136753</v>
      </c>
    </row>
    <row r="50" spans="1:68" s="10" customFormat="1" x14ac:dyDescent="0.35">
      <c r="A50" s="10">
        <v>5</v>
      </c>
      <c r="B50" s="10" t="s">
        <v>4</v>
      </c>
      <c r="C50" s="10" t="s">
        <v>6</v>
      </c>
      <c r="D50" s="10" t="s">
        <v>122</v>
      </c>
      <c r="E50" s="10">
        <v>129</v>
      </c>
      <c r="F50" s="10">
        <v>68.8</v>
      </c>
      <c r="G50" s="10">
        <v>172</v>
      </c>
      <c r="H50" s="10">
        <v>154.79999999999998</v>
      </c>
      <c r="I50" s="10">
        <v>172</v>
      </c>
      <c r="J50" s="10">
        <v>86</v>
      </c>
      <c r="K50" s="10">
        <v>129</v>
      </c>
      <c r="M50" s="10">
        <v>3.43</v>
      </c>
      <c r="N50" s="10">
        <v>10.290000000000001</v>
      </c>
      <c r="O50" s="10">
        <v>12.005000000000001</v>
      </c>
      <c r="P50" s="10">
        <v>5.1450000000000005</v>
      </c>
      <c r="Q50" s="10">
        <v>12.005000000000001</v>
      </c>
      <c r="R50" s="10">
        <v>12.005000000000001</v>
      </c>
      <c r="S50" s="10">
        <v>18.865000000000002</v>
      </c>
      <c r="U50" s="10">
        <v>5</v>
      </c>
      <c r="V50" s="10" t="s">
        <v>4</v>
      </c>
      <c r="W50" s="10" t="s">
        <v>1</v>
      </c>
      <c r="X50" s="10" t="s">
        <v>117</v>
      </c>
      <c r="Y50" s="10">
        <v>159.1</v>
      </c>
      <c r="Z50" s="10">
        <v>111.8</v>
      </c>
      <c r="AA50" s="10">
        <v>154.79999999999998</v>
      </c>
      <c r="AB50" s="10">
        <v>163.4</v>
      </c>
      <c r="AC50" s="10">
        <v>120.39999999999999</v>
      </c>
      <c r="AD50" s="10">
        <v>189.2</v>
      </c>
      <c r="AE50" s="10">
        <v>240.79999999999998</v>
      </c>
      <c r="AG50" s="10">
        <v>56.595000000000006</v>
      </c>
      <c r="AH50" s="10">
        <v>70.314999999999998</v>
      </c>
      <c r="AI50" s="10">
        <v>54.88</v>
      </c>
      <c r="AJ50" s="10">
        <v>44.59</v>
      </c>
      <c r="AK50" s="10">
        <v>44.59</v>
      </c>
      <c r="AL50" s="10">
        <v>39.445</v>
      </c>
      <c r="AM50" s="10">
        <v>44.59</v>
      </c>
      <c r="AO50" s="10">
        <v>5</v>
      </c>
      <c r="AP50" s="10" t="s">
        <v>4</v>
      </c>
      <c r="AQ50" s="10" t="s">
        <v>1</v>
      </c>
      <c r="AR50" s="10" t="s">
        <v>117</v>
      </c>
      <c r="AS50" s="10">
        <v>480.5</v>
      </c>
      <c r="AT50" s="10">
        <v>490</v>
      </c>
      <c r="AU50" s="10">
        <v>508</v>
      </c>
      <c r="AV50" s="10">
        <v>518</v>
      </c>
      <c r="AW50" s="10">
        <v>521.5</v>
      </c>
      <c r="AX50" s="10">
        <v>534</v>
      </c>
      <c r="AY50" s="10">
        <v>544.5</v>
      </c>
      <c r="BA50" s="10">
        <f t="shared" si="2"/>
        <v>33.111342351716964</v>
      </c>
      <c r="BB50" s="10">
        <f t="shared" si="3"/>
        <v>22.816326530612244</v>
      </c>
      <c r="BC50" s="10">
        <f t="shared" si="4"/>
        <v>30.472440944881885</v>
      </c>
      <c r="BD50" s="10">
        <f t="shared" si="5"/>
        <v>31.544401544401545</v>
      </c>
      <c r="BE50" s="10">
        <f t="shared" si="6"/>
        <v>23.087248322147648</v>
      </c>
      <c r="BF50" s="10">
        <f t="shared" si="7"/>
        <v>35.430711610486888</v>
      </c>
      <c r="BG50" s="10">
        <f>(AE50/AY50)*100</f>
        <v>44.224058769513313</v>
      </c>
      <c r="BI50" s="10">
        <f t="shared" si="9"/>
        <v>11.778355879292405</v>
      </c>
      <c r="BJ50" s="10">
        <f t="shared" si="10"/>
        <v>14.35</v>
      </c>
      <c r="BK50" s="10">
        <f t="shared" si="11"/>
        <v>10.803149606299213</v>
      </c>
      <c r="BL50" s="10">
        <f t="shared" si="12"/>
        <v>8.6081081081081088</v>
      </c>
      <c r="BM50" s="10">
        <f t="shared" si="13"/>
        <v>8.5503355704697999</v>
      </c>
      <c r="BN50" s="10">
        <f t="shared" si="14"/>
        <v>7.3867041198501875</v>
      </c>
      <c r="BO50" s="10">
        <f t="shared" si="15"/>
        <v>8.189164370982553</v>
      </c>
    </row>
    <row r="53" spans="1:68" x14ac:dyDescent="0.35">
      <c r="X53" t="s">
        <v>164</v>
      </c>
      <c r="Y53">
        <f>AVERAGE(Y6:Y20)</f>
        <v>107.21333333333334</v>
      </c>
      <c r="Z53">
        <f t="shared" ref="Z53:AE53" si="16">AVERAGE(Z6:Z20)</f>
        <v>92.02</v>
      </c>
      <c r="AA53">
        <f t="shared" si="16"/>
        <v>97.753333333333316</v>
      </c>
      <c r="AB53">
        <f t="shared" si="16"/>
        <v>124.7</v>
      </c>
      <c r="AC53">
        <f t="shared" si="16"/>
        <v>122.69333333333334</v>
      </c>
      <c r="AD53">
        <f t="shared" si="16"/>
        <v>110.36666666666666</v>
      </c>
      <c r="AE53">
        <f t="shared" si="16"/>
        <v>116.96</v>
      </c>
      <c r="AG53">
        <f>AVERAGE(AG6:AG20)</f>
        <v>27.582916666666673</v>
      </c>
      <c r="AH53">
        <f>AVERAGE(AH6:AH20)</f>
        <v>25.153333333333336</v>
      </c>
      <c r="AI53">
        <f t="shared" ref="AI53:AM53" si="17">AVERAGE(AI6:AI20)</f>
        <v>20.580000000000002</v>
      </c>
      <c r="AJ53">
        <f t="shared" si="17"/>
        <v>24.295833333333338</v>
      </c>
      <c r="AK53">
        <f t="shared" si="17"/>
        <v>34.585833333333341</v>
      </c>
      <c r="AL53">
        <f t="shared" si="17"/>
        <v>19.488636363636363</v>
      </c>
      <c r="AM53">
        <f t="shared" si="17"/>
        <v>27.011250000000004</v>
      </c>
      <c r="AZ53" t="s">
        <v>164</v>
      </c>
      <c r="BA53">
        <f>AVERAGE(BA6:BA20)</f>
        <v>39.283355255623263</v>
      </c>
      <c r="BB53">
        <f t="shared" ref="BB53:BG53" si="18">AVERAGE(BB6:BB20)</f>
        <v>33.180083492971022</v>
      </c>
      <c r="BC53">
        <f t="shared" si="18"/>
        <v>34.233227823933142</v>
      </c>
      <c r="BD53">
        <f t="shared" si="18"/>
        <v>44.32379234789834</v>
      </c>
      <c r="BE53">
        <f t="shared" si="18"/>
        <v>42.754056568015557</v>
      </c>
      <c r="BF53">
        <f t="shared" si="18"/>
        <v>37.34884967256923</v>
      </c>
      <c r="BG53">
        <f t="shared" si="18"/>
        <v>40.150330627065657</v>
      </c>
      <c r="BI53">
        <f>AVERAGE(BI6:BI20)</f>
        <v>9.9029834877716301</v>
      </c>
      <c r="BJ53">
        <f t="shared" ref="BJ53:BO53" si="19">AVERAGE(BJ6:BJ20)</f>
        <v>8.8052418919996818</v>
      </c>
      <c r="BK53">
        <f t="shared" si="19"/>
        <v>6.9358044786390307</v>
      </c>
      <c r="BL53">
        <f t="shared" si="19"/>
        <v>8.1972713293688972</v>
      </c>
      <c r="BM53">
        <f t="shared" si="19"/>
        <v>11.370010025791464</v>
      </c>
      <c r="BN53">
        <f t="shared" si="19"/>
        <v>5.6485391322720817</v>
      </c>
      <c r="BO53">
        <f t="shared" si="19"/>
        <v>8.8908937994623027</v>
      </c>
    </row>
    <row r="54" spans="1:68" x14ac:dyDescent="0.35">
      <c r="W54" t="s">
        <v>145</v>
      </c>
      <c r="X54" t="s">
        <v>96</v>
      </c>
      <c r="Y54">
        <f>STDEV(Y6:Y20)/SQRT(15)</f>
        <v>6.5612053673860684</v>
      </c>
      <c r="Z54">
        <f t="shared" ref="Z54:AE54" si="20">STDEV(Z6:Z20)/SQRT(15)</f>
        <v>6.9310014393578712</v>
      </c>
      <c r="AA54">
        <f t="shared" si="20"/>
        <v>10.825225684072896</v>
      </c>
      <c r="AB54">
        <f t="shared" si="20"/>
        <v>11.330199846932461</v>
      </c>
      <c r="AC54">
        <f t="shared" si="20"/>
        <v>10.598362257428368</v>
      </c>
      <c r="AD54">
        <f t="shared" si="20"/>
        <v>6.6040079220819052</v>
      </c>
      <c r="AE54">
        <f t="shared" si="20"/>
        <v>13.874700511568323</v>
      </c>
      <c r="AG54">
        <f>STDEV(AG6:AG20)/SQRT(12)</f>
        <v>5.3047449264047701</v>
      </c>
      <c r="AH54">
        <f>STDEV(AH6:AH20)/SQRT(12)</f>
        <v>2.9503961812378043</v>
      </c>
      <c r="AI54">
        <f t="shared" ref="AI54:AM54" si="21">STDEV(AI6:AI20)/SQRT(12)</f>
        <v>4.4281109591638153</v>
      </c>
      <c r="AJ54">
        <f t="shared" si="21"/>
        <v>3.575254538158962</v>
      </c>
      <c r="AK54">
        <f t="shared" si="21"/>
        <v>8.191823941121001</v>
      </c>
      <c r="AL54">
        <f>STDEV(AL6:AL20)/SQRT(12)</f>
        <v>4.294769594659547</v>
      </c>
      <c r="AM54">
        <f t="shared" si="21"/>
        <v>4.2015378734332449</v>
      </c>
      <c r="AN54" t="s">
        <v>168</v>
      </c>
      <c r="AY54" t="s">
        <v>145</v>
      </c>
      <c r="AZ54" t="s">
        <v>96</v>
      </c>
      <c r="BA54">
        <f>STDEV(BA6:BA20)/SQRT(15)</f>
        <v>2.4636321761467408</v>
      </c>
      <c r="BB54">
        <f t="shared" ref="BB54:BG54" si="22">STDEV(BB6:BB20)/SQRT(15)</f>
        <v>2.3303392518795958</v>
      </c>
      <c r="BC54">
        <f t="shared" si="22"/>
        <v>3.0791001985569464</v>
      </c>
      <c r="BD54">
        <f t="shared" si="22"/>
        <v>4.0563516013172096</v>
      </c>
      <c r="BE54">
        <f t="shared" si="22"/>
        <v>4.0984026116517427</v>
      </c>
      <c r="BF54">
        <f t="shared" si="22"/>
        <v>2.7370190066982865</v>
      </c>
      <c r="BG54">
        <f t="shared" si="22"/>
        <v>5.3446298514168706</v>
      </c>
      <c r="BI54">
        <f>STDEV(BI6:BI20)/SQRT(12)</f>
        <v>2.0232988494246018</v>
      </c>
      <c r="BJ54">
        <f>STDEV(BJ6:BJ20)/SQRT(12)</f>
        <v>0.89521642440711091</v>
      </c>
      <c r="BK54">
        <f t="shared" ref="BK54:BM54" si="23">STDEV(BK6:BK20)/SQRT(12)</f>
        <v>1.2466297406600422</v>
      </c>
      <c r="BL54">
        <f t="shared" si="23"/>
        <v>1.0073785640243424</v>
      </c>
      <c r="BM54">
        <f t="shared" si="23"/>
        <v>2.2358544181032531</v>
      </c>
      <c r="BN54">
        <f>STDEV(BN6:BN20)/SQRT(12)</f>
        <v>1.2987001585918978</v>
      </c>
      <c r="BO54">
        <f t="shared" ref="BO54" si="24">STDEV(BO6:BO20)/SQRT(12)</f>
        <v>1.3343193441720675</v>
      </c>
      <c r="BP54" t="s">
        <v>168</v>
      </c>
    </row>
    <row r="55" spans="1:68" x14ac:dyDescent="0.35">
      <c r="X55" t="s">
        <v>165</v>
      </c>
      <c r="Y55">
        <f>AVERAGE(Y21:Y26)</f>
        <v>91.733333333333334</v>
      </c>
      <c r="Z55">
        <f t="shared" ref="Z55:AE55" si="25">AVERAGE(Z21:Z26)</f>
        <v>73.816666666666663</v>
      </c>
      <c r="AA55">
        <f t="shared" si="25"/>
        <v>77.399999999999991</v>
      </c>
      <c r="AB55">
        <f t="shared" si="25"/>
        <v>76.683333333333337</v>
      </c>
      <c r="AC55">
        <f t="shared" si="25"/>
        <v>77.399999999999991</v>
      </c>
      <c r="AD55">
        <f t="shared" si="25"/>
        <v>86</v>
      </c>
      <c r="AE55">
        <f t="shared" si="25"/>
        <v>83.84999999999998</v>
      </c>
      <c r="AG55">
        <f>AVERAGE(AG21:AG26)</f>
        <v>18.865000000000002</v>
      </c>
      <c r="AH55">
        <f t="shared" ref="AH55:AM55" si="26">AVERAGE(AH21:AH26)</f>
        <v>22.638000000000002</v>
      </c>
      <c r="AI55">
        <f t="shared" si="26"/>
        <v>24.353000000000002</v>
      </c>
      <c r="AJ55">
        <f t="shared" si="26"/>
        <v>14.748999999999999</v>
      </c>
      <c r="AK55">
        <f t="shared" si="26"/>
        <v>30.527000000000005</v>
      </c>
      <c r="AL55">
        <f t="shared" si="26"/>
        <v>22.294999999999998</v>
      </c>
      <c r="AM55">
        <f t="shared" si="26"/>
        <v>29.498000000000001</v>
      </c>
      <c r="AZ55" t="s">
        <v>165</v>
      </c>
      <c r="BA55">
        <f>AVERAGE(BA21:BA26)</f>
        <v>35.479931572714953</v>
      </c>
      <c r="BB55">
        <f t="shared" ref="BB55:BG55" si="27">AVERAGE(BB21:BB26)</f>
        <v>28.763567817354271</v>
      </c>
      <c r="BC55">
        <f t="shared" si="27"/>
        <v>29.713865656482351</v>
      </c>
      <c r="BD55">
        <f t="shared" si="27"/>
        <v>29.040308992183217</v>
      </c>
      <c r="BE55">
        <f t="shared" si="27"/>
        <v>28.982394314160064</v>
      </c>
      <c r="BF55">
        <f t="shared" si="27"/>
        <v>31.911062757731191</v>
      </c>
      <c r="BG55">
        <f t="shared" si="27"/>
        <v>30.731482315092165</v>
      </c>
      <c r="BI55">
        <f>AVERAGE(BI21:BI26)</f>
        <v>7.5847333576899745</v>
      </c>
      <c r="BJ55">
        <f t="shared" ref="BJ55:BO55" si="28">AVERAGE(BJ21:BJ26)</f>
        <v>8.9386589687608708</v>
      </c>
      <c r="BK55">
        <f t="shared" si="28"/>
        <v>9.4000329604994679</v>
      </c>
      <c r="BL55">
        <f t="shared" si="28"/>
        <v>5.6541270731469142</v>
      </c>
      <c r="BM55">
        <f t="shared" si="28"/>
        <v>11.616791796356063</v>
      </c>
      <c r="BN55">
        <f t="shared" si="28"/>
        <v>8.2659573058383096</v>
      </c>
      <c r="BO55">
        <f t="shared" si="28"/>
        <v>10.870881683338423</v>
      </c>
    </row>
    <row r="56" spans="1:68" x14ac:dyDescent="0.35">
      <c r="W56" t="s">
        <v>102</v>
      </c>
      <c r="X56" t="s">
        <v>96</v>
      </c>
      <c r="Y56">
        <f>STDEV(Y21:Y26)/SQRT(6)</f>
        <v>8.78903357094004</v>
      </c>
      <c r="Z56">
        <f t="shared" ref="Z56:AE56" si="29">STDEV(Z21:Z26)/SQRT(6)</f>
        <v>21.937493273186686</v>
      </c>
      <c r="AA56">
        <f t="shared" si="29"/>
        <v>19.891857630699054</v>
      </c>
      <c r="AB56">
        <f t="shared" si="29"/>
        <v>17.179084505422402</v>
      </c>
      <c r="AC56">
        <f t="shared" si="29"/>
        <v>19.829792400997718</v>
      </c>
      <c r="AD56">
        <f t="shared" si="29"/>
        <v>10.934745843716104</v>
      </c>
      <c r="AE56">
        <f t="shared" si="29"/>
        <v>10.400312495305146</v>
      </c>
      <c r="AG56">
        <f>STDEV(AG21:AG26)/SQRT(5)</f>
        <v>8.4366844791067059</v>
      </c>
      <c r="AH56">
        <f t="shared" ref="AH56:AM56" si="30">STDEV(AH21:AH26)/SQRT(5)</f>
        <v>4.6778963220661494</v>
      </c>
      <c r="AI56">
        <f t="shared" si="30"/>
        <v>4.9823627928925491</v>
      </c>
      <c r="AJ56">
        <f t="shared" si="30"/>
        <v>3.2809881895550967</v>
      </c>
      <c r="AK56">
        <f t="shared" si="30"/>
        <v>5.4070117902590127</v>
      </c>
      <c r="AL56">
        <f t="shared" si="30"/>
        <v>4.2357375390833711</v>
      </c>
      <c r="AM56">
        <f t="shared" si="30"/>
        <v>7.304370027593067</v>
      </c>
      <c r="AN56" t="s">
        <v>100</v>
      </c>
      <c r="AY56" t="s">
        <v>102</v>
      </c>
      <c r="AZ56" t="s">
        <v>96</v>
      </c>
      <c r="BA56">
        <f>STDEV(BA21:BA26)/SQRT(6)</f>
        <v>3.0749088628420997</v>
      </c>
      <c r="BB56">
        <f t="shared" ref="BB56:BG56" si="31">STDEV(BB21:BB26)/SQRT(6)</f>
        <v>8.4190886828286668</v>
      </c>
      <c r="BC56">
        <f t="shared" si="31"/>
        <v>7.582925402671485</v>
      </c>
      <c r="BD56">
        <f t="shared" si="31"/>
        <v>6.4567666245653692</v>
      </c>
      <c r="BE56">
        <f t="shared" si="31"/>
        <v>7.5532762528999973</v>
      </c>
      <c r="BF56">
        <f t="shared" si="31"/>
        <v>4.2518262306310035</v>
      </c>
      <c r="BG56">
        <f t="shared" si="31"/>
        <v>3.8292782490543651</v>
      </c>
      <c r="BI56">
        <f>STDEV(BI21:BI26)/SQRT(5)</f>
        <v>3.3568436057105706</v>
      </c>
      <c r="BJ56">
        <f t="shared" ref="BJ56:BO56" si="32">STDEV(BJ21:BJ26)/SQRT(5)</f>
        <v>1.8514954804280912</v>
      </c>
      <c r="BK56">
        <f t="shared" si="32"/>
        <v>1.8560056269727785</v>
      </c>
      <c r="BL56">
        <f t="shared" si="32"/>
        <v>1.2169607007390122</v>
      </c>
      <c r="BM56">
        <f t="shared" si="32"/>
        <v>2.0455923399577789</v>
      </c>
      <c r="BN56">
        <f t="shared" si="32"/>
        <v>1.4782215208740594</v>
      </c>
      <c r="BO56">
        <f t="shared" si="32"/>
        <v>2.5773464405857482</v>
      </c>
      <c r="BP56" t="s">
        <v>100</v>
      </c>
    </row>
    <row r="57" spans="1:68" x14ac:dyDescent="0.35">
      <c r="X57" t="s">
        <v>166</v>
      </c>
      <c r="Y57">
        <f>AVERAGE(Y29:Y33)</f>
        <v>132.44</v>
      </c>
      <c r="Z57">
        <f t="shared" ref="Z57:AE57" si="33">AVERAGE(Z29:Z33)</f>
        <v>124.7</v>
      </c>
      <c r="AA57">
        <f t="shared" si="33"/>
        <v>137.59999999999997</v>
      </c>
      <c r="AB57">
        <f t="shared" si="33"/>
        <v>142.76</v>
      </c>
      <c r="AC57">
        <f>AVERAGE(AC29:AC33)</f>
        <v>178.01999999999998</v>
      </c>
      <c r="AD57">
        <f t="shared" si="33"/>
        <v>135.02000000000001</v>
      </c>
      <c r="AE57">
        <f t="shared" si="33"/>
        <v>129</v>
      </c>
      <c r="AG57">
        <f>AVERAGE(AG29:AG33)</f>
        <v>58.996000000000002</v>
      </c>
      <c r="AH57">
        <f t="shared" ref="AH57:AM57" si="34">AVERAGE(AH29:AH33)</f>
        <v>53.164999999999999</v>
      </c>
      <c r="AI57">
        <f t="shared" si="34"/>
        <v>41.503</v>
      </c>
      <c r="AJ57">
        <f t="shared" si="34"/>
        <v>45.962000000000003</v>
      </c>
      <c r="AK57">
        <f t="shared" si="34"/>
        <v>45.619</v>
      </c>
      <c r="AL57">
        <f t="shared" si="34"/>
        <v>39.102000000000004</v>
      </c>
      <c r="AM57">
        <f t="shared" si="34"/>
        <v>39.787999999999997</v>
      </c>
      <c r="AZ57" t="s">
        <v>166</v>
      </c>
      <c r="BA57">
        <f>AVERAGE(BA29:BA33)</f>
        <v>27.353174313747395</v>
      </c>
      <c r="BB57">
        <f t="shared" ref="BB57:BD57" si="35">AVERAGE(BB29:BB33)</f>
        <v>24.795466749195221</v>
      </c>
      <c r="BC57">
        <f t="shared" si="35"/>
        <v>27.293753986031163</v>
      </c>
      <c r="BD57">
        <f t="shared" si="35"/>
        <v>27.968477702100166</v>
      </c>
      <c r="BE57">
        <f>AVERAGE(BE29:BE33)</f>
        <v>34.542756833883878</v>
      </c>
      <c r="BF57">
        <f t="shared" ref="BF57:BG57" si="36">AVERAGE(BF29:BF33)</f>
        <v>25.345572518363998</v>
      </c>
      <c r="BG57">
        <f t="shared" si="36"/>
        <v>24.105333623871633</v>
      </c>
      <c r="BI57">
        <f>AVERAGE(BI29:BI33)</f>
        <v>11.991796135137367</v>
      </c>
      <c r="BJ57">
        <f t="shared" ref="BJ57:BO57" si="37">AVERAGE(BJ29:BJ33)</f>
        <v>10.713680368694151</v>
      </c>
      <c r="BK57">
        <f t="shared" si="37"/>
        <v>8.2736806396160443</v>
      </c>
      <c r="BL57">
        <f t="shared" si="37"/>
        <v>8.9960759896931304</v>
      </c>
      <c r="BM57">
        <f t="shared" si="37"/>
        <v>8.8001605795196163</v>
      </c>
      <c r="BN57">
        <f t="shared" si="37"/>
        <v>7.3915710160696175</v>
      </c>
      <c r="BO57">
        <f t="shared" si="37"/>
        <v>7.4082870221544779</v>
      </c>
    </row>
    <row r="58" spans="1:68" x14ac:dyDescent="0.35">
      <c r="W58" t="s">
        <v>100</v>
      </c>
      <c r="X58" t="s">
        <v>96</v>
      </c>
      <c r="Y58">
        <f>STDEV(Y29:Y33)/SQRT(5)</f>
        <v>12.712301129221276</v>
      </c>
      <c r="Z58">
        <f t="shared" ref="Z58:AE58" si="38">STDEV(Z29:Z33)/SQRT(5)</f>
        <v>20.351314453862681</v>
      </c>
      <c r="AA58">
        <f t="shared" si="38"/>
        <v>11.213028136948651</v>
      </c>
      <c r="AB58">
        <f t="shared" si="38"/>
        <v>21.257836202210246</v>
      </c>
      <c r="AC58">
        <f t="shared" si="38"/>
        <v>35.811540039490069</v>
      </c>
      <c r="AD58">
        <f t="shared" si="38"/>
        <v>14.170441065824294</v>
      </c>
      <c r="AE58">
        <f t="shared" si="38"/>
        <v>19.326096346650029</v>
      </c>
      <c r="AG58">
        <f>STDEV(AG29:AG33)/SQRT(5)</f>
        <v>10.690930899598968</v>
      </c>
      <c r="AH58">
        <f t="shared" ref="AH58:AM58" si="39">STDEV(AH29:AH33)/SQRT(5)</f>
        <v>4.8809755684699239</v>
      </c>
      <c r="AI58">
        <f t="shared" si="39"/>
        <v>1.3720000000000001</v>
      </c>
      <c r="AJ58">
        <f t="shared" si="39"/>
        <v>4.3858421654227318</v>
      </c>
      <c r="AK58">
        <f t="shared" si="39"/>
        <v>3.6218591220532188</v>
      </c>
      <c r="AL58">
        <f t="shared" si="39"/>
        <v>3.1808511439550116</v>
      </c>
      <c r="AM58">
        <f t="shared" si="39"/>
        <v>5.2412824289480993</v>
      </c>
      <c r="AY58" t="s">
        <v>100</v>
      </c>
      <c r="AZ58" t="s">
        <v>96</v>
      </c>
      <c r="BA58">
        <f>STDEV(BA29:BA33)/SQRT(5)</f>
        <v>3.0350645042732602</v>
      </c>
      <c r="BB58">
        <f t="shared" ref="BB58:BG58" si="40">STDEV(BB29:BB33)/SQRT(5)</f>
        <v>3.2850354888855891</v>
      </c>
      <c r="BC58">
        <f t="shared" si="40"/>
        <v>1.5170943309609204</v>
      </c>
      <c r="BD58">
        <f t="shared" si="40"/>
        <v>3.8360385967584203</v>
      </c>
      <c r="BE58">
        <f t="shared" si="40"/>
        <v>7.1845589580786831</v>
      </c>
      <c r="BF58">
        <f t="shared" si="40"/>
        <v>1.9186360479534992</v>
      </c>
      <c r="BG58">
        <f t="shared" si="40"/>
        <v>3.5440046115625723</v>
      </c>
      <c r="BI58">
        <f>STDEV(BI29:BI33)/SQRT(5)</f>
        <v>2.0054603319183508</v>
      </c>
      <c r="BJ58">
        <f t="shared" ref="BJ58:BO58" si="41">STDEV(BJ29:BJ33)/SQRT(5)</f>
        <v>0.88409518816813837</v>
      </c>
      <c r="BK58">
        <f t="shared" si="41"/>
        <v>0.14928752389300204</v>
      </c>
      <c r="BL58">
        <f t="shared" si="41"/>
        <v>0.69035909509326632</v>
      </c>
      <c r="BM58">
        <f t="shared" si="41"/>
        <v>0.59371925492830269</v>
      </c>
      <c r="BN58">
        <f t="shared" si="41"/>
        <v>0.49869472015278005</v>
      </c>
      <c r="BO58">
        <f t="shared" si="41"/>
        <v>0.90886262957075659</v>
      </c>
    </row>
    <row r="59" spans="1:68" x14ac:dyDescent="0.35">
      <c r="X59" t="s">
        <v>167</v>
      </c>
      <c r="Y59">
        <f>AVERAGE(Y34:Y50)</f>
        <v>138.35882352941175</v>
      </c>
      <c r="Z59">
        <f t="shared" ref="Z59:AE59" si="42">AVERAGE(Z34:Z50)</f>
        <v>103.19999999999999</v>
      </c>
      <c r="AA59">
        <f t="shared" si="42"/>
        <v>119.13529411764706</v>
      </c>
      <c r="AB59">
        <f t="shared" si="42"/>
        <v>105.22352941176472</v>
      </c>
      <c r="AC59">
        <f t="shared" si="42"/>
        <v>108.51176470588236</v>
      </c>
      <c r="AD59">
        <f t="shared" si="42"/>
        <v>109.01764705882354</v>
      </c>
      <c r="AE59">
        <f t="shared" si="42"/>
        <v>120.14705882352941</v>
      </c>
      <c r="AG59">
        <f>AVERAGE(AG34:AG50)</f>
        <v>56.487812500000004</v>
      </c>
      <c r="AH59">
        <f t="shared" ref="AH59:AM59" si="43">AVERAGE(AH34:AH50)</f>
        <v>50.69968750000001</v>
      </c>
      <c r="AI59">
        <f t="shared" si="43"/>
        <v>49.949374999999996</v>
      </c>
      <c r="AJ59">
        <f t="shared" si="43"/>
        <v>51.021250000000002</v>
      </c>
      <c r="AK59">
        <f t="shared" si="43"/>
        <v>55.523125</v>
      </c>
      <c r="AL59">
        <f>AVERAGE(AL34:AL50)</f>
        <v>43.218000000000004</v>
      </c>
      <c r="AM59">
        <f t="shared" si="43"/>
        <v>47.484062500000007</v>
      </c>
      <c r="AN59" t="s">
        <v>169</v>
      </c>
      <c r="AZ59" t="s">
        <v>167</v>
      </c>
      <c r="BA59">
        <f>AVERAGE(BA34:BA50)</f>
        <v>29.480575257060135</v>
      </c>
      <c r="BB59">
        <f t="shared" ref="BB59:BG59" si="44">AVERAGE(BB34:BB50)</f>
        <v>21.212371953098376</v>
      </c>
      <c r="BC59">
        <f t="shared" si="44"/>
        <v>24.886321009787576</v>
      </c>
      <c r="BD59">
        <f t="shared" si="44"/>
        <v>21.854439930475817</v>
      </c>
      <c r="BE59">
        <f t="shared" si="44"/>
        <v>22.485288612774475</v>
      </c>
      <c r="BF59">
        <f t="shared" si="44"/>
        <v>21.993746260318353</v>
      </c>
      <c r="BG59">
        <f t="shared" si="44"/>
        <v>24.016778267560372</v>
      </c>
      <c r="BI59">
        <f>AVERAGE(BI34:BI50)</f>
        <v>11.256926235815486</v>
      </c>
      <c r="BJ59">
        <f t="shared" ref="BJ59:BO59" si="45">AVERAGE(BJ34:BJ50)</f>
        <v>10.249684080867095</v>
      </c>
      <c r="BK59">
        <f t="shared" si="45"/>
        <v>9.9868445450479211</v>
      </c>
      <c r="BL59">
        <f t="shared" si="45"/>
        <v>9.9934986381013449</v>
      </c>
      <c r="BM59">
        <f t="shared" si="45"/>
        <v>10.707276136222122</v>
      </c>
      <c r="BN59">
        <f t="shared" si="45"/>
        <v>8.34898291996236</v>
      </c>
      <c r="BO59">
        <f t="shared" si="45"/>
        <v>8.9745854056953913</v>
      </c>
      <c r="BP59" t="s">
        <v>169</v>
      </c>
    </row>
    <row r="60" spans="1:68" x14ac:dyDescent="0.35">
      <c r="W60" t="s">
        <v>124</v>
      </c>
      <c r="X60" t="s">
        <v>96</v>
      </c>
      <c r="Y60">
        <f>STDEV(Y34:Y50)/SQRT(17)</f>
        <v>10.7388350324731</v>
      </c>
      <c r="Z60">
        <f t="shared" ref="Z60:AE60" si="46">STDEV(Z34:Z50)/SQRT(17)</f>
        <v>10.33079704800452</v>
      </c>
      <c r="AA60">
        <f t="shared" si="46"/>
        <v>7.5273908707997306</v>
      </c>
      <c r="AB60">
        <f t="shared" si="46"/>
        <v>8.6009298805238661</v>
      </c>
      <c r="AC60">
        <f t="shared" si="46"/>
        <v>8.5407452593304143</v>
      </c>
      <c r="AD60">
        <f t="shared" si="46"/>
        <v>8.6546920090564754</v>
      </c>
      <c r="AE60">
        <f t="shared" si="46"/>
        <v>12.965548574086235</v>
      </c>
      <c r="AG60">
        <f>STDEV(AG34:AG50)/SQRT(16)</f>
        <v>5.9150280178392149</v>
      </c>
      <c r="AH60">
        <f t="shared" ref="AH60:AM60" si="47">STDEV(AH34:AH50)/SQRT(16)</f>
        <v>3.8729164147951214</v>
      </c>
      <c r="AI60">
        <f t="shared" si="47"/>
        <v>2.8391538819910918</v>
      </c>
      <c r="AJ60">
        <f t="shared" si="47"/>
        <v>3.519930441429211</v>
      </c>
      <c r="AK60">
        <f t="shared" si="47"/>
        <v>4.1060881088076648</v>
      </c>
      <c r="AL60">
        <f>STDEV(AL34:AL50)/SQRT(16)</f>
        <v>4.1321739511424198</v>
      </c>
      <c r="AM60">
        <f t="shared" si="47"/>
        <v>3.2717071301650638</v>
      </c>
      <c r="AY60" t="s">
        <v>124</v>
      </c>
      <c r="AZ60" t="s">
        <v>96</v>
      </c>
      <c r="BA60">
        <f>STDEV(BA34:BA50)/SQRT(17)</f>
        <v>1.9611779840448054</v>
      </c>
      <c r="BB60">
        <f t="shared" ref="BB60:BG60" si="48">STDEV(BB34:BB50)/SQRT(17)</f>
        <v>2.0030378844362136</v>
      </c>
      <c r="BC60">
        <f t="shared" si="48"/>
        <v>1.5539596818465482</v>
      </c>
      <c r="BD60">
        <f t="shared" si="48"/>
        <v>1.8875976808495194</v>
      </c>
      <c r="BE60">
        <f t="shared" si="48"/>
        <v>1.8958023819414132</v>
      </c>
      <c r="BF60">
        <f t="shared" si="48"/>
        <v>1.7076792890667947</v>
      </c>
      <c r="BG60">
        <f t="shared" si="48"/>
        <v>2.4941608345604784</v>
      </c>
      <c r="BI60">
        <f>STDEV(BI34:BI50)/SQRT(16)</f>
        <v>0.92315793591585193</v>
      </c>
      <c r="BJ60">
        <f t="shared" ref="BJ60:BO60" si="49">STDEV(BJ34:BJ50)/SQRT(16)</f>
        <v>0.67242071606723164</v>
      </c>
      <c r="BK60">
        <f t="shared" si="49"/>
        <v>0.50993081710860466</v>
      </c>
      <c r="BL60">
        <f t="shared" si="49"/>
        <v>0.60187771456170458</v>
      </c>
      <c r="BM60">
        <f t="shared" si="49"/>
        <v>0.69929848588559329</v>
      </c>
      <c r="BN60">
        <f t="shared" si="49"/>
        <v>0.75549429597095608</v>
      </c>
      <c r="BO60">
        <f t="shared" si="49"/>
        <v>0.56921015156210197</v>
      </c>
    </row>
    <row r="62" spans="1:68" x14ac:dyDescent="0.35">
      <c r="AZ62" t="s">
        <v>6</v>
      </c>
      <c r="BA62">
        <f>TTEST(BA6:BA20,BA21:BA26,2,2)</f>
        <v>0.39545133363400053</v>
      </c>
      <c r="BB62">
        <f t="shared" ref="BB62:BO62" si="50">TTEST(BB6:BB20,BB21:BB26,2,2)</f>
        <v>0.49407454074208779</v>
      </c>
      <c r="BC62">
        <f t="shared" si="50"/>
        <v>0.51154175795087298</v>
      </c>
      <c r="BD62">
        <f t="shared" si="50"/>
        <v>5.880046576209276E-2</v>
      </c>
      <c r="BE62">
        <f t="shared" si="50"/>
        <v>0.1022485926704237</v>
      </c>
      <c r="BF62">
        <f t="shared" si="50"/>
        <v>0.29940880998675828</v>
      </c>
      <c r="BG62">
        <f t="shared" si="50"/>
        <v>0.30277439965069486</v>
      </c>
      <c r="BI62">
        <f t="shared" si="50"/>
        <v>0.55127609584838888</v>
      </c>
      <c r="BJ62">
        <f t="shared" si="50"/>
        <v>0.94236439860027565</v>
      </c>
      <c r="BK62">
        <f t="shared" si="50"/>
        <v>0.29586089062145737</v>
      </c>
      <c r="BL62">
        <f t="shared" si="50"/>
        <v>0.1685259103426196</v>
      </c>
      <c r="BM62">
        <f t="shared" si="50"/>
        <v>0.94836745684527335</v>
      </c>
      <c r="BN62">
        <f t="shared" si="50"/>
        <v>0.26144577980170763</v>
      </c>
      <c r="BO62">
        <f t="shared" si="50"/>
        <v>0.46419835185970448</v>
      </c>
    </row>
    <row r="63" spans="1:68" x14ac:dyDescent="0.35">
      <c r="AZ63" t="s">
        <v>1</v>
      </c>
      <c r="BA63">
        <f>TTEST(BA29:BA33,BA34:BA50,2,2)</f>
        <v>0.59981384743542909</v>
      </c>
      <c r="BB63">
        <f t="shared" ref="BB63:BO63" si="51">TTEST(BB29:BB33,BB34:BB50,2,2)</f>
        <v>0.39399016843893342</v>
      </c>
      <c r="BC63">
        <f t="shared" si="51"/>
        <v>0.43410674260203064</v>
      </c>
      <c r="BD63">
        <f t="shared" si="51"/>
        <v>0.14616516412118799</v>
      </c>
      <c r="BE63">
        <f t="shared" si="51"/>
        <v>2.8300081216047233E-2</v>
      </c>
      <c r="BF63">
        <f t="shared" si="51"/>
        <v>0.32889799430467559</v>
      </c>
      <c r="BG63">
        <f t="shared" si="51"/>
        <v>0.9860860124335098</v>
      </c>
      <c r="BI63">
        <f t="shared" si="51"/>
        <v>0.71521166597956054</v>
      </c>
      <c r="BJ63">
        <f t="shared" si="51"/>
        <v>0.72702486357776985</v>
      </c>
      <c r="BK63">
        <f t="shared" si="51"/>
        <v>8.1683786386172547E-2</v>
      </c>
      <c r="BL63">
        <f t="shared" si="51"/>
        <v>0.39839266639276583</v>
      </c>
      <c r="BM63">
        <f t="shared" si="51"/>
        <v>0.16209263607782037</v>
      </c>
      <c r="BN63">
        <f t="shared" si="51"/>
        <v>0.50360722359048282</v>
      </c>
      <c r="BO63">
        <f t="shared" si="51"/>
        <v>0.18592968489634684</v>
      </c>
    </row>
    <row r="64" spans="1:68" x14ac:dyDescent="0.35">
      <c r="A64" t="s">
        <v>150</v>
      </c>
      <c r="B64" t="s">
        <v>151</v>
      </c>
      <c r="C64" t="s">
        <v>152</v>
      </c>
      <c r="D64" t="s">
        <v>153</v>
      </c>
      <c r="E64" s="8" t="s">
        <v>154</v>
      </c>
      <c r="F64" s="8" t="s">
        <v>155</v>
      </c>
      <c r="G64" s="8" t="s">
        <v>156</v>
      </c>
      <c r="H64" s="8" t="s">
        <v>157</v>
      </c>
      <c r="I64" s="8" t="s">
        <v>158</v>
      </c>
      <c r="J64" s="8" t="s">
        <v>159</v>
      </c>
      <c r="K64" s="8" t="s">
        <v>160</v>
      </c>
      <c r="AZ64" t="s">
        <v>173</v>
      </c>
      <c r="BA64" s="9">
        <f>TTEST(BA6:BA26,BA29:BA50,2,2)</f>
        <v>8.3710295579265536E-4</v>
      </c>
      <c r="BB64" s="9">
        <f t="shared" ref="BB64:BO64" si="52">TTEST(BB6:BB26,BB29:BB50,2,2)</f>
        <v>4.2682229988380959E-3</v>
      </c>
      <c r="BC64" s="9">
        <f t="shared" si="52"/>
        <v>2.4132172143899754E-2</v>
      </c>
      <c r="BD64" s="9">
        <f t="shared" si="52"/>
        <v>1.5926998592755663E-4</v>
      </c>
      <c r="BE64" s="9">
        <f t="shared" si="52"/>
        <v>3.7641867135815034E-3</v>
      </c>
      <c r="BF64" s="9">
        <f t="shared" si="52"/>
        <v>1.6785770810211126E-5</v>
      </c>
      <c r="BG64" s="9">
        <f t="shared" si="52"/>
        <v>4.460724567395334E-3</v>
      </c>
      <c r="BH64" s="12"/>
      <c r="BI64" s="12">
        <f t="shared" si="52"/>
        <v>0.22230114408005855</v>
      </c>
      <c r="BJ64" s="12">
        <f t="shared" si="52"/>
        <v>0.115918743156848</v>
      </c>
      <c r="BK64" s="12">
        <f t="shared" si="52"/>
        <v>7.4726202944160852E-2</v>
      </c>
      <c r="BL64" s="9">
        <f t="shared" si="52"/>
        <v>1.6887774054654046E-2</v>
      </c>
      <c r="BM64" s="12">
        <f t="shared" si="52"/>
        <v>0.46619937097796338</v>
      </c>
      <c r="BN64" s="12">
        <f t="shared" si="52"/>
        <v>0.15098409251458927</v>
      </c>
      <c r="BO64" s="12">
        <f t="shared" si="52"/>
        <v>0.47157250879545498</v>
      </c>
    </row>
    <row r="65" spans="1:67" x14ac:dyDescent="0.35">
      <c r="A65">
        <v>3</v>
      </c>
      <c r="B65" s="4" t="s">
        <v>1</v>
      </c>
      <c r="C65" t="s">
        <v>6</v>
      </c>
      <c r="D65" t="s">
        <v>27</v>
      </c>
      <c r="E65">
        <v>501.5</v>
      </c>
      <c r="F65">
        <v>509.5</v>
      </c>
      <c r="G65">
        <v>523</v>
      </c>
      <c r="H65">
        <v>527.5</v>
      </c>
      <c r="I65">
        <v>539</v>
      </c>
      <c r="J65">
        <v>546</v>
      </c>
      <c r="K65">
        <v>548</v>
      </c>
    </row>
    <row r="66" spans="1:67" x14ac:dyDescent="0.35">
      <c r="A66">
        <v>3</v>
      </c>
      <c r="B66" s="4" t="s">
        <v>1</v>
      </c>
      <c r="C66" t="s">
        <v>6</v>
      </c>
      <c r="D66" t="s">
        <v>32</v>
      </c>
      <c r="E66">
        <v>297.5</v>
      </c>
      <c r="F66">
        <v>303</v>
      </c>
      <c r="G66">
        <v>308.5</v>
      </c>
      <c r="H66">
        <v>323.5</v>
      </c>
      <c r="I66">
        <v>329</v>
      </c>
      <c r="J66">
        <v>329.5</v>
      </c>
      <c r="K66">
        <v>334</v>
      </c>
      <c r="AZ66" t="s">
        <v>6</v>
      </c>
      <c r="BA66">
        <f>AVERAGE(BA6:BA26)</f>
        <v>38.196662774792316</v>
      </c>
      <c r="BB66">
        <f t="shared" ref="BB66:BO66" si="53">AVERAGE(BB6:BB26)</f>
        <v>31.918221871366239</v>
      </c>
      <c r="BC66">
        <f t="shared" si="53"/>
        <v>32.941981490375774</v>
      </c>
      <c r="BD66">
        <f t="shared" si="53"/>
        <v>39.957082817694015</v>
      </c>
      <c r="BE66">
        <f t="shared" si="53"/>
        <v>38.819295924056846</v>
      </c>
      <c r="BF66">
        <f t="shared" si="53"/>
        <v>35.795196268329789</v>
      </c>
      <c r="BG66">
        <f t="shared" si="53"/>
        <v>37.459231109358953</v>
      </c>
      <c r="BI66">
        <f t="shared" si="53"/>
        <v>9.2211452142182004</v>
      </c>
      <c r="BJ66">
        <f t="shared" si="53"/>
        <v>8.8444822086941475</v>
      </c>
      <c r="BK66">
        <f t="shared" si="53"/>
        <v>7.66057756153916</v>
      </c>
      <c r="BL66">
        <f t="shared" si="53"/>
        <v>7.4492877245977267</v>
      </c>
      <c r="BM66">
        <f t="shared" si="53"/>
        <v>11.442592899486934</v>
      </c>
      <c r="BN66">
        <f t="shared" si="53"/>
        <v>6.4183680068503834</v>
      </c>
      <c r="BO66">
        <f t="shared" si="53"/>
        <v>9.4732431770729271</v>
      </c>
    </row>
    <row r="67" spans="1:67" x14ac:dyDescent="0.35">
      <c r="A67">
        <v>5</v>
      </c>
      <c r="B67" t="s">
        <v>1</v>
      </c>
      <c r="C67" t="s">
        <v>6</v>
      </c>
      <c r="D67" t="s">
        <v>120</v>
      </c>
      <c r="E67">
        <v>250.5</v>
      </c>
      <c r="F67">
        <v>262.5</v>
      </c>
      <c r="G67">
        <v>268</v>
      </c>
      <c r="H67">
        <v>269</v>
      </c>
      <c r="I67">
        <v>279.5</v>
      </c>
      <c r="J67">
        <v>287.5</v>
      </c>
      <c r="K67">
        <v>292</v>
      </c>
      <c r="AZ67" t="s">
        <v>1</v>
      </c>
      <c r="BA67">
        <f>AVERAGE(BA29:BA50)</f>
        <v>28.997075042670875</v>
      </c>
      <c r="BB67">
        <f t="shared" ref="BB67:BO67" si="54">AVERAGE(BB29:BB50)</f>
        <v>22.026711679484023</v>
      </c>
      <c r="BC67">
        <f t="shared" si="54"/>
        <v>25.433464868024757</v>
      </c>
      <c r="BD67">
        <f t="shared" si="54"/>
        <v>23.243993969481345</v>
      </c>
      <c r="BE67">
        <f t="shared" si="54"/>
        <v>25.225622299390242</v>
      </c>
      <c r="BF67">
        <f t="shared" si="54"/>
        <v>22.755524955328728</v>
      </c>
      <c r="BG67">
        <f t="shared" si="54"/>
        <v>24.036904484903843</v>
      </c>
      <c r="BI67">
        <f t="shared" si="54"/>
        <v>11.431895259463554</v>
      </c>
      <c r="BJ67">
        <f t="shared" si="54"/>
        <v>10.360159387492585</v>
      </c>
      <c r="BK67">
        <f t="shared" si="54"/>
        <v>9.5789483770879507</v>
      </c>
      <c r="BL67">
        <f t="shared" si="54"/>
        <v>9.7560170551470069</v>
      </c>
      <c r="BM67">
        <f t="shared" si="54"/>
        <v>10.253201003673906</v>
      </c>
      <c r="BN67">
        <f t="shared" si="54"/>
        <v>8.109629943989173</v>
      </c>
      <c r="BO67">
        <f t="shared" si="54"/>
        <v>8.6016572191380281</v>
      </c>
    </row>
    <row r="68" spans="1:67" x14ac:dyDescent="0.35">
      <c r="A68">
        <v>3</v>
      </c>
      <c r="B68" t="s">
        <v>2</v>
      </c>
      <c r="C68" t="s">
        <v>6</v>
      </c>
      <c r="D68" t="s">
        <v>21</v>
      </c>
      <c r="E68">
        <v>279</v>
      </c>
      <c r="F68">
        <v>281.5</v>
      </c>
      <c r="G68">
        <v>287</v>
      </c>
      <c r="H68">
        <v>289</v>
      </c>
      <c r="I68">
        <v>293</v>
      </c>
      <c r="J68">
        <v>360</v>
      </c>
      <c r="K68">
        <v>304</v>
      </c>
    </row>
    <row r="69" spans="1:67" x14ac:dyDescent="0.35">
      <c r="A69">
        <v>3</v>
      </c>
      <c r="B69" t="s">
        <v>2</v>
      </c>
      <c r="C69" t="s">
        <v>6</v>
      </c>
      <c r="D69" t="s">
        <v>23</v>
      </c>
      <c r="E69">
        <v>302</v>
      </c>
      <c r="F69">
        <v>306.5</v>
      </c>
      <c r="G69">
        <v>323.5</v>
      </c>
      <c r="H69">
        <v>321.5</v>
      </c>
      <c r="I69">
        <v>319.5</v>
      </c>
      <c r="J69">
        <v>337</v>
      </c>
      <c r="K69">
        <v>339.5</v>
      </c>
    </row>
    <row r="70" spans="1:67" x14ac:dyDescent="0.35">
      <c r="A70">
        <v>3</v>
      </c>
      <c r="B70" t="s">
        <v>2</v>
      </c>
      <c r="C70" t="s">
        <v>6</v>
      </c>
      <c r="D70" t="s">
        <v>25</v>
      </c>
      <c r="E70">
        <v>316.5</v>
      </c>
      <c r="F70">
        <v>318.5</v>
      </c>
      <c r="G70">
        <v>322.5</v>
      </c>
      <c r="H70">
        <v>324</v>
      </c>
      <c r="I70">
        <v>326.5</v>
      </c>
      <c r="J70">
        <v>322</v>
      </c>
      <c r="K70">
        <v>323</v>
      </c>
    </row>
    <row r="71" spans="1:67" x14ac:dyDescent="0.35">
      <c r="A71">
        <v>3</v>
      </c>
      <c r="B71" t="s">
        <v>2</v>
      </c>
      <c r="C71" t="s">
        <v>6</v>
      </c>
      <c r="D71" t="s">
        <v>29</v>
      </c>
      <c r="E71">
        <v>289.5</v>
      </c>
      <c r="F71">
        <v>293.5</v>
      </c>
      <c r="G71">
        <v>302.5</v>
      </c>
      <c r="H71">
        <v>298</v>
      </c>
      <c r="I71">
        <v>309</v>
      </c>
      <c r="J71">
        <v>315.5</v>
      </c>
      <c r="K71">
        <v>316.5</v>
      </c>
    </row>
    <row r="72" spans="1:67" x14ac:dyDescent="0.35">
      <c r="A72">
        <v>4</v>
      </c>
      <c r="B72" t="s">
        <v>2</v>
      </c>
      <c r="C72" t="s">
        <v>6</v>
      </c>
      <c r="D72" t="s">
        <v>5</v>
      </c>
      <c r="E72">
        <v>278</v>
      </c>
      <c r="F72">
        <v>287</v>
      </c>
      <c r="G72">
        <v>294</v>
      </c>
      <c r="H72">
        <v>288.5</v>
      </c>
      <c r="I72">
        <v>300.5</v>
      </c>
      <c r="J72">
        <v>306.5</v>
      </c>
      <c r="K72">
        <v>312.5</v>
      </c>
    </row>
    <row r="73" spans="1:67" x14ac:dyDescent="0.35">
      <c r="A73">
        <v>4</v>
      </c>
      <c r="B73" t="s">
        <v>2</v>
      </c>
      <c r="C73" t="s">
        <v>6</v>
      </c>
      <c r="D73" t="s">
        <v>9</v>
      </c>
      <c r="E73">
        <v>276</v>
      </c>
      <c r="F73">
        <v>279.5</v>
      </c>
      <c r="G73">
        <v>282.5</v>
      </c>
      <c r="H73">
        <v>276</v>
      </c>
      <c r="I73">
        <v>296</v>
      </c>
      <c r="J73">
        <v>304.5</v>
      </c>
      <c r="K73">
        <v>308.5</v>
      </c>
    </row>
    <row r="74" spans="1:67" x14ac:dyDescent="0.35">
      <c r="A74">
        <v>4</v>
      </c>
      <c r="B74" t="s">
        <v>2</v>
      </c>
      <c r="C74" t="s">
        <v>6</v>
      </c>
      <c r="D74" t="s">
        <v>11</v>
      </c>
      <c r="E74">
        <v>341</v>
      </c>
      <c r="F74">
        <v>342.5</v>
      </c>
      <c r="G74">
        <v>344</v>
      </c>
      <c r="H74">
        <v>354</v>
      </c>
      <c r="I74">
        <v>363</v>
      </c>
      <c r="J74">
        <v>370.5</v>
      </c>
      <c r="K74">
        <v>333.5</v>
      </c>
    </row>
    <row r="75" spans="1:67" x14ac:dyDescent="0.35">
      <c r="A75">
        <v>4</v>
      </c>
      <c r="B75" t="s">
        <v>2</v>
      </c>
      <c r="C75" t="s">
        <v>6</v>
      </c>
      <c r="D75" t="s">
        <v>13</v>
      </c>
      <c r="E75">
        <v>241</v>
      </c>
      <c r="F75">
        <v>246</v>
      </c>
      <c r="G75">
        <v>238</v>
      </c>
      <c r="H75">
        <v>236</v>
      </c>
      <c r="I75">
        <v>235</v>
      </c>
      <c r="J75">
        <v>240</v>
      </c>
      <c r="K75">
        <v>245.5</v>
      </c>
    </row>
    <row r="76" spans="1:67" x14ac:dyDescent="0.35">
      <c r="A76">
        <v>4</v>
      </c>
      <c r="B76" t="s">
        <v>2</v>
      </c>
      <c r="C76" t="s">
        <v>6</v>
      </c>
      <c r="D76" t="s">
        <v>15</v>
      </c>
      <c r="E76">
        <v>257</v>
      </c>
      <c r="F76">
        <v>249</v>
      </c>
      <c r="G76">
        <v>259</v>
      </c>
      <c r="H76">
        <v>266</v>
      </c>
      <c r="I76">
        <v>272</v>
      </c>
      <c r="J76">
        <v>272</v>
      </c>
      <c r="K76">
        <v>282.5</v>
      </c>
    </row>
    <row r="77" spans="1:67" x14ac:dyDescent="0.35">
      <c r="A77">
        <v>4</v>
      </c>
      <c r="B77" t="s">
        <v>2</v>
      </c>
      <c r="C77" t="s">
        <v>6</v>
      </c>
      <c r="D77" t="s">
        <v>19</v>
      </c>
      <c r="E77">
        <v>254</v>
      </c>
      <c r="F77">
        <v>262</v>
      </c>
      <c r="G77">
        <v>266</v>
      </c>
      <c r="H77">
        <v>268.5</v>
      </c>
      <c r="I77">
        <v>277</v>
      </c>
      <c r="J77">
        <v>293.5</v>
      </c>
      <c r="K77">
        <v>300</v>
      </c>
    </row>
    <row r="78" spans="1:67" x14ac:dyDescent="0.35">
      <c r="A78">
        <v>5</v>
      </c>
      <c r="B78" t="s">
        <v>2</v>
      </c>
      <c r="C78" t="s">
        <v>6</v>
      </c>
      <c r="D78" t="s">
        <v>112</v>
      </c>
      <c r="E78">
        <v>278.5</v>
      </c>
      <c r="F78">
        <v>282.5</v>
      </c>
      <c r="G78">
        <v>283.5</v>
      </c>
      <c r="H78">
        <v>293.5</v>
      </c>
      <c r="I78">
        <v>303.5</v>
      </c>
      <c r="J78">
        <v>307</v>
      </c>
      <c r="K78">
        <v>311.5</v>
      </c>
    </row>
    <row r="79" spans="1:67" x14ac:dyDescent="0.35">
      <c r="A79">
        <v>5</v>
      </c>
      <c r="B79" t="s">
        <v>2</v>
      </c>
      <c r="C79" t="s">
        <v>6</v>
      </c>
      <c r="D79" t="s">
        <v>113</v>
      </c>
      <c r="E79">
        <v>243.5</v>
      </c>
      <c r="F79">
        <v>246.5</v>
      </c>
      <c r="G79">
        <v>244.5</v>
      </c>
      <c r="H79">
        <v>240.5</v>
      </c>
      <c r="I79">
        <v>245.5</v>
      </c>
      <c r="J79">
        <v>255.5</v>
      </c>
      <c r="K79">
        <v>265</v>
      </c>
    </row>
    <row r="80" spans="1:67" x14ac:dyDescent="0.35">
      <c r="A80">
        <v>5</v>
      </c>
      <c r="B80" t="s">
        <v>2</v>
      </c>
      <c r="C80" t="s">
        <v>6</v>
      </c>
      <c r="D80" t="s">
        <v>114</v>
      </c>
      <c r="E80">
        <v>239</v>
      </c>
      <c r="F80">
        <v>235.5</v>
      </c>
      <c r="G80">
        <v>241.5</v>
      </c>
      <c r="H80">
        <v>243</v>
      </c>
      <c r="I80">
        <v>249</v>
      </c>
      <c r="J80">
        <v>249</v>
      </c>
      <c r="K80">
        <v>243</v>
      </c>
    </row>
    <row r="81" spans="1:11" x14ac:dyDescent="0.35">
      <c r="A81">
        <v>5</v>
      </c>
      <c r="B81" t="s">
        <v>2</v>
      </c>
      <c r="C81" t="s">
        <v>6</v>
      </c>
      <c r="D81" t="s">
        <v>119</v>
      </c>
      <c r="E81">
        <v>261</v>
      </c>
      <c r="F81">
        <v>263</v>
      </c>
      <c r="G81">
        <v>263.5</v>
      </c>
      <c r="H81">
        <v>276.5</v>
      </c>
      <c r="I81">
        <v>282</v>
      </c>
      <c r="J81">
        <v>286</v>
      </c>
      <c r="K81">
        <v>278</v>
      </c>
    </row>
    <row r="82" spans="1:11" x14ac:dyDescent="0.35">
      <c r="A82">
        <v>5</v>
      </c>
      <c r="B82" t="s">
        <v>2</v>
      </c>
      <c r="C82" t="s">
        <v>6</v>
      </c>
      <c r="D82" t="s">
        <v>121</v>
      </c>
      <c r="E82">
        <v>262</v>
      </c>
      <c r="F82">
        <v>259</v>
      </c>
      <c r="G82">
        <v>270.5</v>
      </c>
      <c r="H82">
        <v>273.5</v>
      </c>
      <c r="I82">
        <v>281</v>
      </c>
      <c r="J82">
        <v>281</v>
      </c>
      <c r="K82">
        <v>293</v>
      </c>
    </row>
    <row r="83" spans="1:11" x14ac:dyDescent="0.35">
      <c r="A83">
        <v>3</v>
      </c>
      <c r="B83" t="s">
        <v>4</v>
      </c>
      <c r="C83" t="s">
        <v>6</v>
      </c>
      <c r="D83" t="s">
        <v>31</v>
      </c>
      <c r="E83">
        <v>262.5</v>
      </c>
      <c r="F83">
        <v>260.5</v>
      </c>
      <c r="G83">
        <v>263.5</v>
      </c>
      <c r="H83">
        <v>270</v>
      </c>
      <c r="I83">
        <v>277.5</v>
      </c>
      <c r="J83">
        <v>279.5</v>
      </c>
      <c r="K83">
        <v>278.5</v>
      </c>
    </row>
    <row r="84" spans="1:11" x14ac:dyDescent="0.35">
      <c r="A84">
        <v>3</v>
      </c>
      <c r="B84" t="s">
        <v>4</v>
      </c>
      <c r="C84" t="s">
        <v>6</v>
      </c>
      <c r="D84" t="s">
        <v>34</v>
      </c>
      <c r="E84">
        <v>247</v>
      </c>
      <c r="F84">
        <v>249.5</v>
      </c>
      <c r="G84">
        <v>250</v>
      </c>
      <c r="H84">
        <v>257.5</v>
      </c>
      <c r="I84">
        <v>265.5</v>
      </c>
      <c r="J84">
        <v>268.5</v>
      </c>
      <c r="K84">
        <v>268</v>
      </c>
    </row>
    <row r="85" spans="1:11" x14ac:dyDescent="0.35">
      <c r="A85">
        <v>4</v>
      </c>
      <c r="B85" t="s">
        <v>4</v>
      </c>
      <c r="C85" t="s">
        <v>6</v>
      </c>
      <c r="D85" t="s">
        <v>8</v>
      </c>
      <c r="E85">
        <v>282.5</v>
      </c>
      <c r="F85">
        <v>280.5</v>
      </c>
      <c r="G85">
        <v>279.5</v>
      </c>
      <c r="H85">
        <v>285.5</v>
      </c>
      <c r="I85">
        <v>290.5</v>
      </c>
      <c r="J85">
        <v>294.5</v>
      </c>
      <c r="K85">
        <v>288.25</v>
      </c>
    </row>
    <row r="86" spans="1:11" x14ac:dyDescent="0.35">
      <c r="A86">
        <v>4</v>
      </c>
      <c r="B86" t="s">
        <v>4</v>
      </c>
      <c r="C86" t="s">
        <v>6</v>
      </c>
      <c r="D86" t="s">
        <v>17</v>
      </c>
      <c r="E86">
        <v>254</v>
      </c>
      <c r="F86">
        <v>258.5</v>
      </c>
      <c r="G86">
        <v>266</v>
      </c>
      <c r="H86">
        <v>265.5</v>
      </c>
      <c r="I86">
        <v>263.5</v>
      </c>
      <c r="J86">
        <v>272</v>
      </c>
      <c r="K86">
        <v>282</v>
      </c>
    </row>
    <row r="87" spans="1:11" x14ac:dyDescent="0.35">
      <c r="A87">
        <v>5</v>
      </c>
      <c r="B87" t="s">
        <v>4</v>
      </c>
      <c r="C87" t="s">
        <v>6</v>
      </c>
      <c r="D87" t="s">
        <v>118</v>
      </c>
      <c r="E87">
        <v>240</v>
      </c>
      <c r="F87">
        <v>242.5</v>
      </c>
      <c r="G87">
        <v>246</v>
      </c>
      <c r="H87">
        <v>244.5</v>
      </c>
      <c r="I87">
        <v>244.5</v>
      </c>
      <c r="J87">
        <v>247.5</v>
      </c>
      <c r="K87">
        <v>250.5</v>
      </c>
    </row>
    <row r="88" spans="1:11" x14ac:dyDescent="0.35">
      <c r="A88">
        <v>5</v>
      </c>
      <c r="B88" t="s">
        <v>4</v>
      </c>
      <c r="C88" t="s">
        <v>6</v>
      </c>
      <c r="D88" t="s">
        <v>122</v>
      </c>
      <c r="E88">
        <v>260.5</v>
      </c>
      <c r="F88">
        <v>260.5</v>
      </c>
      <c r="G88">
        <v>264</v>
      </c>
      <c r="H88">
        <v>266</v>
      </c>
      <c r="I88">
        <v>264</v>
      </c>
      <c r="J88">
        <v>267.5</v>
      </c>
      <c r="K88">
        <v>272</v>
      </c>
    </row>
    <row r="89" spans="1:11" x14ac:dyDescent="0.35">
      <c r="A89">
        <v>3</v>
      </c>
      <c r="B89" s="4" t="s">
        <v>1</v>
      </c>
      <c r="C89" t="s">
        <v>1</v>
      </c>
      <c r="D89" t="s">
        <v>52</v>
      </c>
      <c r="E89">
        <v>539</v>
      </c>
      <c r="F89">
        <v>536.5</v>
      </c>
      <c r="G89">
        <v>538</v>
      </c>
      <c r="H89">
        <v>534</v>
      </c>
      <c r="I89">
        <v>552.5</v>
      </c>
      <c r="J89">
        <v>560</v>
      </c>
      <c r="K89">
        <v>571.5</v>
      </c>
    </row>
    <row r="90" spans="1:11" x14ac:dyDescent="0.35">
      <c r="A90">
        <v>4</v>
      </c>
      <c r="B90" t="s">
        <v>1</v>
      </c>
      <c r="C90" t="s">
        <v>1</v>
      </c>
      <c r="D90" t="s">
        <v>61</v>
      </c>
      <c r="E90">
        <v>501.5</v>
      </c>
      <c r="F90">
        <v>505.5</v>
      </c>
      <c r="G90">
        <v>514.5</v>
      </c>
      <c r="H90">
        <v>525</v>
      </c>
      <c r="I90">
        <v>530.5</v>
      </c>
      <c r="J90">
        <v>545.5</v>
      </c>
      <c r="K90">
        <v>546.5</v>
      </c>
    </row>
    <row r="91" spans="1:11" x14ac:dyDescent="0.35">
      <c r="A91">
        <v>4</v>
      </c>
      <c r="B91" t="s">
        <v>2</v>
      </c>
      <c r="C91" t="s">
        <v>1</v>
      </c>
      <c r="D91" t="s">
        <v>0</v>
      </c>
      <c r="E91">
        <v>452</v>
      </c>
      <c r="F91">
        <v>454.5</v>
      </c>
      <c r="G91">
        <v>463</v>
      </c>
      <c r="H91">
        <v>464.5</v>
      </c>
      <c r="I91">
        <v>476</v>
      </c>
      <c r="J91">
        <v>480.5</v>
      </c>
      <c r="K91">
        <v>488.5</v>
      </c>
    </row>
    <row r="92" spans="1:11" x14ac:dyDescent="0.35">
      <c r="A92">
        <v>4</v>
      </c>
      <c r="B92" t="s">
        <v>2</v>
      </c>
      <c r="C92" t="s">
        <v>1</v>
      </c>
      <c r="D92" t="s">
        <v>50</v>
      </c>
      <c r="E92">
        <v>503</v>
      </c>
      <c r="F92">
        <v>509</v>
      </c>
      <c r="G92">
        <v>516</v>
      </c>
      <c r="H92">
        <v>528.5</v>
      </c>
      <c r="I92">
        <v>544.5</v>
      </c>
      <c r="J92">
        <v>561</v>
      </c>
      <c r="K92">
        <v>571</v>
      </c>
    </row>
    <row r="93" spans="1:11" x14ac:dyDescent="0.35">
      <c r="A93">
        <v>5</v>
      </c>
      <c r="B93" t="s">
        <v>2</v>
      </c>
      <c r="C93" t="s">
        <v>1</v>
      </c>
      <c r="D93" t="s">
        <v>107</v>
      </c>
      <c r="E93">
        <v>462</v>
      </c>
      <c r="F93">
        <v>483</v>
      </c>
      <c r="G93">
        <v>477.5</v>
      </c>
      <c r="H93">
        <v>483</v>
      </c>
      <c r="I93">
        <v>493</v>
      </c>
      <c r="J93">
        <v>502</v>
      </c>
      <c r="K93">
        <v>509</v>
      </c>
    </row>
    <row r="94" spans="1:11" x14ac:dyDescent="0.35">
      <c r="A94">
        <v>5</v>
      </c>
      <c r="B94" t="s">
        <v>2</v>
      </c>
      <c r="C94" t="s">
        <v>1</v>
      </c>
      <c r="D94" t="s">
        <v>108</v>
      </c>
      <c r="E94">
        <v>485.5</v>
      </c>
      <c r="F94">
        <v>490.5</v>
      </c>
      <c r="G94">
        <v>496</v>
      </c>
      <c r="H94">
        <v>507</v>
      </c>
      <c r="I94">
        <v>511.5</v>
      </c>
      <c r="J94">
        <v>520.5</v>
      </c>
      <c r="K94">
        <v>533</v>
      </c>
    </row>
    <row r="95" spans="1:11" x14ac:dyDescent="0.35">
      <c r="A95">
        <v>5</v>
      </c>
      <c r="B95" t="s">
        <v>2</v>
      </c>
      <c r="C95" t="s">
        <v>1</v>
      </c>
      <c r="D95" t="s">
        <v>111</v>
      </c>
      <c r="E95">
        <v>539.5</v>
      </c>
      <c r="F95">
        <v>541</v>
      </c>
      <c r="G95">
        <v>557</v>
      </c>
      <c r="H95">
        <v>561.5</v>
      </c>
      <c r="I95">
        <v>563</v>
      </c>
      <c r="J95">
        <v>575</v>
      </c>
      <c r="K95">
        <v>584</v>
      </c>
    </row>
    <row r="96" spans="1:11" x14ac:dyDescent="0.35">
      <c r="A96">
        <v>3</v>
      </c>
      <c r="B96" t="s">
        <v>4</v>
      </c>
      <c r="C96" t="s">
        <v>1</v>
      </c>
      <c r="D96" t="s">
        <v>56</v>
      </c>
      <c r="E96">
        <v>624.5</v>
      </c>
      <c r="F96">
        <v>617.5</v>
      </c>
      <c r="G96">
        <v>630.5</v>
      </c>
      <c r="H96">
        <v>638</v>
      </c>
      <c r="I96">
        <v>640</v>
      </c>
      <c r="J96">
        <v>647</v>
      </c>
      <c r="K96">
        <v>636</v>
      </c>
    </row>
    <row r="97" spans="1:11" x14ac:dyDescent="0.35">
      <c r="A97">
        <v>3</v>
      </c>
      <c r="B97" t="s">
        <v>4</v>
      </c>
      <c r="C97" t="s">
        <v>1</v>
      </c>
      <c r="D97" t="s">
        <v>58</v>
      </c>
      <c r="E97">
        <v>548.5</v>
      </c>
      <c r="F97">
        <v>544.5</v>
      </c>
      <c r="G97">
        <v>555.5</v>
      </c>
      <c r="H97">
        <v>557</v>
      </c>
      <c r="I97">
        <v>574.5</v>
      </c>
      <c r="J97">
        <v>575</v>
      </c>
      <c r="K97">
        <v>582.5</v>
      </c>
    </row>
    <row r="98" spans="1:11" x14ac:dyDescent="0.35">
      <c r="A98">
        <v>3</v>
      </c>
      <c r="B98" t="s">
        <v>4</v>
      </c>
      <c r="C98" t="s">
        <v>1</v>
      </c>
      <c r="D98" t="s">
        <v>62</v>
      </c>
      <c r="E98">
        <v>519</v>
      </c>
      <c r="F98">
        <v>523</v>
      </c>
      <c r="G98">
        <v>530.5</v>
      </c>
      <c r="H98">
        <v>549</v>
      </c>
      <c r="I98">
        <v>554.5</v>
      </c>
      <c r="J98">
        <v>573</v>
      </c>
      <c r="K98">
        <v>582</v>
      </c>
    </row>
    <row r="99" spans="1:11" x14ac:dyDescent="0.35">
      <c r="A99">
        <v>3</v>
      </c>
      <c r="B99" t="s">
        <v>4</v>
      </c>
      <c r="C99" t="s">
        <v>1</v>
      </c>
      <c r="D99" t="s">
        <v>64</v>
      </c>
      <c r="E99">
        <v>440</v>
      </c>
      <c r="F99">
        <v>449.5</v>
      </c>
      <c r="G99">
        <v>456</v>
      </c>
      <c r="H99">
        <v>466.5</v>
      </c>
      <c r="I99">
        <v>479.5</v>
      </c>
      <c r="J99">
        <v>489</v>
      </c>
      <c r="K99">
        <v>500</v>
      </c>
    </row>
    <row r="100" spans="1:11" x14ac:dyDescent="0.35">
      <c r="A100">
        <v>3</v>
      </c>
      <c r="B100" t="s">
        <v>4</v>
      </c>
      <c r="C100" t="s">
        <v>1</v>
      </c>
      <c r="D100" t="s">
        <v>65</v>
      </c>
      <c r="E100">
        <v>273.5</v>
      </c>
      <c r="F100">
        <v>270</v>
      </c>
      <c r="G100">
        <v>275</v>
      </c>
      <c r="H100">
        <v>287.5</v>
      </c>
      <c r="I100">
        <v>298.5</v>
      </c>
      <c r="J100">
        <v>303</v>
      </c>
      <c r="K100">
        <v>299</v>
      </c>
    </row>
    <row r="101" spans="1:11" x14ac:dyDescent="0.35">
      <c r="A101">
        <v>3</v>
      </c>
      <c r="B101" t="s">
        <v>4</v>
      </c>
      <c r="C101" t="s">
        <v>1</v>
      </c>
      <c r="D101" t="s">
        <v>66</v>
      </c>
      <c r="E101">
        <v>487.5</v>
      </c>
      <c r="F101">
        <v>486.5</v>
      </c>
      <c r="G101">
        <v>500.5</v>
      </c>
      <c r="H101">
        <v>509.5</v>
      </c>
      <c r="I101">
        <v>513.5</v>
      </c>
      <c r="J101">
        <v>520.5</v>
      </c>
      <c r="K101">
        <v>524</v>
      </c>
    </row>
    <row r="102" spans="1:11" x14ac:dyDescent="0.35">
      <c r="A102">
        <v>3</v>
      </c>
      <c r="B102" t="s">
        <v>4</v>
      </c>
      <c r="C102" t="s">
        <v>1</v>
      </c>
      <c r="D102" t="s">
        <v>67</v>
      </c>
      <c r="E102">
        <v>238.5</v>
      </c>
      <c r="F102">
        <v>234.5</v>
      </c>
      <c r="G102">
        <v>242.5</v>
      </c>
      <c r="H102">
        <v>244.5</v>
      </c>
      <c r="I102">
        <v>246</v>
      </c>
      <c r="J102">
        <v>244</v>
      </c>
      <c r="K102">
        <v>250.5</v>
      </c>
    </row>
    <row r="103" spans="1:11" x14ac:dyDescent="0.35">
      <c r="A103">
        <v>4</v>
      </c>
      <c r="B103" t="s">
        <v>4</v>
      </c>
      <c r="C103" t="s">
        <v>1</v>
      </c>
      <c r="D103" t="s">
        <v>57</v>
      </c>
      <c r="E103">
        <v>497</v>
      </c>
      <c r="F103">
        <v>507.5</v>
      </c>
      <c r="G103">
        <v>508.5</v>
      </c>
      <c r="H103">
        <v>520</v>
      </c>
      <c r="I103">
        <v>517.5</v>
      </c>
      <c r="J103">
        <v>521.5</v>
      </c>
      <c r="K103">
        <v>527.5</v>
      </c>
    </row>
    <row r="104" spans="1:11" x14ac:dyDescent="0.35">
      <c r="A104">
        <v>4</v>
      </c>
      <c r="B104" t="s">
        <v>4</v>
      </c>
      <c r="C104" t="s">
        <v>1</v>
      </c>
      <c r="D104" t="s">
        <v>59</v>
      </c>
      <c r="E104">
        <v>524</v>
      </c>
      <c r="F104">
        <v>529.5</v>
      </c>
      <c r="G104">
        <v>539.5</v>
      </c>
      <c r="H104">
        <v>542</v>
      </c>
      <c r="I104">
        <v>552</v>
      </c>
      <c r="J104">
        <v>562.5</v>
      </c>
      <c r="K104">
        <v>570.5</v>
      </c>
    </row>
    <row r="105" spans="1:11" x14ac:dyDescent="0.35">
      <c r="A105">
        <v>4</v>
      </c>
      <c r="B105" t="s">
        <v>4</v>
      </c>
      <c r="C105" t="s">
        <v>1</v>
      </c>
      <c r="D105" t="s">
        <v>48</v>
      </c>
      <c r="E105">
        <v>506.5</v>
      </c>
      <c r="F105">
        <v>507</v>
      </c>
      <c r="G105">
        <v>517</v>
      </c>
      <c r="H105">
        <v>530.5</v>
      </c>
      <c r="I105">
        <v>537</v>
      </c>
      <c r="J105">
        <v>545</v>
      </c>
      <c r="K105">
        <v>555.5</v>
      </c>
    </row>
    <row r="106" spans="1:11" x14ac:dyDescent="0.35">
      <c r="A106">
        <v>4</v>
      </c>
      <c r="B106" t="s">
        <v>4</v>
      </c>
      <c r="C106" t="s">
        <v>1</v>
      </c>
      <c r="D106" t="s">
        <v>60</v>
      </c>
      <c r="E106">
        <v>600</v>
      </c>
      <c r="F106">
        <v>594</v>
      </c>
      <c r="G106">
        <v>604.5</v>
      </c>
      <c r="H106">
        <v>612</v>
      </c>
      <c r="I106">
        <v>611</v>
      </c>
      <c r="J106">
        <v>621</v>
      </c>
      <c r="K106">
        <v>627.5</v>
      </c>
    </row>
    <row r="107" spans="1:11" x14ac:dyDescent="0.35">
      <c r="A107">
        <v>4</v>
      </c>
      <c r="B107" t="s">
        <v>4</v>
      </c>
      <c r="C107" t="s">
        <v>1</v>
      </c>
      <c r="D107" t="s">
        <v>63</v>
      </c>
      <c r="E107">
        <v>483.5</v>
      </c>
      <c r="F107">
        <v>482.5</v>
      </c>
      <c r="G107">
        <v>496.5</v>
      </c>
      <c r="H107">
        <v>500</v>
      </c>
      <c r="I107">
        <v>505</v>
      </c>
      <c r="J107">
        <v>513</v>
      </c>
      <c r="K107">
        <v>525.5</v>
      </c>
    </row>
    <row r="108" spans="1:11" x14ac:dyDescent="0.35">
      <c r="A108">
        <v>5</v>
      </c>
      <c r="B108" t="s">
        <v>4</v>
      </c>
      <c r="C108" t="s">
        <v>1</v>
      </c>
      <c r="D108" t="s">
        <v>109</v>
      </c>
      <c r="E108">
        <v>536.5</v>
      </c>
      <c r="F108">
        <v>545</v>
      </c>
      <c r="G108">
        <v>554.5</v>
      </c>
      <c r="H108">
        <v>563</v>
      </c>
      <c r="I108">
        <v>565</v>
      </c>
      <c r="J108">
        <v>570</v>
      </c>
      <c r="K108">
        <v>575</v>
      </c>
    </row>
    <row r="109" spans="1:11" x14ac:dyDescent="0.35">
      <c r="A109">
        <v>5</v>
      </c>
      <c r="B109" t="s">
        <v>4</v>
      </c>
      <c r="C109" t="s">
        <v>1</v>
      </c>
      <c r="D109" t="s">
        <v>110</v>
      </c>
      <c r="E109">
        <v>476</v>
      </c>
      <c r="F109">
        <v>480.5</v>
      </c>
      <c r="G109">
        <v>483.5</v>
      </c>
      <c r="H109">
        <v>491.5</v>
      </c>
      <c r="I109">
        <v>500.5</v>
      </c>
      <c r="J109">
        <v>508</v>
      </c>
      <c r="K109">
        <v>516</v>
      </c>
    </row>
    <row r="110" spans="1:11" x14ac:dyDescent="0.35">
      <c r="A110">
        <v>5</v>
      </c>
      <c r="B110" t="s">
        <v>4</v>
      </c>
      <c r="C110" t="s">
        <v>1</v>
      </c>
      <c r="D110" t="s">
        <v>115</v>
      </c>
      <c r="E110">
        <v>460</v>
      </c>
      <c r="F110">
        <v>464.5</v>
      </c>
      <c r="G110">
        <v>477.5</v>
      </c>
      <c r="H110">
        <v>491.5</v>
      </c>
      <c r="I110">
        <v>500</v>
      </c>
      <c r="J110">
        <v>506.5</v>
      </c>
      <c r="K110">
        <v>513.5</v>
      </c>
    </row>
    <row r="111" spans="1:11" x14ac:dyDescent="0.35">
      <c r="A111">
        <v>5</v>
      </c>
      <c r="B111" t="s">
        <v>4</v>
      </c>
      <c r="C111" t="s">
        <v>1</v>
      </c>
      <c r="D111" t="s">
        <v>116</v>
      </c>
      <c r="E111">
        <v>428.5</v>
      </c>
      <c r="F111">
        <v>430.5</v>
      </c>
      <c r="G111">
        <v>442.5</v>
      </c>
      <c r="H111">
        <v>448</v>
      </c>
      <c r="I111">
        <v>455</v>
      </c>
      <c r="J111">
        <v>457.5</v>
      </c>
      <c r="K111">
        <v>468</v>
      </c>
    </row>
    <row r="112" spans="1:11" x14ac:dyDescent="0.35">
      <c r="A112">
        <v>5</v>
      </c>
      <c r="B112" t="s">
        <v>4</v>
      </c>
      <c r="C112" t="s">
        <v>1</v>
      </c>
      <c r="D112" t="s">
        <v>117</v>
      </c>
      <c r="E112">
        <v>480.5</v>
      </c>
      <c r="F112">
        <v>490</v>
      </c>
      <c r="G112">
        <v>508</v>
      </c>
      <c r="H112">
        <v>518</v>
      </c>
      <c r="I112">
        <v>521.5</v>
      </c>
      <c r="J112">
        <v>534</v>
      </c>
      <c r="K112">
        <v>544.5</v>
      </c>
    </row>
  </sheetData>
  <sortState xmlns:xlrd2="http://schemas.microsoft.com/office/spreadsheetml/2017/richdata2" ref="A65:K112">
    <sortCondition ref="C65:C11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6e6096-8098-40a7-bbd0-079ecb9696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8E2B7ABA00449DADF7B9FAB1AD98" ma:contentTypeVersion="16" ma:contentTypeDescription="Create a new document." ma:contentTypeScope="" ma:versionID="401cf8f348ede9e56485169c898dad12">
  <xsd:schema xmlns:xsd="http://www.w3.org/2001/XMLSchema" xmlns:xs="http://www.w3.org/2001/XMLSchema" xmlns:p="http://schemas.microsoft.com/office/2006/metadata/properties" xmlns:ns3="b4dd4b0c-76db-40b5-8156-1b5e88d6beb3" xmlns:ns4="d06e6096-8098-40a7-bbd0-079ecb969637" targetNamespace="http://schemas.microsoft.com/office/2006/metadata/properties" ma:root="true" ma:fieldsID="e22f7c6afbac32a07c27036cada2e09d" ns3:_="" ns4:_="">
    <xsd:import namespace="b4dd4b0c-76db-40b5-8156-1b5e88d6beb3"/>
    <xsd:import namespace="d06e6096-8098-40a7-bbd0-079ecb969637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d4b0c-76db-40b5-8156-1b5e88d6beb3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e6096-8098-40a7-bbd0-079ecb9696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091D41-FFAC-49FA-AE7C-2663EF6B1583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b4dd4b0c-76db-40b5-8156-1b5e88d6beb3"/>
    <ds:schemaRef ds:uri="d06e6096-8098-40a7-bbd0-079ecb96963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A144B0-9805-4BFE-BC16-E65E0C7A14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D0E8E9-5750-4BF7-BD8A-C1A335ABC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dd4b0c-76db-40b5-8156-1b5e88d6beb3"/>
    <ds:schemaRef ds:uri="d06e6096-8098-40a7-bbd0-079ecb969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sucralose</vt:lpstr>
      <vt:lpstr>body weight</vt:lpstr>
      <vt:lpstr>sucralose cohorts</vt:lpstr>
      <vt:lpstr>binge cohorts</vt:lpstr>
      <vt:lpstr>ad lib cohorts</vt:lpstr>
      <vt:lpstr>ad lib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Yada Treesukosol</cp:lastModifiedBy>
  <cp:revision/>
  <cp:lastPrinted>2018-04-24T17:43:04Z</cp:lastPrinted>
  <dcterms:created xsi:type="dcterms:W3CDTF">2018-04-17T02:00:18Z</dcterms:created>
  <dcterms:modified xsi:type="dcterms:W3CDTF">2025-02-07T11:22:08Z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0x0101000F298E2B7ABA00449DADF7B9FAB1AD98</vt:lpwstr>
  </property>
</Properties>
</file>