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0\Downloads\"/>
    </mc:Choice>
  </mc:AlternateContent>
  <xr:revisionPtr revIDLastSave="0" documentId="13_ncr:1_{1750F04B-C464-463A-97EB-D0203AE0ED2D}" xr6:coauthVersionLast="47" xr6:coauthVersionMax="47" xr10:uidLastSave="{00000000-0000-0000-0000-000000000000}"/>
  <bookViews>
    <workbookView xWindow="-120" yWindow="-120" windowWidth="29040" windowHeight="15840" xr2:uid="{0DE56F4C-54DF-401D-B876-75F705DB06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1" l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14" i="1"/>
  <c r="B8" i="1"/>
  <c r="B16" i="1"/>
  <c r="C16" i="1" s="1"/>
  <c r="C15" i="1"/>
  <c r="B15" i="1"/>
  <c r="B12" i="1"/>
  <c r="B11" i="1"/>
  <c r="B10" i="1"/>
  <c r="B9" i="1"/>
  <c r="G16" i="1" l="1"/>
  <c r="D15" i="1"/>
  <c r="D16" i="1"/>
  <c r="T16" i="1"/>
  <c r="E16" i="1"/>
  <c r="U16" i="1"/>
  <c r="F16" i="1"/>
  <c r="I16" i="1"/>
  <c r="H16" i="1"/>
  <c r="B17" i="1"/>
  <c r="I15" i="1"/>
  <c r="H15" i="1"/>
  <c r="G15" i="1"/>
  <c r="F15" i="1"/>
  <c r="U15" i="1"/>
  <c r="E15" i="1"/>
  <c r="T15" i="1"/>
  <c r="C14" i="1"/>
  <c r="T14" i="1" s="1"/>
  <c r="F6" i="1"/>
  <c r="F5" i="1"/>
  <c r="F4" i="1"/>
  <c r="F3" i="1"/>
  <c r="V15" i="1" l="1"/>
  <c r="V16" i="1"/>
  <c r="I14" i="1"/>
  <c r="C17" i="1"/>
  <c r="B18" i="1"/>
  <c r="K16" i="1"/>
  <c r="O16" i="1" s="1"/>
  <c r="M16" i="1"/>
  <c r="J16" i="1"/>
  <c r="N16" i="1" s="1"/>
  <c r="L16" i="1"/>
  <c r="L15" i="1"/>
  <c r="J15" i="1"/>
  <c r="N15" i="1" s="1"/>
  <c r="M15" i="1"/>
  <c r="K15" i="1"/>
  <c r="O15" i="1" s="1"/>
  <c r="U14" i="1"/>
  <c r="V14" i="1" s="1"/>
  <c r="D14" i="1"/>
  <c r="H14" i="1"/>
  <c r="G14" i="1"/>
  <c r="F14" i="1"/>
  <c r="E14" i="1"/>
  <c r="J14" i="1" s="1"/>
  <c r="G5" i="1"/>
  <c r="H5" i="1"/>
  <c r="M14" i="1" l="1"/>
  <c r="K14" i="1"/>
  <c r="O14" i="1" s="1"/>
  <c r="N14" i="1"/>
  <c r="L14" i="1"/>
  <c r="R16" i="1"/>
  <c r="P16" i="1"/>
  <c r="B19" i="1"/>
  <c r="C18" i="1"/>
  <c r="G17" i="1"/>
  <c r="H17" i="1"/>
  <c r="I17" i="1"/>
  <c r="D17" i="1"/>
  <c r="E17" i="1"/>
  <c r="F17" i="1"/>
  <c r="T17" i="1"/>
  <c r="U17" i="1"/>
  <c r="Q16" i="1"/>
  <c r="S16" i="1"/>
  <c r="P15" i="1"/>
  <c r="R15" i="1"/>
  <c r="Q15" i="1"/>
  <c r="S15" i="1"/>
  <c r="G6" i="1"/>
  <c r="V17" i="1" l="1"/>
  <c r="S14" i="1"/>
  <c r="Z16" i="1"/>
  <c r="AA16" i="1"/>
  <c r="K17" i="1"/>
  <c r="O17" i="1" s="1"/>
  <c r="M17" i="1"/>
  <c r="D18" i="1"/>
  <c r="T18" i="1"/>
  <c r="H18" i="1"/>
  <c r="E18" i="1"/>
  <c r="U18" i="1"/>
  <c r="F18" i="1"/>
  <c r="G18" i="1"/>
  <c r="I18" i="1"/>
  <c r="X16" i="1"/>
  <c r="W16" i="1"/>
  <c r="Y16" i="1" s="1"/>
  <c r="J17" i="1"/>
  <c r="N17" i="1" s="1"/>
  <c r="L17" i="1"/>
  <c r="C19" i="1"/>
  <c r="B20" i="1"/>
  <c r="Z15" i="1"/>
  <c r="AA15" i="1"/>
  <c r="W15" i="1"/>
  <c r="X15" i="1"/>
  <c r="P14" i="1"/>
  <c r="R14" i="1"/>
  <c r="Q14" i="1"/>
  <c r="V18" i="1" l="1"/>
  <c r="Y15" i="1"/>
  <c r="AB16" i="1"/>
  <c r="L18" i="1"/>
  <c r="J18" i="1"/>
  <c r="N18" i="1" s="1"/>
  <c r="M18" i="1"/>
  <c r="K18" i="1"/>
  <c r="O18" i="1" s="1"/>
  <c r="C20" i="1"/>
  <c r="B21" i="1"/>
  <c r="Q17" i="1"/>
  <c r="S17" i="1"/>
  <c r="P17" i="1"/>
  <c r="R17" i="1"/>
  <c r="I19" i="1"/>
  <c r="E19" i="1"/>
  <c r="U19" i="1"/>
  <c r="D19" i="1"/>
  <c r="T19" i="1"/>
  <c r="V19" i="1" s="1"/>
  <c r="G19" i="1"/>
  <c r="F19" i="1"/>
  <c r="H19" i="1"/>
  <c r="AB15" i="1"/>
  <c r="AA14" i="1"/>
  <c r="Z14" i="1"/>
  <c r="X14" i="1"/>
  <c r="W14" i="1"/>
  <c r="AA17" i="1" l="1"/>
  <c r="Z17" i="1"/>
  <c r="C21" i="1"/>
  <c r="B22" i="1"/>
  <c r="F20" i="1"/>
  <c r="G20" i="1"/>
  <c r="H20" i="1"/>
  <c r="I20" i="1"/>
  <c r="E20" i="1"/>
  <c r="U20" i="1"/>
  <c r="T20" i="1"/>
  <c r="V20" i="1" s="1"/>
  <c r="D20" i="1"/>
  <c r="J19" i="1"/>
  <c r="N19" i="1" s="1"/>
  <c r="L19" i="1"/>
  <c r="Q18" i="1"/>
  <c r="S18" i="1"/>
  <c r="M19" i="1"/>
  <c r="K19" i="1"/>
  <c r="O19" i="1" s="1"/>
  <c r="W17" i="1"/>
  <c r="X17" i="1"/>
  <c r="P18" i="1"/>
  <c r="R18" i="1"/>
  <c r="Y14" i="1"/>
  <c r="AB14" i="1"/>
  <c r="X18" i="1" l="1"/>
  <c r="W18" i="1"/>
  <c r="R19" i="1"/>
  <c r="P19" i="1"/>
  <c r="K20" i="1"/>
  <c r="O20" i="1" s="1"/>
  <c r="M20" i="1"/>
  <c r="Z18" i="1"/>
  <c r="AA18" i="1"/>
  <c r="C22" i="1"/>
  <c r="B23" i="1"/>
  <c r="J20" i="1"/>
  <c r="N20" i="1" s="1"/>
  <c r="L20" i="1"/>
  <c r="Y17" i="1"/>
  <c r="Q19" i="1"/>
  <c r="S19" i="1"/>
  <c r="D21" i="1"/>
  <c r="T21" i="1"/>
  <c r="E21" i="1"/>
  <c r="U21" i="1"/>
  <c r="F21" i="1"/>
  <c r="G21" i="1"/>
  <c r="H21" i="1"/>
  <c r="I21" i="1"/>
  <c r="AB17" i="1"/>
  <c r="Y18" i="1" l="1"/>
  <c r="V21" i="1"/>
  <c r="K21" i="1"/>
  <c r="O21" i="1" s="1"/>
  <c r="M21" i="1"/>
  <c r="Z19" i="1"/>
  <c r="AA19" i="1"/>
  <c r="AB18" i="1"/>
  <c r="Q20" i="1"/>
  <c r="S20" i="1"/>
  <c r="B24" i="1"/>
  <c r="C23" i="1"/>
  <c r="H22" i="1"/>
  <c r="D22" i="1"/>
  <c r="I22" i="1"/>
  <c r="T22" i="1"/>
  <c r="U22" i="1"/>
  <c r="E22" i="1"/>
  <c r="F22" i="1"/>
  <c r="G22" i="1"/>
  <c r="R20" i="1"/>
  <c r="P20" i="1"/>
  <c r="L21" i="1"/>
  <c r="J21" i="1"/>
  <c r="N21" i="1" s="1"/>
  <c r="W19" i="1"/>
  <c r="X19" i="1"/>
  <c r="V22" i="1" l="1"/>
  <c r="J22" i="1"/>
  <c r="N22" i="1" s="1"/>
  <c r="L22" i="1"/>
  <c r="Y19" i="1"/>
  <c r="C24" i="1"/>
  <c r="B25" i="1"/>
  <c r="Z20" i="1"/>
  <c r="AA20" i="1"/>
  <c r="E23" i="1"/>
  <c r="U23" i="1"/>
  <c r="I23" i="1"/>
  <c r="F23" i="1"/>
  <c r="G23" i="1"/>
  <c r="H23" i="1"/>
  <c r="D23" i="1"/>
  <c r="T23" i="1"/>
  <c r="V23" i="1" s="1"/>
  <c r="P21" i="1"/>
  <c r="R21" i="1"/>
  <c r="W20" i="1"/>
  <c r="X20" i="1"/>
  <c r="AB19" i="1"/>
  <c r="K22" i="1"/>
  <c r="O22" i="1" s="1"/>
  <c r="M22" i="1"/>
  <c r="Q21" i="1"/>
  <c r="S21" i="1"/>
  <c r="AB20" i="1" l="1"/>
  <c r="L23" i="1"/>
  <c r="J23" i="1"/>
  <c r="N23" i="1" s="1"/>
  <c r="M23" i="1"/>
  <c r="K23" i="1"/>
  <c r="O23" i="1" s="1"/>
  <c r="C25" i="1"/>
  <c r="B26" i="1"/>
  <c r="Q22" i="1"/>
  <c r="S22" i="1"/>
  <c r="Y20" i="1"/>
  <c r="D24" i="1"/>
  <c r="T24" i="1"/>
  <c r="F24" i="1"/>
  <c r="E24" i="1"/>
  <c r="U24" i="1"/>
  <c r="G24" i="1"/>
  <c r="I24" i="1"/>
  <c r="H24" i="1"/>
  <c r="W21" i="1"/>
  <c r="X21" i="1"/>
  <c r="AA21" i="1"/>
  <c r="Z21" i="1"/>
  <c r="P22" i="1"/>
  <c r="R22" i="1"/>
  <c r="Y21" i="1" l="1"/>
  <c r="V24" i="1"/>
  <c r="AB21" i="1"/>
  <c r="J24" i="1"/>
  <c r="N24" i="1" s="1"/>
  <c r="L24" i="1"/>
  <c r="B27" i="1"/>
  <c r="C26" i="1"/>
  <c r="G25" i="1"/>
  <c r="H25" i="1"/>
  <c r="I25" i="1"/>
  <c r="U25" i="1"/>
  <c r="D25" i="1"/>
  <c r="E25" i="1"/>
  <c r="F25" i="1"/>
  <c r="T25" i="1"/>
  <c r="V25" i="1" s="1"/>
  <c r="K24" i="1"/>
  <c r="O24" i="1" s="1"/>
  <c r="M24" i="1"/>
  <c r="Q23" i="1"/>
  <c r="S23" i="1"/>
  <c r="Z22" i="1"/>
  <c r="AA22" i="1"/>
  <c r="X22" i="1"/>
  <c r="W22" i="1"/>
  <c r="Y22" i="1" s="1"/>
  <c r="P23" i="1"/>
  <c r="R23" i="1"/>
  <c r="AB22" i="1" l="1"/>
  <c r="J25" i="1"/>
  <c r="N25" i="1" s="1"/>
  <c r="L25" i="1"/>
  <c r="D26" i="1"/>
  <c r="T26" i="1"/>
  <c r="E26" i="1"/>
  <c r="U26" i="1"/>
  <c r="H26" i="1"/>
  <c r="F26" i="1"/>
  <c r="G26" i="1"/>
  <c r="I26" i="1"/>
  <c r="C27" i="1"/>
  <c r="B28" i="1"/>
  <c r="R24" i="1"/>
  <c r="P24" i="1"/>
  <c r="K25" i="1"/>
  <c r="O25" i="1" s="1"/>
  <c r="M25" i="1"/>
  <c r="Z23" i="1"/>
  <c r="AA23" i="1"/>
  <c r="W23" i="1"/>
  <c r="X23" i="1"/>
  <c r="Q24" i="1"/>
  <c r="S24" i="1"/>
  <c r="V26" i="1" l="1"/>
  <c r="Z24" i="1"/>
  <c r="AA24" i="1"/>
  <c r="W24" i="1"/>
  <c r="X24" i="1"/>
  <c r="C28" i="1"/>
  <c r="B29" i="1"/>
  <c r="Y23" i="1"/>
  <c r="I27" i="1"/>
  <c r="E27" i="1"/>
  <c r="D27" i="1"/>
  <c r="T27" i="1"/>
  <c r="U27" i="1"/>
  <c r="H27" i="1"/>
  <c r="F27" i="1"/>
  <c r="G27" i="1"/>
  <c r="L26" i="1"/>
  <c r="J26" i="1"/>
  <c r="N26" i="1" s="1"/>
  <c r="AB23" i="1"/>
  <c r="Q25" i="1"/>
  <c r="S25" i="1"/>
  <c r="P25" i="1"/>
  <c r="R25" i="1"/>
  <c r="M26" i="1"/>
  <c r="K26" i="1"/>
  <c r="O26" i="1" s="1"/>
  <c r="V27" i="1" l="1"/>
  <c r="M27" i="1"/>
  <c r="K27" i="1"/>
  <c r="O27" i="1" s="1"/>
  <c r="C29" i="1"/>
  <c r="B30" i="1"/>
  <c r="W25" i="1"/>
  <c r="X25" i="1"/>
  <c r="F28" i="1"/>
  <c r="G28" i="1"/>
  <c r="H28" i="1"/>
  <c r="I28" i="1"/>
  <c r="T28" i="1"/>
  <c r="D28" i="1"/>
  <c r="U28" i="1"/>
  <c r="E28" i="1"/>
  <c r="Y24" i="1"/>
  <c r="P26" i="1"/>
  <c r="R26" i="1"/>
  <c r="J27" i="1"/>
  <c r="N27" i="1" s="1"/>
  <c r="L27" i="1"/>
  <c r="AA25" i="1"/>
  <c r="Z25" i="1"/>
  <c r="Q26" i="1"/>
  <c r="S26" i="1"/>
  <c r="AB24" i="1"/>
  <c r="AB25" i="1" l="1"/>
  <c r="V28" i="1"/>
  <c r="J28" i="1"/>
  <c r="N28" i="1" s="1"/>
  <c r="L28" i="1"/>
  <c r="Y25" i="1"/>
  <c r="C30" i="1"/>
  <c r="B31" i="1"/>
  <c r="X26" i="1"/>
  <c r="W26" i="1"/>
  <c r="D29" i="1"/>
  <c r="T29" i="1"/>
  <c r="E29" i="1"/>
  <c r="U29" i="1"/>
  <c r="F29" i="1"/>
  <c r="G29" i="1"/>
  <c r="H29" i="1"/>
  <c r="I29" i="1"/>
  <c r="K28" i="1"/>
  <c r="O28" i="1" s="1"/>
  <c r="M28" i="1"/>
  <c r="R27" i="1"/>
  <c r="P27" i="1"/>
  <c r="Z26" i="1"/>
  <c r="AA26" i="1"/>
  <c r="Q27" i="1"/>
  <c r="S27" i="1"/>
  <c r="Y26" i="1" l="1"/>
  <c r="V29" i="1"/>
  <c r="AB26" i="1"/>
  <c r="K29" i="1"/>
  <c r="O29" i="1" s="1"/>
  <c r="M29" i="1"/>
  <c r="B32" i="1"/>
  <c r="C31" i="1"/>
  <c r="H30" i="1"/>
  <c r="I30" i="1"/>
  <c r="E30" i="1"/>
  <c r="D30" i="1"/>
  <c r="T30" i="1"/>
  <c r="U30" i="1"/>
  <c r="F30" i="1"/>
  <c r="G30" i="1"/>
  <c r="Q28" i="1"/>
  <c r="S28" i="1"/>
  <c r="L29" i="1"/>
  <c r="J29" i="1"/>
  <c r="N29" i="1" s="1"/>
  <c r="W27" i="1"/>
  <c r="X27" i="1"/>
  <c r="P28" i="1"/>
  <c r="R28" i="1"/>
  <c r="Z27" i="1"/>
  <c r="AA27" i="1"/>
  <c r="V30" i="1" l="1"/>
  <c r="AB27" i="1"/>
  <c r="Z28" i="1"/>
  <c r="AA28" i="1"/>
  <c r="K30" i="1"/>
  <c r="O30" i="1" s="1"/>
  <c r="M30" i="1"/>
  <c r="W28" i="1"/>
  <c r="X28" i="1"/>
  <c r="E31" i="1"/>
  <c r="U31" i="1"/>
  <c r="F31" i="1"/>
  <c r="G31" i="1"/>
  <c r="H31" i="1"/>
  <c r="D31" i="1"/>
  <c r="T31" i="1"/>
  <c r="V31" i="1" s="1"/>
  <c r="I31" i="1"/>
  <c r="J30" i="1"/>
  <c r="N30" i="1" s="1"/>
  <c r="L30" i="1"/>
  <c r="Y27" i="1"/>
  <c r="C32" i="1"/>
  <c r="B33" i="1"/>
  <c r="Q29" i="1"/>
  <c r="S29" i="1"/>
  <c r="P29" i="1"/>
  <c r="R29" i="1"/>
  <c r="Y28" i="1" l="1"/>
  <c r="AA29" i="1"/>
  <c r="Z29" i="1"/>
  <c r="AB29" i="1" s="1"/>
  <c r="M31" i="1"/>
  <c r="K31" i="1"/>
  <c r="O31" i="1" s="1"/>
  <c r="Q30" i="1"/>
  <c r="S30" i="1"/>
  <c r="C33" i="1"/>
  <c r="B34" i="1"/>
  <c r="P30" i="1"/>
  <c r="R30" i="1"/>
  <c r="D32" i="1"/>
  <c r="T32" i="1"/>
  <c r="E32" i="1"/>
  <c r="U32" i="1"/>
  <c r="I32" i="1"/>
  <c r="F32" i="1"/>
  <c r="H32" i="1"/>
  <c r="G32" i="1"/>
  <c r="W29" i="1"/>
  <c r="X29" i="1"/>
  <c r="AB28" i="1"/>
  <c r="J31" i="1"/>
  <c r="N31" i="1" s="1"/>
  <c r="L31" i="1"/>
  <c r="V32" i="1" l="1"/>
  <c r="G33" i="1"/>
  <c r="H33" i="1"/>
  <c r="I33" i="1"/>
  <c r="D33" i="1"/>
  <c r="E33" i="1"/>
  <c r="T33" i="1"/>
  <c r="U33" i="1"/>
  <c r="F33" i="1"/>
  <c r="Z30" i="1"/>
  <c r="AA30" i="1"/>
  <c r="J32" i="1"/>
  <c r="N32" i="1" s="1"/>
  <c r="L32" i="1"/>
  <c r="B35" i="1"/>
  <c r="C34" i="1"/>
  <c r="Q31" i="1"/>
  <c r="S31" i="1"/>
  <c r="K32" i="1"/>
  <c r="O32" i="1" s="1"/>
  <c r="M32" i="1"/>
  <c r="X30" i="1"/>
  <c r="W30" i="1"/>
  <c r="Y29" i="1"/>
  <c r="P31" i="1"/>
  <c r="R31" i="1"/>
  <c r="V33" i="1" l="1"/>
  <c r="Y30" i="1"/>
  <c r="C35" i="1"/>
  <c r="B36" i="1"/>
  <c r="R32" i="1"/>
  <c r="P32" i="1"/>
  <c r="J33" i="1"/>
  <c r="N33" i="1" s="1"/>
  <c r="L33" i="1"/>
  <c r="D34" i="1"/>
  <c r="T34" i="1"/>
  <c r="E34" i="1"/>
  <c r="U34" i="1"/>
  <c r="F34" i="1"/>
  <c r="G34" i="1"/>
  <c r="H34" i="1"/>
  <c r="I34" i="1"/>
  <c r="AB30" i="1"/>
  <c r="Q32" i="1"/>
  <c r="S32" i="1"/>
  <c r="Z31" i="1"/>
  <c r="AA31" i="1"/>
  <c r="K33" i="1"/>
  <c r="O33" i="1" s="1"/>
  <c r="M33" i="1"/>
  <c r="W31" i="1"/>
  <c r="X31" i="1"/>
  <c r="V34" i="1" l="1"/>
  <c r="Y31" i="1"/>
  <c r="M34" i="1"/>
  <c r="K34" i="1"/>
  <c r="O34" i="1" s="1"/>
  <c r="P33" i="1"/>
  <c r="R33" i="1"/>
  <c r="Z32" i="1"/>
  <c r="AA32" i="1"/>
  <c r="W32" i="1"/>
  <c r="X32" i="1"/>
  <c r="B37" i="1"/>
  <c r="C36" i="1"/>
  <c r="Q33" i="1"/>
  <c r="S33" i="1"/>
  <c r="AB31" i="1"/>
  <c r="L34" i="1"/>
  <c r="J34" i="1"/>
  <c r="N34" i="1" s="1"/>
  <c r="I35" i="1"/>
  <c r="D35" i="1"/>
  <c r="T35" i="1"/>
  <c r="H35" i="1"/>
  <c r="E35" i="1"/>
  <c r="U35" i="1"/>
  <c r="F35" i="1"/>
  <c r="G35" i="1"/>
  <c r="C37" i="1" l="1"/>
  <c r="B38" i="1"/>
  <c r="C38" i="1" s="1"/>
  <c r="V35" i="1"/>
  <c r="Y32" i="1"/>
  <c r="P34" i="1"/>
  <c r="R34" i="1"/>
  <c r="J35" i="1"/>
  <c r="N35" i="1" s="1"/>
  <c r="L35" i="1"/>
  <c r="AB32" i="1"/>
  <c r="W33" i="1"/>
  <c r="X33" i="1"/>
  <c r="Z33" i="1"/>
  <c r="AA33" i="1"/>
  <c r="K35" i="1"/>
  <c r="O35" i="1" s="1"/>
  <c r="M35" i="1"/>
  <c r="F36" i="1"/>
  <c r="G36" i="1"/>
  <c r="H36" i="1"/>
  <c r="I36" i="1"/>
  <c r="D36" i="1"/>
  <c r="T36" i="1"/>
  <c r="E36" i="1"/>
  <c r="U36" i="1"/>
  <c r="D37" i="1"/>
  <c r="T37" i="1"/>
  <c r="V37" i="1" s="1"/>
  <c r="E37" i="1"/>
  <c r="U37" i="1"/>
  <c r="F37" i="1"/>
  <c r="G37" i="1"/>
  <c r="H37" i="1"/>
  <c r="I37" i="1"/>
  <c r="Q34" i="1"/>
  <c r="S34" i="1"/>
  <c r="F38" i="1" l="1"/>
  <c r="D38" i="1"/>
  <c r="G38" i="1"/>
  <c r="T38" i="1"/>
  <c r="E38" i="1"/>
  <c r="H38" i="1"/>
  <c r="U38" i="1"/>
  <c r="I38" i="1"/>
  <c r="V36" i="1"/>
  <c r="M36" i="1"/>
  <c r="K36" i="1"/>
  <c r="O36" i="1" s="1"/>
  <c r="Y33" i="1"/>
  <c r="J36" i="1"/>
  <c r="N36" i="1" s="1"/>
  <c r="L36" i="1"/>
  <c r="R35" i="1"/>
  <c r="P35" i="1"/>
  <c r="K37" i="1"/>
  <c r="O37" i="1" s="1"/>
  <c r="M37" i="1"/>
  <c r="W34" i="1"/>
  <c r="X34" i="1"/>
  <c r="Q35" i="1"/>
  <c r="S35" i="1"/>
  <c r="Z34" i="1"/>
  <c r="AA34" i="1"/>
  <c r="L37" i="1"/>
  <c r="J37" i="1"/>
  <c r="N37" i="1" s="1"/>
  <c r="AB33" i="1"/>
  <c r="J38" i="1" l="1"/>
  <c r="N38" i="1" s="1"/>
  <c r="L38" i="1"/>
  <c r="V38" i="1"/>
  <c r="K38" i="1"/>
  <c r="O38" i="1" s="1"/>
  <c r="M38" i="1"/>
  <c r="AB34" i="1"/>
  <c r="X35" i="1"/>
  <c r="W35" i="1"/>
  <c r="Y35" i="1" s="1"/>
  <c r="P36" i="1"/>
  <c r="R36" i="1"/>
  <c r="R37" i="1"/>
  <c r="P37" i="1"/>
  <c r="Z35" i="1"/>
  <c r="AA35" i="1"/>
  <c r="Y34" i="1"/>
  <c r="Q37" i="1"/>
  <c r="S37" i="1"/>
  <c r="Q36" i="1"/>
  <c r="S36" i="1"/>
  <c r="AB35" i="1" l="1"/>
  <c r="Q38" i="1"/>
  <c r="S38" i="1"/>
  <c r="P38" i="1"/>
  <c r="R38" i="1"/>
  <c r="Z36" i="1"/>
  <c r="AA36" i="1"/>
  <c r="X37" i="1"/>
  <c r="W37" i="1"/>
  <c r="W36" i="1"/>
  <c r="X36" i="1"/>
  <c r="AA37" i="1"/>
  <c r="Z37" i="1"/>
  <c r="AA38" i="1" l="1"/>
  <c r="Z38" i="1"/>
  <c r="AB38" i="1" s="1"/>
  <c r="X38" i="1"/>
  <c r="W38" i="1"/>
  <c r="Y38" i="1" s="1"/>
  <c r="Y37" i="1"/>
  <c r="AB37" i="1"/>
  <c r="Y36" i="1"/>
  <c r="AB36" i="1"/>
</calcChain>
</file>

<file path=xl/sharedStrings.xml><?xml version="1.0" encoding="utf-8"?>
<sst xmlns="http://schemas.openxmlformats.org/spreadsheetml/2006/main" count="59" uniqueCount="59">
  <si>
    <t>Member of mechanism</t>
  </si>
  <si>
    <t xml:space="preserve"> Symbol</t>
  </si>
  <si>
    <t>Value</t>
  </si>
  <si>
    <t>Crank</t>
  </si>
  <si>
    <t>Coupler</t>
  </si>
  <si>
    <t>Rocker</t>
  </si>
  <si>
    <t>Ground</t>
  </si>
  <si>
    <t>a</t>
  </si>
  <si>
    <t>c</t>
  </si>
  <si>
    <t>b</t>
  </si>
  <si>
    <t>d</t>
  </si>
  <si>
    <t>Check for Grashoff conditions</t>
  </si>
  <si>
    <t>Member of mechanims</t>
  </si>
  <si>
    <t>S</t>
  </si>
  <si>
    <t>L</t>
  </si>
  <si>
    <t>P</t>
  </si>
  <si>
    <t>Q</t>
  </si>
  <si>
    <t>S+L</t>
  </si>
  <si>
    <t>P+Q</t>
  </si>
  <si>
    <r>
      <t>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(degrees)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</si>
  <si>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(radians)</t>
    </r>
  </si>
  <si>
    <t xml:space="preserve">k coefficients 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</si>
  <si>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</si>
  <si>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</si>
  <si>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</si>
  <si>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</si>
  <si>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</si>
  <si>
    <t>A</t>
  </si>
  <si>
    <t>B</t>
  </si>
  <si>
    <t>C</t>
  </si>
  <si>
    <t>D</t>
  </si>
  <si>
    <t>E</t>
  </si>
  <si>
    <t>F</t>
  </si>
  <si>
    <t>θ4+radians</t>
  </si>
  <si>
    <t>θ3+Radians</t>
  </si>
  <si>
    <t>θ4-Radians</t>
  </si>
  <si>
    <t>θ3-Radians</t>
  </si>
  <si>
    <t>θ4+Degrees</t>
  </si>
  <si>
    <t>θ3+degrees</t>
  </si>
  <si>
    <t>θ4-Degrees</t>
  </si>
  <si>
    <t>θ3-Degrees</t>
  </si>
  <si>
    <t xml:space="preserve">Crank Revolution </t>
  </si>
  <si>
    <t>rad/sec</t>
  </si>
  <si>
    <r>
      <t>Ꙍ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 (rad/s)</t>
    </r>
  </si>
  <si>
    <r>
      <t>Ꙍ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(rad/s)</t>
    </r>
  </si>
  <si>
    <r>
      <t>V</t>
    </r>
    <r>
      <rPr>
        <vertAlign val="subscript"/>
        <sz val="11"/>
        <color theme="1"/>
        <rFont val="Calibri"/>
        <family val="2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</si>
  <si>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</si>
  <si>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r>
      <t>V</t>
    </r>
    <r>
      <rPr>
        <vertAlign val="subscript"/>
        <sz val="11"/>
        <color theme="1"/>
        <rFont val="Calibri"/>
        <family val="2"/>
        <scheme val="minor"/>
      </rPr>
      <t>ax</t>
    </r>
  </si>
  <si>
    <r>
      <t>V</t>
    </r>
    <r>
      <rPr>
        <vertAlign val="subscript"/>
        <sz val="11"/>
        <color theme="1"/>
        <rFont val="Calibri"/>
        <family val="2"/>
        <scheme val="minor"/>
      </rPr>
      <t>ay</t>
    </r>
  </si>
  <si>
    <r>
      <t>V</t>
    </r>
    <r>
      <rPr>
        <vertAlign val="subscript"/>
        <sz val="11"/>
        <color theme="1"/>
        <rFont val="Calibri"/>
        <family val="2"/>
        <scheme val="minor"/>
      </rPr>
      <t>bAx</t>
    </r>
  </si>
  <si>
    <r>
      <t>V</t>
    </r>
    <r>
      <rPr>
        <vertAlign val="subscript"/>
        <sz val="11"/>
        <color theme="1"/>
        <rFont val="Calibri"/>
        <family val="2"/>
        <scheme val="minor"/>
      </rPr>
      <t>bAy</t>
    </r>
  </si>
  <si>
    <r>
      <t>V</t>
    </r>
    <r>
      <rPr>
        <vertAlign val="subscript"/>
        <sz val="11"/>
        <color theme="1"/>
        <rFont val="Calibri"/>
        <family val="2"/>
        <scheme val="minor"/>
      </rPr>
      <t>BA</t>
    </r>
  </si>
  <si>
    <r>
      <t>V</t>
    </r>
    <r>
      <rPr>
        <vertAlign val="subscript"/>
        <sz val="11"/>
        <color theme="1"/>
        <rFont val="Calibri"/>
        <family val="2"/>
        <scheme val="minor"/>
      </rPr>
      <t>Bx</t>
    </r>
  </si>
  <si>
    <r>
      <t>V</t>
    </r>
    <r>
      <rPr>
        <vertAlign val="subscript"/>
        <sz val="11"/>
        <color theme="1"/>
        <rFont val="Calibri"/>
        <family val="2"/>
        <scheme val="minor"/>
      </rPr>
      <t>By</t>
    </r>
  </si>
  <si>
    <t>Motor reductor biuaxial alimentado con 3V - 90 rpm =9.424 rad/s</t>
  </si>
  <si>
    <t>Rocker extension</t>
  </si>
  <si>
    <t>e</t>
  </si>
  <si>
    <t>Velocity of Rocker extension</t>
  </si>
  <si>
    <t>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</si>
</sst>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0" xfId="0" applyFill="1" applyAlignment="1">
      <alignment horizontal="center"/>
    </xf>
    <xf numFmtId="0" fontId="0" fillId="2" borderId="0" xfId="0" applyFill="1"/>
    <xf numFmtId="0" fontId="1" fillId="0" borderId="0" xfId="0" applyFont="1"/>
    <xf numFmtId="0" fontId="5" fillId="2" borderId="0" xfId="0" applyFont="1" applyFill="1"/>
    <xf numFmtId="164" fontId="0" fillId="0" borderId="2" xfId="0" applyNumberFormat="1" applyBorder="1"/>
    <xf numFmtId="165" fontId="0" fillId="0" borderId="0" xfId="0" applyNumberFormat="1"/>
    <xf numFmtId="164" fontId="0" fillId="0" borderId="1" xfId="0" applyNumberFormat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Velocity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8560185185185185"/>
          <c:w val="0.6867730788403244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Velocidad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Hoja1!$V$14:$V$38</c:f>
              <c:numCache>
                <c:formatCode>0.000000</c:formatCode>
                <c:ptCount val="25"/>
                <c:pt idx="0">
                  <c:v>282.71999999999997</c:v>
                </c:pt>
                <c:pt idx="1">
                  <c:v>282.71999999999997</c:v>
                </c:pt>
                <c:pt idx="2">
                  <c:v>282.71999999999997</c:v>
                </c:pt>
                <c:pt idx="3">
                  <c:v>282.71999999999997</c:v>
                </c:pt>
                <c:pt idx="4">
                  <c:v>282.71999999999997</c:v>
                </c:pt>
                <c:pt idx="5">
                  <c:v>282.71999999999997</c:v>
                </c:pt>
                <c:pt idx="6">
                  <c:v>282.71999999999997</c:v>
                </c:pt>
                <c:pt idx="7">
                  <c:v>282.71999999999997</c:v>
                </c:pt>
                <c:pt idx="8">
                  <c:v>282.71999999999997</c:v>
                </c:pt>
                <c:pt idx="9">
                  <c:v>282.71999999999997</c:v>
                </c:pt>
                <c:pt idx="10" formatCode="General">
                  <c:v>282.71999999999997</c:v>
                </c:pt>
                <c:pt idx="11" formatCode="General">
                  <c:v>282.71999999999997</c:v>
                </c:pt>
                <c:pt idx="12" formatCode="General">
                  <c:v>282.71999999999997</c:v>
                </c:pt>
                <c:pt idx="13" formatCode="General">
                  <c:v>282.71999999999997</c:v>
                </c:pt>
                <c:pt idx="14" formatCode="General">
                  <c:v>282.71999999999997</c:v>
                </c:pt>
                <c:pt idx="15" formatCode="General">
                  <c:v>282.71999999999997</c:v>
                </c:pt>
                <c:pt idx="16" formatCode="General">
                  <c:v>282.71999999999997</c:v>
                </c:pt>
                <c:pt idx="17" formatCode="General">
                  <c:v>282.71999999999997</c:v>
                </c:pt>
                <c:pt idx="18" formatCode="General">
                  <c:v>282.71999999999997</c:v>
                </c:pt>
                <c:pt idx="19" formatCode="General">
                  <c:v>282.72000000000003</c:v>
                </c:pt>
                <c:pt idx="20" formatCode="General">
                  <c:v>282.71999999999997</c:v>
                </c:pt>
                <c:pt idx="21" formatCode="General">
                  <c:v>282.71999999999997</c:v>
                </c:pt>
                <c:pt idx="22" formatCode="General">
                  <c:v>282.71999999999997</c:v>
                </c:pt>
                <c:pt idx="23" formatCode="General">
                  <c:v>282.71999999999997</c:v>
                </c:pt>
                <c:pt idx="24" formatCode="General">
                  <c:v>282.71999999999997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0-4BEB-9032-8C2E536B8295}"/>
            </c:ext>
          </c:extLst>
        </c:ser>
        <c:ser>
          <c:idx val="1"/>
          <c:order val="1"/>
          <c:tx>
            <c:v>velocidad BA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Hoja1!$Y$14:$Y$38</c:f>
              <c:numCache>
                <c:formatCode>General</c:formatCode>
                <c:ptCount val="25"/>
                <c:pt idx="0">
                  <c:v>201.94285714285704</c:v>
                </c:pt>
                <c:pt idx="1">
                  <c:v>318.63946753047259</c:v>
                </c:pt>
                <c:pt idx="2">
                  <c:v>363.32245904512445</c:v>
                </c:pt>
                <c:pt idx="3">
                  <c:v>348.36394789016475</c:v>
                </c:pt>
                <c:pt idx="4">
                  <c:v>304.55529867271446</c:v>
                </c:pt>
                <c:pt idx="5">
                  <c:v>253.10336273713213</c:v>
                </c:pt>
                <c:pt idx="6">
                  <c:v>202.83397104473812</c:v>
                </c:pt>
                <c:pt idx="7">
                  <c:v>155.34675771289764</c:v>
                </c:pt>
                <c:pt idx="8">
                  <c:v>108.9924317739264</c:v>
                </c:pt>
                <c:pt idx="9">
                  <c:v>60.957671673214179</c:v>
                </c:pt>
                <c:pt idx="10">
                  <c:v>8.6390173360319</c:v>
                </c:pt>
                <c:pt idx="11">
                  <c:v>48.773132168241183</c:v>
                </c:pt>
                <c:pt idx="12">
                  <c:v>108.73846153846152</c:v>
                </c:pt>
                <c:pt idx="13">
                  <c:v>165.59683068384265</c:v>
                </c:pt>
                <c:pt idx="14">
                  <c:v>213.44491970366317</c:v>
                </c:pt>
                <c:pt idx="15">
                  <c:v>248.98909568980497</c:v>
                </c:pt>
                <c:pt idx="16">
                  <c:v>271.7089785365161</c:v>
                </c:pt>
                <c:pt idx="17">
                  <c:v>282.21611294823293</c:v>
                </c:pt>
                <c:pt idx="18">
                  <c:v>280.64681508143531</c:v>
                </c:pt>
                <c:pt idx="19">
                  <c:v>265.55930879956492</c:v>
                </c:pt>
                <c:pt idx="20">
                  <c:v>232.98061512841056</c:v>
                </c:pt>
                <c:pt idx="21">
                  <c:v>175.47673575731577</c:v>
                </c:pt>
                <c:pt idx="22">
                  <c:v>82.763240045318369</c:v>
                </c:pt>
                <c:pt idx="23">
                  <c:v>50.197003524727847</c:v>
                </c:pt>
                <c:pt idx="24">
                  <c:v>201.94285714285692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D0-4BEB-9032-8C2E536B8295}"/>
            </c:ext>
          </c:extLst>
        </c:ser>
        <c:ser>
          <c:idx val="2"/>
          <c:order val="2"/>
          <c:tx>
            <c:v>Velocidad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Hoja1!$AB$14:$AB$38</c:f>
              <c:numCache>
                <c:formatCode>General</c:formatCode>
                <c:ptCount val="25"/>
                <c:pt idx="0">
                  <c:v>403.88571428571413</c:v>
                </c:pt>
                <c:pt idx="1">
                  <c:v>419.85566891429272</c:v>
                </c:pt>
                <c:pt idx="2">
                  <c:v>341.24137277852515</c:v>
                </c:pt>
                <c:pt idx="3">
                  <c:v>204.0660120668272</c:v>
                </c:pt>
                <c:pt idx="4">
                  <c:v>57.61271175726165</c:v>
                </c:pt>
                <c:pt idx="5">
                  <c:v>69.321236258534142</c:v>
                </c:pt>
                <c:pt idx="6">
                  <c:v>167.15168495131621</c:v>
                </c:pt>
                <c:pt idx="7">
                  <c:v>235.48563840057238</c:v>
                </c:pt>
                <c:pt idx="8">
                  <c:v>276.57117414515204</c:v>
                </c:pt>
                <c:pt idx="9">
                  <c:v>292.64871701798756</c:v>
                </c:pt>
                <c:pt idx="10">
                  <c:v>285.71177800483468</c:v>
                </c:pt>
                <c:pt idx="11">
                  <c:v>258.76897506497028</c:v>
                </c:pt>
                <c:pt idx="12">
                  <c:v>217.47692307692304</c:v>
                </c:pt>
                <c:pt idx="13">
                  <c:v>169.97095063919792</c:v>
                </c:pt>
                <c:pt idx="14">
                  <c:v>123.9000267304276</c:v>
                </c:pt>
                <c:pt idx="15">
                  <c:v>83.414131015194144</c:v>
                </c:pt>
                <c:pt idx="16">
                  <c:v>48.861919380027651</c:v>
                </c:pt>
                <c:pt idx="17">
                  <c:v>18.253072070098163</c:v>
                </c:pt>
                <c:pt idx="18">
                  <c:v>11.525996877921799</c:v>
                </c:pt>
                <c:pt idx="19">
                  <c:v>44.40934413366854</c:v>
                </c:pt>
                <c:pt idx="20">
                  <c:v>85.536655331345983</c:v>
                </c:pt>
                <c:pt idx="21">
                  <c:v>141.70841219887103</c:v>
                </c:pt>
                <c:pt idx="22">
                  <c:v>219.87706522108735</c:v>
                </c:pt>
                <c:pt idx="23">
                  <c:v>317.81727319610809</c:v>
                </c:pt>
                <c:pt idx="24">
                  <c:v>403.88571428571413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D0-4BEB-9032-8C2E536B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12032"/>
        <c:axId val="1790834704"/>
      </c:scatterChart>
      <c:valAx>
        <c:axId val="6035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834704"/>
        <c:crosses val="autoZero"/>
        <c:crossBetween val="midCat"/>
      </c:valAx>
      <c:valAx>
        <c:axId val="17908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51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VA Linear Velocity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Hoja1!$T$13</c:f>
              <c:strCache>
                <c:ptCount val="1"/>
                <c:pt idx="0">
                  <c:v>Vax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Hoja1!$T$14:$T$38</c:f>
              <c:numCache>
                <c:formatCode>0.000000</c:formatCode>
                <c:ptCount val="25"/>
                <c:pt idx="0">
                  <c:v>0</c:v>
                </c:pt>
                <c:pt idx="1">
                  <c:v>-73.173320431384653</c:v>
                </c:pt>
                <c:pt idx="2">
                  <c:v>-141.35999999999996</c:v>
                </c:pt>
                <c:pt idx="3">
                  <c:v>-199.91322917706069</c:v>
                </c:pt>
                <c:pt idx="4">
                  <c:v>-244.84270215793646</c:v>
                </c:pt>
                <c:pt idx="5">
                  <c:v>-273.08654960844535</c:v>
                </c:pt>
                <c:pt idx="6">
                  <c:v>-282.71999999999997</c:v>
                </c:pt>
                <c:pt idx="7">
                  <c:v>-273.08654960844535</c:v>
                </c:pt>
                <c:pt idx="8">
                  <c:v>-244.84270215793649</c:v>
                </c:pt>
                <c:pt idx="9">
                  <c:v>-199.91322917706071</c:v>
                </c:pt>
                <c:pt idx="10" formatCode="General">
                  <c:v>-141.35999999999996</c:v>
                </c:pt>
                <c:pt idx="11" formatCode="General">
                  <c:v>-73.173320431384738</c:v>
                </c:pt>
                <c:pt idx="12" formatCode="General">
                  <c:v>-3.4637397117176502E-14</c:v>
                </c:pt>
                <c:pt idx="13" formatCode="General">
                  <c:v>73.173320431384539</c:v>
                </c:pt>
                <c:pt idx="14" formatCode="General">
                  <c:v>141.36000000000001</c:v>
                </c:pt>
                <c:pt idx="15" formatCode="General">
                  <c:v>199.91322917706069</c:v>
                </c:pt>
                <c:pt idx="16" formatCode="General">
                  <c:v>244.8427021579364</c:v>
                </c:pt>
                <c:pt idx="17" formatCode="General">
                  <c:v>273.08654960844535</c:v>
                </c:pt>
                <c:pt idx="18" formatCode="General">
                  <c:v>282.71999999999997</c:v>
                </c:pt>
                <c:pt idx="19" formatCode="General">
                  <c:v>273.08654960844535</c:v>
                </c:pt>
                <c:pt idx="20" formatCode="General">
                  <c:v>244.84270215793646</c:v>
                </c:pt>
                <c:pt idx="21" formatCode="General">
                  <c:v>199.91322917706074</c:v>
                </c:pt>
                <c:pt idx="22" formatCode="General">
                  <c:v>141.3600000000001</c:v>
                </c:pt>
                <c:pt idx="23" formatCode="General">
                  <c:v>73.173320431384639</c:v>
                </c:pt>
                <c:pt idx="24" formatCode="General">
                  <c:v>6.9274794234353005E-14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6-F641-9397-99FEFDAADEFD}"/>
            </c:ext>
          </c:extLst>
        </c:ser>
        <c:ser>
          <c:idx val="1"/>
          <c:order val="1"/>
          <c:tx>
            <c:strRef>
              <c:f>Hoja1!$U$13</c:f>
              <c:strCache>
                <c:ptCount val="1"/>
                <c:pt idx="0">
                  <c:v>Vay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Hoja1!$U$14:$U$38</c:f>
              <c:numCache>
                <c:formatCode>0.000000</c:formatCode>
                <c:ptCount val="25"/>
                <c:pt idx="0">
                  <c:v>282.71999999999997</c:v>
                </c:pt>
                <c:pt idx="1">
                  <c:v>273.08654960844535</c:v>
                </c:pt>
                <c:pt idx="2">
                  <c:v>244.84270215793649</c:v>
                </c:pt>
                <c:pt idx="3">
                  <c:v>199.91322917706071</c:v>
                </c:pt>
                <c:pt idx="4">
                  <c:v>141.36000000000001</c:v>
                </c:pt>
                <c:pt idx="5">
                  <c:v>73.173320431384653</c:v>
                </c:pt>
                <c:pt idx="6">
                  <c:v>1.7318698558588251E-14</c:v>
                </c:pt>
                <c:pt idx="7">
                  <c:v>-73.173320431384681</c:v>
                </c:pt>
                <c:pt idx="8">
                  <c:v>-141.35999999999993</c:v>
                </c:pt>
                <c:pt idx="9">
                  <c:v>-199.91322917706069</c:v>
                </c:pt>
                <c:pt idx="10" formatCode="General">
                  <c:v>-244.84270215793649</c:v>
                </c:pt>
                <c:pt idx="11" formatCode="General">
                  <c:v>-273.08654960844535</c:v>
                </c:pt>
                <c:pt idx="12" formatCode="General">
                  <c:v>-282.71999999999997</c:v>
                </c:pt>
                <c:pt idx="13" formatCode="General">
                  <c:v>-273.08654960844541</c:v>
                </c:pt>
                <c:pt idx="14" formatCode="General">
                  <c:v>-244.84270215793646</c:v>
                </c:pt>
                <c:pt idx="15" formatCode="General">
                  <c:v>-199.91322917706074</c:v>
                </c:pt>
                <c:pt idx="16" formatCode="General">
                  <c:v>-141.3600000000001</c:v>
                </c:pt>
                <c:pt idx="17" formatCode="General">
                  <c:v>-73.173320431384624</c:v>
                </c:pt>
                <c:pt idx="18" formatCode="General">
                  <c:v>-5.1956095675764754E-14</c:v>
                </c:pt>
                <c:pt idx="19" formatCode="General">
                  <c:v>73.173320431384766</c:v>
                </c:pt>
                <c:pt idx="20" formatCode="General">
                  <c:v>141.36000000000001</c:v>
                </c:pt>
                <c:pt idx="21" formatCode="General">
                  <c:v>199.91322917706066</c:v>
                </c:pt>
                <c:pt idx="22" formatCode="General">
                  <c:v>244.8427021579364</c:v>
                </c:pt>
                <c:pt idx="23" formatCode="General">
                  <c:v>273.08654960844535</c:v>
                </c:pt>
                <c:pt idx="24" formatCode="General">
                  <c:v>282.71999999999997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6-F641-9397-99FEFDAADEFD}"/>
            </c:ext>
          </c:extLst>
        </c:ser>
        <c:ser>
          <c:idx val="2"/>
          <c:order val="2"/>
          <c:tx>
            <c:strRef>
              <c:f>Hoja1!$V$13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Hoja1!$V$14:$V$38</c:f>
              <c:numCache>
                <c:formatCode>0.000000</c:formatCode>
                <c:ptCount val="25"/>
                <c:pt idx="0">
                  <c:v>282.71999999999997</c:v>
                </c:pt>
                <c:pt idx="1">
                  <c:v>282.71999999999997</c:v>
                </c:pt>
                <c:pt idx="2">
                  <c:v>282.71999999999997</c:v>
                </c:pt>
                <c:pt idx="3">
                  <c:v>282.71999999999997</c:v>
                </c:pt>
                <c:pt idx="4">
                  <c:v>282.71999999999997</c:v>
                </c:pt>
                <c:pt idx="5">
                  <c:v>282.71999999999997</c:v>
                </c:pt>
                <c:pt idx="6">
                  <c:v>282.71999999999997</c:v>
                </c:pt>
                <c:pt idx="7">
                  <c:v>282.71999999999997</c:v>
                </c:pt>
                <c:pt idx="8">
                  <c:v>282.71999999999997</c:v>
                </c:pt>
                <c:pt idx="9">
                  <c:v>282.71999999999997</c:v>
                </c:pt>
                <c:pt idx="10" formatCode="General">
                  <c:v>282.71999999999997</c:v>
                </c:pt>
                <c:pt idx="11" formatCode="General">
                  <c:v>282.71999999999997</c:v>
                </c:pt>
                <c:pt idx="12" formatCode="General">
                  <c:v>282.71999999999997</c:v>
                </c:pt>
                <c:pt idx="13" formatCode="General">
                  <c:v>282.71999999999997</c:v>
                </c:pt>
                <c:pt idx="14" formatCode="General">
                  <c:v>282.71999999999997</c:v>
                </c:pt>
                <c:pt idx="15" formatCode="General">
                  <c:v>282.71999999999997</c:v>
                </c:pt>
                <c:pt idx="16" formatCode="General">
                  <c:v>282.71999999999997</c:v>
                </c:pt>
                <c:pt idx="17" formatCode="General">
                  <c:v>282.71999999999997</c:v>
                </c:pt>
                <c:pt idx="18" formatCode="General">
                  <c:v>282.71999999999997</c:v>
                </c:pt>
                <c:pt idx="19" formatCode="General">
                  <c:v>282.72000000000003</c:v>
                </c:pt>
                <c:pt idx="20" formatCode="General">
                  <c:v>282.71999999999997</c:v>
                </c:pt>
                <c:pt idx="21" formatCode="General">
                  <c:v>282.71999999999997</c:v>
                </c:pt>
                <c:pt idx="22" formatCode="General">
                  <c:v>282.71999999999997</c:v>
                </c:pt>
                <c:pt idx="23" formatCode="General">
                  <c:v>282.71999999999997</c:v>
                </c:pt>
                <c:pt idx="24" formatCode="General">
                  <c:v>282.71999999999997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6-F641-9397-99FEFDAA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391247"/>
        <c:axId val="843392895"/>
      </c:lineChart>
      <c:catAx>
        <c:axId val="8433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3392895"/>
        <c:crosses val="autoZero"/>
        <c:auto val="1"/>
        <c:lblAlgn val="ctr"/>
        <c:lblOffset val="100"/>
        <c:noMultiLvlLbl val="0"/>
      </c:catAx>
      <c:valAx>
        <c:axId val="8433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3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VBA Linear Velocity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Hoja1!$W$13</c:f>
              <c:strCache>
                <c:ptCount val="1"/>
                <c:pt idx="0">
                  <c:v>VbAx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Hoja1!$W$14:$W$38</c:f>
              <c:numCache>
                <c:formatCode>General</c:formatCode>
                <c:ptCount val="25"/>
                <c:pt idx="0">
                  <c:v>187.49617451091245</c:v>
                </c:pt>
                <c:pt idx="1">
                  <c:v>310.02709935998769</c:v>
                </c:pt>
                <c:pt idx="2">
                  <c:v>363.02915146725252</c:v>
                </c:pt>
                <c:pt idx="3">
                  <c:v>343.93920046380867</c:v>
                </c:pt>
                <c:pt idx="4">
                  <c:v>286.95230044530871</c:v>
                </c:pt>
                <c:pt idx="5">
                  <c:v>222.52557919264149</c:v>
                </c:pt>
                <c:pt idx="6">
                  <c:v>164.70807234669206</c:v>
                </c:pt>
                <c:pt idx="7">
                  <c:v>116.52762806917258</c:v>
                </c:pt>
                <c:pt idx="8">
                  <c:v>76.247447480374476</c:v>
                </c:pt>
                <c:pt idx="9">
                  <c:v>40.534061251198018</c:v>
                </c:pt>
                <c:pt idx="10">
                  <c:v>5.6171600794716197</c:v>
                </c:pt>
                <c:pt idx="11">
                  <c:v>-32.116164405076276</c:v>
                </c:pt>
                <c:pt idx="12">
                  <c:v>-75.112997140028071</c:v>
                </c:pt>
                <c:pt idx="13">
                  <c:v>-123.2060065163008</c:v>
                </c:pt>
                <c:pt idx="14">
                  <c:v>-172.980727828901</c:v>
                </c:pt>
                <c:pt idx="15">
                  <c:v>-218.88245470080898</c:v>
                </c:pt>
                <c:pt idx="16">
                  <c:v>-255.08412389902657</c:v>
                </c:pt>
                <c:pt idx="17">
                  <c:v>-276.74688308784073</c:v>
                </c:pt>
                <c:pt idx="18">
                  <c:v>-280.41946910604747</c:v>
                </c:pt>
                <c:pt idx="19">
                  <c:v>-263.89027324097543</c:v>
                </c:pt>
                <c:pt idx="20">
                  <c:v>-225.6441979356556</c:v>
                </c:pt>
                <c:pt idx="21">
                  <c:v>-163.8247639470712</c:v>
                </c:pt>
                <c:pt idx="22">
                  <c:v>-74.877735494304119</c:v>
                </c:pt>
                <c:pt idx="23">
                  <c:v>45.181920439978292</c:v>
                </c:pt>
                <c:pt idx="24">
                  <c:v>187.49617451091234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E-1241-B6A0-3A3CD97E7999}"/>
            </c:ext>
          </c:extLst>
        </c:ser>
        <c:ser>
          <c:idx val="1"/>
          <c:order val="1"/>
          <c:tx>
            <c:strRef>
              <c:f>Hoja1!$X$13</c:f>
              <c:strCache>
                <c:ptCount val="1"/>
                <c:pt idx="0">
                  <c:v>VbAy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Hoja1!$X$14:$X$38</c:f>
              <c:numCache>
                <c:formatCode>General</c:formatCode>
                <c:ptCount val="25"/>
                <c:pt idx="0">
                  <c:v>75.007346938775484</c:v>
                </c:pt>
                <c:pt idx="1">
                  <c:v>73.581981018014318</c:v>
                </c:pt>
                <c:pt idx="2">
                  <c:v>14.596041640210606</c:v>
                </c:pt>
                <c:pt idx="3">
                  <c:v>-55.346784675692128</c:v>
                </c:pt>
                <c:pt idx="4">
                  <c:v>-102.04071353519429</c:v>
                </c:pt>
                <c:pt idx="5">
                  <c:v>-120.59717589489283</c:v>
                </c:pt>
                <c:pt idx="6">
                  <c:v>-118.37597185921858</c:v>
                </c:pt>
                <c:pt idx="7">
                  <c:v>-102.73230761781956</c:v>
                </c:pt>
                <c:pt idx="8">
                  <c:v>-77.882455898113122</c:v>
                </c:pt>
                <c:pt idx="9">
                  <c:v>-45.52831662057698</c:v>
                </c:pt>
                <c:pt idx="10">
                  <c:v>-6.563545777539006</c:v>
                </c:pt>
                <c:pt idx="11">
                  <c:v>36.706544449278177</c:v>
                </c:pt>
                <c:pt idx="12">
                  <c:v>78.626272189349095</c:v>
                </c:pt>
                <c:pt idx="13">
                  <c:v>110.64623938859602</c:v>
                </c:pt>
                <c:pt idx="14">
                  <c:v>125.04559787168401</c:v>
                </c:pt>
                <c:pt idx="15">
                  <c:v>118.6846274652921</c:v>
                </c:pt>
                <c:pt idx="16">
                  <c:v>93.583432038064473</c:v>
                </c:pt>
                <c:pt idx="17">
                  <c:v>55.291021954516083</c:v>
                </c:pt>
                <c:pt idx="18">
                  <c:v>11.294076395873775</c:v>
                </c:pt>
                <c:pt idx="19">
                  <c:v>-29.726590435265209</c:v>
                </c:pt>
                <c:pt idx="20">
                  <c:v>-58.005714921783735</c:v>
                </c:pt>
                <c:pt idx="21">
                  <c:v>-62.877114355934111</c:v>
                </c:pt>
                <c:pt idx="22">
                  <c:v>-35.257320233449668</c:v>
                </c:pt>
                <c:pt idx="23">
                  <c:v>21.870830533315637</c:v>
                </c:pt>
                <c:pt idx="24">
                  <c:v>75.007346938775441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E-1241-B6A0-3A3CD97E7999}"/>
            </c:ext>
          </c:extLst>
        </c:ser>
        <c:ser>
          <c:idx val="2"/>
          <c:order val="2"/>
          <c:tx>
            <c:strRef>
              <c:f>Hoja1!$Y$13</c:f>
              <c:strCache>
                <c:ptCount val="1"/>
                <c:pt idx="0">
                  <c:v>VBA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Hoja1!$Y$14:$Y$38</c:f>
              <c:numCache>
                <c:formatCode>General</c:formatCode>
                <c:ptCount val="25"/>
                <c:pt idx="0">
                  <c:v>201.94285714285704</c:v>
                </c:pt>
                <c:pt idx="1">
                  <c:v>318.63946753047259</c:v>
                </c:pt>
                <c:pt idx="2">
                  <c:v>363.32245904512445</c:v>
                </c:pt>
                <c:pt idx="3">
                  <c:v>348.36394789016475</c:v>
                </c:pt>
                <c:pt idx="4">
                  <c:v>304.55529867271446</c:v>
                </c:pt>
                <c:pt idx="5">
                  <c:v>253.10336273713213</c:v>
                </c:pt>
                <c:pt idx="6">
                  <c:v>202.83397104473812</c:v>
                </c:pt>
                <c:pt idx="7">
                  <c:v>155.34675771289764</c:v>
                </c:pt>
                <c:pt idx="8">
                  <c:v>108.9924317739264</c:v>
                </c:pt>
                <c:pt idx="9">
                  <c:v>60.957671673214179</c:v>
                </c:pt>
                <c:pt idx="10">
                  <c:v>8.6390173360319</c:v>
                </c:pt>
                <c:pt idx="11">
                  <c:v>48.773132168241183</c:v>
                </c:pt>
                <c:pt idx="12">
                  <c:v>108.73846153846152</c:v>
                </c:pt>
                <c:pt idx="13">
                  <c:v>165.59683068384265</c:v>
                </c:pt>
                <c:pt idx="14">
                  <c:v>213.44491970366317</c:v>
                </c:pt>
                <c:pt idx="15">
                  <c:v>248.98909568980497</c:v>
                </c:pt>
                <c:pt idx="16">
                  <c:v>271.7089785365161</c:v>
                </c:pt>
                <c:pt idx="17">
                  <c:v>282.21611294823293</c:v>
                </c:pt>
                <c:pt idx="18">
                  <c:v>280.64681508143531</c:v>
                </c:pt>
                <c:pt idx="19">
                  <c:v>265.55930879956492</c:v>
                </c:pt>
                <c:pt idx="20">
                  <c:v>232.98061512841056</c:v>
                </c:pt>
                <c:pt idx="21">
                  <c:v>175.47673575731577</c:v>
                </c:pt>
                <c:pt idx="22">
                  <c:v>82.763240045318369</c:v>
                </c:pt>
                <c:pt idx="23">
                  <c:v>50.197003524727847</c:v>
                </c:pt>
                <c:pt idx="24">
                  <c:v>201.94285714285692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E-1241-B6A0-3A3CD97E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80351"/>
        <c:axId val="890624495"/>
      </c:lineChart>
      <c:catAx>
        <c:axId val="8907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624495"/>
        <c:crosses val="autoZero"/>
        <c:auto val="1"/>
        <c:lblAlgn val="ctr"/>
        <c:lblOffset val="100"/>
        <c:noMultiLvlLbl val="0"/>
      </c:catAx>
      <c:valAx>
        <c:axId val="8906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78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VB Linear Velocity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Hoja1!$Z$13</c:f>
              <c:strCache>
                <c:ptCount val="1"/>
                <c:pt idx="0">
                  <c:v>VBx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Hoja1!$Z$14:$Z$38</c:f>
              <c:numCache>
                <c:formatCode>General</c:formatCode>
                <c:ptCount val="25"/>
                <c:pt idx="0">
                  <c:v>187.49617451091243</c:v>
                </c:pt>
                <c:pt idx="1">
                  <c:v>236.85377892860299</c:v>
                </c:pt>
                <c:pt idx="2">
                  <c:v>221.66915146725262</c:v>
                </c:pt>
                <c:pt idx="3">
                  <c:v>144.02597128674805</c:v>
                </c:pt>
                <c:pt idx="4">
                  <c:v>42.109598287372208</c:v>
                </c:pt>
                <c:pt idx="5">
                  <c:v>-50.560970415803837</c:v>
                </c:pt>
                <c:pt idx="6">
                  <c:v>-118.01192765330785</c:v>
                </c:pt>
                <c:pt idx="7">
                  <c:v>-156.55892153927275</c:v>
                </c:pt>
                <c:pt idx="8">
                  <c:v>-168.595254677562</c:v>
                </c:pt>
                <c:pt idx="9">
                  <c:v>-159.37916792586265</c:v>
                </c:pt>
                <c:pt idx="10">
                  <c:v>-135.74283992052833</c:v>
                </c:pt>
                <c:pt idx="11">
                  <c:v>-105.28948483646099</c:v>
                </c:pt>
                <c:pt idx="12">
                  <c:v>-75.112997140028085</c:v>
                </c:pt>
                <c:pt idx="13">
                  <c:v>-50.03268608491625</c:v>
                </c:pt>
                <c:pt idx="14">
                  <c:v>-31.620727828900996</c:v>
                </c:pt>
                <c:pt idx="15">
                  <c:v>-18.969225523748367</c:v>
                </c:pt>
                <c:pt idx="16">
                  <c:v>-10.241421741090182</c:v>
                </c:pt>
                <c:pt idx="17">
                  <c:v>-3.6603334793953737</c:v>
                </c:pt>
                <c:pt idx="18">
                  <c:v>2.3005308939524389</c:v>
                </c:pt>
                <c:pt idx="19">
                  <c:v>9.1962763674698795</c:v>
                </c:pt>
                <c:pt idx="20">
                  <c:v>19.198504222280835</c:v>
                </c:pt>
                <c:pt idx="21">
                  <c:v>36.088465229989552</c:v>
                </c:pt>
                <c:pt idx="22">
                  <c:v>66.482264505695994</c:v>
                </c:pt>
                <c:pt idx="23">
                  <c:v>118.35524087136291</c:v>
                </c:pt>
                <c:pt idx="24">
                  <c:v>187.49617451091243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4-A947-A9EA-2893D5CAF426}"/>
            </c:ext>
          </c:extLst>
        </c:ser>
        <c:ser>
          <c:idx val="1"/>
          <c:order val="1"/>
          <c:tx>
            <c:strRef>
              <c:f>Hoja1!$AA$13</c:f>
              <c:strCache>
                <c:ptCount val="1"/>
                <c:pt idx="0">
                  <c:v>VBy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Hoja1!$AA$14:$AA$38</c:f>
              <c:numCache>
                <c:formatCode>General</c:formatCode>
                <c:ptCount val="25"/>
                <c:pt idx="0">
                  <c:v>357.72734693877538</c:v>
                </c:pt>
                <c:pt idx="1">
                  <c:v>346.6685306264597</c:v>
                </c:pt>
                <c:pt idx="2">
                  <c:v>259.43874379814707</c:v>
                </c:pt>
                <c:pt idx="3">
                  <c:v>144.56644450136858</c:v>
                </c:pt>
                <c:pt idx="4">
                  <c:v>39.319286464805721</c:v>
                </c:pt>
                <c:pt idx="5">
                  <c:v>-47.423855463508211</c:v>
                </c:pt>
                <c:pt idx="6">
                  <c:v>-118.37597185921857</c:v>
                </c:pt>
                <c:pt idx="7">
                  <c:v>-175.90562804920418</c:v>
                </c:pt>
                <c:pt idx="8">
                  <c:v>-219.24245589811301</c:v>
                </c:pt>
                <c:pt idx="9">
                  <c:v>-245.44154579763762</c:v>
                </c:pt>
                <c:pt idx="10">
                  <c:v>-251.40624793547545</c:v>
                </c:pt>
                <c:pt idx="11">
                  <c:v>-236.3800051591671</c:v>
                </c:pt>
                <c:pt idx="12">
                  <c:v>-204.09372781065085</c:v>
                </c:pt>
                <c:pt idx="13">
                  <c:v>-162.44031021984932</c:v>
                </c:pt>
                <c:pt idx="14">
                  <c:v>-119.79710428625242</c:v>
                </c:pt>
                <c:pt idx="15">
                  <c:v>-81.228601711768661</c:v>
                </c:pt>
                <c:pt idx="16">
                  <c:v>-47.776567961935555</c:v>
                </c:pt>
                <c:pt idx="17">
                  <c:v>-17.882298476868542</c:v>
                </c:pt>
                <c:pt idx="18">
                  <c:v>11.294076395873788</c:v>
                </c:pt>
                <c:pt idx="19">
                  <c:v>43.446729996119565</c:v>
                </c:pt>
                <c:pt idx="20">
                  <c:v>83.35428507821625</c:v>
                </c:pt>
                <c:pt idx="21">
                  <c:v>137.03611482112655</c:v>
                </c:pt>
                <c:pt idx="22">
                  <c:v>209.58538192448674</c:v>
                </c:pt>
                <c:pt idx="23">
                  <c:v>294.95738014176095</c:v>
                </c:pt>
                <c:pt idx="24">
                  <c:v>357.72734693877538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4-A947-A9EA-2893D5CAF426}"/>
            </c:ext>
          </c:extLst>
        </c:ser>
        <c:ser>
          <c:idx val="2"/>
          <c:order val="2"/>
          <c:tx>
            <c:strRef>
              <c:f>Hoja1!$AB$13</c:f>
              <c:strCache>
                <c:ptCount val="1"/>
                <c:pt idx="0">
                  <c:v>VB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Hoja1!$AB$14:$AB$38</c:f>
              <c:numCache>
                <c:formatCode>General</c:formatCode>
                <c:ptCount val="25"/>
                <c:pt idx="0">
                  <c:v>403.88571428571413</c:v>
                </c:pt>
                <c:pt idx="1">
                  <c:v>419.85566891429272</c:v>
                </c:pt>
                <c:pt idx="2">
                  <c:v>341.24137277852515</c:v>
                </c:pt>
                <c:pt idx="3">
                  <c:v>204.0660120668272</c:v>
                </c:pt>
                <c:pt idx="4">
                  <c:v>57.61271175726165</c:v>
                </c:pt>
                <c:pt idx="5">
                  <c:v>69.321236258534142</c:v>
                </c:pt>
                <c:pt idx="6">
                  <c:v>167.15168495131621</c:v>
                </c:pt>
                <c:pt idx="7">
                  <c:v>235.48563840057238</c:v>
                </c:pt>
                <c:pt idx="8">
                  <c:v>276.57117414515204</c:v>
                </c:pt>
                <c:pt idx="9">
                  <c:v>292.64871701798756</c:v>
                </c:pt>
                <c:pt idx="10">
                  <c:v>285.71177800483468</c:v>
                </c:pt>
                <c:pt idx="11">
                  <c:v>258.76897506497028</c:v>
                </c:pt>
                <c:pt idx="12">
                  <c:v>217.47692307692304</c:v>
                </c:pt>
                <c:pt idx="13">
                  <c:v>169.97095063919792</c:v>
                </c:pt>
                <c:pt idx="14">
                  <c:v>123.9000267304276</c:v>
                </c:pt>
                <c:pt idx="15">
                  <c:v>83.414131015194144</c:v>
                </c:pt>
                <c:pt idx="16">
                  <c:v>48.861919380027651</c:v>
                </c:pt>
                <c:pt idx="17">
                  <c:v>18.253072070098163</c:v>
                </c:pt>
                <c:pt idx="18">
                  <c:v>11.525996877921799</c:v>
                </c:pt>
                <c:pt idx="19">
                  <c:v>44.40934413366854</c:v>
                </c:pt>
                <c:pt idx="20">
                  <c:v>85.536655331345983</c:v>
                </c:pt>
                <c:pt idx="21">
                  <c:v>141.70841219887103</c:v>
                </c:pt>
                <c:pt idx="22">
                  <c:v>219.87706522108735</c:v>
                </c:pt>
                <c:pt idx="23">
                  <c:v>317.81727319610809</c:v>
                </c:pt>
                <c:pt idx="24">
                  <c:v>403.88571428571413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4-A947-A9EA-2893D5CA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072191"/>
        <c:axId val="892073839"/>
      </c:lineChart>
      <c:catAx>
        <c:axId val="8920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073839"/>
        <c:crosses val="autoZero"/>
        <c:auto val="1"/>
        <c:lblAlgn val="ctr"/>
        <c:lblOffset val="100"/>
        <c:noMultiLvlLbl val="0"/>
      </c:catAx>
      <c:valAx>
        <c:axId val="8920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0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Angular Velocity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Hoja1!$R$13</c:f>
              <c:strCache>
                <c:ptCount val="1"/>
                <c:pt idx="0">
                  <c:v>Ꙍ3 (rad/s)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Hoja1!$R$14:$R$38</c:f>
              <c:numCache>
                <c:formatCode>0.000</c:formatCode>
                <c:ptCount val="25"/>
                <c:pt idx="0">
                  <c:v>-4.0388571428571405</c:v>
                </c:pt>
                <c:pt idx="1">
                  <c:v>-6.3727893506094517</c:v>
                </c:pt>
                <c:pt idx="2">
                  <c:v>-7.2664491809024891</c:v>
                </c:pt>
                <c:pt idx="3">
                  <c:v>-6.9672789578032948</c:v>
                </c:pt>
                <c:pt idx="4">
                  <c:v>-6.0911059734542876</c:v>
                </c:pt>
                <c:pt idx="5">
                  <c:v>-5.062067254742642</c:v>
                </c:pt>
                <c:pt idx="6">
                  <c:v>-4.0566794208947625</c:v>
                </c:pt>
                <c:pt idx="7">
                  <c:v>-3.1069351542579526</c:v>
                </c:pt>
                <c:pt idx="8">
                  <c:v>-2.1798486354785278</c:v>
                </c:pt>
                <c:pt idx="9">
                  <c:v>-1.2191534334642837</c:v>
                </c:pt>
                <c:pt idx="10">
                  <c:v>-0.17278034672063805</c:v>
                </c:pt>
                <c:pt idx="11">
                  <c:v>0.97546264336482369</c:v>
                </c:pt>
                <c:pt idx="12">
                  <c:v>2.1747692307692303</c:v>
                </c:pt>
                <c:pt idx="13">
                  <c:v>3.3119366136768531</c:v>
                </c:pt>
                <c:pt idx="14">
                  <c:v>4.2688983940732639</c:v>
                </c:pt>
                <c:pt idx="15">
                  <c:v>4.9797819137961001</c:v>
                </c:pt>
                <c:pt idx="16">
                  <c:v>5.434179570730322</c:v>
                </c:pt>
                <c:pt idx="17">
                  <c:v>5.6443222589646584</c:v>
                </c:pt>
                <c:pt idx="18">
                  <c:v>5.6129363016287064</c:v>
                </c:pt>
                <c:pt idx="19">
                  <c:v>5.3111861759912982</c:v>
                </c:pt>
                <c:pt idx="20">
                  <c:v>4.6596123025682115</c:v>
                </c:pt>
                <c:pt idx="21">
                  <c:v>3.509534715146315</c:v>
                </c:pt>
                <c:pt idx="22">
                  <c:v>1.6552648009063675</c:v>
                </c:pt>
                <c:pt idx="23">
                  <c:v>-1.0039400704945569</c:v>
                </c:pt>
                <c:pt idx="24">
                  <c:v>-4.0388571428571387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E-0442-850A-C408DE462475}"/>
            </c:ext>
          </c:extLst>
        </c:ser>
        <c:ser>
          <c:idx val="1"/>
          <c:order val="1"/>
          <c:tx>
            <c:strRef>
              <c:f>Hoja1!$S$13</c:f>
              <c:strCache>
                <c:ptCount val="1"/>
                <c:pt idx="0">
                  <c:v>Ꙍ4 (rad/s)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Hoja1!$S$14:$S$38</c:f>
              <c:numCache>
                <c:formatCode>0.000</c:formatCode>
                <c:ptCount val="25"/>
                <c:pt idx="0">
                  <c:v>-4.0388571428571414</c:v>
                </c:pt>
                <c:pt idx="1">
                  <c:v>-4.1985566891429267</c:v>
                </c:pt>
                <c:pt idx="2">
                  <c:v>-3.412413727785252</c:v>
                </c:pt>
                <c:pt idx="3">
                  <c:v>-2.0406601206682717</c:v>
                </c:pt>
                <c:pt idx="4">
                  <c:v>-0.57612711757261648</c:v>
                </c:pt>
                <c:pt idx="5">
                  <c:v>0.69321236258534136</c:v>
                </c:pt>
                <c:pt idx="6">
                  <c:v>1.671516849513162</c:v>
                </c:pt>
                <c:pt idx="7">
                  <c:v>2.3548563840057239</c:v>
                </c:pt>
                <c:pt idx="8">
                  <c:v>2.7657117414515207</c:v>
                </c:pt>
                <c:pt idx="9">
                  <c:v>2.9264871701798758</c:v>
                </c:pt>
                <c:pt idx="10">
                  <c:v>2.8571177800483469</c:v>
                </c:pt>
                <c:pt idx="11">
                  <c:v>2.5876897506497025</c:v>
                </c:pt>
                <c:pt idx="12">
                  <c:v>2.1747692307692303</c:v>
                </c:pt>
                <c:pt idx="13">
                  <c:v>1.6997095063919792</c:v>
                </c:pt>
                <c:pt idx="14">
                  <c:v>1.2390002673042759</c:v>
                </c:pt>
                <c:pt idx="15">
                  <c:v>0.83414131015194148</c:v>
                </c:pt>
                <c:pt idx="16">
                  <c:v>0.48861919380027652</c:v>
                </c:pt>
                <c:pt idx="17">
                  <c:v>0.18253072070098164</c:v>
                </c:pt>
                <c:pt idx="18">
                  <c:v>-0.11525996877921799</c:v>
                </c:pt>
                <c:pt idx="19">
                  <c:v>-0.44409344133668538</c:v>
                </c:pt>
                <c:pt idx="20">
                  <c:v>-0.8553665533134599</c:v>
                </c:pt>
                <c:pt idx="21">
                  <c:v>-1.4170841219887103</c:v>
                </c:pt>
                <c:pt idx="22">
                  <c:v>-2.1987706522108734</c:v>
                </c:pt>
                <c:pt idx="23">
                  <c:v>-3.1781727319610811</c:v>
                </c:pt>
                <c:pt idx="24">
                  <c:v>-4.0388571428571414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E-0442-850A-C408DE46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23359"/>
        <c:axId val="894225007"/>
      </c:lineChart>
      <c:catAx>
        <c:axId val="8942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4225007"/>
        <c:crosses val="autoZero"/>
        <c:auto val="1"/>
        <c:lblAlgn val="ctr"/>
        <c:lblOffset val="100"/>
        <c:noMultiLvlLbl val="0"/>
      </c:catAx>
      <c:valAx>
        <c:axId val="8942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42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Miembro de mecanismo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Hoja1!$D$14:$D$38</c:f>
              <c:numCache>
                <c:formatCode>General</c:formatCode>
                <c:ptCount val="25"/>
                <c:pt idx="0">
                  <c:v>-0.26666666666666661</c:v>
                </c:pt>
                <c:pt idx="1">
                  <c:v>-0.26666666666666661</c:v>
                </c:pt>
                <c:pt idx="2">
                  <c:v>-0.26666666666666661</c:v>
                </c:pt>
                <c:pt idx="3">
                  <c:v>-0.26666666666666661</c:v>
                </c:pt>
                <c:pt idx="4">
                  <c:v>-0.26666666666666661</c:v>
                </c:pt>
                <c:pt idx="5">
                  <c:v>-0.26666666666666661</c:v>
                </c:pt>
                <c:pt idx="6">
                  <c:v>-0.26666666666666661</c:v>
                </c:pt>
                <c:pt idx="7">
                  <c:v>-0.26666666666666661</c:v>
                </c:pt>
                <c:pt idx="8">
                  <c:v>-0.26666666666666616</c:v>
                </c:pt>
                <c:pt idx="9">
                  <c:v>-0.26666666666666661</c:v>
                </c:pt>
                <c:pt idx="10">
                  <c:v>-0.26666666666666661</c:v>
                </c:pt>
                <c:pt idx="11">
                  <c:v>-0.26666666666666661</c:v>
                </c:pt>
                <c:pt idx="12">
                  <c:v>-0.26666666666666705</c:v>
                </c:pt>
                <c:pt idx="13">
                  <c:v>-0.26666666666666616</c:v>
                </c:pt>
                <c:pt idx="14">
                  <c:v>-0.26666666666666705</c:v>
                </c:pt>
                <c:pt idx="15">
                  <c:v>-0.26666666666666616</c:v>
                </c:pt>
                <c:pt idx="16">
                  <c:v>-0.26666666666666661</c:v>
                </c:pt>
                <c:pt idx="17">
                  <c:v>-0.26666666666666661</c:v>
                </c:pt>
                <c:pt idx="18">
                  <c:v>-0.26666666666666661</c:v>
                </c:pt>
                <c:pt idx="19">
                  <c:v>-0.26666666666666661</c:v>
                </c:pt>
                <c:pt idx="20">
                  <c:v>-0.26666666666666661</c:v>
                </c:pt>
                <c:pt idx="21">
                  <c:v>-0.26666666666666661</c:v>
                </c:pt>
                <c:pt idx="22">
                  <c:v>-0.26666666666666661</c:v>
                </c:pt>
                <c:pt idx="23">
                  <c:v>-0.26666666666666661</c:v>
                </c:pt>
                <c:pt idx="24">
                  <c:v>-0.26666666666666661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1-A642-B269-AAF3334947E9}"/>
            </c:ext>
          </c:extLst>
        </c:ser>
        <c:ser>
          <c:idx val="1"/>
          <c:order val="1"/>
          <c:tx>
            <c:strRef>
              <c:f>Hoja1!$E$13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Hoja1!$E$14:$E$38</c:f>
              <c:numCache>
                <c:formatCode>General</c:formatCode>
                <c:ptCount val="25"/>
                <c:pt idx="0">
                  <c:v>0</c:v>
                </c:pt>
                <c:pt idx="1">
                  <c:v>-0.51763809020504148</c:v>
                </c:pt>
                <c:pt idx="2">
                  <c:v>-0.99999999999999989</c:v>
                </c:pt>
                <c:pt idx="3">
                  <c:v>-1.4142135623730949</c:v>
                </c:pt>
                <c:pt idx="4">
                  <c:v>-1.7320508075688772</c:v>
                </c:pt>
                <c:pt idx="5">
                  <c:v>-1.9318516525781366</c:v>
                </c:pt>
                <c:pt idx="6">
                  <c:v>-2</c:v>
                </c:pt>
                <c:pt idx="7">
                  <c:v>-1.9318516525781366</c:v>
                </c:pt>
                <c:pt idx="8">
                  <c:v>-1.7320508075688774</c:v>
                </c:pt>
                <c:pt idx="9">
                  <c:v>-1.4142135623730951</c:v>
                </c:pt>
                <c:pt idx="10">
                  <c:v>-0.99999999999999989</c:v>
                </c:pt>
                <c:pt idx="11">
                  <c:v>-0.51763809020504203</c:v>
                </c:pt>
                <c:pt idx="12">
                  <c:v>-2.45029690981724E-16</c:v>
                </c:pt>
                <c:pt idx="13">
                  <c:v>0.5176380902050407</c:v>
                </c:pt>
                <c:pt idx="14">
                  <c:v>1.0000000000000002</c:v>
                </c:pt>
                <c:pt idx="15">
                  <c:v>1.4142135623730949</c:v>
                </c:pt>
                <c:pt idx="16">
                  <c:v>1.7320508075688767</c:v>
                </c:pt>
                <c:pt idx="17">
                  <c:v>1.9318516525781366</c:v>
                </c:pt>
                <c:pt idx="18">
                  <c:v>2</c:v>
                </c:pt>
                <c:pt idx="19">
                  <c:v>1.9318516525781364</c:v>
                </c:pt>
                <c:pt idx="20">
                  <c:v>1.7320508075688772</c:v>
                </c:pt>
                <c:pt idx="21">
                  <c:v>1.4142135623730954</c:v>
                </c:pt>
                <c:pt idx="22">
                  <c:v>1.0000000000000009</c:v>
                </c:pt>
                <c:pt idx="23">
                  <c:v>0.51763809020504137</c:v>
                </c:pt>
                <c:pt idx="24">
                  <c:v>4.90059381963448E-16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1-A642-B269-AAF3334947E9}"/>
            </c:ext>
          </c:extLst>
        </c:ser>
        <c:ser>
          <c:idx val="2"/>
          <c:order val="2"/>
          <c:tx>
            <c:strRef>
              <c:f>Hoja1!$F$13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Hoja1!$F$14:$F$38</c:f>
              <c:numCache>
                <c:formatCode>General</c:formatCode>
                <c:ptCount val="25"/>
                <c:pt idx="0">
                  <c:v>4.4000000000000004</c:v>
                </c:pt>
                <c:pt idx="1">
                  <c:v>4.468148347421864</c:v>
                </c:pt>
                <c:pt idx="2">
                  <c:v>4.6679491924311227</c:v>
                </c:pt>
                <c:pt idx="3">
                  <c:v>4.9857864376269054</c:v>
                </c:pt>
                <c:pt idx="4">
                  <c:v>5.4</c:v>
                </c:pt>
                <c:pt idx="5">
                  <c:v>5.8823619097949589</c:v>
                </c:pt>
                <c:pt idx="6">
                  <c:v>6.4</c:v>
                </c:pt>
                <c:pt idx="7">
                  <c:v>6.9176380902050418</c:v>
                </c:pt>
                <c:pt idx="8">
                  <c:v>7.4</c:v>
                </c:pt>
                <c:pt idx="9">
                  <c:v>7.8142135623730944</c:v>
                </c:pt>
                <c:pt idx="10">
                  <c:v>8.1320508075688771</c:v>
                </c:pt>
                <c:pt idx="11">
                  <c:v>8.3318516525781359</c:v>
                </c:pt>
                <c:pt idx="12">
                  <c:v>8.4</c:v>
                </c:pt>
                <c:pt idx="13">
                  <c:v>8.3318516525781376</c:v>
                </c:pt>
                <c:pt idx="14">
                  <c:v>8.1320508075688771</c:v>
                </c:pt>
                <c:pt idx="15">
                  <c:v>7.8142135623730962</c:v>
                </c:pt>
                <c:pt idx="16">
                  <c:v>7.4</c:v>
                </c:pt>
                <c:pt idx="17">
                  <c:v>6.9176380902050418</c:v>
                </c:pt>
                <c:pt idx="18">
                  <c:v>6.4</c:v>
                </c:pt>
                <c:pt idx="19">
                  <c:v>5.882361909794958</c:v>
                </c:pt>
                <c:pt idx="20">
                  <c:v>5.4</c:v>
                </c:pt>
                <c:pt idx="21">
                  <c:v>4.9857864376269054</c:v>
                </c:pt>
                <c:pt idx="22">
                  <c:v>4.6679491924311236</c:v>
                </c:pt>
                <c:pt idx="23">
                  <c:v>4.468148347421864</c:v>
                </c:pt>
                <c:pt idx="2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1-A642-B269-AAF3334947E9}"/>
            </c:ext>
          </c:extLst>
        </c:ser>
        <c:ser>
          <c:idx val="3"/>
          <c:order val="3"/>
          <c:tx>
            <c:strRef>
              <c:f>Hoja1!$G$13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Hoja1!$G$14:$G$38</c:f>
              <c:numCache>
                <c:formatCode>General</c:formatCode>
                <c:ptCount val="25"/>
                <c:pt idx="0">
                  <c:v>-1.4666666666666668</c:v>
                </c:pt>
                <c:pt idx="1">
                  <c:v>-1.568889187799462</c:v>
                </c:pt>
                <c:pt idx="2">
                  <c:v>-1.8685904553133506</c:v>
                </c:pt>
                <c:pt idx="3">
                  <c:v>-2.345346323107024</c:v>
                </c:pt>
                <c:pt idx="4">
                  <c:v>-2.9666666666666668</c:v>
                </c:pt>
                <c:pt idx="5">
                  <c:v>-3.6902095313591046</c:v>
                </c:pt>
                <c:pt idx="6">
                  <c:v>-4.4666666666666668</c:v>
                </c:pt>
                <c:pt idx="7">
                  <c:v>-5.2431238019742299</c:v>
                </c:pt>
                <c:pt idx="8">
                  <c:v>-5.966666666666665</c:v>
                </c:pt>
                <c:pt idx="9">
                  <c:v>-6.5879870102263087</c:v>
                </c:pt>
                <c:pt idx="10">
                  <c:v>-7.0647428780199828</c:v>
                </c:pt>
                <c:pt idx="11">
                  <c:v>-7.3644441455338718</c:v>
                </c:pt>
                <c:pt idx="12">
                  <c:v>-7.4666666666666668</c:v>
                </c:pt>
                <c:pt idx="13">
                  <c:v>-7.3644441455338718</c:v>
                </c:pt>
                <c:pt idx="14">
                  <c:v>-7.0647428780199828</c:v>
                </c:pt>
                <c:pt idx="15">
                  <c:v>-6.5879870102263087</c:v>
                </c:pt>
                <c:pt idx="16">
                  <c:v>-5.9666666666666686</c:v>
                </c:pt>
                <c:pt idx="17">
                  <c:v>-5.2431238019742281</c:v>
                </c:pt>
                <c:pt idx="18">
                  <c:v>-4.4666666666666668</c:v>
                </c:pt>
                <c:pt idx="19">
                  <c:v>-3.6902095313591032</c:v>
                </c:pt>
                <c:pt idx="20">
                  <c:v>-2.9666666666666668</c:v>
                </c:pt>
                <c:pt idx="21">
                  <c:v>-2.3453463231070248</c:v>
                </c:pt>
                <c:pt idx="22">
                  <c:v>-1.8685904553133517</c:v>
                </c:pt>
                <c:pt idx="23">
                  <c:v>-1.568889187799462</c:v>
                </c:pt>
                <c:pt idx="24">
                  <c:v>-1.4666666666666668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1-A642-B269-AAF3334947E9}"/>
            </c:ext>
          </c:extLst>
        </c:ser>
        <c:ser>
          <c:idx val="4"/>
          <c:order val="4"/>
          <c:tx>
            <c:strRef>
              <c:f>Hoja1!$H$13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Hoja1!$H$14:$H$38</c:f>
              <c:numCache>
                <c:formatCode>General</c:formatCode>
                <c:ptCount val="25"/>
                <c:pt idx="0">
                  <c:v>0</c:v>
                </c:pt>
                <c:pt idx="1">
                  <c:v>-0.51763809020504148</c:v>
                </c:pt>
                <c:pt idx="2">
                  <c:v>-0.99999999999999989</c:v>
                </c:pt>
                <c:pt idx="3">
                  <c:v>-1.4142135623730949</c:v>
                </c:pt>
                <c:pt idx="4">
                  <c:v>-1.7320508075688772</c:v>
                </c:pt>
                <c:pt idx="5">
                  <c:v>-1.9318516525781366</c:v>
                </c:pt>
                <c:pt idx="6">
                  <c:v>-2</c:v>
                </c:pt>
                <c:pt idx="7">
                  <c:v>-1.9318516525781366</c:v>
                </c:pt>
                <c:pt idx="8">
                  <c:v>-1.7320508075688774</c:v>
                </c:pt>
                <c:pt idx="9">
                  <c:v>-1.4142135623730951</c:v>
                </c:pt>
                <c:pt idx="10">
                  <c:v>-0.99999999999999989</c:v>
                </c:pt>
                <c:pt idx="11">
                  <c:v>-0.51763809020504203</c:v>
                </c:pt>
                <c:pt idx="12">
                  <c:v>-2.45029690981724E-16</c:v>
                </c:pt>
                <c:pt idx="13">
                  <c:v>0.5176380902050407</c:v>
                </c:pt>
                <c:pt idx="14">
                  <c:v>1.0000000000000002</c:v>
                </c:pt>
                <c:pt idx="15">
                  <c:v>1.4142135623730949</c:v>
                </c:pt>
                <c:pt idx="16">
                  <c:v>1.7320508075688767</c:v>
                </c:pt>
                <c:pt idx="17">
                  <c:v>1.9318516525781366</c:v>
                </c:pt>
                <c:pt idx="18">
                  <c:v>2</c:v>
                </c:pt>
                <c:pt idx="19">
                  <c:v>1.9318516525781364</c:v>
                </c:pt>
                <c:pt idx="20">
                  <c:v>1.7320508075688772</c:v>
                </c:pt>
                <c:pt idx="21">
                  <c:v>1.4142135623730954</c:v>
                </c:pt>
                <c:pt idx="22">
                  <c:v>1.0000000000000009</c:v>
                </c:pt>
                <c:pt idx="23">
                  <c:v>0.51763809020504137</c:v>
                </c:pt>
                <c:pt idx="24">
                  <c:v>4.90059381963448E-16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1-A642-B269-AAF3334947E9}"/>
            </c:ext>
          </c:extLst>
        </c:ser>
        <c:ser>
          <c:idx val="5"/>
          <c:order val="5"/>
          <c:tx>
            <c:strRef>
              <c:f>Hoja1!$I$13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Hoja1!$I$14:$I$38</c:f>
              <c:numCache>
                <c:formatCode>General</c:formatCode>
                <c:ptCount val="25"/>
                <c:pt idx="0">
                  <c:v>3.2000000000000006</c:v>
                </c:pt>
                <c:pt idx="1">
                  <c:v>3.1659258262890684</c:v>
                </c:pt>
                <c:pt idx="2">
                  <c:v>3.066025403784439</c:v>
                </c:pt>
                <c:pt idx="3">
                  <c:v>2.9071067811865476</c:v>
                </c:pt>
                <c:pt idx="4">
                  <c:v>2.7</c:v>
                </c:pt>
                <c:pt idx="5">
                  <c:v>2.4588190451025209</c:v>
                </c:pt>
                <c:pt idx="6">
                  <c:v>2.2000000000000002</c:v>
                </c:pt>
                <c:pt idx="7">
                  <c:v>1.9411809548974794</c:v>
                </c:pt>
                <c:pt idx="8">
                  <c:v>1.7000000000000006</c:v>
                </c:pt>
                <c:pt idx="9">
                  <c:v>1.4928932188134527</c:v>
                </c:pt>
                <c:pt idx="10">
                  <c:v>1.3339745962155614</c:v>
                </c:pt>
                <c:pt idx="11">
                  <c:v>1.234074173710932</c:v>
                </c:pt>
                <c:pt idx="12">
                  <c:v>1.2000000000000002</c:v>
                </c:pt>
                <c:pt idx="13">
                  <c:v>1.234074173710932</c:v>
                </c:pt>
                <c:pt idx="14">
                  <c:v>1.3339745962155614</c:v>
                </c:pt>
                <c:pt idx="15">
                  <c:v>1.4928932188134527</c:v>
                </c:pt>
                <c:pt idx="16">
                  <c:v>1.6999999999999997</c:v>
                </c:pt>
                <c:pt idx="17">
                  <c:v>1.9411809548974794</c:v>
                </c:pt>
                <c:pt idx="18">
                  <c:v>2.2000000000000002</c:v>
                </c:pt>
                <c:pt idx="19">
                  <c:v>2.4588190451025214</c:v>
                </c:pt>
                <c:pt idx="20">
                  <c:v>2.7</c:v>
                </c:pt>
                <c:pt idx="21">
                  <c:v>2.9071067811865476</c:v>
                </c:pt>
                <c:pt idx="22">
                  <c:v>3.0660254037844381</c:v>
                </c:pt>
                <c:pt idx="23">
                  <c:v>3.1659258262890684</c:v>
                </c:pt>
                <c:pt idx="24">
                  <c:v>3.2000000000000006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A1-A642-B269-AAF33349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507487"/>
        <c:axId val="908161215"/>
      </c:lineChart>
      <c:catAx>
        <c:axId val="8635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8161215"/>
        <c:crosses val="autoZero"/>
        <c:auto val="1"/>
        <c:lblAlgn val="ctr"/>
        <c:lblOffset val="100"/>
        <c:noMultiLvlLbl val="0"/>
      </c:catAx>
      <c:valAx>
        <c:axId val="9081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35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Angulo Radianes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Hoja1!$J$13</c:f>
              <c:strCache>
                <c:ptCount val="1"/>
                <c:pt idx="0">
                  <c:v>θ4+radians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Hoja1!$C$14:$C$38</c:f>
              <c:numCache>
                <c:formatCode>0.000</c:formatCode>
                <c:ptCount val="2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1.3089969389957472</c:v>
                </c:pt>
                <c:pt idx="6">
                  <c:v>1.5707963267948966</c:v>
                </c:pt>
                <c:pt idx="7">
                  <c:v>1.8325957145940461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3.6651914291880923</c:v>
                </c:pt>
                <c:pt idx="15">
                  <c:v>3.9269908169872414</c:v>
                </c:pt>
                <c:pt idx="16">
                  <c:v>4.1887902047863905</c:v>
                </c:pt>
                <c:pt idx="17">
                  <c:v>4.4505895925855405</c:v>
                </c:pt>
                <c:pt idx="18">
                  <c:v>4.7123889803846897</c:v>
                </c:pt>
                <c:pt idx="19">
                  <c:v>4.9741883681838397</c:v>
                </c:pt>
                <c:pt idx="20">
                  <c:v>5.2359877559829888</c:v>
                </c:pt>
                <c:pt idx="21">
                  <c:v>5.497787143782138</c:v>
                </c:pt>
                <c:pt idx="22">
                  <c:v>5.7595865315812871</c:v>
                </c:pt>
                <c:pt idx="23">
                  <c:v>6.0213859193804371</c:v>
                </c:pt>
                <c:pt idx="24">
                  <c:v>6.2831853071795862</c:v>
                </c:pt>
              </c:numCache>
            </c:numRef>
          </c:cat>
          <c:val>
            <c:numRef>
              <c:f>Hoja1!$J$14:$J$38</c:f>
              <c:numCache>
                <c:formatCode>General</c:formatCode>
                <c:ptCount val="25"/>
                <c:pt idx="0">
                  <c:v>-2.6588267302640594</c:v>
                </c:pt>
                <c:pt idx="1">
                  <c:v>-2.7599986655009743</c:v>
                </c:pt>
                <c:pt idx="2">
                  <c:v>-2.8344239601141168</c:v>
                </c:pt>
                <c:pt idx="3">
                  <c:v>-2.8840892539319554</c:v>
                </c:pt>
                <c:pt idx="4">
                  <c:v>-2.9152164306684316</c:v>
                </c:pt>
                <c:pt idx="5">
                  <c:v>-2.9330035822560578</c:v>
                </c:pt>
                <c:pt idx="6">
                  <c:v>-2.9406481068688803</c:v>
                </c:pt>
                <c:pt idx="7">
                  <c:v>-2.9396912609797896</c:v>
                </c:pt>
                <c:pt idx="8">
                  <c:v>-2.930427563990766</c:v>
                </c:pt>
                <c:pt idx="9">
                  <c:v>-2.9121752650595889</c:v>
                </c:pt>
                <c:pt idx="10">
                  <c:v>-2.8835260781853322</c:v>
                </c:pt>
                <c:pt idx="11">
                  <c:v>-2.8428066459239099</c:v>
                </c:pt>
                <c:pt idx="12">
                  <c:v>-2.7889449759582896</c:v>
                </c:pt>
                <c:pt idx="13">
                  <c:v>-2.7225500863746244</c:v>
                </c:pt>
                <c:pt idx="14">
                  <c:v>-2.6465103097048552</c:v>
                </c:pt>
                <c:pt idx="15">
                  <c:v>-2.5656696382874467</c:v>
                </c:pt>
                <c:pt idx="16">
                  <c:v>-2.4860483131424016</c:v>
                </c:pt>
                <c:pt idx="17">
                  <c:v>-2.414320726451074</c:v>
                </c:pt>
                <c:pt idx="18">
                  <c:v>-2.3577345179131459</c:v>
                </c:pt>
                <c:pt idx="19">
                  <c:v>-2.3241890884625294</c:v>
                </c:pt>
                <c:pt idx="20">
                  <c:v>-2.3219410375551752</c:v>
                </c:pt>
                <c:pt idx="21">
                  <c:v>-2.3580672787799122</c:v>
                </c:pt>
                <c:pt idx="22">
                  <c:v>-2.4345392559022829</c:v>
                </c:pt>
                <c:pt idx="23">
                  <c:v>-2.5422117170948808</c:v>
                </c:pt>
                <c:pt idx="24">
                  <c:v>-2.6588267302640589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6-7745-B2E5-980EA6B2DBD4}"/>
            </c:ext>
          </c:extLst>
        </c:ser>
        <c:ser>
          <c:idx val="1"/>
          <c:order val="1"/>
          <c:tx>
            <c:strRef>
              <c:f>Hoja1!$K$13</c:f>
              <c:strCache>
                <c:ptCount val="1"/>
                <c:pt idx="0">
                  <c:v>θ3+Radians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Hoja1!$C$14:$C$38</c:f>
              <c:numCache>
                <c:formatCode>0.000</c:formatCode>
                <c:ptCount val="2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1.3089969389957472</c:v>
                </c:pt>
                <c:pt idx="6">
                  <c:v>1.5707963267948966</c:v>
                </c:pt>
                <c:pt idx="7">
                  <c:v>1.8325957145940461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3.6651914291880923</c:v>
                </c:pt>
                <c:pt idx="15">
                  <c:v>3.9269908169872414</c:v>
                </c:pt>
                <c:pt idx="16">
                  <c:v>4.1887902047863905</c:v>
                </c:pt>
                <c:pt idx="17">
                  <c:v>4.4505895925855405</c:v>
                </c:pt>
                <c:pt idx="18">
                  <c:v>4.7123889803846897</c:v>
                </c:pt>
                <c:pt idx="19">
                  <c:v>4.9741883681838397</c:v>
                </c:pt>
                <c:pt idx="20">
                  <c:v>5.2359877559829888</c:v>
                </c:pt>
                <c:pt idx="21">
                  <c:v>5.497787143782138</c:v>
                </c:pt>
                <c:pt idx="22">
                  <c:v>5.7595865315812871</c:v>
                </c:pt>
                <c:pt idx="23">
                  <c:v>6.0213859193804371</c:v>
                </c:pt>
                <c:pt idx="24">
                  <c:v>6.2831853071795862</c:v>
                </c:pt>
              </c:numCache>
            </c:numRef>
          </c:cat>
          <c:val>
            <c:numRef>
              <c:f>Hoja1!$K$14:$K$38</c:f>
              <c:numCache>
                <c:formatCode>General</c:formatCode>
                <c:ptCount val="25"/>
                <c:pt idx="0">
                  <c:v>-1.9513435184847163</c:v>
                </c:pt>
                <c:pt idx="1">
                  <c:v>-2.0216120692713462</c:v>
                </c:pt>
                <c:pt idx="2">
                  <c:v>-2.0108656392106097</c:v>
                </c:pt>
                <c:pt idx="3">
                  <c:v>-1.9372658819259319</c:v>
                </c:pt>
                <c:pt idx="4">
                  <c:v>-1.8224153023924874</c:v>
                </c:pt>
                <c:pt idx="5">
                  <c:v>-1.6829709840815528</c:v>
                </c:pt>
                <c:pt idx="6">
                  <c:v>-1.5305424330258941</c:v>
                </c:pt>
                <c:pt idx="7">
                  <c:v>-1.3736035245222482</c:v>
                </c:pt>
                <c:pt idx="8">
                  <c:v>-1.2191698224860135</c:v>
                </c:pt>
                <c:pt idx="9">
                  <c:v>-1.0739381535193713</c:v>
                </c:pt>
                <c:pt idx="10">
                  <c:v>-0.94487423394474346</c:v>
                </c:pt>
                <c:pt idx="11">
                  <c:v>-0.83905474238825695</c:v>
                </c:pt>
                <c:pt idx="12">
                  <c:v>-0.76254997576756978</c:v>
                </c:pt>
                <c:pt idx="13">
                  <c:v>-0.71879818283897112</c:v>
                </c:pt>
                <c:pt idx="14">
                  <c:v>-0.70785846546426689</c:v>
                </c:pt>
                <c:pt idx="15">
                  <c:v>-0.72743252674722902</c:v>
                </c:pt>
                <c:pt idx="16">
                  <c:v>-0.77479057163764864</c:v>
                </c:pt>
                <c:pt idx="17">
                  <c:v>-0.8482329899935328</c:v>
                </c:pt>
                <c:pt idx="18">
                  <c:v>-0.94762884407016001</c:v>
                </c:pt>
                <c:pt idx="19">
                  <c:v>-1.0741564902880243</c:v>
                </c:pt>
                <c:pt idx="20">
                  <c:v>-1.2291399092792312</c:v>
                </c:pt>
                <c:pt idx="21">
                  <c:v>-1.4112439067738884</c:v>
                </c:pt>
                <c:pt idx="22">
                  <c:v>-1.6109809349987751</c:v>
                </c:pt>
                <c:pt idx="23">
                  <c:v>-1.8038251208652529</c:v>
                </c:pt>
                <c:pt idx="24">
                  <c:v>-1.9513435184847161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6-7745-B2E5-980EA6B2DBD4}"/>
            </c:ext>
          </c:extLst>
        </c:ser>
        <c:ser>
          <c:idx val="2"/>
          <c:order val="2"/>
          <c:tx>
            <c:strRef>
              <c:f>Hoja1!$L$13</c:f>
              <c:strCache>
                <c:ptCount val="1"/>
                <c:pt idx="0">
                  <c:v>θ4-Radians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Hoja1!$C$14:$C$38</c:f>
              <c:numCache>
                <c:formatCode>0.000</c:formatCode>
                <c:ptCount val="2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1.3089969389957472</c:v>
                </c:pt>
                <c:pt idx="6">
                  <c:v>1.5707963267948966</c:v>
                </c:pt>
                <c:pt idx="7">
                  <c:v>1.8325957145940461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3.6651914291880923</c:v>
                </c:pt>
                <c:pt idx="15">
                  <c:v>3.9269908169872414</c:v>
                </c:pt>
                <c:pt idx="16">
                  <c:v>4.1887902047863905</c:v>
                </c:pt>
                <c:pt idx="17">
                  <c:v>4.4505895925855405</c:v>
                </c:pt>
                <c:pt idx="18">
                  <c:v>4.7123889803846897</c:v>
                </c:pt>
                <c:pt idx="19">
                  <c:v>4.9741883681838397</c:v>
                </c:pt>
                <c:pt idx="20">
                  <c:v>5.2359877559829888</c:v>
                </c:pt>
                <c:pt idx="21">
                  <c:v>5.497787143782138</c:v>
                </c:pt>
                <c:pt idx="22">
                  <c:v>5.7595865315812871</c:v>
                </c:pt>
                <c:pt idx="23">
                  <c:v>6.0213859193804371</c:v>
                </c:pt>
                <c:pt idx="24">
                  <c:v>6.2831853071795862</c:v>
                </c:pt>
              </c:numCache>
            </c:numRef>
          </c:cat>
          <c:val>
            <c:numRef>
              <c:f>Hoja1!$L$14:$L$38</c:f>
              <c:numCache>
                <c:formatCode>General</c:formatCode>
                <c:ptCount val="25"/>
                <c:pt idx="0">
                  <c:v>2.6588267302640594</c:v>
                </c:pt>
                <c:pt idx="1">
                  <c:v>2.5422117170948808</c:v>
                </c:pt>
                <c:pt idx="2">
                  <c:v>2.4345392559022829</c:v>
                </c:pt>
                <c:pt idx="3">
                  <c:v>2.3580672787799122</c:v>
                </c:pt>
                <c:pt idx="4">
                  <c:v>2.3219410375551752</c:v>
                </c:pt>
                <c:pt idx="5">
                  <c:v>2.3241890884625294</c:v>
                </c:pt>
                <c:pt idx="6">
                  <c:v>2.3577345179131459</c:v>
                </c:pt>
                <c:pt idx="7">
                  <c:v>2.414320726451074</c:v>
                </c:pt>
                <c:pt idx="8">
                  <c:v>2.4860483131424016</c:v>
                </c:pt>
                <c:pt idx="9">
                  <c:v>2.5656696382874462</c:v>
                </c:pt>
                <c:pt idx="10">
                  <c:v>2.6465103097048557</c:v>
                </c:pt>
                <c:pt idx="11">
                  <c:v>2.7225500863746239</c:v>
                </c:pt>
                <c:pt idx="12">
                  <c:v>2.7889449759582896</c:v>
                </c:pt>
                <c:pt idx="13">
                  <c:v>2.8428066459239103</c:v>
                </c:pt>
                <c:pt idx="14">
                  <c:v>2.8835260781853318</c:v>
                </c:pt>
                <c:pt idx="15">
                  <c:v>2.9121752650595889</c:v>
                </c:pt>
                <c:pt idx="16">
                  <c:v>2.9304275639907655</c:v>
                </c:pt>
                <c:pt idx="17">
                  <c:v>2.9396912609797896</c:v>
                </c:pt>
                <c:pt idx="18">
                  <c:v>2.9406481068688803</c:v>
                </c:pt>
                <c:pt idx="19">
                  <c:v>2.9330035822560578</c:v>
                </c:pt>
                <c:pt idx="20">
                  <c:v>2.9152164306684316</c:v>
                </c:pt>
                <c:pt idx="21">
                  <c:v>2.8840892539319554</c:v>
                </c:pt>
                <c:pt idx="22">
                  <c:v>2.8344239601141168</c:v>
                </c:pt>
                <c:pt idx="23">
                  <c:v>2.7599986655009743</c:v>
                </c:pt>
                <c:pt idx="24">
                  <c:v>2.6588267302640594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6-7745-B2E5-980EA6B2DBD4}"/>
            </c:ext>
          </c:extLst>
        </c:ser>
        <c:ser>
          <c:idx val="3"/>
          <c:order val="3"/>
          <c:tx>
            <c:strRef>
              <c:f>Hoja1!$M$13</c:f>
              <c:strCache>
                <c:ptCount val="1"/>
                <c:pt idx="0">
                  <c:v>θ3-Radians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Hoja1!$C$14:$C$38</c:f>
              <c:numCache>
                <c:formatCode>0.000</c:formatCode>
                <c:ptCount val="2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1.3089969389957472</c:v>
                </c:pt>
                <c:pt idx="6">
                  <c:v>1.5707963267948966</c:v>
                </c:pt>
                <c:pt idx="7">
                  <c:v>1.8325957145940461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3.6651914291880923</c:v>
                </c:pt>
                <c:pt idx="15">
                  <c:v>3.9269908169872414</c:v>
                </c:pt>
                <c:pt idx="16">
                  <c:v>4.1887902047863905</c:v>
                </c:pt>
                <c:pt idx="17">
                  <c:v>4.4505895925855405</c:v>
                </c:pt>
                <c:pt idx="18">
                  <c:v>4.7123889803846897</c:v>
                </c:pt>
                <c:pt idx="19">
                  <c:v>4.9741883681838397</c:v>
                </c:pt>
                <c:pt idx="20">
                  <c:v>5.2359877559829888</c:v>
                </c:pt>
                <c:pt idx="21">
                  <c:v>5.497787143782138</c:v>
                </c:pt>
                <c:pt idx="22">
                  <c:v>5.7595865315812871</c:v>
                </c:pt>
                <c:pt idx="23">
                  <c:v>6.0213859193804371</c:v>
                </c:pt>
                <c:pt idx="24">
                  <c:v>6.2831853071795862</c:v>
                </c:pt>
              </c:numCache>
            </c:numRef>
          </c:cat>
          <c:val>
            <c:numRef>
              <c:f>Hoja1!$M$14:$M$38</c:f>
              <c:numCache>
                <c:formatCode>General</c:formatCode>
                <c:ptCount val="25"/>
                <c:pt idx="0">
                  <c:v>1.9513435184847163</c:v>
                </c:pt>
                <c:pt idx="1">
                  <c:v>1.8038251208652529</c:v>
                </c:pt>
                <c:pt idx="2">
                  <c:v>1.6109809349987758</c:v>
                </c:pt>
                <c:pt idx="3">
                  <c:v>1.4112439067738884</c:v>
                </c:pt>
                <c:pt idx="4">
                  <c:v>1.2291399092792312</c:v>
                </c:pt>
                <c:pt idx="5">
                  <c:v>1.0741564902880241</c:v>
                </c:pt>
                <c:pt idx="6">
                  <c:v>0.94762884407016001</c:v>
                </c:pt>
                <c:pt idx="7">
                  <c:v>0.84823298999353269</c:v>
                </c:pt>
                <c:pt idx="8">
                  <c:v>0.77479057163764908</c:v>
                </c:pt>
                <c:pt idx="9">
                  <c:v>0.72743252674722902</c:v>
                </c:pt>
                <c:pt idx="10">
                  <c:v>0.70785846546426689</c:v>
                </c:pt>
                <c:pt idx="11">
                  <c:v>0.7187981828389709</c:v>
                </c:pt>
                <c:pt idx="12">
                  <c:v>0.76254997576756978</c:v>
                </c:pt>
                <c:pt idx="13">
                  <c:v>0.83905474238825684</c:v>
                </c:pt>
                <c:pt idx="14">
                  <c:v>0.94487423394474346</c:v>
                </c:pt>
                <c:pt idx="15">
                  <c:v>1.0739381535193713</c:v>
                </c:pt>
                <c:pt idx="16">
                  <c:v>1.2191698224860128</c:v>
                </c:pt>
                <c:pt idx="17">
                  <c:v>1.3736035245222484</c:v>
                </c:pt>
                <c:pt idx="18">
                  <c:v>1.5305424330258941</c:v>
                </c:pt>
                <c:pt idx="19">
                  <c:v>1.6829709840815532</c:v>
                </c:pt>
                <c:pt idx="20">
                  <c:v>1.8224153023924874</c:v>
                </c:pt>
                <c:pt idx="21">
                  <c:v>1.9372658819259319</c:v>
                </c:pt>
                <c:pt idx="22">
                  <c:v>2.0108656392106092</c:v>
                </c:pt>
                <c:pt idx="23">
                  <c:v>2.0216120692713462</c:v>
                </c:pt>
                <c:pt idx="24">
                  <c:v>1.9513435184847163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6-7745-B2E5-980EA6B2D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244991"/>
        <c:axId val="910246639"/>
      </c:lineChart>
      <c:catAx>
        <c:axId val="9102449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0246639"/>
        <c:crosses val="autoZero"/>
        <c:auto val="1"/>
        <c:lblAlgn val="ctr"/>
        <c:lblOffset val="100"/>
        <c:noMultiLvlLbl val="0"/>
      </c:catAx>
      <c:valAx>
        <c:axId val="9102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02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Angulo</a:t>
            </a:r>
            <a:r>
              <a:rPr lang="es-MX" baseline="0"/>
              <a:t> Grados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Hoja1!$N$13</c:f>
              <c:strCache>
                <c:ptCount val="1"/>
                <c:pt idx="0">
                  <c:v>θ4+Degrees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Hoja1!$N$14:$N$38</c:f>
              <c:numCache>
                <c:formatCode>General</c:formatCode>
                <c:ptCount val="25"/>
                <c:pt idx="0">
                  <c:v>-152.33955010069917</c:v>
                </c:pt>
                <c:pt idx="1">
                  <c:v>-158.13627499494527</c:v>
                </c:pt>
                <c:pt idx="2">
                  <c:v>-162.40053026529608</c:v>
                </c:pt>
                <c:pt idx="3">
                  <c:v>-165.24614198933543</c:v>
                </c:pt>
                <c:pt idx="4">
                  <c:v>-167.02959784449331</c:v>
                </c:pt>
                <c:pt idx="5">
                  <c:v>-168.04872656002371</c:v>
                </c:pt>
                <c:pt idx="6">
                  <c:v>-168.48672555672229</c:v>
                </c:pt>
                <c:pt idx="7">
                  <c:v>-168.43190232563299</c:v>
                </c:pt>
                <c:pt idx="8">
                  <c:v>-167.90113158547388</c:v>
                </c:pt>
                <c:pt idx="9">
                  <c:v>-166.85535189030628</c:v>
                </c:pt>
                <c:pt idx="10">
                  <c:v>-165.21387439592976</c:v>
                </c:pt>
                <c:pt idx="11">
                  <c:v>-162.88082278318143</c:v>
                </c:pt>
                <c:pt idx="12">
                  <c:v>-159.79477641662484</c:v>
                </c:pt>
                <c:pt idx="13">
                  <c:v>-155.99062946224373</c:v>
                </c:pt>
                <c:pt idx="14">
                  <c:v>-151.6338711839486</c:v>
                </c:pt>
                <c:pt idx="15">
                  <c:v>-147.00204189872721</c:v>
                </c:pt>
                <c:pt idx="16">
                  <c:v>-142.44007600867727</c:v>
                </c:pt>
                <c:pt idx="17">
                  <c:v>-138.33038801660547</c:v>
                </c:pt>
                <c:pt idx="18">
                  <c:v>-135.08823708873507</c:v>
                </c:pt>
                <c:pt idx="19">
                  <c:v>-133.16622555926088</c:v>
                </c:pt>
                <c:pt idx="20">
                  <c:v>-133.03742173013893</c:v>
                </c:pt>
                <c:pt idx="21">
                  <c:v>-135.10730288198786</c:v>
                </c:pt>
                <c:pt idx="22">
                  <c:v>-139.4888244221207</c:v>
                </c:pt>
                <c:pt idx="23">
                  <c:v>-145.65800201824271</c:v>
                </c:pt>
                <c:pt idx="24">
                  <c:v>-152.33955010069911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5-9845-9E82-B8A853410520}"/>
            </c:ext>
          </c:extLst>
        </c:ser>
        <c:ser>
          <c:idx val="1"/>
          <c:order val="1"/>
          <c:tx>
            <c:strRef>
              <c:f>Hoja1!$O$13</c:f>
              <c:strCache>
                <c:ptCount val="1"/>
                <c:pt idx="0">
                  <c:v>θ3+degrees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Hoja1!$O$14:$O$38</c:f>
              <c:numCache>
                <c:formatCode>General</c:formatCode>
                <c:ptCount val="25"/>
                <c:pt idx="0">
                  <c:v>-111.80374798938257</c:v>
                </c:pt>
                <c:pt idx="1">
                  <c:v>-115.82983938195716</c:v>
                </c:pt>
                <c:pt idx="2">
                  <c:v>-115.21411429464443</c:v>
                </c:pt>
                <c:pt idx="3">
                  <c:v>-110.99715882904516</c:v>
                </c:pt>
                <c:pt idx="4">
                  <c:v>-104.41670534714721</c:v>
                </c:pt>
                <c:pt idx="5">
                  <c:v>-96.427134430851837</c:v>
                </c:pt>
                <c:pt idx="6">
                  <c:v>-87.693621778068191</c:v>
                </c:pt>
                <c:pt idx="7">
                  <c:v>-78.7016846794195</c:v>
                </c:pt>
                <c:pt idx="8">
                  <c:v>-69.853285338162337</c:v>
                </c:pt>
                <c:pt idx="9">
                  <c:v>-61.532123654732658</c:v>
                </c:pt>
                <c:pt idx="10">
                  <c:v>-54.137305775690585</c:v>
                </c:pt>
                <c:pt idx="11">
                  <c:v>-48.074295519283659</c:v>
                </c:pt>
                <c:pt idx="12">
                  <c:v>-43.690895279284945</c:v>
                </c:pt>
                <c:pt idx="13">
                  <c:v>-41.184102198345926</c:v>
                </c:pt>
                <c:pt idx="14">
                  <c:v>-40.557302563709435</c:v>
                </c:pt>
                <c:pt idx="15">
                  <c:v>-41.678813663153598</c:v>
                </c:pt>
                <c:pt idx="16">
                  <c:v>-44.392229761365734</c:v>
                </c:pt>
                <c:pt idx="17">
                  <c:v>-48.600170370392014</c:v>
                </c:pt>
                <c:pt idx="18">
                  <c:v>-54.295133310080963</c:v>
                </c:pt>
                <c:pt idx="19">
                  <c:v>-61.544633430089</c:v>
                </c:pt>
                <c:pt idx="20">
                  <c:v>-70.424529232792835</c:v>
                </c:pt>
                <c:pt idx="21">
                  <c:v>-80.858319721697612</c:v>
                </c:pt>
                <c:pt idx="22">
                  <c:v>-92.30240845146902</c:v>
                </c:pt>
                <c:pt idx="23">
                  <c:v>-103.3515664052546</c:v>
                </c:pt>
                <c:pt idx="24">
                  <c:v>-111.80374798938257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5-9845-9E82-B8A853410520}"/>
            </c:ext>
          </c:extLst>
        </c:ser>
        <c:ser>
          <c:idx val="2"/>
          <c:order val="2"/>
          <c:tx>
            <c:strRef>
              <c:f>Hoja1!$P$13</c:f>
              <c:strCache>
                <c:ptCount val="1"/>
                <c:pt idx="0">
                  <c:v>θ4-Degrees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Hoja1!$P$14:$P$38</c:f>
              <c:numCache>
                <c:formatCode>General</c:formatCode>
                <c:ptCount val="25"/>
                <c:pt idx="0">
                  <c:v>152.33955010069917</c:v>
                </c:pt>
                <c:pt idx="1">
                  <c:v>145.65800201824271</c:v>
                </c:pt>
                <c:pt idx="2">
                  <c:v>139.4888244221207</c:v>
                </c:pt>
                <c:pt idx="3">
                  <c:v>135.10730288198786</c:v>
                </c:pt>
                <c:pt idx="4">
                  <c:v>133.03742173013893</c:v>
                </c:pt>
                <c:pt idx="5">
                  <c:v>133.16622555926088</c:v>
                </c:pt>
                <c:pt idx="6">
                  <c:v>135.08823708873507</c:v>
                </c:pt>
                <c:pt idx="7">
                  <c:v>138.33038801660547</c:v>
                </c:pt>
                <c:pt idx="8">
                  <c:v>142.44007600867727</c:v>
                </c:pt>
                <c:pt idx="9">
                  <c:v>147.00204189872719</c:v>
                </c:pt>
                <c:pt idx="10">
                  <c:v>151.63387118394863</c:v>
                </c:pt>
                <c:pt idx="11">
                  <c:v>155.99062946224367</c:v>
                </c:pt>
                <c:pt idx="12">
                  <c:v>159.79477641662484</c:v>
                </c:pt>
                <c:pt idx="13">
                  <c:v>162.88082278318146</c:v>
                </c:pt>
                <c:pt idx="14">
                  <c:v>165.21387439592974</c:v>
                </c:pt>
                <c:pt idx="15">
                  <c:v>166.85535189030628</c:v>
                </c:pt>
                <c:pt idx="16">
                  <c:v>167.90113158547385</c:v>
                </c:pt>
                <c:pt idx="17">
                  <c:v>168.43190232563299</c:v>
                </c:pt>
                <c:pt idx="18">
                  <c:v>168.48672555672229</c:v>
                </c:pt>
                <c:pt idx="19">
                  <c:v>168.04872656002371</c:v>
                </c:pt>
                <c:pt idx="20">
                  <c:v>167.02959784449331</c:v>
                </c:pt>
                <c:pt idx="21">
                  <c:v>165.24614198933543</c:v>
                </c:pt>
                <c:pt idx="22">
                  <c:v>162.40053026529608</c:v>
                </c:pt>
                <c:pt idx="23">
                  <c:v>158.13627499494527</c:v>
                </c:pt>
                <c:pt idx="24">
                  <c:v>152.33955010069917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5-9845-9E82-B8A853410520}"/>
            </c:ext>
          </c:extLst>
        </c:ser>
        <c:ser>
          <c:idx val="3"/>
          <c:order val="3"/>
          <c:tx>
            <c:strRef>
              <c:f>Hoja1!$Q$13</c:f>
              <c:strCache>
                <c:ptCount val="1"/>
                <c:pt idx="0">
                  <c:v>θ3-Degrees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Hoja1!$B$14:$B$38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Hoja1!$Q$14:$Q$38</c:f>
              <c:numCache>
                <c:formatCode>General</c:formatCode>
                <c:ptCount val="25"/>
                <c:pt idx="0">
                  <c:v>111.80374798938257</c:v>
                </c:pt>
                <c:pt idx="1">
                  <c:v>103.3515664052546</c:v>
                </c:pt>
                <c:pt idx="2">
                  <c:v>92.302408451469077</c:v>
                </c:pt>
                <c:pt idx="3">
                  <c:v>80.858319721697612</c:v>
                </c:pt>
                <c:pt idx="4">
                  <c:v>70.424529232792835</c:v>
                </c:pt>
                <c:pt idx="5">
                  <c:v>61.544633430088979</c:v>
                </c:pt>
                <c:pt idx="6">
                  <c:v>54.295133310080963</c:v>
                </c:pt>
                <c:pt idx="7">
                  <c:v>48.600170370392014</c:v>
                </c:pt>
                <c:pt idx="8">
                  <c:v>44.392229761365755</c:v>
                </c:pt>
                <c:pt idx="9">
                  <c:v>41.678813663153598</c:v>
                </c:pt>
                <c:pt idx="10">
                  <c:v>40.557302563709435</c:v>
                </c:pt>
                <c:pt idx="11">
                  <c:v>41.184102198345911</c:v>
                </c:pt>
                <c:pt idx="12">
                  <c:v>43.690895279284945</c:v>
                </c:pt>
                <c:pt idx="13">
                  <c:v>48.074295519283652</c:v>
                </c:pt>
                <c:pt idx="14">
                  <c:v>54.137305775690585</c:v>
                </c:pt>
                <c:pt idx="15">
                  <c:v>61.532123654732658</c:v>
                </c:pt>
                <c:pt idx="16">
                  <c:v>69.853285338162308</c:v>
                </c:pt>
                <c:pt idx="17">
                  <c:v>78.701684679419515</c:v>
                </c:pt>
                <c:pt idx="18">
                  <c:v>87.693621778068191</c:v>
                </c:pt>
                <c:pt idx="19">
                  <c:v>96.427134430851851</c:v>
                </c:pt>
                <c:pt idx="20">
                  <c:v>104.41670534714721</c:v>
                </c:pt>
                <c:pt idx="21">
                  <c:v>110.99715882904516</c:v>
                </c:pt>
                <c:pt idx="22">
                  <c:v>115.21411429464442</c:v>
                </c:pt>
                <c:pt idx="23">
                  <c:v>115.82983938195716</c:v>
                </c:pt>
                <c:pt idx="24">
                  <c:v>111.80374798938257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5-9845-9E82-B8A85341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88159"/>
        <c:axId val="906189807"/>
      </c:lineChart>
      <c:catAx>
        <c:axId val="90618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6189807"/>
        <c:crosses val="autoZero"/>
        <c:auto val="1"/>
        <c:lblAlgn val="ctr"/>
        <c:lblOffset val="100"/>
        <c:noMultiLvlLbl val="0"/>
      </c:catAx>
      <c:valAx>
        <c:axId val="90618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618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613027</xdr:colOff>
      <xdr:row>13</xdr:row>
      <xdr:rowOff>1223</xdr:rowOff>
    </xdr:from>
    <xdr:to>
      <xdr:col>36</xdr:col>
      <xdr:colOff>378311</xdr:colOff>
      <xdr:row>28</xdr:row>
      <xdr:rowOff>32049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6BA580-DD46-9CC4-FA7F-1CF84B0A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114223</xdr:colOff>
      <xdr:row>38</xdr:row>
      <xdr:rowOff>107108</xdr:rowOff>
    </xdr:from>
    <xdr:to>
      <xdr:col>12</xdr:col>
      <xdr:colOff>198915</xdr:colOff>
      <xdr:row>59</xdr:row>
      <xdr:rowOff>162110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D511EF9-209C-B924-7B19-7499C0C3E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322647</xdr:colOff>
      <xdr:row>38</xdr:row>
      <xdr:rowOff>137297</xdr:rowOff>
    </xdr:from>
    <xdr:to>
      <xdr:col>20</xdr:col>
      <xdr:colOff>377567</xdr:colOff>
      <xdr:row>60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5EB8F23-1CFE-4208-D4DD-6F9364B06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600676</xdr:colOff>
      <xdr:row>38</xdr:row>
      <xdr:rowOff>164412</xdr:rowOff>
    </xdr:from>
    <xdr:to>
      <xdr:col>28</xdr:col>
      <xdr:colOff>51487</xdr:colOff>
      <xdr:row>60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0A7AD25-D151-EAD2-7082-9F080EF5E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428856</xdr:colOff>
      <xdr:row>39</xdr:row>
      <xdr:rowOff>36811</xdr:rowOff>
    </xdr:from>
    <xdr:to>
      <xdr:col>36</xdr:col>
      <xdr:colOff>1</xdr:colOff>
      <xdr:row>60</xdr:row>
      <xdr:rowOff>64787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83CB7EE-4642-0D9C-9901-8100A6ACD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612912</xdr:colOff>
      <xdr:row>63</xdr:row>
      <xdr:rowOff>119270</xdr:rowOff>
    </xdr:from>
    <xdr:to>
      <xdr:col>10</xdr:col>
      <xdr:colOff>215347</xdr:colOff>
      <xdr:row>78</xdr:row>
      <xdr:rowOff>101601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898266D-D0F7-BBE1-2F24-D4003C9D6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171173</xdr:colOff>
      <xdr:row>64</xdr:row>
      <xdr:rowOff>174487</xdr:rowOff>
    </xdr:from>
    <xdr:to>
      <xdr:col>17</xdr:col>
      <xdr:colOff>601869</xdr:colOff>
      <xdr:row>79</xdr:row>
      <xdr:rowOff>156818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2A9140E-9838-C531-CEC7-4D72FEDDC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152767</xdr:colOff>
      <xdr:row>62</xdr:row>
      <xdr:rowOff>119269</xdr:rowOff>
    </xdr:from>
    <xdr:to>
      <xdr:col>23</xdr:col>
      <xdr:colOff>454623</xdr:colOff>
      <xdr:row>77</xdr:row>
      <xdr:rowOff>101600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0044A08-A5FA-FF9F-C0AB-5BFFB75AC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A611-A8A4-4472-AA08-12072F767F60}">
  <dimension ref="A1:AC373"/>
  <sheetViews>
    <sheetView tabSelected="1" topLeftCell="L1" zoomScale="90" zoomScaleNormal="90" workbookViewId="0">
      <selection activeCell="AA11" sqref="AA11"/>
    </sheetView>
  </sheetViews>
  <sheetFormatPr baseColWidth="10" defaultRowHeight="14.4" x14ac:dyDescent="0.3"/>
  <cols>
    <col min="1" max="1" width="19.77734375" bestFit="1" customWidth="1"/>
    <col min="18" max="18" width="12.77734375" customWidth="1"/>
    <col min="20" max="21" width="11.44140625" bestFit="1" customWidth="1"/>
    <col min="22" max="22" width="11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</row>
    <row r="2" spans="1:29" x14ac:dyDescent="0.3">
      <c r="A2" s="1" t="s">
        <v>3</v>
      </c>
      <c r="B2" s="1" t="s">
        <v>7</v>
      </c>
      <c r="C2" s="1">
        <v>30</v>
      </c>
      <c r="E2" s="1" t="s">
        <v>12</v>
      </c>
      <c r="F2" s="1"/>
      <c r="G2" s="1"/>
      <c r="H2" s="1"/>
    </row>
    <row r="3" spans="1:29" x14ac:dyDescent="0.3">
      <c r="A3" s="1" t="s">
        <v>4</v>
      </c>
      <c r="B3" s="1" t="s">
        <v>9</v>
      </c>
      <c r="C3" s="1">
        <v>50</v>
      </c>
      <c r="E3" s="1" t="s">
        <v>13</v>
      </c>
      <c r="F3" s="1">
        <f>MIN(C2:C5)</f>
        <v>30</v>
      </c>
      <c r="G3" s="1" t="s">
        <v>11</v>
      </c>
      <c r="H3" s="1"/>
    </row>
    <row r="4" spans="1:29" x14ac:dyDescent="0.3">
      <c r="A4" s="1" t="s">
        <v>5</v>
      </c>
      <c r="B4" s="1" t="s">
        <v>8</v>
      </c>
      <c r="C4" s="1">
        <v>100</v>
      </c>
      <c r="E4" s="1" t="s">
        <v>14</v>
      </c>
      <c r="F4" s="1">
        <f>MAX(C2:C5)</f>
        <v>100</v>
      </c>
      <c r="G4" s="1" t="s">
        <v>17</v>
      </c>
      <c r="H4" s="1" t="s">
        <v>18</v>
      </c>
    </row>
    <row r="5" spans="1:29" x14ac:dyDescent="0.3">
      <c r="A5" s="1" t="s">
        <v>6</v>
      </c>
      <c r="B5" s="1" t="s">
        <v>10</v>
      </c>
      <c r="C5" s="1">
        <v>100</v>
      </c>
      <c r="E5" s="1" t="s">
        <v>15</v>
      </c>
      <c r="F5" s="1">
        <f>C3</f>
        <v>50</v>
      </c>
      <c r="G5" s="1">
        <f>F3+F4</f>
        <v>130</v>
      </c>
      <c r="H5" s="1">
        <f>F5+F6</f>
        <v>150</v>
      </c>
    </row>
    <row r="6" spans="1:29" x14ac:dyDescent="0.3">
      <c r="A6" s="14" t="s">
        <v>55</v>
      </c>
      <c r="B6" s="14" t="s">
        <v>56</v>
      </c>
      <c r="C6" s="14">
        <v>140</v>
      </c>
      <c r="E6" s="1" t="s">
        <v>16</v>
      </c>
      <c r="F6" s="1">
        <f>C4</f>
        <v>100</v>
      </c>
      <c r="G6" s="2" t="str">
        <f>IF(G5&lt;H5, "Grashoff mechanism","Non Grashoff Mechanism")</f>
        <v>Grashoff mechanism</v>
      </c>
      <c r="H6" s="1"/>
      <c r="O6" s="12"/>
      <c r="P6" s="12"/>
      <c r="Q6" s="12"/>
      <c r="R6" s="12"/>
    </row>
    <row r="7" spans="1:29" x14ac:dyDescent="0.3">
      <c r="A7" t="s">
        <v>21</v>
      </c>
      <c r="G7" s="7"/>
      <c r="O7" s="5"/>
      <c r="P7" s="5"/>
      <c r="Q7" s="5"/>
      <c r="R7" s="5"/>
    </row>
    <row r="8" spans="1:29" ht="15.6" x14ac:dyDescent="0.35">
      <c r="A8" t="s">
        <v>22</v>
      </c>
      <c r="B8">
        <f>C5/C2</f>
        <v>3.3333333333333335</v>
      </c>
      <c r="D8" t="s">
        <v>41</v>
      </c>
      <c r="F8">
        <v>9.4239999999999995</v>
      </c>
      <c r="G8" s="7" t="s">
        <v>42</v>
      </c>
      <c r="H8" t="s">
        <v>54</v>
      </c>
      <c r="O8" s="5"/>
      <c r="P8" s="5"/>
      <c r="Q8" s="5"/>
      <c r="R8" s="5"/>
    </row>
    <row r="9" spans="1:29" ht="15.6" x14ac:dyDescent="0.35">
      <c r="A9" t="s">
        <v>23</v>
      </c>
      <c r="B9">
        <f>C5/C4</f>
        <v>1</v>
      </c>
      <c r="G9" s="7"/>
      <c r="O9" s="5"/>
      <c r="P9" s="5"/>
      <c r="Q9" s="5"/>
      <c r="R9" s="5"/>
    </row>
    <row r="10" spans="1:29" ht="15.6" x14ac:dyDescent="0.35">
      <c r="A10" t="s">
        <v>24</v>
      </c>
      <c r="B10">
        <f>((C2^2)-(C3^2)+(C4^2)+(C5^2))/(2*C2*C4)</f>
        <v>3.0666666666666669</v>
      </c>
      <c r="G10" s="7"/>
      <c r="O10" s="5"/>
      <c r="P10" s="5"/>
      <c r="Q10" s="5"/>
      <c r="R10" s="5"/>
    </row>
    <row r="11" spans="1:29" ht="15.6" x14ac:dyDescent="0.35">
      <c r="A11" t="s">
        <v>25</v>
      </c>
      <c r="B11">
        <f>C5/C3</f>
        <v>2</v>
      </c>
      <c r="O11" s="13"/>
      <c r="P11" s="13"/>
      <c r="Q11" s="13"/>
      <c r="R11" s="13"/>
    </row>
    <row r="12" spans="1:29" ht="15.6" x14ac:dyDescent="0.35">
      <c r="A12" t="s">
        <v>26</v>
      </c>
      <c r="B12">
        <f>((C4^2)-(C5^2)-(C2^2)-(C3^2))/(2*C2*C3)</f>
        <v>-1.1333333333333333</v>
      </c>
      <c r="AC12" t="s">
        <v>57</v>
      </c>
    </row>
    <row r="13" spans="1:29" ht="15.6" x14ac:dyDescent="0.35">
      <c r="B13" s="3" t="s">
        <v>19</v>
      </c>
      <c r="C13" s="4" t="s">
        <v>20</v>
      </c>
      <c r="D13" s="4" t="s">
        <v>27</v>
      </c>
      <c r="E13" s="4" t="s">
        <v>28</v>
      </c>
      <c r="F13" s="4" t="s">
        <v>29</v>
      </c>
      <c r="G13" s="4" t="s">
        <v>30</v>
      </c>
      <c r="H13" s="4" t="s">
        <v>31</v>
      </c>
      <c r="I13" s="4" t="s">
        <v>32</v>
      </c>
      <c r="J13" s="4" t="s">
        <v>33</v>
      </c>
      <c r="K13" s="4" t="s">
        <v>34</v>
      </c>
      <c r="L13" s="4" t="s">
        <v>35</v>
      </c>
      <c r="M13" s="4" t="s">
        <v>36</v>
      </c>
      <c r="N13" s="4" t="s">
        <v>37</v>
      </c>
      <c r="O13" s="4" t="s">
        <v>38</v>
      </c>
      <c r="P13" s="4" t="s">
        <v>39</v>
      </c>
      <c r="Q13" s="4" t="s">
        <v>40</v>
      </c>
      <c r="R13" s="8" t="s">
        <v>43</v>
      </c>
      <c r="S13" s="6" t="s">
        <v>44</v>
      </c>
      <c r="T13" s="6" t="s">
        <v>47</v>
      </c>
      <c r="U13" s="6" t="s">
        <v>48</v>
      </c>
      <c r="V13" s="6" t="s">
        <v>45</v>
      </c>
      <c r="W13" s="6" t="s">
        <v>49</v>
      </c>
      <c r="X13" s="6" t="s">
        <v>50</v>
      </c>
      <c r="Y13" s="6" t="s">
        <v>51</v>
      </c>
      <c r="Z13" s="6" t="s">
        <v>52</v>
      </c>
      <c r="AA13" s="6" t="s">
        <v>53</v>
      </c>
      <c r="AB13" s="6" t="s">
        <v>46</v>
      </c>
      <c r="AC13" s="6" t="s">
        <v>58</v>
      </c>
    </row>
    <row r="14" spans="1:29" x14ac:dyDescent="0.3">
      <c r="B14" s="1">
        <v>0</v>
      </c>
      <c r="C14" s="11">
        <f>B14*PI()/180</f>
        <v>0</v>
      </c>
      <c r="D14" s="1">
        <f>COS(C14)-$B$8-($B$9*COS(C14))+$B$10</f>
        <v>-0.26666666666666661</v>
      </c>
      <c r="E14" s="1">
        <f>-2*SIN(C14)</f>
        <v>0</v>
      </c>
      <c r="F14" s="1">
        <f>$B$8-(($B$9+1)*COS(C14))+$B$10</f>
        <v>4.4000000000000004</v>
      </c>
      <c r="G14" s="1">
        <f>COS(C14)-$B$8+($B$11*COS(C14))+$B$12</f>
        <v>-1.4666666666666668</v>
      </c>
      <c r="H14" s="1">
        <f>-2*SIN(C14)</f>
        <v>0</v>
      </c>
      <c r="I14" s="1">
        <f>$B$8+($B$11-1)*COS(C14)+$B$12</f>
        <v>3.2000000000000006</v>
      </c>
      <c r="J14" s="1">
        <f>2*ATAN((-E14+SQRT(E14^2-(4*D14*F14)))/(2*D14))</f>
        <v>-2.6588267302640594</v>
      </c>
      <c r="K14" s="1">
        <f>2*ATAN((-H14+SQRT(H14^2-(4*G14*I14)))/(2*G14))</f>
        <v>-1.9513435184847163</v>
      </c>
      <c r="L14" s="1">
        <f>2*ATAN((-E14-SQRT(E14^2-(4*D14*F14)))/(2*D14))</f>
        <v>2.6588267302640594</v>
      </c>
      <c r="M14" s="1">
        <f>2*ATAN((-H14-SQRT(H14^2-(4*G14*I14)))/(2*G14))</f>
        <v>1.9513435184847163</v>
      </c>
      <c r="N14" s="1">
        <f t="shared" ref="N14:Q15" si="0">(J14*180)/PI()</f>
        <v>-152.33955010069917</v>
      </c>
      <c r="O14" s="1">
        <f t="shared" si="0"/>
        <v>-111.80374798938257</v>
      </c>
      <c r="P14" s="1">
        <f t="shared" si="0"/>
        <v>152.33955010069917</v>
      </c>
      <c r="Q14" s="1">
        <f t="shared" si="0"/>
        <v>111.80374798938257</v>
      </c>
      <c r="R14" s="9">
        <f>(($C$2*$F$8)/$C$3)*(SIN(L14-C14))/(SIN(M14-L14))</f>
        <v>-4.0388571428571405</v>
      </c>
      <c r="S14" s="9">
        <f>(($C$2*$F$8)/$C$4)*(SIN(C14-M14))/(SIN(L14-M14))</f>
        <v>-4.0388571428571414</v>
      </c>
      <c r="T14" s="10">
        <f>-(($C$2*$F$8)*SIN(C14))</f>
        <v>0</v>
      </c>
      <c r="U14" s="10">
        <f>(($C$2*$F$8)*COS(C14))</f>
        <v>282.71999999999997</v>
      </c>
      <c r="V14" s="10">
        <f>SQRT((T14)^2+(U14)^2)</f>
        <v>282.71999999999997</v>
      </c>
      <c r="W14">
        <f>-(($C$3*R14)*SIN(M14))</f>
        <v>187.49617451091245</v>
      </c>
      <c r="X14">
        <f>(($C$3*R14)*COS(M14))</f>
        <v>75.007346938775484</v>
      </c>
      <c r="Y14">
        <f>SQRT((W14)^2+(X14^2))</f>
        <v>201.94285714285704</v>
      </c>
      <c r="Z14">
        <f>-(($C$4*S14)*SIN(L14))</f>
        <v>187.49617451091243</v>
      </c>
      <c r="AA14">
        <f>(($C$4*S14)*COS(L14))</f>
        <v>357.72734693877538</v>
      </c>
      <c r="AB14">
        <f>SQRT((Z14)^2+(AA14^2))</f>
        <v>403.88571428571413</v>
      </c>
      <c r="AC14">
        <f>$C$6*S14</f>
        <v>-565.43999999999983</v>
      </c>
    </row>
    <row r="15" spans="1:29" x14ac:dyDescent="0.3">
      <c r="B15">
        <f>B14+15</f>
        <v>15</v>
      </c>
      <c r="C15" s="11">
        <f>B15*PI()/180</f>
        <v>0.26179938779914941</v>
      </c>
      <c r="D15" s="1">
        <f>COS(C15)-$B$8-($B$9*COS(C15))+$B$10</f>
        <v>-0.26666666666666661</v>
      </c>
      <c r="E15" s="1">
        <f>-2*SIN(C15)</f>
        <v>-0.51763809020504148</v>
      </c>
      <c r="F15" s="1">
        <f>$B$8-(($B$9+1)*COS(C15))+$B$10</f>
        <v>4.468148347421864</v>
      </c>
      <c r="G15" s="1">
        <f>COS(C15)-$B$8+($B$11*COS(C15))+$B$12</f>
        <v>-1.568889187799462</v>
      </c>
      <c r="H15" s="1">
        <f>-2*SIN(C15)</f>
        <v>-0.51763809020504148</v>
      </c>
      <c r="I15" s="1">
        <f>$B$8+($B$11-1)*COS(C15)+$B$12</f>
        <v>3.1659258262890684</v>
      </c>
      <c r="J15" s="1">
        <f>2*ATAN((-E15+SQRT(E15^2-(4*D15*F15)))/(2*D15))</f>
        <v>-2.7599986655009743</v>
      </c>
      <c r="K15" s="1">
        <f>2*ATAN((-H15+SQRT(H15^2-(4*G15*I15)))/(2*G15))</f>
        <v>-2.0216120692713462</v>
      </c>
      <c r="L15" s="1">
        <f>2*ATAN((-E15-SQRT(E15^2-(4*D15*F15)))/(2*D15))</f>
        <v>2.5422117170948808</v>
      </c>
      <c r="M15" s="1">
        <f>2*ATAN((-H15-SQRT(H15^2-(4*G15*I15)))/(2*G15))</f>
        <v>1.8038251208652529</v>
      </c>
      <c r="N15" s="1">
        <f t="shared" si="0"/>
        <v>-158.13627499494527</v>
      </c>
      <c r="O15" s="1">
        <f t="shared" si="0"/>
        <v>-115.82983938195716</v>
      </c>
      <c r="P15" s="1">
        <f t="shared" si="0"/>
        <v>145.65800201824271</v>
      </c>
      <c r="Q15" s="1">
        <f t="shared" si="0"/>
        <v>103.3515664052546</v>
      </c>
      <c r="R15" s="9">
        <f>(($C$2*$F$8)/$C$3)*(SIN(L15-C15))/(SIN(M15-L15))</f>
        <v>-6.3727893506094517</v>
      </c>
      <c r="S15" s="9">
        <f>(($C$2*$F$8)/$C$4)*(SIN(C15-M15))/(SIN(L15-M15))</f>
        <v>-4.1985566891429267</v>
      </c>
      <c r="T15" s="10">
        <f>-(($C$2*$F$8)*SIN(C15))</f>
        <v>-73.173320431384653</v>
      </c>
      <c r="U15" s="10">
        <f>(($C$2*$F$8)*COS(C15))</f>
        <v>273.08654960844535</v>
      </c>
      <c r="V15" s="10">
        <f t="shared" ref="V15:V38" si="1">SQRT((T15)^2+(U15)^2)</f>
        <v>282.71999999999997</v>
      </c>
      <c r="W15">
        <f>-(($C$3*R15)*SIN(M15))</f>
        <v>310.02709935998769</v>
      </c>
      <c r="X15">
        <f>(($C$3*R15)*COS(M15))</f>
        <v>73.581981018014318</v>
      </c>
      <c r="Y15">
        <f>SQRT((W15)^2+(X15^2))</f>
        <v>318.63946753047259</v>
      </c>
      <c r="Z15">
        <f>-(($C$4*S15)*SIN(L15))</f>
        <v>236.85377892860299</v>
      </c>
      <c r="AA15">
        <f>(($C$4*S15)*COS(L15))</f>
        <v>346.6685306264597</v>
      </c>
      <c r="AB15">
        <f>SQRT((Z15)^2+(AA15^2))</f>
        <v>419.85566891429272</v>
      </c>
      <c r="AC15">
        <f t="shared" ref="AC15:AC38" si="2">$C$6*S15</f>
        <v>-587.79793648000975</v>
      </c>
    </row>
    <row r="16" spans="1:29" x14ac:dyDescent="0.3">
      <c r="B16">
        <f t="shared" ref="B16:B37" si="3">B15+15</f>
        <v>30</v>
      </c>
      <c r="C16" s="11">
        <f t="shared" ref="C16:C37" si="4">B16*PI()/180</f>
        <v>0.52359877559829882</v>
      </c>
      <c r="D16" s="1">
        <f t="shared" ref="D16:D37" si="5">COS(C16)-$B$8-($B$9*COS(C16))+$B$10</f>
        <v>-0.26666666666666661</v>
      </c>
      <c r="E16" s="1">
        <f t="shared" ref="E16:E37" si="6">-2*SIN(C16)</f>
        <v>-0.99999999999999989</v>
      </c>
      <c r="F16" s="1">
        <f t="shared" ref="F16:F37" si="7">$B$8-(($B$9+1)*COS(C16))+$B$10</f>
        <v>4.6679491924311227</v>
      </c>
      <c r="G16" s="1">
        <f t="shared" ref="G16:G37" si="8">COS(C16)-$B$8+($B$11*COS(C16))+$B$12</f>
        <v>-1.8685904553133506</v>
      </c>
      <c r="H16" s="1">
        <f t="shared" ref="H16:H37" si="9">-2*SIN(C16)</f>
        <v>-0.99999999999999989</v>
      </c>
      <c r="I16" s="1">
        <f t="shared" ref="I16:I37" si="10">$B$8+($B$11-1)*COS(C16)+$B$12</f>
        <v>3.066025403784439</v>
      </c>
      <c r="J16" s="1">
        <f t="shared" ref="J16:J37" si="11">2*ATAN((-E16+SQRT(E16^2-(4*D16*F16)))/(2*D16))</f>
        <v>-2.8344239601141168</v>
      </c>
      <c r="K16" s="1">
        <f t="shared" ref="K16:K37" si="12">2*ATAN((-H16+SQRT(H16^2-(4*G16*I16)))/(2*G16))</f>
        <v>-2.0108656392106097</v>
      </c>
      <c r="L16" s="1">
        <f t="shared" ref="L16:L37" si="13">2*ATAN((-E16-SQRT(E16^2-(4*D16*F16)))/(2*D16))</f>
        <v>2.4345392559022829</v>
      </c>
      <c r="M16" s="1">
        <f t="shared" ref="M16:M37" si="14">2*ATAN((-H16-SQRT(H16^2-(4*G16*I16)))/(2*G16))</f>
        <v>1.6109809349987758</v>
      </c>
      <c r="N16" s="1">
        <f t="shared" ref="N16:N37" si="15">(J16*180)/PI()</f>
        <v>-162.40053026529608</v>
      </c>
      <c r="O16" s="1">
        <f t="shared" ref="O16:O37" si="16">(K16*180)/PI()</f>
        <v>-115.21411429464443</v>
      </c>
      <c r="P16" s="1">
        <f t="shared" ref="P16:P37" si="17">(L16*180)/PI()</f>
        <v>139.4888244221207</v>
      </c>
      <c r="Q16" s="1">
        <f t="shared" ref="Q16:Q37" si="18">(M16*180)/PI()</f>
        <v>92.302408451469077</v>
      </c>
      <c r="R16" s="9">
        <f t="shared" ref="R16:R37" si="19">(($C$2*$F$8)/$C$3)*(SIN(L16-C16))/(SIN(M16-L16))</f>
        <v>-7.2664491809024891</v>
      </c>
      <c r="S16" s="9">
        <f t="shared" ref="S16:S37" si="20">(($C$2*$F$8)/$C$4)*(SIN(C16-M16))/(SIN(L16-M16))</f>
        <v>-3.412413727785252</v>
      </c>
      <c r="T16" s="10">
        <f t="shared" ref="T16:T37" si="21">-(($C$2*$F$8)*SIN(C16))</f>
        <v>-141.35999999999996</v>
      </c>
      <c r="U16" s="10">
        <f t="shared" ref="U16:U37" si="22">(($C$2*$F$8)*COS(C16))</f>
        <v>244.84270215793649</v>
      </c>
      <c r="V16" s="10">
        <f t="shared" si="1"/>
        <v>282.71999999999997</v>
      </c>
      <c r="W16">
        <f t="shared" ref="W16:W37" si="23">-(($C$3*R16)*SIN(M16))</f>
        <v>363.02915146725252</v>
      </c>
      <c r="X16">
        <f t="shared" ref="X16:X37" si="24">(($C$3*R16)*COS(M16))</f>
        <v>14.596041640210606</v>
      </c>
      <c r="Y16">
        <f t="shared" ref="Y16:Y37" si="25">SQRT((W16)^2+(X16^2))</f>
        <v>363.32245904512445</v>
      </c>
      <c r="Z16">
        <f t="shared" ref="Z16:Z37" si="26">-(($C$4*S16)*SIN(L16))</f>
        <v>221.66915146725262</v>
      </c>
      <c r="AA16">
        <f t="shared" ref="AA16:AA37" si="27">(($C$4*S16)*COS(L16))</f>
        <v>259.43874379814707</v>
      </c>
      <c r="AB16">
        <f t="shared" ref="AB16:AB37" si="28">SQRT((Z16)^2+(AA16^2))</f>
        <v>341.24137277852515</v>
      </c>
      <c r="AC16">
        <f t="shared" si="2"/>
        <v>-477.73792188993525</v>
      </c>
    </row>
    <row r="17" spans="2:29" x14ac:dyDescent="0.3">
      <c r="B17">
        <f t="shared" si="3"/>
        <v>45</v>
      </c>
      <c r="C17" s="11">
        <f t="shared" si="4"/>
        <v>0.78539816339744828</v>
      </c>
      <c r="D17" s="1">
        <f t="shared" si="5"/>
        <v>-0.26666666666666661</v>
      </c>
      <c r="E17" s="1">
        <f t="shared" si="6"/>
        <v>-1.4142135623730949</v>
      </c>
      <c r="F17" s="1">
        <f t="shared" si="7"/>
        <v>4.9857864376269054</v>
      </c>
      <c r="G17" s="1">
        <f t="shared" si="8"/>
        <v>-2.345346323107024</v>
      </c>
      <c r="H17" s="1">
        <f t="shared" si="9"/>
        <v>-1.4142135623730949</v>
      </c>
      <c r="I17" s="1">
        <f t="shared" si="10"/>
        <v>2.9071067811865476</v>
      </c>
      <c r="J17" s="1">
        <f t="shared" si="11"/>
        <v>-2.8840892539319554</v>
      </c>
      <c r="K17" s="1">
        <f t="shared" si="12"/>
        <v>-1.9372658819259319</v>
      </c>
      <c r="L17" s="1">
        <f t="shared" si="13"/>
        <v>2.3580672787799122</v>
      </c>
      <c r="M17" s="1">
        <f t="shared" si="14"/>
        <v>1.4112439067738884</v>
      </c>
      <c r="N17" s="1">
        <f t="shared" si="15"/>
        <v>-165.24614198933543</v>
      </c>
      <c r="O17" s="1">
        <f t="shared" si="16"/>
        <v>-110.99715882904516</v>
      </c>
      <c r="P17" s="1">
        <f t="shared" si="17"/>
        <v>135.10730288198786</v>
      </c>
      <c r="Q17" s="1">
        <f t="shared" si="18"/>
        <v>80.858319721697612</v>
      </c>
      <c r="R17" s="9">
        <f t="shared" si="19"/>
        <v>-6.9672789578032948</v>
      </c>
      <c r="S17" s="9">
        <f t="shared" si="20"/>
        <v>-2.0406601206682717</v>
      </c>
      <c r="T17" s="10">
        <f t="shared" si="21"/>
        <v>-199.91322917706069</v>
      </c>
      <c r="U17" s="10">
        <f t="shared" si="22"/>
        <v>199.91322917706071</v>
      </c>
      <c r="V17" s="10">
        <f t="shared" si="1"/>
        <v>282.71999999999997</v>
      </c>
      <c r="W17">
        <f t="shared" si="23"/>
        <v>343.93920046380867</v>
      </c>
      <c r="X17">
        <f t="shared" si="24"/>
        <v>-55.346784675692128</v>
      </c>
      <c r="Y17">
        <f t="shared" si="25"/>
        <v>348.36394789016475</v>
      </c>
      <c r="Z17">
        <f t="shared" si="26"/>
        <v>144.02597128674805</v>
      </c>
      <c r="AA17">
        <f t="shared" si="27"/>
        <v>144.56644450136858</v>
      </c>
      <c r="AB17">
        <f t="shared" si="28"/>
        <v>204.0660120668272</v>
      </c>
      <c r="AC17">
        <f t="shared" si="2"/>
        <v>-285.69241689355806</v>
      </c>
    </row>
    <row r="18" spans="2:29" x14ac:dyDescent="0.3">
      <c r="B18">
        <f t="shared" si="3"/>
        <v>60</v>
      </c>
      <c r="C18" s="11">
        <f t="shared" si="4"/>
        <v>1.0471975511965976</v>
      </c>
      <c r="D18" s="1">
        <f t="shared" si="5"/>
        <v>-0.26666666666666661</v>
      </c>
      <c r="E18" s="1">
        <f t="shared" si="6"/>
        <v>-1.7320508075688772</v>
      </c>
      <c r="F18" s="1">
        <f t="shared" si="7"/>
        <v>5.4</v>
      </c>
      <c r="G18" s="1">
        <f t="shared" si="8"/>
        <v>-2.9666666666666668</v>
      </c>
      <c r="H18" s="1">
        <f t="shared" si="9"/>
        <v>-1.7320508075688772</v>
      </c>
      <c r="I18" s="1">
        <f t="shared" si="10"/>
        <v>2.7</v>
      </c>
      <c r="J18" s="1">
        <f t="shared" si="11"/>
        <v>-2.9152164306684316</v>
      </c>
      <c r="K18" s="1">
        <f t="shared" si="12"/>
        <v>-1.8224153023924874</v>
      </c>
      <c r="L18" s="1">
        <f t="shared" si="13"/>
        <v>2.3219410375551752</v>
      </c>
      <c r="M18" s="1">
        <f t="shared" si="14"/>
        <v>1.2291399092792312</v>
      </c>
      <c r="N18" s="1">
        <f t="shared" si="15"/>
        <v>-167.02959784449331</v>
      </c>
      <c r="O18" s="1">
        <f t="shared" si="16"/>
        <v>-104.41670534714721</v>
      </c>
      <c r="P18" s="1">
        <f t="shared" si="17"/>
        <v>133.03742173013893</v>
      </c>
      <c r="Q18" s="1">
        <f t="shared" si="18"/>
        <v>70.424529232792835</v>
      </c>
      <c r="R18" s="9">
        <f t="shared" si="19"/>
        <v>-6.0911059734542876</v>
      </c>
      <c r="S18" s="9">
        <f t="shared" si="20"/>
        <v>-0.57612711757261648</v>
      </c>
      <c r="T18" s="10">
        <f t="shared" si="21"/>
        <v>-244.84270215793646</v>
      </c>
      <c r="U18" s="10">
        <f t="shared" si="22"/>
        <v>141.36000000000001</v>
      </c>
      <c r="V18" s="10">
        <f t="shared" si="1"/>
        <v>282.71999999999997</v>
      </c>
      <c r="W18">
        <f t="shared" si="23"/>
        <v>286.95230044530871</v>
      </c>
      <c r="X18">
        <f t="shared" si="24"/>
        <v>-102.04071353519429</v>
      </c>
      <c r="Y18">
        <f t="shared" si="25"/>
        <v>304.55529867271446</v>
      </c>
      <c r="Z18">
        <f t="shared" si="26"/>
        <v>42.109598287372208</v>
      </c>
      <c r="AA18">
        <f t="shared" si="27"/>
        <v>39.319286464805721</v>
      </c>
      <c r="AB18">
        <f t="shared" si="28"/>
        <v>57.61271175726165</v>
      </c>
      <c r="AC18">
        <f t="shared" si="2"/>
        <v>-80.65779646016631</v>
      </c>
    </row>
    <row r="19" spans="2:29" x14ac:dyDescent="0.3">
      <c r="B19">
        <f t="shared" si="3"/>
        <v>75</v>
      </c>
      <c r="C19" s="11">
        <f t="shared" si="4"/>
        <v>1.3089969389957472</v>
      </c>
      <c r="D19" s="1">
        <f t="shared" si="5"/>
        <v>-0.26666666666666661</v>
      </c>
      <c r="E19" s="1">
        <f t="shared" si="6"/>
        <v>-1.9318516525781366</v>
      </c>
      <c r="F19" s="1">
        <f t="shared" si="7"/>
        <v>5.8823619097949589</v>
      </c>
      <c r="G19" s="1">
        <f t="shared" si="8"/>
        <v>-3.6902095313591046</v>
      </c>
      <c r="H19" s="1">
        <f t="shared" si="9"/>
        <v>-1.9318516525781366</v>
      </c>
      <c r="I19" s="1">
        <f t="shared" si="10"/>
        <v>2.4588190451025209</v>
      </c>
      <c r="J19" s="1">
        <f t="shared" si="11"/>
        <v>-2.9330035822560578</v>
      </c>
      <c r="K19" s="1">
        <f t="shared" si="12"/>
        <v>-1.6829709840815528</v>
      </c>
      <c r="L19" s="1">
        <f t="shared" si="13"/>
        <v>2.3241890884625294</v>
      </c>
      <c r="M19" s="1">
        <f t="shared" si="14"/>
        <v>1.0741564902880241</v>
      </c>
      <c r="N19" s="1">
        <f t="shared" si="15"/>
        <v>-168.04872656002371</v>
      </c>
      <c r="O19" s="1">
        <f t="shared" si="16"/>
        <v>-96.427134430851837</v>
      </c>
      <c r="P19" s="1">
        <f t="shared" si="17"/>
        <v>133.16622555926088</v>
      </c>
      <c r="Q19" s="1">
        <f t="shared" si="18"/>
        <v>61.544633430088979</v>
      </c>
      <c r="R19" s="9">
        <f t="shared" si="19"/>
        <v>-5.062067254742642</v>
      </c>
      <c r="S19" s="9">
        <f t="shared" si="20"/>
        <v>0.69321236258534136</v>
      </c>
      <c r="T19" s="10">
        <f t="shared" si="21"/>
        <v>-273.08654960844535</v>
      </c>
      <c r="U19" s="10">
        <f t="shared" si="22"/>
        <v>73.173320431384653</v>
      </c>
      <c r="V19" s="10">
        <f t="shared" si="1"/>
        <v>282.71999999999997</v>
      </c>
      <c r="W19">
        <f t="shared" si="23"/>
        <v>222.52557919264149</v>
      </c>
      <c r="X19">
        <f t="shared" si="24"/>
        <v>-120.59717589489283</v>
      </c>
      <c r="Y19">
        <f t="shared" si="25"/>
        <v>253.10336273713213</v>
      </c>
      <c r="Z19">
        <f t="shared" si="26"/>
        <v>-50.560970415803837</v>
      </c>
      <c r="AA19">
        <f t="shared" si="27"/>
        <v>-47.423855463508211</v>
      </c>
      <c r="AB19">
        <f t="shared" si="28"/>
        <v>69.321236258534142</v>
      </c>
      <c r="AC19">
        <f t="shared" si="2"/>
        <v>97.049730761947785</v>
      </c>
    </row>
    <row r="20" spans="2:29" x14ac:dyDescent="0.3">
      <c r="B20">
        <f t="shared" si="3"/>
        <v>90</v>
      </c>
      <c r="C20" s="11">
        <f t="shared" si="4"/>
        <v>1.5707963267948966</v>
      </c>
      <c r="D20" s="1">
        <f t="shared" si="5"/>
        <v>-0.26666666666666661</v>
      </c>
      <c r="E20" s="1">
        <f t="shared" si="6"/>
        <v>-2</v>
      </c>
      <c r="F20" s="1">
        <f t="shared" si="7"/>
        <v>6.4</v>
      </c>
      <c r="G20" s="1">
        <f t="shared" si="8"/>
        <v>-4.4666666666666668</v>
      </c>
      <c r="H20" s="1">
        <f t="shared" si="9"/>
        <v>-2</v>
      </c>
      <c r="I20" s="1">
        <f t="shared" si="10"/>
        <v>2.2000000000000002</v>
      </c>
      <c r="J20" s="1">
        <f t="shared" si="11"/>
        <v>-2.9406481068688803</v>
      </c>
      <c r="K20" s="1">
        <f t="shared" si="12"/>
        <v>-1.5305424330258941</v>
      </c>
      <c r="L20" s="1">
        <f t="shared" si="13"/>
        <v>2.3577345179131459</v>
      </c>
      <c r="M20" s="1">
        <f t="shared" si="14"/>
        <v>0.94762884407016001</v>
      </c>
      <c r="N20" s="1">
        <f t="shared" si="15"/>
        <v>-168.48672555672229</v>
      </c>
      <c r="O20" s="1">
        <f t="shared" si="16"/>
        <v>-87.693621778068191</v>
      </c>
      <c r="P20" s="1">
        <f t="shared" si="17"/>
        <v>135.08823708873507</v>
      </c>
      <c r="Q20" s="1">
        <f t="shared" si="18"/>
        <v>54.295133310080963</v>
      </c>
      <c r="R20" s="9">
        <f t="shared" si="19"/>
        <v>-4.0566794208947625</v>
      </c>
      <c r="S20" s="9">
        <f t="shared" si="20"/>
        <v>1.671516849513162</v>
      </c>
      <c r="T20" s="10">
        <f t="shared" si="21"/>
        <v>-282.71999999999997</v>
      </c>
      <c r="U20" s="10">
        <f t="shared" si="22"/>
        <v>1.7318698558588251E-14</v>
      </c>
      <c r="V20" s="10">
        <f t="shared" si="1"/>
        <v>282.71999999999997</v>
      </c>
      <c r="W20">
        <f t="shared" si="23"/>
        <v>164.70807234669206</v>
      </c>
      <c r="X20">
        <f t="shared" si="24"/>
        <v>-118.37597185921858</v>
      </c>
      <c r="Y20">
        <f t="shared" si="25"/>
        <v>202.83397104473812</v>
      </c>
      <c r="Z20">
        <f t="shared" si="26"/>
        <v>-118.01192765330785</v>
      </c>
      <c r="AA20">
        <f t="shared" si="27"/>
        <v>-118.37597185921857</v>
      </c>
      <c r="AB20">
        <f t="shared" si="28"/>
        <v>167.15168495131621</v>
      </c>
      <c r="AC20">
        <f t="shared" si="2"/>
        <v>234.0123589318427</v>
      </c>
    </row>
    <row r="21" spans="2:29" x14ac:dyDescent="0.3">
      <c r="B21">
        <f t="shared" si="3"/>
        <v>105</v>
      </c>
      <c r="C21" s="11">
        <f t="shared" si="4"/>
        <v>1.8325957145940461</v>
      </c>
      <c r="D21" s="1">
        <f t="shared" si="5"/>
        <v>-0.26666666666666661</v>
      </c>
      <c r="E21" s="1">
        <f t="shared" si="6"/>
        <v>-1.9318516525781366</v>
      </c>
      <c r="F21" s="1">
        <f t="shared" si="7"/>
        <v>6.9176380902050418</v>
      </c>
      <c r="G21" s="1">
        <f t="shared" si="8"/>
        <v>-5.2431238019742299</v>
      </c>
      <c r="H21" s="1">
        <f t="shared" si="9"/>
        <v>-1.9318516525781366</v>
      </c>
      <c r="I21" s="1">
        <f t="shared" si="10"/>
        <v>1.9411809548974794</v>
      </c>
      <c r="J21" s="1">
        <f t="shared" si="11"/>
        <v>-2.9396912609797896</v>
      </c>
      <c r="K21" s="1">
        <f t="shared" si="12"/>
        <v>-1.3736035245222482</v>
      </c>
      <c r="L21" s="1">
        <f t="shared" si="13"/>
        <v>2.414320726451074</v>
      </c>
      <c r="M21" s="1">
        <f t="shared" si="14"/>
        <v>0.84823298999353269</v>
      </c>
      <c r="N21" s="1">
        <f t="shared" si="15"/>
        <v>-168.43190232563299</v>
      </c>
      <c r="O21" s="1">
        <f t="shared" si="16"/>
        <v>-78.7016846794195</v>
      </c>
      <c r="P21" s="1">
        <f t="shared" si="17"/>
        <v>138.33038801660547</v>
      </c>
      <c r="Q21" s="1">
        <f t="shared" si="18"/>
        <v>48.600170370392014</v>
      </c>
      <c r="R21" s="9">
        <f t="shared" si="19"/>
        <v>-3.1069351542579526</v>
      </c>
      <c r="S21" s="9">
        <f t="shared" si="20"/>
        <v>2.3548563840057239</v>
      </c>
      <c r="T21" s="10">
        <f t="shared" si="21"/>
        <v>-273.08654960844535</v>
      </c>
      <c r="U21" s="10">
        <f t="shared" si="22"/>
        <v>-73.173320431384681</v>
      </c>
      <c r="V21" s="10">
        <f t="shared" si="1"/>
        <v>282.71999999999997</v>
      </c>
      <c r="W21">
        <f t="shared" si="23"/>
        <v>116.52762806917258</v>
      </c>
      <c r="X21">
        <f t="shared" si="24"/>
        <v>-102.73230761781956</v>
      </c>
      <c r="Y21">
        <f t="shared" si="25"/>
        <v>155.34675771289764</v>
      </c>
      <c r="Z21">
        <f t="shared" si="26"/>
        <v>-156.55892153927275</v>
      </c>
      <c r="AA21">
        <f t="shared" si="27"/>
        <v>-175.90562804920418</v>
      </c>
      <c r="AB21">
        <f t="shared" si="28"/>
        <v>235.48563840057238</v>
      </c>
      <c r="AC21">
        <f t="shared" si="2"/>
        <v>329.67989376080135</v>
      </c>
    </row>
    <row r="22" spans="2:29" x14ac:dyDescent="0.3">
      <c r="B22">
        <f t="shared" si="3"/>
        <v>120</v>
      </c>
      <c r="C22" s="11">
        <f t="shared" si="4"/>
        <v>2.0943951023931953</v>
      </c>
      <c r="D22" s="1">
        <f t="shared" si="5"/>
        <v>-0.26666666666666616</v>
      </c>
      <c r="E22" s="1">
        <f t="shared" si="6"/>
        <v>-1.7320508075688774</v>
      </c>
      <c r="F22" s="1">
        <f t="shared" si="7"/>
        <v>7.4</v>
      </c>
      <c r="G22" s="1">
        <f t="shared" si="8"/>
        <v>-5.966666666666665</v>
      </c>
      <c r="H22" s="1">
        <f t="shared" si="9"/>
        <v>-1.7320508075688774</v>
      </c>
      <c r="I22" s="1">
        <f t="shared" si="10"/>
        <v>1.7000000000000006</v>
      </c>
      <c r="J22" s="1">
        <f t="shared" si="11"/>
        <v>-2.930427563990766</v>
      </c>
      <c r="K22" s="1">
        <f t="shared" si="12"/>
        <v>-1.2191698224860135</v>
      </c>
      <c r="L22" s="1">
        <f t="shared" si="13"/>
        <v>2.4860483131424016</v>
      </c>
      <c r="M22" s="1">
        <f t="shared" si="14"/>
        <v>0.77479057163764908</v>
      </c>
      <c r="N22" s="1">
        <f t="shared" si="15"/>
        <v>-167.90113158547388</v>
      </c>
      <c r="O22" s="1">
        <f t="shared" si="16"/>
        <v>-69.853285338162337</v>
      </c>
      <c r="P22" s="1">
        <f t="shared" si="17"/>
        <v>142.44007600867727</v>
      </c>
      <c r="Q22" s="1">
        <f t="shared" si="18"/>
        <v>44.392229761365755</v>
      </c>
      <c r="R22" s="9">
        <f t="shared" si="19"/>
        <v>-2.1798486354785278</v>
      </c>
      <c r="S22" s="9">
        <f t="shared" si="20"/>
        <v>2.7657117414515207</v>
      </c>
      <c r="T22" s="10">
        <f t="shared" si="21"/>
        <v>-244.84270215793649</v>
      </c>
      <c r="U22" s="10">
        <f t="shared" si="22"/>
        <v>-141.35999999999993</v>
      </c>
      <c r="V22" s="10">
        <f t="shared" si="1"/>
        <v>282.71999999999997</v>
      </c>
      <c r="W22">
        <f t="shared" si="23"/>
        <v>76.247447480374476</v>
      </c>
      <c r="X22">
        <f t="shared" si="24"/>
        <v>-77.882455898113122</v>
      </c>
      <c r="Y22">
        <f t="shared" si="25"/>
        <v>108.9924317739264</v>
      </c>
      <c r="Z22">
        <f t="shared" si="26"/>
        <v>-168.595254677562</v>
      </c>
      <c r="AA22">
        <f t="shared" si="27"/>
        <v>-219.24245589811301</v>
      </c>
      <c r="AB22">
        <f t="shared" si="28"/>
        <v>276.57117414515204</v>
      </c>
      <c r="AC22">
        <f t="shared" si="2"/>
        <v>387.19964380321289</v>
      </c>
    </row>
    <row r="23" spans="2:29" x14ac:dyDescent="0.3">
      <c r="B23">
        <f t="shared" si="3"/>
        <v>135</v>
      </c>
      <c r="C23" s="11">
        <f t="shared" si="4"/>
        <v>2.3561944901923448</v>
      </c>
      <c r="D23" s="1">
        <f t="shared" si="5"/>
        <v>-0.26666666666666661</v>
      </c>
      <c r="E23" s="1">
        <f t="shared" si="6"/>
        <v>-1.4142135623730951</v>
      </c>
      <c r="F23" s="1">
        <f t="shared" si="7"/>
        <v>7.8142135623730944</v>
      </c>
      <c r="G23" s="1">
        <f t="shared" si="8"/>
        <v>-6.5879870102263087</v>
      </c>
      <c r="H23" s="1">
        <f t="shared" si="9"/>
        <v>-1.4142135623730951</v>
      </c>
      <c r="I23" s="1">
        <f t="shared" si="10"/>
        <v>1.4928932188134527</v>
      </c>
      <c r="J23" s="1">
        <f t="shared" si="11"/>
        <v>-2.9121752650595889</v>
      </c>
      <c r="K23" s="1">
        <f t="shared" si="12"/>
        <v>-1.0739381535193713</v>
      </c>
      <c r="L23" s="1">
        <f t="shared" si="13"/>
        <v>2.5656696382874462</v>
      </c>
      <c r="M23" s="1">
        <f t="shared" si="14"/>
        <v>0.72743252674722902</v>
      </c>
      <c r="N23" s="1">
        <f t="shared" si="15"/>
        <v>-166.85535189030628</v>
      </c>
      <c r="O23" s="1">
        <f t="shared" si="16"/>
        <v>-61.532123654732658</v>
      </c>
      <c r="P23" s="1">
        <f t="shared" si="17"/>
        <v>147.00204189872719</v>
      </c>
      <c r="Q23" s="1">
        <f t="shared" si="18"/>
        <v>41.678813663153598</v>
      </c>
      <c r="R23" s="9">
        <f t="shared" si="19"/>
        <v>-1.2191534334642837</v>
      </c>
      <c r="S23" s="9">
        <f t="shared" si="20"/>
        <v>2.9264871701798758</v>
      </c>
      <c r="T23" s="10">
        <f t="shared" si="21"/>
        <v>-199.91322917706071</v>
      </c>
      <c r="U23" s="10">
        <f t="shared" si="22"/>
        <v>-199.91322917706069</v>
      </c>
      <c r="V23" s="10">
        <f t="shared" si="1"/>
        <v>282.71999999999997</v>
      </c>
      <c r="W23">
        <f t="shared" si="23"/>
        <v>40.534061251198018</v>
      </c>
      <c r="X23">
        <f t="shared" si="24"/>
        <v>-45.52831662057698</v>
      </c>
      <c r="Y23">
        <f t="shared" si="25"/>
        <v>60.957671673214179</v>
      </c>
      <c r="Z23">
        <f t="shared" si="26"/>
        <v>-159.37916792586265</v>
      </c>
      <c r="AA23">
        <f t="shared" si="27"/>
        <v>-245.44154579763762</v>
      </c>
      <c r="AB23">
        <f t="shared" si="28"/>
        <v>292.64871701798756</v>
      </c>
      <c r="AC23">
        <f t="shared" si="2"/>
        <v>409.70820382518264</v>
      </c>
    </row>
    <row r="24" spans="2:29" x14ac:dyDescent="0.3">
      <c r="B24">
        <f t="shared" si="3"/>
        <v>150</v>
      </c>
      <c r="C24" s="11">
        <f t="shared" si="4"/>
        <v>2.6179938779914944</v>
      </c>
      <c r="D24" s="1">
        <f t="shared" si="5"/>
        <v>-0.26666666666666661</v>
      </c>
      <c r="E24" s="1">
        <f t="shared" si="6"/>
        <v>-0.99999999999999989</v>
      </c>
      <c r="F24" s="1">
        <f t="shared" si="7"/>
        <v>8.1320508075688771</v>
      </c>
      <c r="G24" s="1">
        <f t="shared" si="8"/>
        <v>-7.0647428780199828</v>
      </c>
      <c r="H24" s="1">
        <f t="shared" si="9"/>
        <v>-0.99999999999999989</v>
      </c>
      <c r="I24" s="1">
        <f t="shared" si="10"/>
        <v>1.3339745962155614</v>
      </c>
      <c r="J24" s="1">
        <f t="shared" si="11"/>
        <v>-2.8835260781853322</v>
      </c>
      <c r="K24" s="1">
        <f t="shared" si="12"/>
        <v>-0.94487423394474346</v>
      </c>
      <c r="L24" s="1">
        <f t="shared" si="13"/>
        <v>2.6465103097048557</v>
      </c>
      <c r="M24" s="1">
        <f t="shared" si="14"/>
        <v>0.70785846546426689</v>
      </c>
      <c r="N24" s="1">
        <f t="shared" si="15"/>
        <v>-165.21387439592976</v>
      </c>
      <c r="O24" s="1">
        <f t="shared" si="16"/>
        <v>-54.137305775690585</v>
      </c>
      <c r="P24" s="1">
        <f t="shared" si="17"/>
        <v>151.63387118394863</v>
      </c>
      <c r="Q24" s="1">
        <f t="shared" si="18"/>
        <v>40.557302563709435</v>
      </c>
      <c r="R24" s="9">
        <f t="shared" si="19"/>
        <v>-0.17278034672063805</v>
      </c>
      <c r="S24" s="9">
        <f t="shared" si="20"/>
        <v>2.8571177800483469</v>
      </c>
      <c r="T24">
        <f t="shared" si="21"/>
        <v>-141.35999999999996</v>
      </c>
      <c r="U24">
        <f t="shared" si="22"/>
        <v>-244.84270215793649</v>
      </c>
      <c r="V24">
        <f t="shared" si="1"/>
        <v>282.71999999999997</v>
      </c>
      <c r="W24">
        <f t="shared" si="23"/>
        <v>5.6171600794716197</v>
      </c>
      <c r="X24">
        <f t="shared" si="24"/>
        <v>-6.563545777539006</v>
      </c>
      <c r="Y24">
        <f t="shared" si="25"/>
        <v>8.6390173360319</v>
      </c>
      <c r="Z24">
        <f t="shared" si="26"/>
        <v>-135.74283992052833</v>
      </c>
      <c r="AA24">
        <f t="shared" si="27"/>
        <v>-251.40624793547545</v>
      </c>
      <c r="AB24">
        <f t="shared" si="28"/>
        <v>285.71177800483468</v>
      </c>
      <c r="AC24">
        <f t="shared" si="2"/>
        <v>399.99648920676856</v>
      </c>
    </row>
    <row r="25" spans="2:29" x14ac:dyDescent="0.3">
      <c r="B25">
        <f t="shared" si="3"/>
        <v>165</v>
      </c>
      <c r="C25" s="11">
        <f t="shared" si="4"/>
        <v>2.8797932657906435</v>
      </c>
      <c r="D25" s="1">
        <f t="shared" si="5"/>
        <v>-0.26666666666666661</v>
      </c>
      <c r="E25" s="1">
        <f t="shared" si="6"/>
        <v>-0.51763809020504203</v>
      </c>
      <c r="F25" s="1">
        <f t="shared" si="7"/>
        <v>8.3318516525781359</v>
      </c>
      <c r="G25" s="1">
        <f t="shared" si="8"/>
        <v>-7.3644441455338718</v>
      </c>
      <c r="H25" s="1">
        <f t="shared" si="9"/>
        <v>-0.51763809020504203</v>
      </c>
      <c r="I25" s="1">
        <f t="shared" si="10"/>
        <v>1.234074173710932</v>
      </c>
      <c r="J25" s="1">
        <f t="shared" si="11"/>
        <v>-2.8428066459239099</v>
      </c>
      <c r="K25" s="1">
        <f t="shared" si="12"/>
        <v>-0.83905474238825695</v>
      </c>
      <c r="L25" s="1">
        <f t="shared" si="13"/>
        <v>2.7225500863746239</v>
      </c>
      <c r="M25" s="1">
        <f t="shared" si="14"/>
        <v>0.7187981828389709</v>
      </c>
      <c r="N25" s="1">
        <f t="shared" si="15"/>
        <v>-162.88082278318143</v>
      </c>
      <c r="O25" s="1">
        <f t="shared" si="16"/>
        <v>-48.074295519283659</v>
      </c>
      <c r="P25" s="1">
        <f t="shared" si="17"/>
        <v>155.99062946224367</v>
      </c>
      <c r="Q25" s="1">
        <f t="shared" si="18"/>
        <v>41.184102198345911</v>
      </c>
      <c r="R25" s="9">
        <f t="shared" si="19"/>
        <v>0.97546264336482369</v>
      </c>
      <c r="S25" s="9">
        <f t="shared" si="20"/>
        <v>2.5876897506497025</v>
      </c>
      <c r="T25">
        <f t="shared" si="21"/>
        <v>-73.173320431384738</v>
      </c>
      <c r="U25">
        <f t="shared" si="22"/>
        <v>-273.08654960844535</v>
      </c>
      <c r="V25">
        <f t="shared" si="1"/>
        <v>282.71999999999997</v>
      </c>
      <c r="W25">
        <f t="shared" si="23"/>
        <v>-32.116164405076276</v>
      </c>
      <c r="X25">
        <f t="shared" si="24"/>
        <v>36.706544449278177</v>
      </c>
      <c r="Y25">
        <f t="shared" si="25"/>
        <v>48.773132168241183</v>
      </c>
      <c r="Z25">
        <f t="shared" si="26"/>
        <v>-105.28948483646099</v>
      </c>
      <c r="AA25">
        <f t="shared" si="27"/>
        <v>-236.3800051591671</v>
      </c>
      <c r="AB25">
        <f t="shared" si="28"/>
        <v>258.76897506497028</v>
      </c>
      <c r="AC25">
        <f t="shared" si="2"/>
        <v>362.27656509095834</v>
      </c>
    </row>
    <row r="26" spans="2:29" x14ac:dyDescent="0.3">
      <c r="B26">
        <f t="shared" si="3"/>
        <v>180</v>
      </c>
      <c r="C26" s="11">
        <f t="shared" si="4"/>
        <v>3.1415926535897931</v>
      </c>
      <c r="D26" s="1">
        <f t="shared" si="5"/>
        <v>-0.26666666666666705</v>
      </c>
      <c r="E26" s="1">
        <f t="shared" si="6"/>
        <v>-2.45029690981724E-16</v>
      </c>
      <c r="F26" s="1">
        <f t="shared" si="7"/>
        <v>8.4</v>
      </c>
      <c r="G26" s="1">
        <f t="shared" si="8"/>
        <v>-7.4666666666666668</v>
      </c>
      <c r="H26" s="1">
        <f t="shared" si="9"/>
        <v>-2.45029690981724E-16</v>
      </c>
      <c r="I26" s="1">
        <f t="shared" si="10"/>
        <v>1.2000000000000002</v>
      </c>
      <c r="J26" s="1">
        <f t="shared" si="11"/>
        <v>-2.7889449759582896</v>
      </c>
      <c r="K26" s="1">
        <f t="shared" si="12"/>
        <v>-0.76254997576756978</v>
      </c>
      <c r="L26" s="1">
        <f t="shared" si="13"/>
        <v>2.7889449759582896</v>
      </c>
      <c r="M26" s="1">
        <f t="shared" si="14"/>
        <v>0.76254997576756978</v>
      </c>
      <c r="N26" s="1">
        <f t="shared" si="15"/>
        <v>-159.79477641662484</v>
      </c>
      <c r="O26" s="1">
        <f t="shared" si="16"/>
        <v>-43.690895279284945</v>
      </c>
      <c r="P26" s="1">
        <f t="shared" si="17"/>
        <v>159.79477641662484</v>
      </c>
      <c r="Q26" s="1">
        <f t="shared" si="18"/>
        <v>43.690895279284945</v>
      </c>
      <c r="R26" s="9">
        <f t="shared" si="19"/>
        <v>2.1747692307692303</v>
      </c>
      <c r="S26" s="9">
        <f t="shared" si="20"/>
        <v>2.1747692307692303</v>
      </c>
      <c r="T26">
        <f t="shared" si="21"/>
        <v>-3.4637397117176502E-14</v>
      </c>
      <c r="U26">
        <f t="shared" si="22"/>
        <v>-282.71999999999997</v>
      </c>
      <c r="V26">
        <f t="shared" si="1"/>
        <v>282.71999999999997</v>
      </c>
      <c r="W26">
        <f t="shared" si="23"/>
        <v>-75.112997140028071</v>
      </c>
      <c r="X26">
        <f t="shared" si="24"/>
        <v>78.626272189349095</v>
      </c>
      <c r="Y26">
        <f t="shared" si="25"/>
        <v>108.73846153846152</v>
      </c>
      <c r="Z26">
        <f t="shared" si="26"/>
        <v>-75.112997140028085</v>
      </c>
      <c r="AA26">
        <f t="shared" si="27"/>
        <v>-204.09372781065085</v>
      </c>
      <c r="AB26">
        <f t="shared" si="28"/>
        <v>217.47692307692304</v>
      </c>
      <c r="AC26">
        <f t="shared" si="2"/>
        <v>304.46769230769223</v>
      </c>
    </row>
    <row r="27" spans="2:29" x14ac:dyDescent="0.3">
      <c r="B27">
        <f t="shared" si="3"/>
        <v>195</v>
      </c>
      <c r="C27" s="11">
        <f t="shared" si="4"/>
        <v>3.4033920413889422</v>
      </c>
      <c r="D27" s="1">
        <f t="shared" si="5"/>
        <v>-0.26666666666666616</v>
      </c>
      <c r="E27" s="1">
        <f t="shared" si="6"/>
        <v>0.5176380902050407</v>
      </c>
      <c r="F27" s="1">
        <f t="shared" si="7"/>
        <v>8.3318516525781376</v>
      </c>
      <c r="G27" s="1">
        <f t="shared" si="8"/>
        <v>-7.3644441455338718</v>
      </c>
      <c r="H27" s="1">
        <f t="shared" si="9"/>
        <v>0.5176380902050407</v>
      </c>
      <c r="I27" s="1">
        <f t="shared" si="10"/>
        <v>1.234074173710932</v>
      </c>
      <c r="J27" s="1">
        <f t="shared" si="11"/>
        <v>-2.7225500863746244</v>
      </c>
      <c r="K27" s="1">
        <f t="shared" si="12"/>
        <v>-0.71879818283897112</v>
      </c>
      <c r="L27" s="1">
        <f t="shared" si="13"/>
        <v>2.8428066459239103</v>
      </c>
      <c r="M27" s="1">
        <f t="shared" si="14"/>
        <v>0.83905474238825684</v>
      </c>
      <c r="N27" s="1">
        <f t="shared" si="15"/>
        <v>-155.99062946224373</v>
      </c>
      <c r="O27" s="1">
        <f t="shared" si="16"/>
        <v>-41.184102198345926</v>
      </c>
      <c r="P27" s="1">
        <f t="shared" si="17"/>
        <v>162.88082278318146</v>
      </c>
      <c r="Q27" s="1">
        <f t="shared" si="18"/>
        <v>48.074295519283652</v>
      </c>
      <c r="R27" s="9">
        <f t="shared" si="19"/>
        <v>3.3119366136768531</v>
      </c>
      <c r="S27" s="9">
        <f t="shared" si="20"/>
        <v>1.6997095063919792</v>
      </c>
      <c r="T27">
        <f t="shared" si="21"/>
        <v>73.173320431384539</v>
      </c>
      <c r="U27">
        <f t="shared" si="22"/>
        <v>-273.08654960844541</v>
      </c>
      <c r="V27">
        <f t="shared" si="1"/>
        <v>282.71999999999997</v>
      </c>
      <c r="W27">
        <f t="shared" si="23"/>
        <v>-123.2060065163008</v>
      </c>
      <c r="X27">
        <f t="shared" si="24"/>
        <v>110.64623938859602</v>
      </c>
      <c r="Y27">
        <f t="shared" si="25"/>
        <v>165.59683068384265</v>
      </c>
      <c r="Z27">
        <f t="shared" si="26"/>
        <v>-50.03268608491625</v>
      </c>
      <c r="AA27">
        <f t="shared" si="27"/>
        <v>-162.44031021984932</v>
      </c>
      <c r="AB27">
        <f t="shared" si="28"/>
        <v>169.97095063919792</v>
      </c>
      <c r="AC27">
        <f t="shared" si="2"/>
        <v>237.95933089487707</v>
      </c>
    </row>
    <row r="28" spans="2:29" x14ac:dyDescent="0.3">
      <c r="B28">
        <f t="shared" si="3"/>
        <v>210</v>
      </c>
      <c r="C28" s="11">
        <f t="shared" si="4"/>
        <v>3.6651914291880923</v>
      </c>
      <c r="D28" s="1">
        <f t="shared" si="5"/>
        <v>-0.26666666666666705</v>
      </c>
      <c r="E28" s="1">
        <f t="shared" si="6"/>
        <v>1.0000000000000002</v>
      </c>
      <c r="F28" s="1">
        <f t="shared" si="7"/>
        <v>8.1320508075688771</v>
      </c>
      <c r="G28" s="1">
        <f t="shared" si="8"/>
        <v>-7.0647428780199828</v>
      </c>
      <c r="H28" s="1">
        <f t="shared" si="9"/>
        <v>1.0000000000000002</v>
      </c>
      <c r="I28" s="1">
        <f t="shared" si="10"/>
        <v>1.3339745962155614</v>
      </c>
      <c r="J28" s="1">
        <f t="shared" si="11"/>
        <v>-2.6465103097048552</v>
      </c>
      <c r="K28" s="1">
        <f t="shared" si="12"/>
        <v>-0.70785846546426689</v>
      </c>
      <c r="L28" s="1">
        <f t="shared" si="13"/>
        <v>2.8835260781853318</v>
      </c>
      <c r="M28" s="1">
        <f t="shared" si="14"/>
        <v>0.94487423394474346</v>
      </c>
      <c r="N28" s="1">
        <f t="shared" si="15"/>
        <v>-151.6338711839486</v>
      </c>
      <c r="O28" s="1">
        <f t="shared" si="16"/>
        <v>-40.557302563709435</v>
      </c>
      <c r="P28" s="1">
        <f t="shared" si="17"/>
        <v>165.21387439592974</v>
      </c>
      <c r="Q28" s="1">
        <f t="shared" si="18"/>
        <v>54.137305775690585</v>
      </c>
      <c r="R28" s="9">
        <f t="shared" si="19"/>
        <v>4.2688983940732639</v>
      </c>
      <c r="S28" s="9">
        <f t="shared" si="20"/>
        <v>1.2390002673042759</v>
      </c>
      <c r="T28">
        <f t="shared" si="21"/>
        <v>141.36000000000001</v>
      </c>
      <c r="U28">
        <f t="shared" si="22"/>
        <v>-244.84270215793646</v>
      </c>
      <c r="V28">
        <f t="shared" si="1"/>
        <v>282.71999999999997</v>
      </c>
      <c r="W28">
        <f t="shared" si="23"/>
        <v>-172.980727828901</v>
      </c>
      <c r="X28">
        <f t="shared" si="24"/>
        <v>125.04559787168401</v>
      </c>
      <c r="Y28">
        <f t="shared" si="25"/>
        <v>213.44491970366317</v>
      </c>
      <c r="Z28">
        <f t="shared" si="26"/>
        <v>-31.620727828900996</v>
      </c>
      <c r="AA28">
        <f t="shared" si="27"/>
        <v>-119.79710428625242</v>
      </c>
      <c r="AB28">
        <f t="shared" si="28"/>
        <v>123.9000267304276</v>
      </c>
      <c r="AC28">
        <f t="shared" si="2"/>
        <v>173.46003742259862</v>
      </c>
    </row>
    <row r="29" spans="2:29" x14ac:dyDescent="0.3">
      <c r="B29">
        <f t="shared" si="3"/>
        <v>225</v>
      </c>
      <c r="C29" s="11">
        <f t="shared" si="4"/>
        <v>3.9269908169872414</v>
      </c>
      <c r="D29" s="1">
        <f t="shared" si="5"/>
        <v>-0.26666666666666616</v>
      </c>
      <c r="E29" s="1">
        <f t="shared" si="6"/>
        <v>1.4142135623730949</v>
      </c>
      <c r="F29" s="1">
        <f t="shared" si="7"/>
        <v>7.8142135623730962</v>
      </c>
      <c r="G29" s="1">
        <f t="shared" si="8"/>
        <v>-6.5879870102263087</v>
      </c>
      <c r="H29" s="1">
        <f t="shared" si="9"/>
        <v>1.4142135623730949</v>
      </c>
      <c r="I29" s="1">
        <f t="shared" si="10"/>
        <v>1.4928932188134527</v>
      </c>
      <c r="J29" s="1">
        <f t="shared" si="11"/>
        <v>-2.5656696382874467</v>
      </c>
      <c r="K29" s="1">
        <f t="shared" si="12"/>
        <v>-0.72743252674722902</v>
      </c>
      <c r="L29" s="1">
        <f t="shared" si="13"/>
        <v>2.9121752650595889</v>
      </c>
      <c r="M29" s="1">
        <f t="shared" si="14"/>
        <v>1.0739381535193713</v>
      </c>
      <c r="N29" s="1">
        <f t="shared" si="15"/>
        <v>-147.00204189872721</v>
      </c>
      <c r="O29" s="1">
        <f t="shared" si="16"/>
        <v>-41.678813663153598</v>
      </c>
      <c r="P29" s="1">
        <f t="shared" si="17"/>
        <v>166.85535189030628</v>
      </c>
      <c r="Q29" s="1">
        <f t="shared" si="18"/>
        <v>61.532123654732658</v>
      </c>
      <c r="R29" s="9">
        <f t="shared" si="19"/>
        <v>4.9797819137961001</v>
      </c>
      <c r="S29" s="9">
        <f t="shared" si="20"/>
        <v>0.83414131015194148</v>
      </c>
      <c r="T29">
        <f t="shared" si="21"/>
        <v>199.91322917706069</v>
      </c>
      <c r="U29">
        <f t="shared" si="22"/>
        <v>-199.91322917706074</v>
      </c>
      <c r="V29">
        <f t="shared" si="1"/>
        <v>282.71999999999997</v>
      </c>
      <c r="W29">
        <f t="shared" si="23"/>
        <v>-218.88245470080898</v>
      </c>
      <c r="X29">
        <f t="shared" si="24"/>
        <v>118.6846274652921</v>
      </c>
      <c r="Y29">
        <f t="shared" si="25"/>
        <v>248.98909568980497</v>
      </c>
      <c r="Z29">
        <f t="shared" si="26"/>
        <v>-18.969225523748367</v>
      </c>
      <c r="AA29">
        <f t="shared" si="27"/>
        <v>-81.228601711768661</v>
      </c>
      <c r="AB29">
        <f t="shared" si="28"/>
        <v>83.414131015194144</v>
      </c>
      <c r="AC29">
        <f t="shared" si="2"/>
        <v>116.7797834212718</v>
      </c>
    </row>
    <row r="30" spans="2:29" x14ac:dyDescent="0.3">
      <c r="B30">
        <f t="shared" si="3"/>
        <v>240</v>
      </c>
      <c r="C30" s="11">
        <f t="shared" si="4"/>
        <v>4.1887902047863905</v>
      </c>
      <c r="D30" s="1">
        <f t="shared" si="5"/>
        <v>-0.26666666666666661</v>
      </c>
      <c r="E30" s="1">
        <f t="shared" si="6"/>
        <v>1.7320508075688767</v>
      </c>
      <c r="F30" s="1">
        <f t="shared" si="7"/>
        <v>7.4</v>
      </c>
      <c r="G30" s="1">
        <f t="shared" si="8"/>
        <v>-5.9666666666666686</v>
      </c>
      <c r="H30" s="1">
        <f t="shared" si="9"/>
        <v>1.7320508075688767</v>
      </c>
      <c r="I30" s="1">
        <f t="shared" si="10"/>
        <v>1.6999999999999997</v>
      </c>
      <c r="J30" s="1">
        <f t="shared" si="11"/>
        <v>-2.4860483131424016</v>
      </c>
      <c r="K30" s="1">
        <f t="shared" si="12"/>
        <v>-0.77479057163764864</v>
      </c>
      <c r="L30" s="1">
        <f t="shared" si="13"/>
        <v>2.9304275639907655</v>
      </c>
      <c r="M30" s="1">
        <f t="shared" si="14"/>
        <v>1.2191698224860128</v>
      </c>
      <c r="N30" s="1">
        <f t="shared" si="15"/>
        <v>-142.44007600867727</v>
      </c>
      <c r="O30" s="1">
        <f t="shared" si="16"/>
        <v>-44.392229761365734</v>
      </c>
      <c r="P30" s="1">
        <f t="shared" si="17"/>
        <v>167.90113158547385</v>
      </c>
      <c r="Q30" s="1">
        <f t="shared" si="18"/>
        <v>69.853285338162308</v>
      </c>
      <c r="R30" s="9">
        <f t="shared" si="19"/>
        <v>5.434179570730322</v>
      </c>
      <c r="S30" s="9">
        <f t="shared" si="20"/>
        <v>0.48861919380027652</v>
      </c>
      <c r="T30">
        <f t="shared" si="21"/>
        <v>244.8427021579364</v>
      </c>
      <c r="U30">
        <f t="shared" si="22"/>
        <v>-141.3600000000001</v>
      </c>
      <c r="V30">
        <f t="shared" si="1"/>
        <v>282.71999999999997</v>
      </c>
      <c r="W30">
        <f t="shared" si="23"/>
        <v>-255.08412389902657</v>
      </c>
      <c r="X30">
        <f t="shared" si="24"/>
        <v>93.583432038064473</v>
      </c>
      <c r="Y30">
        <f t="shared" si="25"/>
        <v>271.7089785365161</v>
      </c>
      <c r="Z30">
        <f t="shared" si="26"/>
        <v>-10.241421741090182</v>
      </c>
      <c r="AA30">
        <f t="shared" si="27"/>
        <v>-47.776567961935555</v>
      </c>
      <c r="AB30">
        <f t="shared" si="28"/>
        <v>48.861919380027651</v>
      </c>
      <c r="AC30">
        <f t="shared" si="2"/>
        <v>68.406687132038712</v>
      </c>
    </row>
    <row r="31" spans="2:29" x14ac:dyDescent="0.3">
      <c r="B31">
        <f t="shared" si="3"/>
        <v>255</v>
      </c>
      <c r="C31" s="11">
        <f t="shared" si="4"/>
        <v>4.4505895925855405</v>
      </c>
      <c r="D31" s="1">
        <f t="shared" si="5"/>
        <v>-0.26666666666666661</v>
      </c>
      <c r="E31" s="1">
        <f t="shared" si="6"/>
        <v>1.9318516525781366</v>
      </c>
      <c r="F31" s="1">
        <f t="shared" si="7"/>
        <v>6.9176380902050418</v>
      </c>
      <c r="G31" s="1">
        <f t="shared" si="8"/>
        <v>-5.2431238019742281</v>
      </c>
      <c r="H31" s="1">
        <f t="shared" si="9"/>
        <v>1.9318516525781366</v>
      </c>
      <c r="I31" s="1">
        <f t="shared" si="10"/>
        <v>1.9411809548974794</v>
      </c>
      <c r="J31" s="1">
        <f t="shared" si="11"/>
        <v>-2.414320726451074</v>
      </c>
      <c r="K31" s="1">
        <f t="shared" si="12"/>
        <v>-0.8482329899935328</v>
      </c>
      <c r="L31" s="1">
        <f t="shared" si="13"/>
        <v>2.9396912609797896</v>
      </c>
      <c r="M31" s="1">
        <f t="shared" si="14"/>
        <v>1.3736035245222484</v>
      </c>
      <c r="N31" s="1">
        <f t="shared" si="15"/>
        <v>-138.33038801660547</v>
      </c>
      <c r="O31" s="1">
        <f t="shared" si="16"/>
        <v>-48.600170370392014</v>
      </c>
      <c r="P31" s="1">
        <f t="shared" si="17"/>
        <v>168.43190232563299</v>
      </c>
      <c r="Q31" s="1">
        <f t="shared" si="18"/>
        <v>78.701684679419515</v>
      </c>
      <c r="R31" s="9">
        <f t="shared" si="19"/>
        <v>5.6443222589646584</v>
      </c>
      <c r="S31" s="9">
        <f t="shared" si="20"/>
        <v>0.18253072070098164</v>
      </c>
      <c r="T31">
        <f t="shared" si="21"/>
        <v>273.08654960844535</v>
      </c>
      <c r="U31">
        <f t="shared" si="22"/>
        <v>-73.173320431384624</v>
      </c>
      <c r="V31">
        <f t="shared" si="1"/>
        <v>282.71999999999997</v>
      </c>
      <c r="W31">
        <f t="shared" si="23"/>
        <v>-276.74688308784073</v>
      </c>
      <c r="X31">
        <f t="shared" si="24"/>
        <v>55.291021954516083</v>
      </c>
      <c r="Y31">
        <f t="shared" si="25"/>
        <v>282.21611294823293</v>
      </c>
      <c r="Z31">
        <f t="shared" si="26"/>
        <v>-3.6603334793953737</v>
      </c>
      <c r="AA31">
        <f t="shared" si="27"/>
        <v>-17.882298476868542</v>
      </c>
      <c r="AB31">
        <f t="shared" si="28"/>
        <v>18.253072070098163</v>
      </c>
      <c r="AC31">
        <f t="shared" si="2"/>
        <v>25.554300898137431</v>
      </c>
    </row>
    <row r="32" spans="2:29" x14ac:dyDescent="0.3">
      <c r="B32">
        <f t="shared" si="3"/>
        <v>270</v>
      </c>
      <c r="C32" s="11">
        <f t="shared" si="4"/>
        <v>4.7123889803846897</v>
      </c>
      <c r="D32" s="1">
        <f t="shared" si="5"/>
        <v>-0.26666666666666661</v>
      </c>
      <c r="E32" s="1">
        <f t="shared" si="6"/>
        <v>2</v>
      </c>
      <c r="F32" s="1">
        <f t="shared" si="7"/>
        <v>6.4</v>
      </c>
      <c r="G32" s="1">
        <f t="shared" si="8"/>
        <v>-4.4666666666666668</v>
      </c>
      <c r="H32" s="1">
        <f t="shared" si="9"/>
        <v>2</v>
      </c>
      <c r="I32" s="1">
        <f t="shared" si="10"/>
        <v>2.2000000000000002</v>
      </c>
      <c r="J32" s="1">
        <f t="shared" si="11"/>
        <v>-2.3577345179131459</v>
      </c>
      <c r="K32" s="1">
        <f t="shared" si="12"/>
        <v>-0.94762884407016001</v>
      </c>
      <c r="L32" s="1">
        <f t="shared" si="13"/>
        <v>2.9406481068688803</v>
      </c>
      <c r="M32" s="1">
        <f t="shared" si="14"/>
        <v>1.5305424330258941</v>
      </c>
      <c r="N32" s="1">
        <f t="shared" si="15"/>
        <v>-135.08823708873507</v>
      </c>
      <c r="O32" s="1">
        <f t="shared" si="16"/>
        <v>-54.295133310080963</v>
      </c>
      <c r="P32" s="1">
        <f t="shared" si="17"/>
        <v>168.48672555672229</v>
      </c>
      <c r="Q32" s="1">
        <f t="shared" si="18"/>
        <v>87.693621778068191</v>
      </c>
      <c r="R32" s="9">
        <f t="shared" si="19"/>
        <v>5.6129363016287064</v>
      </c>
      <c r="S32" s="9">
        <f t="shared" si="20"/>
        <v>-0.11525996877921799</v>
      </c>
      <c r="T32">
        <f t="shared" si="21"/>
        <v>282.71999999999997</v>
      </c>
      <c r="U32">
        <f t="shared" si="22"/>
        <v>-5.1956095675764754E-14</v>
      </c>
      <c r="V32">
        <f t="shared" si="1"/>
        <v>282.71999999999997</v>
      </c>
      <c r="W32">
        <f t="shared" si="23"/>
        <v>-280.41946910604747</v>
      </c>
      <c r="X32">
        <f t="shared" si="24"/>
        <v>11.294076395873775</v>
      </c>
      <c r="Y32">
        <f t="shared" si="25"/>
        <v>280.64681508143531</v>
      </c>
      <c r="Z32">
        <f t="shared" si="26"/>
        <v>2.3005308939524389</v>
      </c>
      <c r="AA32">
        <f t="shared" si="27"/>
        <v>11.294076395873788</v>
      </c>
      <c r="AB32">
        <f t="shared" si="28"/>
        <v>11.525996877921799</v>
      </c>
      <c r="AC32">
        <f t="shared" si="2"/>
        <v>-16.136395629090519</v>
      </c>
    </row>
    <row r="33" spans="2:29" x14ac:dyDescent="0.3">
      <c r="B33">
        <f t="shared" si="3"/>
        <v>285</v>
      </c>
      <c r="C33" s="11">
        <f t="shared" si="4"/>
        <v>4.9741883681838397</v>
      </c>
      <c r="D33" s="1">
        <f t="shared" si="5"/>
        <v>-0.26666666666666661</v>
      </c>
      <c r="E33" s="1">
        <f t="shared" si="6"/>
        <v>1.9318516525781364</v>
      </c>
      <c r="F33" s="1">
        <f t="shared" si="7"/>
        <v>5.882361909794958</v>
      </c>
      <c r="G33" s="1">
        <f t="shared" si="8"/>
        <v>-3.6902095313591032</v>
      </c>
      <c r="H33" s="1">
        <f t="shared" si="9"/>
        <v>1.9318516525781364</v>
      </c>
      <c r="I33" s="1">
        <f t="shared" si="10"/>
        <v>2.4588190451025214</v>
      </c>
      <c r="J33" s="1">
        <f t="shared" si="11"/>
        <v>-2.3241890884625294</v>
      </c>
      <c r="K33" s="1">
        <f t="shared" si="12"/>
        <v>-1.0741564902880243</v>
      </c>
      <c r="L33" s="1">
        <f t="shared" si="13"/>
        <v>2.9330035822560578</v>
      </c>
      <c r="M33" s="1">
        <f t="shared" si="14"/>
        <v>1.6829709840815532</v>
      </c>
      <c r="N33" s="1">
        <f t="shared" si="15"/>
        <v>-133.16622555926088</v>
      </c>
      <c r="O33" s="1">
        <f t="shared" si="16"/>
        <v>-61.544633430089</v>
      </c>
      <c r="P33" s="1">
        <f t="shared" si="17"/>
        <v>168.04872656002371</v>
      </c>
      <c r="Q33" s="1">
        <f t="shared" si="18"/>
        <v>96.427134430851851</v>
      </c>
      <c r="R33" s="9">
        <f t="shared" si="19"/>
        <v>5.3111861759912982</v>
      </c>
      <c r="S33" s="9">
        <f t="shared" si="20"/>
        <v>-0.44409344133668538</v>
      </c>
      <c r="T33">
        <f t="shared" si="21"/>
        <v>273.08654960844535</v>
      </c>
      <c r="U33">
        <f t="shared" si="22"/>
        <v>73.173320431384766</v>
      </c>
      <c r="V33">
        <f t="shared" si="1"/>
        <v>282.72000000000003</v>
      </c>
      <c r="W33">
        <f t="shared" si="23"/>
        <v>-263.89027324097543</v>
      </c>
      <c r="X33">
        <f t="shared" si="24"/>
        <v>-29.726590435265209</v>
      </c>
      <c r="Y33">
        <f t="shared" si="25"/>
        <v>265.55930879956492</v>
      </c>
      <c r="Z33">
        <f t="shared" si="26"/>
        <v>9.1962763674698795</v>
      </c>
      <c r="AA33">
        <f t="shared" si="27"/>
        <v>43.446729996119565</v>
      </c>
      <c r="AB33">
        <f t="shared" si="28"/>
        <v>44.40934413366854</v>
      </c>
      <c r="AC33">
        <f t="shared" si="2"/>
        <v>-62.173081787135956</v>
      </c>
    </row>
    <row r="34" spans="2:29" x14ac:dyDescent="0.3">
      <c r="B34">
        <f t="shared" si="3"/>
        <v>300</v>
      </c>
      <c r="C34" s="11">
        <f t="shared" si="4"/>
        <v>5.2359877559829888</v>
      </c>
      <c r="D34" s="1">
        <f t="shared" si="5"/>
        <v>-0.26666666666666661</v>
      </c>
      <c r="E34" s="1">
        <f t="shared" si="6"/>
        <v>1.7320508075688772</v>
      </c>
      <c r="F34" s="1">
        <f t="shared" si="7"/>
        <v>5.4</v>
      </c>
      <c r="G34" s="1">
        <f t="shared" si="8"/>
        <v>-2.9666666666666668</v>
      </c>
      <c r="H34" s="1">
        <f t="shared" si="9"/>
        <v>1.7320508075688772</v>
      </c>
      <c r="I34" s="1">
        <f t="shared" si="10"/>
        <v>2.7</v>
      </c>
      <c r="J34" s="1">
        <f t="shared" si="11"/>
        <v>-2.3219410375551752</v>
      </c>
      <c r="K34" s="1">
        <f t="shared" si="12"/>
        <v>-1.2291399092792312</v>
      </c>
      <c r="L34" s="1">
        <f t="shared" si="13"/>
        <v>2.9152164306684316</v>
      </c>
      <c r="M34" s="1">
        <f t="shared" si="14"/>
        <v>1.8224153023924874</v>
      </c>
      <c r="N34" s="1">
        <f t="shared" si="15"/>
        <v>-133.03742173013893</v>
      </c>
      <c r="O34" s="1">
        <f t="shared" si="16"/>
        <v>-70.424529232792835</v>
      </c>
      <c r="P34" s="1">
        <f t="shared" si="17"/>
        <v>167.02959784449331</v>
      </c>
      <c r="Q34" s="1">
        <f t="shared" si="18"/>
        <v>104.41670534714721</v>
      </c>
      <c r="R34" s="9">
        <f t="shared" si="19"/>
        <v>4.6596123025682115</v>
      </c>
      <c r="S34" s="9">
        <f t="shared" si="20"/>
        <v>-0.8553665533134599</v>
      </c>
      <c r="T34">
        <f t="shared" si="21"/>
        <v>244.84270215793646</v>
      </c>
      <c r="U34">
        <f t="shared" si="22"/>
        <v>141.36000000000001</v>
      </c>
      <c r="V34">
        <f t="shared" si="1"/>
        <v>282.71999999999997</v>
      </c>
      <c r="W34">
        <f t="shared" si="23"/>
        <v>-225.6441979356556</v>
      </c>
      <c r="X34">
        <f t="shared" si="24"/>
        <v>-58.005714921783735</v>
      </c>
      <c r="Y34">
        <f t="shared" si="25"/>
        <v>232.98061512841056</v>
      </c>
      <c r="Z34">
        <f t="shared" si="26"/>
        <v>19.198504222280835</v>
      </c>
      <c r="AA34">
        <f t="shared" si="27"/>
        <v>83.35428507821625</v>
      </c>
      <c r="AB34">
        <f t="shared" si="28"/>
        <v>85.536655331345983</v>
      </c>
      <c r="AC34">
        <f t="shared" si="2"/>
        <v>-119.75131746388439</v>
      </c>
    </row>
    <row r="35" spans="2:29" x14ac:dyDescent="0.3">
      <c r="B35">
        <f t="shared" si="3"/>
        <v>315</v>
      </c>
      <c r="C35" s="11">
        <f t="shared" si="4"/>
        <v>5.497787143782138</v>
      </c>
      <c r="D35" s="1">
        <f t="shared" si="5"/>
        <v>-0.26666666666666661</v>
      </c>
      <c r="E35" s="1">
        <f t="shared" si="6"/>
        <v>1.4142135623730954</v>
      </c>
      <c r="F35" s="1">
        <f t="shared" si="7"/>
        <v>4.9857864376269054</v>
      </c>
      <c r="G35" s="1">
        <f t="shared" si="8"/>
        <v>-2.3453463231070248</v>
      </c>
      <c r="H35" s="1">
        <f t="shared" si="9"/>
        <v>1.4142135623730954</v>
      </c>
      <c r="I35" s="1">
        <f t="shared" si="10"/>
        <v>2.9071067811865476</v>
      </c>
      <c r="J35" s="1">
        <f t="shared" si="11"/>
        <v>-2.3580672787799122</v>
      </c>
      <c r="K35" s="1">
        <f t="shared" si="12"/>
        <v>-1.4112439067738884</v>
      </c>
      <c r="L35" s="1">
        <f t="shared" si="13"/>
        <v>2.8840892539319554</v>
      </c>
      <c r="M35" s="1">
        <f t="shared" si="14"/>
        <v>1.9372658819259319</v>
      </c>
      <c r="N35" s="1">
        <f t="shared" si="15"/>
        <v>-135.10730288198786</v>
      </c>
      <c r="O35" s="1">
        <f t="shared" si="16"/>
        <v>-80.858319721697612</v>
      </c>
      <c r="P35" s="1">
        <f t="shared" si="17"/>
        <v>165.24614198933543</v>
      </c>
      <c r="Q35" s="1">
        <f t="shared" si="18"/>
        <v>110.99715882904516</v>
      </c>
      <c r="R35" s="9">
        <f t="shared" si="19"/>
        <v>3.509534715146315</v>
      </c>
      <c r="S35" s="9">
        <f t="shared" si="20"/>
        <v>-1.4170841219887103</v>
      </c>
      <c r="T35">
        <f t="shared" si="21"/>
        <v>199.91322917706074</v>
      </c>
      <c r="U35">
        <f t="shared" si="22"/>
        <v>199.91322917706066</v>
      </c>
      <c r="V35">
        <f t="shared" si="1"/>
        <v>282.71999999999997</v>
      </c>
      <c r="W35">
        <f t="shared" si="23"/>
        <v>-163.8247639470712</v>
      </c>
      <c r="X35">
        <f t="shared" si="24"/>
        <v>-62.877114355934111</v>
      </c>
      <c r="Y35">
        <f t="shared" si="25"/>
        <v>175.47673575731577</v>
      </c>
      <c r="Z35">
        <f t="shared" si="26"/>
        <v>36.088465229989552</v>
      </c>
      <c r="AA35">
        <f t="shared" si="27"/>
        <v>137.03611482112655</v>
      </c>
      <c r="AB35">
        <f t="shared" si="28"/>
        <v>141.70841219887103</v>
      </c>
      <c r="AC35">
        <f t="shared" si="2"/>
        <v>-198.39177707841944</v>
      </c>
    </row>
    <row r="36" spans="2:29" x14ac:dyDescent="0.3">
      <c r="B36">
        <f t="shared" si="3"/>
        <v>330</v>
      </c>
      <c r="C36" s="11">
        <f t="shared" si="4"/>
        <v>5.7595865315812871</v>
      </c>
      <c r="D36" s="1">
        <f t="shared" si="5"/>
        <v>-0.26666666666666661</v>
      </c>
      <c r="E36" s="1">
        <f t="shared" si="6"/>
        <v>1.0000000000000009</v>
      </c>
      <c r="F36" s="1">
        <f t="shared" si="7"/>
        <v>4.6679491924311236</v>
      </c>
      <c r="G36" s="1">
        <f t="shared" si="8"/>
        <v>-1.8685904553133517</v>
      </c>
      <c r="H36" s="1">
        <f t="shared" si="9"/>
        <v>1.0000000000000009</v>
      </c>
      <c r="I36" s="1">
        <f t="shared" si="10"/>
        <v>3.0660254037844381</v>
      </c>
      <c r="J36" s="1">
        <f t="shared" si="11"/>
        <v>-2.4345392559022829</v>
      </c>
      <c r="K36" s="1">
        <f t="shared" si="12"/>
        <v>-1.6109809349987751</v>
      </c>
      <c r="L36" s="1">
        <f t="shared" si="13"/>
        <v>2.8344239601141168</v>
      </c>
      <c r="M36" s="1">
        <f t="shared" si="14"/>
        <v>2.0108656392106092</v>
      </c>
      <c r="N36" s="1">
        <f t="shared" si="15"/>
        <v>-139.4888244221207</v>
      </c>
      <c r="O36" s="1">
        <f t="shared" si="16"/>
        <v>-92.30240845146902</v>
      </c>
      <c r="P36" s="1">
        <f t="shared" si="17"/>
        <v>162.40053026529608</v>
      </c>
      <c r="Q36" s="1">
        <f t="shared" si="18"/>
        <v>115.21411429464442</v>
      </c>
      <c r="R36" s="9">
        <f t="shared" si="19"/>
        <v>1.6552648009063675</v>
      </c>
      <c r="S36" s="9">
        <f t="shared" si="20"/>
        <v>-2.1987706522108734</v>
      </c>
      <c r="T36">
        <f t="shared" si="21"/>
        <v>141.3600000000001</v>
      </c>
      <c r="U36">
        <f t="shared" si="22"/>
        <v>244.8427021579364</v>
      </c>
      <c r="V36">
        <f t="shared" si="1"/>
        <v>282.71999999999997</v>
      </c>
      <c r="W36">
        <f t="shared" si="23"/>
        <v>-74.877735494304119</v>
      </c>
      <c r="X36">
        <f t="shared" si="24"/>
        <v>-35.257320233449668</v>
      </c>
      <c r="Y36">
        <f t="shared" si="25"/>
        <v>82.763240045318369</v>
      </c>
      <c r="Z36">
        <f t="shared" si="26"/>
        <v>66.482264505695994</v>
      </c>
      <c r="AA36">
        <f t="shared" si="27"/>
        <v>209.58538192448674</v>
      </c>
      <c r="AB36">
        <f t="shared" si="28"/>
        <v>219.87706522108735</v>
      </c>
      <c r="AC36">
        <f t="shared" si="2"/>
        <v>-307.82789130952227</v>
      </c>
    </row>
    <row r="37" spans="2:29" x14ac:dyDescent="0.3">
      <c r="B37">
        <f t="shared" si="3"/>
        <v>345</v>
      </c>
      <c r="C37" s="11">
        <f t="shared" si="4"/>
        <v>6.0213859193804371</v>
      </c>
      <c r="D37" s="1">
        <f t="shared" si="5"/>
        <v>-0.26666666666666661</v>
      </c>
      <c r="E37" s="1">
        <f t="shared" si="6"/>
        <v>0.51763809020504137</v>
      </c>
      <c r="F37" s="1">
        <f t="shared" si="7"/>
        <v>4.468148347421864</v>
      </c>
      <c r="G37" s="1">
        <f t="shared" si="8"/>
        <v>-1.568889187799462</v>
      </c>
      <c r="H37" s="1">
        <f t="shared" si="9"/>
        <v>0.51763809020504137</v>
      </c>
      <c r="I37" s="1">
        <f t="shared" si="10"/>
        <v>3.1659258262890684</v>
      </c>
      <c r="J37" s="1">
        <f t="shared" si="11"/>
        <v>-2.5422117170948808</v>
      </c>
      <c r="K37" s="1">
        <f t="shared" si="12"/>
        <v>-1.8038251208652529</v>
      </c>
      <c r="L37" s="1">
        <f t="shared" si="13"/>
        <v>2.7599986655009743</v>
      </c>
      <c r="M37" s="1">
        <f t="shared" si="14"/>
        <v>2.0216120692713462</v>
      </c>
      <c r="N37" s="1">
        <f t="shared" si="15"/>
        <v>-145.65800201824271</v>
      </c>
      <c r="O37" s="1">
        <f t="shared" si="16"/>
        <v>-103.3515664052546</v>
      </c>
      <c r="P37" s="1">
        <f t="shared" si="17"/>
        <v>158.13627499494527</v>
      </c>
      <c r="Q37" s="1">
        <f t="shared" si="18"/>
        <v>115.82983938195716</v>
      </c>
      <c r="R37" s="9">
        <f t="shared" si="19"/>
        <v>-1.0039400704945569</v>
      </c>
      <c r="S37" s="9">
        <f t="shared" si="20"/>
        <v>-3.1781727319610811</v>
      </c>
      <c r="T37">
        <f t="shared" si="21"/>
        <v>73.173320431384639</v>
      </c>
      <c r="U37">
        <f t="shared" si="22"/>
        <v>273.08654960844535</v>
      </c>
      <c r="V37">
        <f t="shared" si="1"/>
        <v>282.71999999999997</v>
      </c>
      <c r="W37">
        <f t="shared" si="23"/>
        <v>45.181920439978292</v>
      </c>
      <c r="X37">
        <f t="shared" si="24"/>
        <v>21.870830533315637</v>
      </c>
      <c r="Y37">
        <f t="shared" si="25"/>
        <v>50.197003524727847</v>
      </c>
      <c r="Z37">
        <f t="shared" si="26"/>
        <v>118.35524087136291</v>
      </c>
      <c r="AA37">
        <f t="shared" si="27"/>
        <v>294.95738014176095</v>
      </c>
      <c r="AB37">
        <f t="shared" si="28"/>
        <v>317.81727319610809</v>
      </c>
      <c r="AC37">
        <f t="shared" si="2"/>
        <v>-444.94418247455133</v>
      </c>
    </row>
    <row r="38" spans="2:29" x14ac:dyDescent="0.3">
      <c r="B38">
        <f>B37+15</f>
        <v>360</v>
      </c>
      <c r="C38" s="11">
        <f>B38*PI()/180</f>
        <v>6.2831853071795862</v>
      </c>
      <c r="D38" s="1">
        <f>COS(C38)-$B$8-($B$9*COS(C38))+$B$10</f>
        <v>-0.26666666666666661</v>
      </c>
      <c r="E38" s="1">
        <f>-2*SIN(C38)</f>
        <v>4.90059381963448E-16</v>
      </c>
      <c r="F38" s="1">
        <f>$B$8-(($B$9+1)*COS(C38))+$B$10</f>
        <v>4.4000000000000004</v>
      </c>
      <c r="G38" s="1">
        <f>COS(C38)-$B$8+($B$11*COS(C38))+$B$12</f>
        <v>-1.4666666666666668</v>
      </c>
      <c r="H38" s="1">
        <f>-2*SIN(C38)</f>
        <v>4.90059381963448E-16</v>
      </c>
      <c r="I38" s="1">
        <f>$B$8+($B$11-1)*COS(C38)+$B$12</f>
        <v>3.2000000000000006</v>
      </c>
      <c r="J38" s="1">
        <f>2*ATAN((-E38+SQRT(E38^2-(4*D38*F38)))/(2*D38))</f>
        <v>-2.6588267302640589</v>
      </c>
      <c r="K38" s="1">
        <f>2*ATAN((-H38+SQRT(H38^2-(4*G38*I38)))/(2*G38))</f>
        <v>-1.9513435184847161</v>
      </c>
      <c r="L38" s="1">
        <f>2*ATAN((-E38-SQRT(E38^2-(4*D38*F38)))/(2*D38))</f>
        <v>2.6588267302640594</v>
      </c>
      <c r="M38" s="1">
        <f>2*ATAN((-H38-SQRT(H38^2-(4*G38*I38)))/(2*G38))</f>
        <v>1.9513435184847163</v>
      </c>
      <c r="N38" s="1">
        <f>(J38*180)/PI()</f>
        <v>-152.33955010069911</v>
      </c>
      <c r="O38" s="1">
        <f>(K38*180)/PI()</f>
        <v>-111.80374798938257</v>
      </c>
      <c r="P38" s="1">
        <f>(L38*180)/PI()</f>
        <v>152.33955010069917</v>
      </c>
      <c r="Q38" s="1">
        <f>(M38*180)/PI()</f>
        <v>111.80374798938257</v>
      </c>
      <c r="R38" s="9">
        <f>(($C$2*$F$8)/$C$3)*(SIN(L38-C38))/(SIN(M38-L38))</f>
        <v>-4.0388571428571387</v>
      </c>
      <c r="S38" s="9">
        <f>(($C$2*$F$8)/$C$4)*(SIN(C38-M38))/(SIN(L38-M38))</f>
        <v>-4.0388571428571414</v>
      </c>
      <c r="T38">
        <f>-(($C$2*$F$8)*SIN(C38))</f>
        <v>6.9274794234353005E-14</v>
      </c>
      <c r="U38">
        <f>(($C$2*$F$8)*COS(C38))</f>
        <v>282.71999999999997</v>
      </c>
      <c r="V38">
        <f t="shared" si="1"/>
        <v>282.71999999999997</v>
      </c>
      <c r="W38">
        <f>-(($C$3*R38)*SIN(M38))</f>
        <v>187.49617451091234</v>
      </c>
      <c r="X38">
        <f>(($C$3*R38)*COS(M38))</f>
        <v>75.007346938775441</v>
      </c>
      <c r="Y38">
        <f>SQRT((W38)^2+(X38^2))</f>
        <v>201.94285714285692</v>
      </c>
      <c r="Z38">
        <f>-(($C$4*S38)*SIN(L38))</f>
        <v>187.49617451091243</v>
      </c>
      <c r="AA38">
        <f>(($C$4*S38)*COS(L38))</f>
        <v>357.72734693877538</v>
      </c>
      <c r="AB38">
        <f>SQRT((Z38)^2+(AA38^2))</f>
        <v>403.88571428571413</v>
      </c>
      <c r="AC38">
        <f t="shared" si="2"/>
        <v>-565.43999999999983</v>
      </c>
    </row>
    <row r="39" spans="2:29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2:29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2:29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2:29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2:29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2:29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2:29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2:29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2:29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2:29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3:17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3:17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3:17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3:17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3:17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3:17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3:17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3:17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3:17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3:17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3:17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3:17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3:17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3:17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3:17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3:17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 x14ac:dyDescent="0.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3:17" x14ac:dyDescent="0.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3:17" x14ac:dyDescent="0.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3:17" x14ac:dyDescent="0.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3:17" x14ac:dyDescent="0.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3:17" x14ac:dyDescent="0.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3:17" x14ac:dyDescent="0.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3:17" x14ac:dyDescent="0.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3:17" x14ac:dyDescent="0.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3:17" x14ac:dyDescent="0.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3:17" x14ac:dyDescent="0.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3:17" x14ac:dyDescent="0.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3:17" x14ac:dyDescent="0.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3:17" x14ac:dyDescent="0.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3:17" x14ac:dyDescent="0.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3:17" x14ac:dyDescent="0.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3:17" x14ac:dyDescent="0.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3:17" x14ac:dyDescent="0.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3:17" x14ac:dyDescent="0.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3:17" x14ac:dyDescent="0.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3:17" x14ac:dyDescent="0.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3:17" x14ac:dyDescent="0.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3:17" x14ac:dyDescent="0.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3:17" x14ac:dyDescent="0.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3:17" x14ac:dyDescent="0.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3:17" x14ac:dyDescent="0.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3:17" x14ac:dyDescent="0.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3:17" x14ac:dyDescent="0.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3:17" x14ac:dyDescent="0.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3:17" x14ac:dyDescent="0.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3:17" x14ac:dyDescent="0.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3:17" x14ac:dyDescent="0.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3:17" x14ac:dyDescent="0.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3:17" x14ac:dyDescent="0.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3:17" x14ac:dyDescent="0.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3:17" x14ac:dyDescent="0.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3:17" x14ac:dyDescent="0.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3:17" x14ac:dyDescent="0.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3:17" x14ac:dyDescent="0.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3:17" x14ac:dyDescent="0.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3:17" x14ac:dyDescent="0.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3:17" x14ac:dyDescent="0.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3:17" x14ac:dyDescent="0.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3:17" x14ac:dyDescent="0.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3:17" x14ac:dyDescent="0.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3:17" x14ac:dyDescent="0.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3:17" x14ac:dyDescent="0.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3:17" x14ac:dyDescent="0.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3:17" x14ac:dyDescent="0.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3:17" x14ac:dyDescent="0.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3:17" x14ac:dyDescent="0.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3:17" x14ac:dyDescent="0.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3:17" x14ac:dyDescent="0.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3:17" x14ac:dyDescent="0.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3:17" x14ac:dyDescent="0.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3:17" x14ac:dyDescent="0.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3:17" x14ac:dyDescent="0.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3:17" x14ac:dyDescent="0.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3:17" x14ac:dyDescent="0.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3:17" x14ac:dyDescent="0.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3:17" x14ac:dyDescent="0.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3:17" x14ac:dyDescent="0.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3:17" x14ac:dyDescent="0.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3:17" x14ac:dyDescent="0.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3:17" x14ac:dyDescent="0.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3:17" x14ac:dyDescent="0.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3:17" x14ac:dyDescent="0.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3:17" x14ac:dyDescent="0.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3:17" x14ac:dyDescent="0.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3:17" x14ac:dyDescent="0.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3:17" x14ac:dyDescent="0.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3:17" x14ac:dyDescent="0.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3:17" x14ac:dyDescent="0.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3:17" x14ac:dyDescent="0.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3:17" x14ac:dyDescent="0.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3:17" x14ac:dyDescent="0.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3:17" x14ac:dyDescent="0.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3:17" x14ac:dyDescent="0.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3:17" x14ac:dyDescent="0.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3:17" x14ac:dyDescent="0.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3:17" x14ac:dyDescent="0.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3:17" x14ac:dyDescent="0.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3:17" x14ac:dyDescent="0.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3:17" x14ac:dyDescent="0.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3:17" x14ac:dyDescent="0.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3:17" x14ac:dyDescent="0.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3:17" x14ac:dyDescent="0.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3:17" x14ac:dyDescent="0.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3:17" x14ac:dyDescent="0.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3:17" x14ac:dyDescent="0.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3:17" x14ac:dyDescent="0.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3:17" x14ac:dyDescent="0.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3:17" x14ac:dyDescent="0.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3:17" x14ac:dyDescent="0.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3:17" x14ac:dyDescent="0.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3:17" x14ac:dyDescent="0.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3:17" x14ac:dyDescent="0.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3:17" x14ac:dyDescent="0.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3:17" x14ac:dyDescent="0.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3:17" x14ac:dyDescent="0.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3:17" x14ac:dyDescent="0.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3:17" x14ac:dyDescent="0.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3:17" x14ac:dyDescent="0.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3:17" x14ac:dyDescent="0.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3:17" x14ac:dyDescent="0.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3:17" x14ac:dyDescent="0.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 x14ac:dyDescent="0.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 x14ac:dyDescent="0.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 x14ac:dyDescent="0.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 x14ac:dyDescent="0.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 x14ac:dyDescent="0.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 x14ac:dyDescent="0.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 x14ac:dyDescent="0.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 x14ac:dyDescent="0.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 x14ac:dyDescent="0.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 x14ac:dyDescent="0.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 x14ac:dyDescent="0.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 x14ac:dyDescent="0.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 x14ac:dyDescent="0.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 x14ac:dyDescent="0.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 x14ac:dyDescent="0.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 x14ac:dyDescent="0.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 x14ac:dyDescent="0.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 x14ac:dyDescent="0.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 x14ac:dyDescent="0.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 x14ac:dyDescent="0.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 x14ac:dyDescent="0.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 x14ac:dyDescent="0.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 x14ac:dyDescent="0.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 x14ac:dyDescent="0.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 x14ac:dyDescent="0.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 x14ac:dyDescent="0.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 x14ac:dyDescent="0.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 x14ac:dyDescent="0.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 x14ac:dyDescent="0.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 x14ac:dyDescent="0.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3:17" x14ac:dyDescent="0.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3:17" x14ac:dyDescent="0.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3:17" x14ac:dyDescent="0.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3:17" x14ac:dyDescent="0.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3:17" x14ac:dyDescent="0.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3:17" x14ac:dyDescent="0.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3:17" x14ac:dyDescent="0.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3:17" x14ac:dyDescent="0.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3:17" x14ac:dyDescent="0.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3:17" x14ac:dyDescent="0.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3:17" x14ac:dyDescent="0.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3:17" x14ac:dyDescent="0.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3:17" x14ac:dyDescent="0.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3:17" x14ac:dyDescent="0.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3:17" x14ac:dyDescent="0.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3:17" x14ac:dyDescent="0.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3:17" x14ac:dyDescent="0.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3:17" x14ac:dyDescent="0.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3:17" x14ac:dyDescent="0.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3:17" x14ac:dyDescent="0.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3:17" x14ac:dyDescent="0.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3:17" x14ac:dyDescent="0.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3:17" x14ac:dyDescent="0.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3:17" x14ac:dyDescent="0.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3:17" x14ac:dyDescent="0.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3:17" x14ac:dyDescent="0.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3:17" x14ac:dyDescent="0.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3:17" x14ac:dyDescent="0.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3:17" x14ac:dyDescent="0.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3:17" x14ac:dyDescent="0.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3:17" x14ac:dyDescent="0.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3:17" x14ac:dyDescent="0.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3:17" x14ac:dyDescent="0.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3:17" x14ac:dyDescent="0.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3:17" x14ac:dyDescent="0.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3:17" x14ac:dyDescent="0.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3:17" x14ac:dyDescent="0.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3:17" x14ac:dyDescent="0.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3:17" x14ac:dyDescent="0.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3:17" x14ac:dyDescent="0.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3:17" x14ac:dyDescent="0.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3:17" x14ac:dyDescent="0.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3:17" x14ac:dyDescent="0.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3:17" x14ac:dyDescent="0.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3:17" x14ac:dyDescent="0.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3:17" x14ac:dyDescent="0.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3:17" x14ac:dyDescent="0.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3:17" x14ac:dyDescent="0.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3:17" x14ac:dyDescent="0.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3:17" x14ac:dyDescent="0.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3:17" x14ac:dyDescent="0.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3:17" x14ac:dyDescent="0.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3:17" x14ac:dyDescent="0.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3:17" x14ac:dyDescent="0.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3:17" x14ac:dyDescent="0.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3:17" x14ac:dyDescent="0.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3:17" x14ac:dyDescent="0.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3:17" x14ac:dyDescent="0.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3:17" x14ac:dyDescent="0.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3:17" x14ac:dyDescent="0.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3:17" x14ac:dyDescent="0.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3:17" x14ac:dyDescent="0.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3:17" x14ac:dyDescent="0.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3:17" x14ac:dyDescent="0.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3:17" x14ac:dyDescent="0.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3:17" x14ac:dyDescent="0.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3:17" x14ac:dyDescent="0.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3:17" x14ac:dyDescent="0.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3:17" x14ac:dyDescent="0.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3:17" x14ac:dyDescent="0.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3:17" x14ac:dyDescent="0.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3:17" x14ac:dyDescent="0.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3:17" x14ac:dyDescent="0.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3:17" x14ac:dyDescent="0.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3:17" x14ac:dyDescent="0.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3:17" x14ac:dyDescent="0.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3:17" x14ac:dyDescent="0.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3:17" x14ac:dyDescent="0.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3:17" x14ac:dyDescent="0.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3:17" x14ac:dyDescent="0.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3:17" x14ac:dyDescent="0.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3:17" x14ac:dyDescent="0.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3:17" x14ac:dyDescent="0.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3:17" x14ac:dyDescent="0.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3:17" x14ac:dyDescent="0.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3:17" x14ac:dyDescent="0.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3:17" x14ac:dyDescent="0.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3:17" x14ac:dyDescent="0.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3:17" x14ac:dyDescent="0.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3:17" x14ac:dyDescent="0.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3:17" x14ac:dyDescent="0.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3:17" x14ac:dyDescent="0.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3:17" x14ac:dyDescent="0.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3:17" x14ac:dyDescent="0.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3:17" x14ac:dyDescent="0.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3:17" x14ac:dyDescent="0.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3:17" x14ac:dyDescent="0.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3:17" x14ac:dyDescent="0.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3:17" x14ac:dyDescent="0.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3:17" x14ac:dyDescent="0.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3:17" x14ac:dyDescent="0.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3:17" x14ac:dyDescent="0.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3:17" x14ac:dyDescent="0.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3:17" x14ac:dyDescent="0.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3:17" x14ac:dyDescent="0.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3:17" x14ac:dyDescent="0.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3:17" x14ac:dyDescent="0.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3:17" x14ac:dyDescent="0.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3:17" x14ac:dyDescent="0.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3:17" x14ac:dyDescent="0.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3:17" x14ac:dyDescent="0.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3:17" x14ac:dyDescent="0.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3:17" x14ac:dyDescent="0.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3:17" x14ac:dyDescent="0.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3:17" x14ac:dyDescent="0.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3:17" x14ac:dyDescent="0.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3:17" x14ac:dyDescent="0.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3:17" x14ac:dyDescent="0.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3:17" x14ac:dyDescent="0.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3:17" x14ac:dyDescent="0.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3:17" x14ac:dyDescent="0.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3:17" x14ac:dyDescent="0.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3:17" x14ac:dyDescent="0.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3:17" x14ac:dyDescent="0.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3:17" x14ac:dyDescent="0.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3:17" x14ac:dyDescent="0.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3:17" x14ac:dyDescent="0.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3:17" x14ac:dyDescent="0.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3:17" x14ac:dyDescent="0.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3:17" x14ac:dyDescent="0.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3:17" x14ac:dyDescent="0.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</sheetData>
  <mergeCells count="2">
    <mergeCell ref="O6:R6"/>
    <mergeCell ref="O11:R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Loez</dc:creator>
  <cp:lastModifiedBy>Aldo Loez</cp:lastModifiedBy>
  <dcterms:created xsi:type="dcterms:W3CDTF">2023-03-02T20:39:23Z</dcterms:created>
  <dcterms:modified xsi:type="dcterms:W3CDTF">2023-05-04T03:21:53Z</dcterms:modified>
</cp:coreProperties>
</file>