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s &amp; inertia" sheetId="1" state="visible" r:id="rId2"/>
    <sheet name="gazebo scene" sheetId="2" state="visible" r:id="rId3"/>
    <sheet name="scene" sheetId="3" state="visible" r:id="rId4"/>
    <sheet name="test" sheetId="4" state="visible" r:id="rId5"/>
    <sheet name="UE4-segment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<sst xmlns="http://schemas.openxmlformats.org/spreadsheetml/2006/main" count="452" uniqueCount="193">
  <si>
    <t xml:space="preserve">scale</t>
  </si>
  <si>
    <t xml:space="preserve">apple</t>
  </si>
  <si>
    <t xml:space="preserve">label</t>
  </si>
  <si>
    <t xml:space="preserve">potted meat can</t>
  </si>
  <si>
    <t xml:space="preserve">book (green)</t>
  </si>
  <si>
    <r>
      <rPr>
        <sz val="11"/>
        <color rgb="FF000000"/>
        <rFont val="Calibri"/>
        <family val="2"/>
        <charset val="129"/>
      </rPr>
      <t xml:space="preserve">BBOX</t>
    </r>
    <r>
      <rPr>
        <sz val="11"/>
        <color rgb="FF000000"/>
        <rFont val="Noto Sans CJK JP"/>
        <family val="2"/>
      </rPr>
      <t xml:space="preserve">의 </t>
    </r>
    <r>
      <rPr>
        <sz val="11"/>
        <color rgb="FF000000"/>
        <rFont val="Calibri"/>
        <family val="2"/>
        <charset val="129"/>
      </rPr>
      <t xml:space="preserve">Inertia</t>
    </r>
    <r>
      <rPr>
        <sz val="11"/>
        <color rgb="FF000000"/>
        <rFont val="Noto Sans CJK JP"/>
        <family val="2"/>
      </rPr>
      <t xml:space="preserve">로 구함</t>
    </r>
  </si>
  <si>
    <t xml:space="preserve">mass (kg)</t>
  </si>
  <si>
    <t xml:space="preserve">Ix</t>
  </si>
  <si>
    <t xml:space="preserve">Iy</t>
  </si>
  <si>
    <t xml:space="preserve">Iz</t>
  </si>
  <si>
    <t xml:space="preserve">potted</t>
  </si>
  <si>
    <t xml:space="preserve">book_green</t>
  </si>
  <si>
    <t xml:space="preserve">length</t>
  </si>
  <si>
    <t xml:space="preserve">width</t>
  </si>
  <si>
    <t xml:space="preserve">height</t>
  </si>
  <si>
    <t xml:space="preserve">cracker</t>
  </si>
  <si>
    <t xml:space="preserve">mustard</t>
  </si>
  <si>
    <t xml:space="preserve">book (orange)</t>
  </si>
  <si>
    <t xml:space="preserve">book_orange</t>
  </si>
  <si>
    <t xml:space="preserve">length (m)</t>
  </si>
  <si>
    <t xml:space="preserve">width (m)</t>
  </si>
  <si>
    <t xml:space="preserve">height (m)</t>
  </si>
  <si>
    <t xml:space="preserve">sugar</t>
  </si>
  <si>
    <t xml:space="preserve">jello</t>
  </si>
  <si>
    <t xml:space="preserve">table</t>
  </si>
  <si>
    <t xml:space="preserve">Tomato soup can</t>
  </si>
  <si>
    <t xml:space="preserve">banana</t>
  </si>
  <si>
    <t xml:space="preserve">book-shelf</t>
  </si>
  <si>
    <t xml:space="preserve">tomato</t>
  </si>
  <si>
    <t xml:space="preserve">reference</t>
  </si>
  <si>
    <t xml:space="preserve">Benchmarking in Manipulation Research: The YCB Object and Model Set and Benchmarking Protocols</t>
  </si>
  <si>
    <t xml:space="preserve">https://en.wikipedia.org/wiki/List_of_moments_of_inertia</t>
  </si>
  <si>
    <t xml:space="preserve">scene#1</t>
  </si>
  <si>
    <t xml:space="preserve">Chaotic</t>
  </si>
  <si>
    <t xml:space="preserve">original_x</t>
  </si>
  <si>
    <t xml:space="preserve">original_y</t>
  </si>
  <si>
    <t xml:space="preserve">original_z</t>
  </si>
  <si>
    <t xml:space="preserve">gazebo_x</t>
  </si>
  <si>
    <t xml:space="preserve">gazebo_y</t>
  </si>
  <si>
    <t xml:space="preserve">gazebo_z</t>
  </si>
  <si>
    <t xml:space="preserve">spam1</t>
  </si>
  <si>
    <t xml:space="preserve">spam2</t>
  </si>
  <si>
    <t xml:space="preserve">tomato1</t>
  </si>
  <si>
    <t xml:space="preserve">tomato2</t>
  </si>
  <si>
    <t xml:space="preserve">aligned</t>
  </si>
  <si>
    <t xml:space="preserve">view</t>
  </si>
  <si>
    <t xml:space="preserve">scene</t>
  </si>
  <si>
    <t xml:space="preserve">messy</t>
  </si>
  <si>
    <t xml:space="preserve">spam</t>
  </si>
  <si>
    <t xml:space="preserve">view1 (200)</t>
  </si>
  <si>
    <t xml:space="preserve">#1</t>
  </si>
  <si>
    <t xml:space="preserve">view3 (200)</t>
  </si>
  <si>
    <t xml:space="preserve">#1 (50)</t>
  </si>
  <si>
    <t xml:space="preserve">#2</t>
  </si>
  <si>
    <t xml:space="preserve">#2 (40)</t>
  </si>
  <si>
    <t xml:space="preserve">#3</t>
  </si>
  <si>
    <t xml:space="preserve">#3 (40)</t>
  </si>
  <si>
    <t xml:space="preserve">#4</t>
  </si>
  <si>
    <t xml:space="preserve">#4 (40)</t>
  </si>
  <si>
    <t xml:space="preserve">#5</t>
  </si>
  <si>
    <t xml:space="preserve">#5 (50)</t>
  </si>
  <si>
    <t xml:space="preserve">#6</t>
  </si>
  <si>
    <t xml:space="preserve">#6 (50)</t>
  </si>
  <si>
    <t xml:space="preserve">#7</t>
  </si>
  <si>
    <t xml:space="preserve">#7 (50)</t>
  </si>
  <si>
    <t xml:space="preserve">#8</t>
  </si>
  <si>
    <t xml:space="preserve">view5 (200)</t>
  </si>
  <si>
    <t xml:space="preserve">#9</t>
  </si>
  <si>
    <t xml:space="preserve">#2 (50)</t>
  </si>
  <si>
    <t xml:space="preserve">#10</t>
  </si>
  <si>
    <t xml:space="preserve">#3 (50)</t>
  </si>
  <si>
    <t xml:space="preserve">view4 (200)</t>
  </si>
  <si>
    <t xml:space="preserve">#4 (50)</t>
  </si>
  <si>
    <r>
      <rPr>
        <sz val="11"/>
        <color rgb="FF000000"/>
        <rFont val="Calibri"/>
        <family val="2"/>
        <charset val="1"/>
      </rPr>
      <t xml:space="preserve">view4</t>
    </r>
    <r>
      <rPr>
        <sz val="11"/>
        <color rgb="FF000000"/>
        <rFont val="Noto Sans CJK JP"/>
        <family val="2"/>
      </rPr>
      <t xml:space="preserve">는 꺼꾸로 </t>
    </r>
    <r>
      <rPr>
        <sz val="11"/>
        <color rgb="FF000000"/>
        <rFont val="Calibri"/>
        <family val="2"/>
        <charset val="1"/>
      </rPr>
      <t xml:space="preserve">(10-&gt;1)</t>
    </r>
  </si>
  <si>
    <t xml:space="preserve">#8 (50)</t>
  </si>
  <si>
    <t xml:space="preserve">messy total</t>
  </si>
  <si>
    <t xml:space="preserve">1st goal </t>
  </si>
  <si>
    <t xml:space="preserve">complete</t>
  </si>
  <si>
    <t xml:space="preserve">aligned total</t>
  </si>
  <si>
    <t xml:space="preserve">2nd goal</t>
  </si>
  <si>
    <t xml:space="preserve">current</t>
  </si>
  <si>
    <t xml:space="preserve">final goal</t>
  </si>
  <si>
    <t xml:space="preserve">tomato can</t>
  </si>
  <si>
    <t xml:space="preserve">cracker box</t>
  </si>
  <si>
    <t xml:space="preserve">sugar box</t>
  </si>
  <si>
    <t xml:space="preserve">total</t>
  </si>
  <si>
    <t xml:space="preserve">-</t>
  </si>
  <si>
    <t xml:space="preserve">gelatine</t>
  </si>
  <si>
    <t xml:space="preserve">#1 (5/5)</t>
  </si>
  <si>
    <t xml:space="preserve">#2 (5/5)</t>
  </si>
  <si>
    <t xml:space="preserve">#3 (5/5)</t>
  </si>
  <si>
    <t xml:space="preserve">#4 (5/5)</t>
  </si>
  <si>
    <t xml:space="preserve">#5 (5/5)</t>
  </si>
  <si>
    <t xml:space="preserve">UE4 - segmentation (grey)</t>
  </si>
  <si>
    <t xml:space="preserve">UE4 - segmentation (color)</t>
  </si>
  <si>
    <t xml:space="preserve">// 8 bit: 3 bit R - 3 bit G - 2 bit B</t>
  </si>
  <si>
    <t xml:space="preserve">int color = floor(Color8Bit); </t>
  </si>
  <si>
    <t xml:space="preserve">float3 outColor;</t>
  </si>
  <si>
    <t xml:space="preserve">// tomato soup</t>
  </si>
  <si>
    <t xml:space="preserve">if(color&gt;230) {</t>
  </si>
  <si>
    <t xml:space="preserve">outColor.x =0.980392;</t>
  </si>
  <si>
    <t xml:space="preserve">outColor.x =0.1;</t>
  </si>
  <si>
    <t xml:space="preserve">outColor.y =0.980392;</t>
  </si>
  <si>
    <t xml:space="preserve">outColor.y =1;</t>
  </si>
  <si>
    <t xml:space="preserve">outColor.z =0.980392;</t>
  </si>
  <si>
    <t xml:space="preserve">outColor.z =0.1;</t>
  </si>
  <si>
    <t xml:space="preserve">}</t>
  </si>
  <si>
    <t xml:space="preserve">// book</t>
  </si>
  <si>
    <t xml:space="preserve">// sugar box</t>
  </si>
  <si>
    <t xml:space="preserve">else if (color&gt;50 &amp;&amp; color &lt;80){</t>
  </si>
  <si>
    <t xml:space="preserve">else if(color &gt;212 &amp;&amp; color&lt;230 ){</t>
  </si>
  <si>
    <t xml:space="preserve">outColor.x =0.2941176;</t>
  </si>
  <si>
    <t xml:space="preserve">outColor.x = 0.1;</t>
  </si>
  <si>
    <t xml:space="preserve">outColor.y =0.2941176;</t>
  </si>
  <si>
    <t xml:space="preserve">outColor.y = 0.1;</t>
  </si>
  <si>
    <t xml:space="preserve">outColor.z =0.2941176;</t>
  </si>
  <si>
    <t xml:space="preserve">outColor.z = 1;</t>
  </si>
  <si>
    <t xml:space="preserve">// sdfsdf (not determined)</t>
  </si>
  <si>
    <t xml:space="preserve">// spam</t>
  </si>
  <si>
    <t xml:space="preserve">else if (color&gt;80 &amp;&amp; color &lt;90){</t>
  </si>
  <si>
    <t xml:space="preserve">else if (color&gt;185 &amp;&amp; color &lt;200){</t>
  </si>
  <si>
    <t xml:space="preserve">outColor.x =1;</t>
  </si>
  <si>
    <t xml:space="preserve">outColor.x =0.48;</t>
  </si>
  <si>
    <t xml:space="preserve">outColor.y =0.3;</t>
  </si>
  <si>
    <t xml:space="preserve">outColor.y =0.21;</t>
  </si>
  <si>
    <t xml:space="preserve">outColor.z =0.86;</t>
  </si>
  <si>
    <t xml:space="preserve">outColor.z =0.08;</t>
  </si>
  <si>
    <t xml:space="preserve">// bookshelf</t>
  </si>
  <si>
    <t xml:space="preserve">// banana</t>
  </si>
  <si>
    <t xml:space="preserve">else if (color&gt;90 &amp;&amp; color &lt;100){</t>
  </si>
  <si>
    <t xml:space="preserve">outColor.x =0.3922;</t>
  </si>
  <si>
    <t xml:space="preserve">outColor.x =0.14;</t>
  </si>
  <si>
    <t xml:space="preserve">outColor.y =0.3922;</t>
  </si>
  <si>
    <t xml:space="preserve">outColor.y =0.96;</t>
  </si>
  <si>
    <t xml:space="preserve">outColor.z =0.3922;</t>
  </si>
  <si>
    <t xml:space="preserve">outColor.z =1;</t>
  </si>
  <si>
    <t xml:space="preserve">// cracker box (purple)</t>
  </si>
  <si>
    <t xml:space="preserve">else if (color &gt;100 &amp;&amp; color &lt;130){</t>
  </si>
  <si>
    <t xml:space="preserve">outColor.x =0.490196;</t>
  </si>
  <si>
    <t xml:space="preserve">outColor.y =0.490196;</t>
  </si>
  <si>
    <t xml:space="preserve">outColor.z =0.490196;</t>
  </si>
  <si>
    <t xml:space="preserve">// jell-o (grey)</t>
  </si>
  <si>
    <t xml:space="preserve">// jell-o</t>
  </si>
  <si>
    <t xml:space="preserve">else if (color&gt;130 &amp;&amp; color&lt;160){</t>
  </si>
  <si>
    <t xml:space="preserve">outColor.x =0.196078;</t>
  </si>
  <si>
    <t xml:space="preserve">outColor.x =0.4;</t>
  </si>
  <si>
    <t xml:space="preserve">outColor.y =0.196078;</t>
  </si>
  <si>
    <t xml:space="preserve">outColor.y =0.4;</t>
  </si>
  <si>
    <t xml:space="preserve">outColor.z =0.196078;</t>
  </si>
  <si>
    <t xml:space="preserve">outColor.z =0.4;</t>
  </si>
  <si>
    <t xml:space="preserve">// mustard (green)</t>
  </si>
  <si>
    <t xml:space="preserve">// apple</t>
  </si>
  <si>
    <t xml:space="preserve">else if (color&gt;160 &amp;&amp; color &lt;180){</t>
  </si>
  <si>
    <t xml:space="preserve">else if (color&lt;50){</t>
  </si>
  <si>
    <t xml:space="preserve">outColor.x =0.5882353;</t>
  </si>
  <si>
    <t xml:space="preserve">outColor.x = 1;</t>
  </si>
  <si>
    <t xml:space="preserve">outColor.y =0.5882353;</t>
  </si>
  <si>
    <t xml:space="preserve">outColor.z =0.5882353;</t>
  </si>
  <si>
    <t xml:space="preserve">outColor.z = 0.1;</t>
  </si>
  <si>
    <t xml:space="preserve">// spam (brown)</t>
  </si>
  <si>
    <t xml:space="preserve">// cracker box</t>
  </si>
  <si>
    <t xml:space="preserve">else if (color&gt;180 &amp;&amp; color &lt;200){</t>
  </si>
  <si>
    <t xml:space="preserve">outColor.x =0.686275;</t>
  </si>
  <si>
    <t xml:space="preserve">outColor.y =0.686275;</t>
  </si>
  <si>
    <t xml:space="preserve">outColor.y =0.15;</t>
  </si>
  <si>
    <t xml:space="preserve">outColor.z =0.686275;</t>
  </si>
  <si>
    <t xml:space="preserve">outColor.z =0.35;</t>
  </si>
  <si>
    <t xml:space="preserve">// mustard</t>
  </si>
  <si>
    <t xml:space="preserve">else if (color&gt;200 &amp;&amp; color &lt;210){</t>
  </si>
  <si>
    <t xml:space="preserve">else{</t>
  </si>
  <si>
    <t xml:space="preserve">outColor.x =0.784314;</t>
  </si>
  <si>
    <t xml:space="preserve">outColor.y =0.784314;</t>
  </si>
  <si>
    <t xml:space="preserve">outColor.y =0.86;</t>
  </si>
  <si>
    <t xml:space="preserve">outColor.z =0.784314;</t>
  </si>
  <si>
    <t xml:space="preserve">outColor.z =0.25;</t>
  </si>
  <si>
    <t xml:space="preserve">// not determined (blue)</t>
  </si>
  <si>
    <t xml:space="preserve">else if (color&gt;210 &amp;&amp; color &lt;230){</t>
  </si>
  <si>
    <t xml:space="preserve">return outColor;</t>
  </si>
  <si>
    <t xml:space="preserve">outColor.y =0.1;</t>
  </si>
  <si>
    <t xml:space="preserve">// banana (blue)</t>
  </si>
  <si>
    <t xml:space="preserve">else if (color&gt;40 &amp;&amp; color &lt;50){</t>
  </si>
  <si>
    <t xml:space="preserve">outColor.x =0.352941;</t>
  </si>
  <si>
    <t xml:space="preserve">outColor.y =0.352941;</t>
  </si>
  <si>
    <t xml:space="preserve">outColor.z =0.352941;</t>
  </si>
  <si>
    <t xml:space="preserve">// apple (red)</t>
  </si>
  <si>
    <t xml:space="preserve">else if (color&gt;20 &amp;&amp; color &lt;40){</t>
  </si>
  <si>
    <t xml:space="preserve">outColor.x =0.0980392;</t>
  </si>
  <si>
    <t xml:space="preserve">outColor.y =0.0980392;</t>
  </si>
  <si>
    <t xml:space="preserve">outColor.z =0.0980392;</t>
  </si>
  <si>
    <t xml:space="preserve">// table</t>
  </si>
  <si>
    <t xml:space="preserve">outColor.x =0.8824;</t>
  </si>
  <si>
    <t xml:space="preserve">outColor.y =0.8824;</t>
  </si>
  <si>
    <t xml:space="preserve">outColor.z =0.8824;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</si>
</sst>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8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29"/>
    </font>
    <font>
      <b val="true"/>
      <sz val="11"/>
      <color rgb="FF000000"/>
      <name val="Noto Sans CJK JP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EEBF7"/>
      </patternFill>
    </fill>
    <fill>
      <patternFill patternType="solid">
        <fgColor rgb="FFFCE9FD"/>
        <bgColor rgb="FFE7E6E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E9F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28</xdr:row>
      <xdr:rowOff>15120</xdr:rowOff>
    </xdr:from>
    <xdr:to>
      <xdr:col>12</xdr:col>
      <xdr:colOff>551160</xdr:colOff>
      <xdr:row>35</xdr:row>
      <xdr:rowOff>176760</xdr:rowOff>
    </xdr:to>
    <xdr:pic>
      <xdr:nvPicPr>
        <xdr:cNvPr id="0" name="그림 5" descr=""/>
        <xdr:cNvPicPr/>
      </xdr:nvPicPr>
      <xdr:blipFill>
        <a:blip r:embed="rId1"/>
        <a:stretch/>
      </xdr:blipFill>
      <xdr:spPr>
        <a:xfrm>
          <a:off x="758880" y="5333760"/>
          <a:ext cx="9041040" cy="1495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Y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5" activeCellId="0" sqref="R5:T7"/>
    </sheetView>
  </sheetViews>
  <sheetFormatPr defaultRowHeight="15" zeroHeight="false" outlineLevelRow="0" outlineLevelCol="0"/>
  <cols>
    <col collapsed="false" customWidth="true" hidden="false" outlineLevel="0" max="2" min="1" style="0" width="9.8"/>
    <col collapsed="false" customWidth="true" hidden="false" outlineLevel="0" max="3" min="3" style="0" width="11.65"/>
    <col collapsed="false" customWidth="true" hidden="false" outlineLevel="0" max="12" min="4" style="0" width="9.8"/>
    <col collapsed="false" customWidth="true" hidden="false" outlineLevel="0" max="15" min="13" style="0" width="12.63"/>
    <col collapsed="false" customWidth="true" hidden="false" outlineLevel="0" max="17" min="16" style="0" width="9.8"/>
    <col collapsed="false" customWidth="true" hidden="false" outlineLevel="0" max="20" min="18" style="0" width="15.82"/>
    <col collapsed="false" customWidth="true" hidden="false" outlineLevel="0" max="1025" min="21" style="0" width="9.8"/>
  </cols>
  <sheetData>
    <row r="2" customFormat="false" ht="15" hidden="false" customHeight="false" outlineLevel="0" collapsed="false">
      <c r="C2" s="1" t="s">
        <v>0</v>
      </c>
      <c r="D2" s="0" t="n">
        <v>0.7</v>
      </c>
    </row>
    <row r="3" customFormat="false" ht="15" hidden="false" customHeight="true" outlineLevel="0" collapsed="false">
      <c r="B3" s="2" t="s">
        <v>1</v>
      </c>
      <c r="C3" s="3" t="s">
        <v>2</v>
      </c>
      <c r="D3" s="4" t="n">
        <v>25</v>
      </c>
      <c r="E3" s="5" t="s">
        <v>3</v>
      </c>
      <c r="F3" s="3" t="s">
        <v>2</v>
      </c>
      <c r="G3" s="4" t="n">
        <v>175</v>
      </c>
      <c r="H3" s="5" t="s">
        <v>4</v>
      </c>
      <c r="I3" s="3" t="s">
        <v>2</v>
      </c>
      <c r="J3" s="4" t="n">
        <v>75</v>
      </c>
      <c r="L3" s="1" t="s">
        <v>5</v>
      </c>
    </row>
    <row r="4" customFormat="false" ht="15" hidden="false" customHeight="false" outlineLevel="0" collapsed="false">
      <c r="B4" s="2"/>
      <c r="C4" s="3" t="s">
        <v>6</v>
      </c>
      <c r="D4" s="6" t="n">
        <v>0.068</v>
      </c>
      <c r="E4" s="5"/>
      <c r="F4" s="3" t="s">
        <v>6</v>
      </c>
      <c r="G4" s="6" t="n">
        <v>0.37</v>
      </c>
      <c r="H4" s="5"/>
      <c r="I4" s="3" t="s">
        <v>6</v>
      </c>
      <c r="J4" s="6" t="n">
        <v>0.4</v>
      </c>
      <c r="L4" s="1" t="s">
        <v>1</v>
      </c>
      <c r="M4" s="1" t="s">
        <v>7</v>
      </c>
      <c r="N4" s="1" t="s">
        <v>8</v>
      </c>
      <c r="O4" s="1" t="s">
        <v>9</v>
      </c>
      <c r="Q4" s="1" t="s">
        <v>10</v>
      </c>
      <c r="R4" s="1" t="s">
        <v>7</v>
      </c>
      <c r="S4" s="1" t="s">
        <v>8</v>
      </c>
      <c r="T4" s="1" t="s">
        <v>9</v>
      </c>
      <c r="V4" s="1" t="s">
        <v>11</v>
      </c>
      <c r="W4" s="1" t="s">
        <v>7</v>
      </c>
      <c r="X4" s="1" t="s">
        <v>8</v>
      </c>
      <c r="Y4" s="1" t="s">
        <v>9</v>
      </c>
    </row>
    <row r="5" customFormat="false" ht="13.8" hidden="false" customHeight="false" outlineLevel="0" collapsed="false">
      <c r="B5" s="2"/>
      <c r="C5" s="3" t="s">
        <v>12</v>
      </c>
      <c r="D5" s="6" t="n">
        <f aca="false">D2*0.075</f>
        <v>0.0525</v>
      </c>
      <c r="E5" s="5"/>
      <c r="F5" s="3" t="s">
        <v>12</v>
      </c>
      <c r="G5" s="6" t="n">
        <f aca="false">D2*0.097</f>
        <v>0.0679</v>
      </c>
      <c r="H5" s="5"/>
      <c r="I5" s="3" t="s">
        <v>12</v>
      </c>
      <c r="J5" s="6" t="n">
        <f aca="false">D2*0.025</f>
        <v>0.0175</v>
      </c>
      <c r="L5" s="1" t="s">
        <v>7</v>
      </c>
      <c r="M5" s="7" t="n">
        <f aca="false">D4*(D6*D6+D7*D7)/12</f>
        <v>3.12375E-005</v>
      </c>
      <c r="N5" s="7" t="n">
        <v>0</v>
      </c>
      <c r="O5" s="7" t="n">
        <v>0</v>
      </c>
      <c r="Q5" s="1" t="s">
        <v>7</v>
      </c>
      <c r="R5" s="7" t="n">
        <f aca="false">G4*(G6*G6+G7*G7)/12</f>
        <v>0.000139359266666667</v>
      </c>
      <c r="S5" s="7" t="n">
        <v>0</v>
      </c>
      <c r="T5" s="7" t="n">
        <v>0</v>
      </c>
      <c r="V5" s="1" t="s">
        <v>7</v>
      </c>
      <c r="W5" s="7" t="n">
        <f aca="false">J4*(J6*J6+J7*J7)/12</f>
        <v>0.000581466666666667</v>
      </c>
      <c r="X5" s="7" t="n">
        <v>0</v>
      </c>
      <c r="Y5" s="7" t="n">
        <v>0</v>
      </c>
    </row>
    <row r="6" customFormat="false" ht="15" hidden="false" customHeight="false" outlineLevel="0" collapsed="false">
      <c r="B6" s="2"/>
      <c r="C6" s="3" t="s">
        <v>13</v>
      </c>
      <c r="D6" s="6" t="n">
        <f aca="false">D2*0.075</f>
        <v>0.0525</v>
      </c>
      <c r="E6" s="5"/>
      <c r="F6" s="3" t="s">
        <v>13</v>
      </c>
      <c r="G6" s="6" t="n">
        <f aca="false">D2*0.082</f>
        <v>0.0574</v>
      </c>
      <c r="H6" s="5"/>
      <c r="I6" s="3" t="s">
        <v>13</v>
      </c>
      <c r="J6" s="6" t="n">
        <f aca="false">D2*0.1</f>
        <v>0.07</v>
      </c>
      <c r="L6" s="1" t="s">
        <v>8</v>
      </c>
      <c r="M6" s="7" t="n">
        <v>0</v>
      </c>
      <c r="N6" s="7" t="n">
        <f aca="false">D4*(D5*D5+D7*D7)/12</f>
        <v>3.12375E-005</v>
      </c>
      <c r="O6" s="7" t="n">
        <v>0</v>
      </c>
      <c r="Q6" s="1" t="s">
        <v>8</v>
      </c>
      <c r="R6" s="7" t="n">
        <v>0</v>
      </c>
      <c r="S6" s="7" t="n">
        <f aca="false">G4*(G5*G5+G7*G7)/12</f>
        <v>0.000179925141666667</v>
      </c>
      <c r="T6" s="7" t="n">
        <v>0</v>
      </c>
      <c r="V6" s="1" t="s">
        <v>8</v>
      </c>
      <c r="W6" s="7" t="n">
        <v>0</v>
      </c>
      <c r="X6" s="7" t="n">
        <f aca="false">J4*(J5*J5+J7*J7)/12</f>
        <v>0.000428341666666667</v>
      </c>
      <c r="Y6" s="7" t="n">
        <v>0</v>
      </c>
    </row>
    <row r="7" customFormat="false" ht="15" hidden="false" customHeight="false" outlineLevel="0" collapsed="false">
      <c r="B7" s="2"/>
      <c r="C7" s="3" t="s">
        <v>14</v>
      </c>
      <c r="D7" s="6" t="n">
        <f aca="false">D2*0.075</f>
        <v>0.0525</v>
      </c>
      <c r="E7" s="5"/>
      <c r="F7" s="3" t="s">
        <v>14</v>
      </c>
      <c r="G7" s="8" t="n">
        <f aca="false">D2*0.05</f>
        <v>0.035</v>
      </c>
      <c r="H7" s="5"/>
      <c r="I7" s="3" t="s">
        <v>14</v>
      </c>
      <c r="J7" s="8" t="n">
        <f aca="false">D2*0.16</f>
        <v>0.112</v>
      </c>
      <c r="L7" s="1" t="s">
        <v>9</v>
      </c>
      <c r="M7" s="7" t="n">
        <v>0</v>
      </c>
      <c r="N7" s="7" t="n">
        <v>0</v>
      </c>
      <c r="O7" s="7" t="n">
        <f aca="false">D4*(D6*D6+D5*D5)/12</f>
        <v>3.12375E-005</v>
      </c>
      <c r="Q7" s="1" t="s">
        <v>9</v>
      </c>
      <c r="R7" s="7" t="n">
        <v>0</v>
      </c>
      <c r="S7" s="7" t="n">
        <v>0</v>
      </c>
      <c r="T7" s="7" t="n">
        <f aca="false">G4*(G6*G6+G5*G5)/12</f>
        <v>0.000243742741666667</v>
      </c>
      <c r="V7" s="1" t="s">
        <v>9</v>
      </c>
      <c r="W7" s="7" t="n">
        <v>0</v>
      </c>
      <c r="X7" s="7" t="n">
        <v>0</v>
      </c>
      <c r="Y7" s="7" t="n">
        <f aca="false">J4*(J6*J6+J5*J5)/12</f>
        <v>0.000173541666666667</v>
      </c>
    </row>
    <row r="8" customFormat="false" ht="15" hidden="false" customHeight="true" outlineLevel="0" collapsed="false">
      <c r="B8" s="2" t="s">
        <v>15</v>
      </c>
      <c r="C8" s="3" t="s">
        <v>2</v>
      </c>
      <c r="D8" s="4" t="n">
        <v>125</v>
      </c>
      <c r="E8" s="5" t="s">
        <v>16</v>
      </c>
      <c r="F8" s="3" t="s">
        <v>2</v>
      </c>
      <c r="G8" s="4" t="n">
        <v>150</v>
      </c>
      <c r="H8" s="5" t="s">
        <v>17</v>
      </c>
      <c r="I8" s="3" t="s">
        <v>2</v>
      </c>
      <c r="J8" s="4" t="n">
        <v>75</v>
      </c>
      <c r="M8" s="7"/>
      <c r="N8" s="7"/>
      <c r="O8" s="7"/>
    </row>
    <row r="9" customFormat="false" ht="15" hidden="false" customHeight="false" outlineLevel="0" collapsed="false">
      <c r="B9" s="2"/>
      <c r="C9" s="3" t="s">
        <v>6</v>
      </c>
      <c r="D9" s="6" t="n">
        <v>0.411</v>
      </c>
      <c r="E9" s="5"/>
      <c r="F9" s="3" t="s">
        <v>6</v>
      </c>
      <c r="G9" s="6" t="n">
        <v>0.603</v>
      </c>
      <c r="H9" s="5"/>
      <c r="I9" s="3" t="s">
        <v>6</v>
      </c>
      <c r="J9" s="6" t="n">
        <v>0.6</v>
      </c>
      <c r="L9" s="1" t="s">
        <v>15</v>
      </c>
      <c r="M9" s="7" t="s">
        <v>7</v>
      </c>
      <c r="N9" s="7" t="s">
        <v>8</v>
      </c>
      <c r="O9" s="7" t="s">
        <v>9</v>
      </c>
      <c r="Q9" s="1" t="s">
        <v>16</v>
      </c>
      <c r="R9" s="1" t="s">
        <v>7</v>
      </c>
      <c r="S9" s="1" t="s">
        <v>8</v>
      </c>
      <c r="T9" s="1" t="s">
        <v>9</v>
      </c>
      <c r="V9" s="1" t="s">
        <v>18</v>
      </c>
      <c r="W9" s="1" t="s">
        <v>7</v>
      </c>
      <c r="X9" s="1" t="s">
        <v>8</v>
      </c>
      <c r="Y9" s="1" t="s">
        <v>9</v>
      </c>
    </row>
    <row r="10" customFormat="false" ht="15" hidden="false" customHeight="false" outlineLevel="0" collapsed="false">
      <c r="B10" s="2"/>
      <c r="C10" s="3" t="s">
        <v>19</v>
      </c>
      <c r="D10" s="6" t="n">
        <f aca="false">0.06*D2</f>
        <v>0.042</v>
      </c>
      <c r="E10" s="5"/>
      <c r="F10" s="3" t="s">
        <v>12</v>
      </c>
      <c r="G10" s="6" t="n">
        <f aca="false">D2*0.058</f>
        <v>0.0406</v>
      </c>
      <c r="H10" s="5"/>
      <c r="I10" s="3" t="s">
        <v>12</v>
      </c>
      <c r="J10" s="6" t="n">
        <f aca="false">D2*0.03</f>
        <v>0.021</v>
      </c>
      <c r="L10" s="1" t="s">
        <v>7</v>
      </c>
      <c r="M10" s="7" t="n">
        <f aca="false">D9*(D11*D11+D12*D12)/12</f>
        <v>0.00115906658</v>
      </c>
      <c r="N10" s="7" t="n">
        <v>0</v>
      </c>
      <c r="O10" s="7" t="n">
        <v>0</v>
      </c>
      <c r="Q10" s="1" t="s">
        <v>7</v>
      </c>
      <c r="R10" s="7" t="n">
        <f aca="false">G9*(G11*G11+G12*G12)/12</f>
        <v>0.0011110903125</v>
      </c>
      <c r="S10" s="7" t="n">
        <v>0</v>
      </c>
      <c r="T10" s="7" t="n">
        <v>0</v>
      </c>
      <c r="V10" s="1" t="s">
        <v>7</v>
      </c>
      <c r="W10" s="7" t="n">
        <f aca="false">J9*(J11*J11+J12*J12)/12</f>
        <v>0.0028322</v>
      </c>
      <c r="X10" s="7" t="n">
        <v>0</v>
      </c>
      <c r="Y10" s="7" t="n">
        <v>0</v>
      </c>
    </row>
    <row r="11" customFormat="false" ht="15" hidden="false" customHeight="false" outlineLevel="0" collapsed="false">
      <c r="B11" s="2"/>
      <c r="C11" s="3" t="s">
        <v>20</v>
      </c>
      <c r="D11" s="6" t="n">
        <f aca="false">D2*0.158</f>
        <v>0.1106</v>
      </c>
      <c r="E11" s="5"/>
      <c r="F11" s="3" t="s">
        <v>13</v>
      </c>
      <c r="G11" s="6" t="n">
        <f aca="false">D2*0.095</f>
        <v>0.0665</v>
      </c>
      <c r="H11" s="5"/>
      <c r="I11" s="3" t="s">
        <v>13</v>
      </c>
      <c r="J11" s="6" t="n">
        <f aca="false">D2*0.16</f>
        <v>0.112</v>
      </c>
      <c r="L11" s="1" t="s">
        <v>8</v>
      </c>
      <c r="M11" s="7" t="n">
        <v>0</v>
      </c>
      <c r="N11" s="7" t="n">
        <f aca="false">D9*(D10*D10+D12*D12)/12</f>
        <v>0.00080052525</v>
      </c>
      <c r="O11" s="7" t="n">
        <v>0</v>
      </c>
      <c r="Q11" s="1" t="s">
        <v>8</v>
      </c>
      <c r="R11" s="7" t="n">
        <v>0</v>
      </c>
      <c r="S11" s="7" t="n">
        <f aca="false">G9*(G10*G10+G12*G12)/12</f>
        <v>0.00097170234</v>
      </c>
      <c r="T11" s="7" t="n">
        <v>0</v>
      </c>
      <c r="V11" s="1" t="s">
        <v>8</v>
      </c>
      <c r="W11" s="7" t="n">
        <v>0</v>
      </c>
      <c r="X11" s="7" t="n">
        <f aca="false">J9*(J10*J10+J12*J12)/12</f>
        <v>0.00222705</v>
      </c>
      <c r="Y11" s="7" t="n">
        <v>0</v>
      </c>
    </row>
    <row r="12" customFormat="false" ht="15" hidden="false" customHeight="false" outlineLevel="0" collapsed="false">
      <c r="B12" s="2"/>
      <c r="C12" s="3" t="s">
        <v>21</v>
      </c>
      <c r="D12" s="8" t="n">
        <f aca="false">D2*0.21</f>
        <v>0.147</v>
      </c>
      <c r="E12" s="5"/>
      <c r="F12" s="3" t="s">
        <v>14</v>
      </c>
      <c r="G12" s="8" t="n">
        <f aca="false">D2*0.19</f>
        <v>0.133</v>
      </c>
      <c r="H12" s="5"/>
      <c r="I12" s="3" t="s">
        <v>14</v>
      </c>
      <c r="J12" s="8" t="n">
        <f aca="false">D2*0.3</f>
        <v>0.21</v>
      </c>
      <c r="L12" s="1" t="s">
        <v>9</v>
      </c>
      <c r="M12" s="7" t="n">
        <v>0</v>
      </c>
      <c r="N12" s="7" t="n">
        <v>0</v>
      </c>
      <c r="O12" s="7" t="n">
        <f aca="false">D9*(D11*D11+D10*D10)/12</f>
        <v>0.00047937533</v>
      </c>
      <c r="Q12" s="1" t="s">
        <v>9</v>
      </c>
      <c r="R12" s="7" t="n">
        <v>0</v>
      </c>
      <c r="S12" s="7" t="n">
        <v>0</v>
      </c>
      <c r="T12" s="7" t="n">
        <f aca="false">G9*(G11*G11+G10*G10)/12</f>
        <v>0.0003050481525</v>
      </c>
      <c r="V12" s="1" t="s">
        <v>9</v>
      </c>
      <c r="W12" s="7" t="n">
        <v>0</v>
      </c>
      <c r="X12" s="7" t="n">
        <v>0</v>
      </c>
      <c r="Y12" s="7" t="n">
        <f aca="false">J9*(J11*J11+J10*J10)/12</f>
        <v>0.00064925</v>
      </c>
    </row>
    <row r="13" customFormat="false" ht="15" hidden="false" customHeight="true" outlineLevel="0" collapsed="false">
      <c r="B13" s="2" t="s">
        <v>22</v>
      </c>
      <c r="C13" s="3" t="s">
        <v>2</v>
      </c>
      <c r="D13" s="4" t="n">
        <v>200</v>
      </c>
      <c r="E13" s="5" t="s">
        <v>23</v>
      </c>
      <c r="F13" s="3" t="s">
        <v>2</v>
      </c>
      <c r="G13" s="4" t="n">
        <v>50</v>
      </c>
      <c r="H13" s="5" t="s">
        <v>24</v>
      </c>
      <c r="I13" s="3" t="s">
        <v>2</v>
      </c>
      <c r="J13" s="4" t="n">
        <v>225</v>
      </c>
    </row>
    <row r="14" customFormat="false" ht="15" hidden="false" customHeight="false" outlineLevel="0" collapsed="false">
      <c r="B14" s="2"/>
      <c r="C14" s="3" t="s">
        <v>6</v>
      </c>
      <c r="D14" s="6" t="n">
        <v>0.514</v>
      </c>
      <c r="E14" s="5"/>
      <c r="F14" s="3" t="s">
        <v>6</v>
      </c>
      <c r="G14" s="6" t="n">
        <v>0.097</v>
      </c>
      <c r="H14" s="5"/>
      <c r="I14" s="3" t="s">
        <v>6</v>
      </c>
      <c r="J14" s="6" t="n">
        <v>20</v>
      </c>
      <c r="L14" s="1" t="s">
        <v>22</v>
      </c>
      <c r="M14" s="7" t="s">
        <v>7</v>
      </c>
      <c r="N14" s="7" t="s">
        <v>8</v>
      </c>
      <c r="O14" s="7" t="s">
        <v>9</v>
      </c>
      <c r="Q14" s="1" t="s">
        <v>23</v>
      </c>
      <c r="R14" s="1" t="s">
        <v>7</v>
      </c>
      <c r="S14" s="1" t="s">
        <v>8</v>
      </c>
      <c r="T14" s="1" t="s">
        <v>9</v>
      </c>
    </row>
    <row r="15" customFormat="false" ht="15" hidden="false" customHeight="false" outlineLevel="0" collapsed="false">
      <c r="B15" s="2"/>
      <c r="C15" s="3" t="s">
        <v>19</v>
      </c>
      <c r="D15" s="6" t="n">
        <f aca="false">D2*0.038</f>
        <v>0.0266</v>
      </c>
      <c r="E15" s="5"/>
      <c r="F15" s="3" t="s">
        <v>12</v>
      </c>
      <c r="G15" s="6" t="n">
        <f aca="false">D2*0.028</f>
        <v>0.0196</v>
      </c>
      <c r="H15" s="5"/>
      <c r="I15" s="3" t="s">
        <v>12</v>
      </c>
      <c r="J15" s="6"/>
      <c r="L15" s="1" t="s">
        <v>7</v>
      </c>
      <c r="M15" s="7" t="n">
        <f aca="false">D14*(D16*D16+D17*D17)/12</f>
        <v>0.000809016296666666</v>
      </c>
      <c r="N15" s="7" t="n">
        <v>0</v>
      </c>
      <c r="O15" s="7" t="n">
        <v>0</v>
      </c>
      <c r="Q15" s="1" t="s">
        <v>7</v>
      </c>
      <c r="R15" s="7" t="n">
        <f aca="false">G14*(G16*G16+G17*G17)/12</f>
        <v>4.97243016666667E-005</v>
      </c>
      <c r="S15" s="7" t="n">
        <v>0</v>
      </c>
      <c r="T15" s="7" t="n">
        <v>0</v>
      </c>
    </row>
    <row r="16" customFormat="false" ht="15" hidden="false" customHeight="false" outlineLevel="0" collapsed="false">
      <c r="B16" s="2"/>
      <c r="C16" s="3" t="s">
        <v>20</v>
      </c>
      <c r="D16" s="6" t="n">
        <f aca="false">D2*0.089</f>
        <v>0.0623</v>
      </c>
      <c r="E16" s="5"/>
      <c r="F16" s="3" t="s">
        <v>13</v>
      </c>
      <c r="G16" s="6" t="n">
        <f aca="false">D2*0.085</f>
        <v>0.0595</v>
      </c>
      <c r="H16" s="5"/>
      <c r="I16" s="3" t="s">
        <v>13</v>
      </c>
      <c r="J16" s="6"/>
      <c r="L16" s="1" t="s">
        <v>8</v>
      </c>
      <c r="M16" s="7" t="n">
        <v>0</v>
      </c>
      <c r="N16" s="7" t="n">
        <f aca="false">D14*(D15*D15+D17*D17)/12</f>
        <v>0.000673074861666666</v>
      </c>
      <c r="O16" s="7" t="n">
        <v>0</v>
      </c>
      <c r="Q16" s="1" t="s">
        <v>8</v>
      </c>
      <c r="R16" s="7" t="n">
        <v>0</v>
      </c>
      <c r="S16" s="7" t="n">
        <f aca="false">G14*(G15*G15+G17*G17)/12</f>
        <v>2.42125741666667E-005</v>
      </c>
      <c r="T16" s="7" t="n">
        <v>0</v>
      </c>
    </row>
    <row r="17" customFormat="false" ht="15" hidden="false" customHeight="false" outlineLevel="0" collapsed="false">
      <c r="B17" s="2"/>
      <c r="C17" s="3" t="s">
        <v>21</v>
      </c>
      <c r="D17" s="8" t="n">
        <f aca="false">D2*0.175</f>
        <v>0.1225</v>
      </c>
      <c r="E17" s="5"/>
      <c r="F17" s="3" t="s">
        <v>14</v>
      </c>
      <c r="G17" s="8" t="n">
        <f aca="false">D2*0.073</f>
        <v>0.0511</v>
      </c>
      <c r="H17" s="5"/>
      <c r="I17" s="3" t="s">
        <v>14</v>
      </c>
      <c r="J17" s="8"/>
      <c r="L17" s="1" t="s">
        <v>9</v>
      </c>
      <c r="M17" s="7" t="n">
        <v>0</v>
      </c>
      <c r="N17" s="7" t="n">
        <v>0</v>
      </c>
      <c r="O17" s="7" t="n">
        <f aca="false">D14*(D16*D16+D15*D15)/12</f>
        <v>0.000196555741666667</v>
      </c>
      <c r="Q17" s="1" t="s">
        <v>9</v>
      </c>
      <c r="R17" s="7" t="n">
        <v>0</v>
      </c>
      <c r="S17" s="7" t="n">
        <v>0</v>
      </c>
      <c r="T17" s="7" t="n">
        <f aca="false">G14*(G16*G16+G15*G15)/12</f>
        <v>3.17223141666667E-005</v>
      </c>
    </row>
    <row r="18" customFormat="false" ht="15" hidden="false" customHeight="true" outlineLevel="0" collapsed="false">
      <c r="B18" s="5" t="s">
        <v>25</v>
      </c>
      <c r="C18" s="3" t="s">
        <v>2</v>
      </c>
      <c r="D18" s="4" t="n">
        <v>250</v>
      </c>
      <c r="E18" s="5" t="s">
        <v>26</v>
      </c>
      <c r="F18" s="3" t="s">
        <v>2</v>
      </c>
      <c r="G18" s="4" t="n">
        <v>90</v>
      </c>
      <c r="H18" s="5" t="s">
        <v>27</v>
      </c>
      <c r="I18" s="3" t="s">
        <v>2</v>
      </c>
      <c r="J18" s="4" t="n">
        <v>100</v>
      </c>
    </row>
    <row r="19" customFormat="false" ht="15" hidden="false" customHeight="false" outlineLevel="0" collapsed="false">
      <c r="B19" s="5"/>
      <c r="C19" s="3" t="s">
        <v>6</v>
      </c>
      <c r="D19" s="6" t="n">
        <v>0.349</v>
      </c>
      <c r="E19" s="5"/>
      <c r="F19" s="3" t="s">
        <v>6</v>
      </c>
      <c r="G19" s="6" t="n">
        <v>0.066</v>
      </c>
      <c r="H19" s="5"/>
      <c r="I19" s="3" t="s">
        <v>6</v>
      </c>
      <c r="J19" s="6" t="n">
        <v>20</v>
      </c>
      <c r="L19" s="1" t="s">
        <v>28</v>
      </c>
      <c r="M19" s="7" t="s">
        <v>7</v>
      </c>
      <c r="N19" s="7" t="s">
        <v>8</v>
      </c>
      <c r="O19" s="7" t="s">
        <v>9</v>
      </c>
      <c r="Q19" s="1" t="s">
        <v>26</v>
      </c>
      <c r="R19" s="1" t="s">
        <v>7</v>
      </c>
      <c r="S19" s="1" t="s">
        <v>8</v>
      </c>
      <c r="T19" s="1" t="s">
        <v>9</v>
      </c>
    </row>
    <row r="20" customFormat="false" ht="15" hidden="false" customHeight="false" outlineLevel="0" collapsed="false">
      <c r="B20" s="5"/>
      <c r="C20" s="3" t="s">
        <v>12</v>
      </c>
      <c r="D20" s="6" t="n">
        <f aca="false">D2*0.066</f>
        <v>0.0462</v>
      </c>
      <c r="E20" s="5"/>
      <c r="F20" s="3" t="s">
        <v>12</v>
      </c>
      <c r="G20" s="6" t="n">
        <f aca="false">D2*0.036</f>
        <v>0.0252</v>
      </c>
      <c r="H20" s="5"/>
      <c r="I20" s="3" t="s">
        <v>12</v>
      </c>
      <c r="J20" s="6"/>
      <c r="L20" s="1" t="s">
        <v>7</v>
      </c>
      <c r="M20" s="7" t="n">
        <f aca="false">D19*(D21*D21+D22*D22)/12</f>
        <v>0.000207449380833333</v>
      </c>
      <c r="N20" s="7" t="n">
        <v>0</v>
      </c>
      <c r="O20" s="7" t="n">
        <v>0</v>
      </c>
      <c r="Q20" s="1" t="s">
        <v>7</v>
      </c>
      <c r="R20" s="7" t="n">
        <f aca="false">G19*(G21*G21+G22*G22)/12</f>
        <v>0.00010078222</v>
      </c>
      <c r="S20" s="7" t="n">
        <v>0</v>
      </c>
      <c r="T20" s="7" t="n">
        <v>0</v>
      </c>
    </row>
    <row r="21" customFormat="false" ht="15" hidden="false" customHeight="false" outlineLevel="0" collapsed="false">
      <c r="B21" s="5"/>
      <c r="C21" s="3" t="s">
        <v>13</v>
      </c>
      <c r="D21" s="6" t="n">
        <f aca="false">D2*0.101</f>
        <v>0.0707</v>
      </c>
      <c r="E21" s="5"/>
      <c r="F21" s="3" t="s">
        <v>13</v>
      </c>
      <c r="G21" s="6" t="n">
        <f aca="false">D2*0.036</f>
        <v>0.0252</v>
      </c>
      <c r="H21" s="5"/>
      <c r="I21" s="3" t="s">
        <v>13</v>
      </c>
      <c r="J21" s="6"/>
      <c r="L21" s="1" t="s">
        <v>8</v>
      </c>
      <c r="M21" s="7" t="n">
        <v>0</v>
      </c>
      <c r="N21" s="7" t="n">
        <f aca="false">D19*(D20*D20+D22*D22)/12</f>
        <v>0.00012415326</v>
      </c>
      <c r="O21" s="7" t="n">
        <v>0</v>
      </c>
      <c r="Q21" s="1" t="s">
        <v>8</v>
      </c>
      <c r="R21" s="7" t="n">
        <v>0</v>
      </c>
      <c r="S21" s="7" t="n">
        <f aca="false">G19*(G20*G20+G22*G22)/12</f>
        <v>0.00010078222</v>
      </c>
      <c r="T21" s="7" t="n">
        <v>0</v>
      </c>
    </row>
    <row r="22" customFormat="false" ht="15" hidden="false" customHeight="false" outlineLevel="0" collapsed="false">
      <c r="B22" s="5"/>
      <c r="C22" s="3" t="s">
        <v>14</v>
      </c>
      <c r="D22" s="8" t="n">
        <f aca="false">D2*0.066</f>
        <v>0.0462</v>
      </c>
      <c r="E22" s="5"/>
      <c r="F22" s="3" t="s">
        <v>14</v>
      </c>
      <c r="G22" s="8" t="n">
        <f aca="false">D2*0.19</f>
        <v>0.133</v>
      </c>
      <c r="H22" s="5"/>
      <c r="I22" s="3" t="s">
        <v>14</v>
      </c>
      <c r="J22" s="8"/>
      <c r="L22" s="1" t="s">
        <v>9</v>
      </c>
      <c r="M22" s="7" t="n">
        <v>0</v>
      </c>
      <c r="N22" s="7" t="n">
        <v>0</v>
      </c>
      <c r="O22" s="7" t="n">
        <f aca="false">D19*(D21*D21+D20*D20)/12</f>
        <v>0.000207449380833333</v>
      </c>
      <c r="Q22" s="1" t="s">
        <v>9</v>
      </c>
      <c r="R22" s="7" t="n">
        <v>0</v>
      </c>
      <c r="S22" s="7" t="n">
        <v>0</v>
      </c>
      <c r="T22" s="7" t="n">
        <f aca="false">G19*(G21*G21+G20*G20)/12</f>
        <v>6.98544E-006</v>
      </c>
    </row>
    <row r="24" customFormat="false" ht="15" hidden="false" customHeight="false" outlineLevel="0" collapsed="false">
      <c r="D24" s="9"/>
    </row>
    <row r="25" customFormat="false" ht="15" hidden="false" customHeight="false" outlineLevel="0" collapsed="false">
      <c r="B25" s="1" t="s">
        <v>29</v>
      </c>
    </row>
    <row r="26" customFormat="false" ht="15" hidden="false" customHeight="false" outlineLevel="0" collapsed="false">
      <c r="B26" s="1" t="s">
        <v>30</v>
      </c>
    </row>
    <row r="27" customFormat="false" ht="15" hidden="false" customHeight="false" outlineLevel="0" collapsed="false">
      <c r="B27" s="1" t="s">
        <v>31</v>
      </c>
    </row>
  </sheetData>
  <mergeCells count="12">
    <mergeCell ref="B3:B7"/>
    <mergeCell ref="E3:E7"/>
    <mergeCell ref="H3:H7"/>
    <mergeCell ref="B8:B12"/>
    <mergeCell ref="E8:E12"/>
    <mergeCell ref="H8:H12"/>
    <mergeCell ref="B13:B17"/>
    <mergeCell ref="E13:E17"/>
    <mergeCell ref="H13:H17"/>
    <mergeCell ref="B18:B22"/>
    <mergeCell ref="E18:E22"/>
    <mergeCell ref="H18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1" activeCellId="1" sqref="R5:T7 G1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2" customFormat="false" ht="15" hidden="false" customHeight="false" outlineLevel="0" collapsed="false">
      <c r="B2" s="1" t="s">
        <v>32</v>
      </c>
    </row>
    <row r="3" customFormat="false" ht="15" hidden="false" customHeight="false" outlineLevel="0" collapsed="false">
      <c r="B3" s="10" t="s">
        <v>33</v>
      </c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B4" s="3"/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2" t="s">
        <v>39</v>
      </c>
    </row>
    <row r="5" customFormat="false" ht="15" hidden="false" customHeight="false" outlineLevel="0" collapsed="false">
      <c r="B5" s="13" t="s">
        <v>15</v>
      </c>
      <c r="C5" s="14" t="n">
        <v>175</v>
      </c>
      <c r="D5" s="14" t="n">
        <v>200</v>
      </c>
      <c r="E5" s="4" t="n">
        <v>50</v>
      </c>
      <c r="F5" s="15" t="n">
        <f aca="false">C5*1.3/100</f>
        <v>2.275</v>
      </c>
      <c r="G5" s="14" t="n">
        <f aca="false">(234-D5)*1.3/100</f>
        <v>0.442</v>
      </c>
      <c r="H5" s="4" t="n">
        <f aca="false">E5*1.3/100</f>
        <v>0.65</v>
      </c>
    </row>
    <row r="6" customFormat="false" ht="15" hidden="false" customHeight="false" outlineLevel="0" collapsed="false">
      <c r="B6" s="16" t="s">
        <v>16</v>
      </c>
      <c r="C6" s="9" t="n">
        <v>140</v>
      </c>
      <c r="D6" s="9" t="n">
        <v>240</v>
      </c>
      <c r="E6" s="6" t="n">
        <v>50</v>
      </c>
      <c r="F6" s="17" t="n">
        <f aca="false">C6*1.3/100</f>
        <v>1.82</v>
      </c>
      <c r="G6" s="9" t="n">
        <f aca="false">(234-D6)*1.3/100</f>
        <v>-0.078</v>
      </c>
      <c r="H6" s="6" t="n">
        <f aca="false">E6*1.3/100</f>
        <v>0.65</v>
      </c>
    </row>
    <row r="7" customFormat="false" ht="15" hidden="false" customHeight="false" outlineLevel="0" collapsed="false">
      <c r="B7" s="16" t="s">
        <v>40</v>
      </c>
      <c r="C7" s="9" t="n">
        <v>165</v>
      </c>
      <c r="D7" s="9" t="n">
        <v>170</v>
      </c>
      <c r="E7" s="6" t="n">
        <v>50</v>
      </c>
      <c r="F7" s="17" t="n">
        <f aca="false">C7*1.3/100</f>
        <v>2.145</v>
      </c>
      <c r="G7" s="9" t="n">
        <f aca="false">(234-D7)*1.3/100</f>
        <v>0.832</v>
      </c>
      <c r="H7" s="6" t="n">
        <f aca="false">E7*1.3/100</f>
        <v>0.65</v>
      </c>
    </row>
    <row r="8" customFormat="false" ht="15" hidden="false" customHeight="false" outlineLevel="0" collapsed="false">
      <c r="B8" s="16" t="s">
        <v>41</v>
      </c>
      <c r="C8" s="9" t="n">
        <v>170</v>
      </c>
      <c r="D8" s="9" t="n">
        <v>272</v>
      </c>
      <c r="E8" s="6" t="n">
        <v>50</v>
      </c>
      <c r="F8" s="17" t="n">
        <f aca="false">C8*1.3/100</f>
        <v>2.21</v>
      </c>
      <c r="G8" s="9" t="n">
        <f aca="false">(234-D8)*1.3/100</f>
        <v>-0.494</v>
      </c>
      <c r="H8" s="6" t="n">
        <f aca="false">E8*1.3/100</f>
        <v>0.65</v>
      </c>
    </row>
    <row r="9" customFormat="false" ht="15" hidden="false" customHeight="false" outlineLevel="0" collapsed="false">
      <c r="B9" s="16" t="s">
        <v>42</v>
      </c>
      <c r="C9" s="9" t="n">
        <v>140</v>
      </c>
      <c r="D9" s="9" t="n">
        <v>280</v>
      </c>
      <c r="E9" s="6" t="n">
        <v>50</v>
      </c>
      <c r="F9" s="17" t="n">
        <f aca="false">C9*1.3/100</f>
        <v>1.82</v>
      </c>
      <c r="G9" s="9" t="n">
        <f aca="false">(234-D9)*1.3/100</f>
        <v>-0.598</v>
      </c>
      <c r="H9" s="6" t="n">
        <f aca="false">E9*1.3/100</f>
        <v>0.65</v>
      </c>
    </row>
    <row r="10" customFormat="false" ht="15" hidden="false" customHeight="false" outlineLevel="0" collapsed="false">
      <c r="B10" s="16" t="s">
        <v>43</v>
      </c>
      <c r="C10" s="9" t="n">
        <v>170</v>
      </c>
      <c r="D10" s="9" t="n">
        <v>300</v>
      </c>
      <c r="E10" s="6" t="n">
        <v>50</v>
      </c>
      <c r="F10" s="17" t="n">
        <f aca="false">C10*1.3/100</f>
        <v>2.21</v>
      </c>
      <c r="G10" s="9" t="n">
        <f aca="false">(234-D10)*1.3/100</f>
        <v>-0.858</v>
      </c>
      <c r="H10" s="6" t="n">
        <f aca="false">E10*1.3/100</f>
        <v>0.65</v>
      </c>
    </row>
    <row r="11" customFormat="false" ht="15" hidden="false" customHeight="false" outlineLevel="0" collapsed="false">
      <c r="B11" s="18" t="s">
        <v>1</v>
      </c>
      <c r="C11" s="19" t="n">
        <v>140</v>
      </c>
      <c r="D11" s="19" t="n">
        <v>220</v>
      </c>
      <c r="E11" s="8" t="n">
        <v>50</v>
      </c>
      <c r="F11" s="20" t="n">
        <f aca="false">C11*1.3/100</f>
        <v>1.82</v>
      </c>
      <c r="G11" s="19" t="n">
        <f aca="false">(234-D11)*1.3/100</f>
        <v>0.182</v>
      </c>
      <c r="H11" s="8" t="n">
        <f aca="false">E11*1.3/100</f>
        <v>0.65</v>
      </c>
    </row>
    <row r="12" customFormat="false" ht="15" hidden="false" customHeight="false" outlineLevel="0" collapsed="false">
      <c r="B12" s="10" t="s">
        <v>44</v>
      </c>
      <c r="C12" s="10"/>
      <c r="D12" s="10"/>
      <c r="E12" s="10"/>
      <c r="F12" s="10"/>
      <c r="G12" s="10"/>
      <c r="H12" s="10"/>
    </row>
    <row r="13" customFormat="false" ht="15" hidden="false" customHeight="false" outlineLevel="0" collapsed="false">
      <c r="B13" s="3"/>
      <c r="C13" s="11" t="s">
        <v>34</v>
      </c>
      <c r="D13" s="11" t="s">
        <v>35</v>
      </c>
      <c r="E13" s="11" t="s">
        <v>36</v>
      </c>
      <c r="F13" s="11" t="s">
        <v>37</v>
      </c>
      <c r="G13" s="11" t="s">
        <v>38</v>
      </c>
      <c r="H13" s="12" t="s">
        <v>39</v>
      </c>
    </row>
    <row r="14" customFormat="false" ht="15" hidden="false" customHeight="false" outlineLevel="0" collapsed="false">
      <c r="B14" s="13" t="s">
        <v>15</v>
      </c>
      <c r="C14" s="14" t="n">
        <v>178</v>
      </c>
      <c r="D14" s="14" t="n">
        <v>300</v>
      </c>
      <c r="E14" s="4" t="n">
        <v>50</v>
      </c>
      <c r="F14" s="15" t="n">
        <f aca="false">C14*1.3/100</f>
        <v>2.314</v>
      </c>
      <c r="G14" s="14" t="n">
        <f aca="false">(234-D14)*1.3/100</f>
        <v>-0.858</v>
      </c>
      <c r="H14" s="4" t="n">
        <f aca="false">E14*1.3/100</f>
        <v>0.65</v>
      </c>
    </row>
    <row r="15" customFormat="false" ht="15" hidden="false" customHeight="false" outlineLevel="0" collapsed="false">
      <c r="B15" s="16" t="s">
        <v>16</v>
      </c>
      <c r="C15" s="9" t="n">
        <v>178</v>
      </c>
      <c r="D15" s="9" t="n">
        <v>280</v>
      </c>
      <c r="E15" s="6" t="n">
        <v>50</v>
      </c>
      <c r="F15" s="17" t="n">
        <f aca="false">C15*1.3/100</f>
        <v>2.314</v>
      </c>
      <c r="G15" s="9" t="n">
        <f aca="false">(234-D15)*1.3/100</f>
        <v>-0.598</v>
      </c>
      <c r="H15" s="6" t="n">
        <f aca="false">E15*1.3/100</f>
        <v>0.65</v>
      </c>
    </row>
    <row r="16" customFormat="false" ht="15" hidden="false" customHeight="false" outlineLevel="0" collapsed="false">
      <c r="B16" s="16" t="s">
        <v>40</v>
      </c>
      <c r="C16" s="9" t="n">
        <v>170</v>
      </c>
      <c r="D16" s="9" t="n">
        <v>205</v>
      </c>
      <c r="E16" s="6" t="n">
        <v>50</v>
      </c>
      <c r="F16" s="17" t="n">
        <f aca="false">C16*1.3/100</f>
        <v>2.21</v>
      </c>
      <c r="G16" s="9" t="n">
        <f aca="false">(234-D16)*1.3/100</f>
        <v>0.377</v>
      </c>
      <c r="H16" s="6" t="n">
        <f aca="false">E16*1.3/100</f>
        <v>0.65</v>
      </c>
    </row>
    <row r="17" customFormat="false" ht="15" hidden="false" customHeight="false" outlineLevel="0" collapsed="false">
      <c r="B17" s="16" t="s">
        <v>41</v>
      </c>
      <c r="C17" s="9" t="n">
        <v>170</v>
      </c>
      <c r="D17" s="9" t="n">
        <v>220</v>
      </c>
      <c r="E17" s="6" t="n">
        <v>50</v>
      </c>
      <c r="F17" s="17" t="n">
        <f aca="false">C17*1.3/100</f>
        <v>2.21</v>
      </c>
      <c r="G17" s="9" t="n">
        <f aca="false">(234-D17)*1.3/100</f>
        <v>0.182</v>
      </c>
      <c r="H17" s="6" t="n">
        <f aca="false">E17*1.3/100</f>
        <v>0.65</v>
      </c>
    </row>
    <row r="18" customFormat="false" ht="15" hidden="false" customHeight="false" outlineLevel="0" collapsed="false">
      <c r="B18" s="16" t="s">
        <v>42</v>
      </c>
      <c r="C18" s="9" t="n">
        <v>170</v>
      </c>
      <c r="D18" s="9" t="n">
        <v>180</v>
      </c>
      <c r="E18" s="6" t="n">
        <v>50</v>
      </c>
      <c r="F18" s="17" t="n">
        <f aca="false">C18*1.3/100</f>
        <v>2.21</v>
      </c>
      <c r="G18" s="9" t="n">
        <f aca="false">(234-D18)*1.3/100</f>
        <v>0.702</v>
      </c>
      <c r="H18" s="6" t="n">
        <f aca="false">E18*1.3/100</f>
        <v>0.65</v>
      </c>
    </row>
    <row r="19" customFormat="false" ht="15" hidden="false" customHeight="false" outlineLevel="0" collapsed="false">
      <c r="B19" s="16" t="s">
        <v>43</v>
      </c>
      <c r="C19" s="9" t="n">
        <v>170</v>
      </c>
      <c r="D19" s="9" t="n">
        <v>190</v>
      </c>
      <c r="E19" s="6" t="n">
        <v>50</v>
      </c>
      <c r="F19" s="17" t="n">
        <f aca="false">C19*1.3/100</f>
        <v>2.21</v>
      </c>
      <c r="G19" s="9" t="n">
        <f aca="false">(234-D19)*1.3/100</f>
        <v>0.572</v>
      </c>
      <c r="H19" s="6" t="n">
        <f aca="false">E19*1.3/100</f>
        <v>0.65</v>
      </c>
    </row>
    <row r="20" customFormat="false" ht="15" hidden="false" customHeight="false" outlineLevel="0" collapsed="false">
      <c r="B20" s="18" t="s">
        <v>1</v>
      </c>
      <c r="C20" s="19" t="n">
        <v>140</v>
      </c>
      <c r="D20" s="19" t="n">
        <v>295</v>
      </c>
      <c r="E20" s="8" t="n">
        <v>50</v>
      </c>
      <c r="F20" s="20" t="n">
        <f aca="false">C20*1.3/100</f>
        <v>1.82</v>
      </c>
      <c r="G20" s="19" t="n">
        <f aca="false">(234-D20)*1.3/100</f>
        <v>-0.793</v>
      </c>
      <c r="H20" s="8" t="n">
        <f aca="false">E20*1.3/100</f>
        <v>0.65</v>
      </c>
    </row>
  </sheetData>
  <mergeCells count="2">
    <mergeCell ref="B3:H3"/>
    <mergeCell ref="B12:H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24" activeCellId="1" sqref="R5:T7 N24"/>
    </sheetView>
  </sheetViews>
  <sheetFormatPr defaultRowHeight="15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3.46"/>
    <col collapsed="false" customWidth="false" hidden="false" outlineLevel="0" max="3" min="3" style="0" width="11.48"/>
    <col collapsed="false" customWidth="true" hidden="false" outlineLevel="0" max="4" min="4" style="0" width="12.96"/>
    <col collapsed="false" customWidth="true" hidden="false" outlineLevel="0" max="5" min="5" style="0" width="13.13"/>
    <col collapsed="false" customWidth="true" hidden="false" outlineLevel="0" max="6" min="6" style="0" width="13.78"/>
    <col collapsed="false" customWidth="true" hidden="false" outlineLevel="0" max="7" min="7" style="0" width="13.95"/>
    <col collapsed="false" customWidth="true" hidden="false" outlineLevel="0" max="8" min="8" style="0" width="12.47"/>
    <col collapsed="false" customWidth="true" hidden="false" outlineLevel="0" max="9" min="9" style="0" width="13.46"/>
    <col collapsed="false" customWidth="true" hidden="false" outlineLevel="0" max="10" min="10" style="0" width="12.8"/>
    <col collapsed="false" customWidth="true" hidden="false" outlineLevel="0" max="11" min="11" style="0" width="9.8"/>
    <col collapsed="false" customWidth="true" hidden="false" outlineLevel="0" max="12" min="12" style="0" width="9.52"/>
    <col collapsed="false" customWidth="true" hidden="false" outlineLevel="0" max="13" min="13" style="0" width="9.19"/>
    <col collapsed="false" customWidth="true" hidden="false" outlineLevel="0" max="14" min="14" style="0" width="9.85"/>
    <col collapsed="false" customWidth="true" hidden="false" outlineLevel="0" max="15" min="15" style="0" width="9.52"/>
    <col collapsed="false" customWidth="true" hidden="false" outlineLevel="0" max="16" min="16" style="0" width="9.68"/>
    <col collapsed="false" customWidth="true" hidden="false" outlineLevel="0" max="17" min="17" style="0" width="9.35"/>
    <col collapsed="false" customWidth="true" hidden="false" outlineLevel="0" max="18" min="18" style="0" width="10.17"/>
    <col collapsed="false" customWidth="true" hidden="false" outlineLevel="0" max="19" min="19" style="0" width="14.93"/>
    <col collapsed="false" customWidth="true" hidden="false" outlineLevel="0" max="20" min="20" style="0" width="15.1"/>
    <col collapsed="false" customWidth="true" hidden="false" outlineLevel="0" max="1025" min="21" style="0" width="9.8"/>
  </cols>
  <sheetData>
    <row r="2" customFormat="false" ht="15" hidden="false" customHeight="false" outlineLevel="0" collapsed="false">
      <c r="B2" s="21"/>
      <c r="H2" s="21"/>
    </row>
    <row r="3" customFormat="false" ht="15" hidden="false" customHeight="false" outlineLevel="0" collapsed="false">
      <c r="B3" s="22" t="s">
        <v>45</v>
      </c>
      <c r="C3" s="22" t="s">
        <v>46</v>
      </c>
      <c r="D3" s="22" t="s">
        <v>47</v>
      </c>
      <c r="E3" s="22" t="s">
        <v>44</v>
      </c>
      <c r="F3" s="22" t="s">
        <v>45</v>
      </c>
      <c r="G3" s="23" t="s">
        <v>46</v>
      </c>
      <c r="H3" s="22" t="s">
        <v>47</v>
      </c>
      <c r="I3" s="22" t="s">
        <v>44</v>
      </c>
      <c r="K3" s="24" t="s">
        <v>15</v>
      </c>
      <c r="L3" s="24" t="s">
        <v>22</v>
      </c>
      <c r="M3" s="24" t="s">
        <v>16</v>
      </c>
      <c r="N3" s="24" t="s">
        <v>1</v>
      </c>
      <c r="O3" s="24" t="s">
        <v>28</v>
      </c>
      <c r="P3" s="24" t="s">
        <v>48</v>
      </c>
      <c r="Q3" s="24" t="s">
        <v>23</v>
      </c>
      <c r="R3" s="24" t="s">
        <v>26</v>
      </c>
      <c r="S3" s="25" t="s">
        <v>4</v>
      </c>
      <c r="T3" s="25" t="s">
        <v>17</v>
      </c>
    </row>
    <row r="4" customFormat="false" ht="15" hidden="false" customHeight="false" outlineLevel="0" collapsed="false">
      <c r="B4" s="26" t="s">
        <v>49</v>
      </c>
      <c r="C4" s="27" t="s">
        <v>50</v>
      </c>
      <c r="D4" s="3" t="n">
        <v>20</v>
      </c>
      <c r="E4" s="3" t="n">
        <v>20</v>
      </c>
      <c r="F4" s="28" t="s">
        <v>51</v>
      </c>
      <c r="G4" s="27" t="s">
        <v>52</v>
      </c>
      <c r="H4" s="29" t="n">
        <v>50</v>
      </c>
      <c r="I4" s="3" t="n">
        <v>50</v>
      </c>
      <c r="K4" s="30" t="n">
        <v>2</v>
      </c>
      <c r="L4" s="30" t="n">
        <v>1</v>
      </c>
      <c r="M4" s="30" t="n">
        <v>1</v>
      </c>
      <c r="N4" s="30" t="n">
        <v>2</v>
      </c>
      <c r="O4" s="30" t="n">
        <v>1</v>
      </c>
      <c r="P4" s="30" t="n">
        <v>1</v>
      </c>
      <c r="Q4" s="30"/>
      <c r="R4" s="30"/>
      <c r="S4" s="30"/>
      <c r="T4" s="3"/>
    </row>
    <row r="5" customFormat="false" ht="15" hidden="false" customHeight="false" outlineLevel="0" collapsed="false">
      <c r="B5" s="26"/>
      <c r="C5" s="31" t="s">
        <v>53</v>
      </c>
      <c r="D5" s="3" t="n">
        <v>20</v>
      </c>
      <c r="E5" s="3" t="n">
        <v>20</v>
      </c>
      <c r="F5" s="28"/>
      <c r="G5" s="31" t="s">
        <v>54</v>
      </c>
      <c r="H5" s="29" t="n">
        <v>40</v>
      </c>
      <c r="I5" s="3" t="n">
        <v>40</v>
      </c>
      <c r="K5" s="30"/>
      <c r="L5" s="30"/>
      <c r="M5" s="30" t="n">
        <v>3</v>
      </c>
      <c r="N5" s="30"/>
      <c r="O5" s="30" t="n">
        <v>2</v>
      </c>
      <c r="P5" s="30" t="n">
        <v>2</v>
      </c>
      <c r="Q5" s="30"/>
      <c r="R5" s="30" t="n">
        <v>1</v>
      </c>
      <c r="S5" s="30" t="n">
        <v>1</v>
      </c>
      <c r="T5" s="3"/>
    </row>
    <row r="6" customFormat="false" ht="15" hidden="false" customHeight="false" outlineLevel="0" collapsed="false">
      <c r="B6" s="26"/>
      <c r="C6" s="31" t="s">
        <v>55</v>
      </c>
      <c r="D6" s="3" t="n">
        <v>20</v>
      </c>
      <c r="E6" s="3" t="n">
        <v>20</v>
      </c>
      <c r="F6" s="28"/>
      <c r="G6" s="31" t="s">
        <v>56</v>
      </c>
      <c r="H6" s="29" t="n">
        <v>40</v>
      </c>
      <c r="I6" s="3" t="n">
        <v>40</v>
      </c>
      <c r="K6" s="30" t="n">
        <v>2</v>
      </c>
      <c r="L6" s="30"/>
      <c r="M6" s="30"/>
      <c r="N6" s="30" t="n">
        <v>3</v>
      </c>
      <c r="O6" s="30"/>
      <c r="P6" s="30" t="n">
        <v>3</v>
      </c>
      <c r="Q6" s="30" t="n">
        <v>1</v>
      </c>
      <c r="R6" s="30"/>
      <c r="S6" s="30" t="n">
        <v>1</v>
      </c>
      <c r="T6" s="3"/>
    </row>
    <row r="7" customFormat="false" ht="15" hidden="false" customHeight="false" outlineLevel="0" collapsed="false">
      <c r="B7" s="26"/>
      <c r="C7" s="31" t="s">
        <v>57</v>
      </c>
      <c r="D7" s="3" t="n">
        <v>20</v>
      </c>
      <c r="E7" s="3" t="n">
        <v>20</v>
      </c>
      <c r="F7" s="28"/>
      <c r="G7" s="31" t="s">
        <v>58</v>
      </c>
      <c r="H7" s="29" t="n">
        <v>40</v>
      </c>
      <c r="I7" s="3" t="n">
        <v>40</v>
      </c>
      <c r="K7" s="30"/>
      <c r="L7" s="30"/>
      <c r="M7" s="30" t="n">
        <v>2</v>
      </c>
      <c r="N7" s="30"/>
      <c r="O7" s="30" t="n">
        <v>3</v>
      </c>
      <c r="P7" s="30" t="n">
        <v>2</v>
      </c>
      <c r="Q7" s="30"/>
      <c r="R7" s="30" t="n">
        <v>1</v>
      </c>
      <c r="S7" s="30" t="n">
        <v>2</v>
      </c>
      <c r="T7" s="3"/>
    </row>
    <row r="8" customFormat="false" ht="15" hidden="false" customHeight="false" outlineLevel="0" collapsed="false">
      <c r="B8" s="26"/>
      <c r="C8" s="31" t="s">
        <v>59</v>
      </c>
      <c r="D8" s="3" t="n">
        <v>20</v>
      </c>
      <c r="E8" s="3" t="n">
        <v>20</v>
      </c>
      <c r="F8" s="28"/>
      <c r="G8" s="31" t="s">
        <v>60</v>
      </c>
      <c r="H8" s="29" t="n">
        <v>50</v>
      </c>
      <c r="I8" s="3" t="n">
        <v>50</v>
      </c>
      <c r="K8" s="30" t="n">
        <v>1</v>
      </c>
      <c r="L8" s="30" t="n">
        <v>1</v>
      </c>
      <c r="M8" s="30" t="n">
        <v>3</v>
      </c>
      <c r="N8" s="30"/>
      <c r="O8" s="30" t="n">
        <v>2</v>
      </c>
      <c r="P8" s="30"/>
      <c r="Q8" s="30" t="n">
        <v>2</v>
      </c>
      <c r="R8" s="30"/>
      <c r="S8" s="30"/>
      <c r="T8" s="3"/>
    </row>
    <row r="9" customFormat="false" ht="15" hidden="false" customHeight="false" outlineLevel="0" collapsed="false">
      <c r="B9" s="26"/>
      <c r="C9" s="31" t="s">
        <v>61</v>
      </c>
      <c r="D9" s="3" t="n">
        <v>20</v>
      </c>
      <c r="E9" s="3" t="n">
        <v>20</v>
      </c>
      <c r="F9" s="28"/>
      <c r="G9" s="31" t="s">
        <v>62</v>
      </c>
      <c r="H9" s="32" t="n">
        <v>50</v>
      </c>
      <c r="I9" s="33" t="n">
        <v>50</v>
      </c>
      <c r="K9" s="30"/>
      <c r="L9" s="30"/>
      <c r="M9" s="30"/>
      <c r="N9" s="30" t="n">
        <v>2</v>
      </c>
      <c r="O9" s="30"/>
      <c r="P9" s="30" t="n">
        <v>3</v>
      </c>
      <c r="Q9" s="30" t="n">
        <v>2</v>
      </c>
      <c r="R9" s="30" t="n">
        <v>2</v>
      </c>
      <c r="S9" s="30"/>
      <c r="T9" s="3"/>
    </row>
    <row r="10" customFormat="false" ht="15" hidden="false" customHeight="false" outlineLevel="0" collapsed="false">
      <c r="B10" s="26"/>
      <c r="C10" s="31" t="s">
        <v>63</v>
      </c>
      <c r="D10" s="3" t="n">
        <v>20</v>
      </c>
      <c r="E10" s="3" t="n">
        <v>20</v>
      </c>
      <c r="F10" s="28"/>
      <c r="G10" s="34" t="s">
        <v>64</v>
      </c>
      <c r="H10" s="35" t="n">
        <v>50</v>
      </c>
      <c r="I10" s="30" t="n">
        <v>50</v>
      </c>
      <c r="K10" s="30" t="n">
        <v>3</v>
      </c>
      <c r="L10" s="30" t="n">
        <v>1</v>
      </c>
      <c r="M10" s="30"/>
      <c r="N10" s="30"/>
      <c r="O10" s="30"/>
      <c r="P10" s="30"/>
      <c r="Q10" s="30" t="n">
        <v>3</v>
      </c>
      <c r="R10" s="30"/>
      <c r="S10" s="30" t="n">
        <v>1</v>
      </c>
      <c r="T10" s="3" t="n">
        <v>2</v>
      </c>
    </row>
    <row r="11" customFormat="false" ht="15" hidden="false" customHeight="false" outlineLevel="0" collapsed="false">
      <c r="B11" s="26"/>
      <c r="C11" s="31" t="s">
        <v>65</v>
      </c>
      <c r="D11" s="3" t="n">
        <v>20</v>
      </c>
      <c r="E11" s="3" t="n">
        <v>20</v>
      </c>
      <c r="F11" s="26" t="s">
        <v>66</v>
      </c>
      <c r="G11" s="27" t="s">
        <v>52</v>
      </c>
      <c r="H11" s="32" t="n">
        <v>50</v>
      </c>
      <c r="I11" s="33" t="n">
        <v>50</v>
      </c>
      <c r="K11" s="30"/>
      <c r="L11" s="30" t="n">
        <v>3</v>
      </c>
      <c r="M11" s="30" t="n">
        <v>1</v>
      </c>
      <c r="N11" s="30" t="n">
        <v>1</v>
      </c>
      <c r="O11" s="30" t="n">
        <v>2</v>
      </c>
      <c r="P11" s="30"/>
      <c r="Q11" s="30"/>
      <c r="R11" s="30"/>
      <c r="S11" s="30" t="n">
        <v>2</v>
      </c>
      <c r="T11" s="3"/>
    </row>
    <row r="12" customFormat="false" ht="15" hidden="false" customHeight="false" outlineLevel="0" collapsed="false">
      <c r="B12" s="26"/>
      <c r="C12" s="31" t="s">
        <v>67</v>
      </c>
      <c r="D12" s="3" t="n">
        <v>20</v>
      </c>
      <c r="E12" s="3" t="n">
        <v>20</v>
      </c>
      <c r="F12" s="26"/>
      <c r="G12" s="31" t="s">
        <v>68</v>
      </c>
      <c r="H12" s="3" t="n">
        <v>50</v>
      </c>
      <c r="I12" s="3" t="n">
        <v>50</v>
      </c>
      <c r="K12" s="30" t="n">
        <v>1</v>
      </c>
      <c r="L12" s="30"/>
      <c r="M12" s="30"/>
      <c r="N12" s="30" t="n">
        <v>3</v>
      </c>
      <c r="O12" s="30"/>
      <c r="P12" s="30" t="n">
        <v>2</v>
      </c>
      <c r="Q12" s="30" t="n">
        <v>2</v>
      </c>
      <c r="R12" s="30" t="n">
        <v>1</v>
      </c>
      <c r="S12" s="30"/>
      <c r="T12" s="3"/>
    </row>
    <row r="13" customFormat="false" ht="15" hidden="false" customHeight="false" outlineLevel="0" collapsed="false">
      <c r="B13" s="26"/>
      <c r="C13" s="31" t="s">
        <v>69</v>
      </c>
      <c r="D13" s="29" t="n">
        <v>20</v>
      </c>
      <c r="E13" s="3" t="n">
        <v>20</v>
      </c>
      <c r="F13" s="26"/>
      <c r="G13" s="31" t="s">
        <v>70</v>
      </c>
      <c r="H13" s="3" t="n">
        <v>50</v>
      </c>
      <c r="I13" s="3" t="n">
        <v>50</v>
      </c>
      <c r="K13" s="30" t="n">
        <v>2</v>
      </c>
      <c r="L13" s="30" t="n">
        <v>2</v>
      </c>
      <c r="M13" s="30" t="n">
        <v>1</v>
      </c>
      <c r="N13" s="30"/>
      <c r="O13" s="30" t="n">
        <v>2</v>
      </c>
      <c r="P13" s="30"/>
      <c r="Q13" s="30"/>
      <c r="R13" s="30"/>
      <c r="S13" s="30" t="n">
        <v>1</v>
      </c>
      <c r="T13" s="3"/>
    </row>
    <row r="14" customFormat="false" ht="15" hidden="false" customHeight="false" outlineLevel="0" collapsed="false">
      <c r="B14" s="26" t="s">
        <v>71</v>
      </c>
      <c r="C14" s="27" t="s">
        <v>63</v>
      </c>
      <c r="D14" s="3" t="n">
        <v>20</v>
      </c>
      <c r="E14" s="3" t="n">
        <v>20</v>
      </c>
      <c r="F14" s="26"/>
      <c r="G14" s="31" t="s">
        <v>72</v>
      </c>
      <c r="H14" s="30" t="n">
        <v>50</v>
      </c>
      <c r="I14" s="30" t="n">
        <v>50</v>
      </c>
      <c r="K14" s="30" t="n">
        <v>1</v>
      </c>
      <c r="L14" s="30" t="n">
        <v>3</v>
      </c>
      <c r="M14" s="30"/>
      <c r="N14" s="30"/>
      <c r="O14" s="30" t="n">
        <v>2</v>
      </c>
      <c r="P14" s="30" t="n">
        <v>1</v>
      </c>
      <c r="Q14" s="30"/>
      <c r="R14" s="30" t="n">
        <v>1</v>
      </c>
      <c r="S14" s="30"/>
      <c r="T14" s="3" t="n">
        <v>2</v>
      </c>
    </row>
    <row r="15" customFormat="false" ht="15" hidden="false" customHeight="false" outlineLevel="0" collapsed="false">
      <c r="B15" s="26"/>
      <c r="C15" s="31" t="s">
        <v>65</v>
      </c>
      <c r="D15" s="3" t="n">
        <v>20</v>
      </c>
      <c r="E15" s="3" t="n">
        <v>20</v>
      </c>
      <c r="F15" s="26"/>
      <c r="G15" s="31" t="s">
        <v>60</v>
      </c>
      <c r="H15" s="30" t="n">
        <v>50</v>
      </c>
      <c r="I15" s="30" t="n">
        <v>50</v>
      </c>
      <c r="K15" s="30"/>
      <c r="L15" s="30"/>
      <c r="M15" s="30" t="n">
        <v>2</v>
      </c>
      <c r="N15" s="30" t="n">
        <v>3</v>
      </c>
      <c r="O15" s="30"/>
      <c r="P15" s="30" t="n">
        <v>2</v>
      </c>
      <c r="Q15" s="30"/>
      <c r="R15" s="30"/>
      <c r="S15" s="30" t="n">
        <v>1</v>
      </c>
      <c r="T15" s="3" t="n">
        <v>2</v>
      </c>
    </row>
    <row r="16" customFormat="false" ht="15" hidden="false" customHeight="false" outlineLevel="0" collapsed="false">
      <c r="B16" s="26"/>
      <c r="C16" s="31" t="s">
        <v>67</v>
      </c>
      <c r="D16" s="3" t="n">
        <v>20</v>
      </c>
      <c r="E16" s="3" t="n">
        <v>20</v>
      </c>
      <c r="F16" s="26"/>
      <c r="G16" s="31" t="s">
        <v>62</v>
      </c>
      <c r="H16" s="30" t="n">
        <v>50</v>
      </c>
      <c r="I16" s="30" t="n">
        <v>50</v>
      </c>
      <c r="K16" s="30"/>
      <c r="L16" s="30" t="n">
        <v>2</v>
      </c>
      <c r="M16" s="30"/>
      <c r="N16" s="30"/>
      <c r="O16" s="30"/>
      <c r="P16" s="30"/>
      <c r="Q16" s="30" t="n">
        <v>1</v>
      </c>
      <c r="R16" s="30" t="n">
        <v>3</v>
      </c>
      <c r="S16" s="30" t="n">
        <v>2</v>
      </c>
      <c r="T16" s="3" t="n">
        <v>1</v>
      </c>
    </row>
    <row r="17" customFormat="false" ht="15" hidden="false" customHeight="false" outlineLevel="0" collapsed="false">
      <c r="B17" s="26"/>
      <c r="C17" s="34" t="s">
        <v>69</v>
      </c>
      <c r="D17" s="29" t="n">
        <v>20</v>
      </c>
      <c r="E17" s="3" t="n">
        <v>20</v>
      </c>
      <c r="F17" s="26"/>
      <c r="G17" s="31" t="s">
        <v>64</v>
      </c>
      <c r="H17" s="30" t="n">
        <v>50</v>
      </c>
      <c r="I17" s="30" t="n">
        <v>50</v>
      </c>
      <c r="K17" s="30"/>
      <c r="L17" s="30"/>
      <c r="M17" s="30"/>
      <c r="N17" s="30" t="n">
        <v>2</v>
      </c>
      <c r="O17" s="30" t="n">
        <v>3</v>
      </c>
      <c r="P17" s="30" t="n">
        <v>3</v>
      </c>
      <c r="Q17" s="30"/>
      <c r="R17" s="30"/>
      <c r="S17" s="30" t="n">
        <v>2</v>
      </c>
      <c r="T17" s="3" t="n">
        <v>1</v>
      </c>
    </row>
    <row r="18" customFormat="false" ht="15" hidden="false" customHeight="false" outlineLevel="0" collapsed="false">
      <c r="C18" s="36" t="s">
        <v>73</v>
      </c>
      <c r="F18" s="26"/>
      <c r="G18" s="34" t="s">
        <v>74</v>
      </c>
      <c r="H18" s="30" t="n">
        <v>50</v>
      </c>
      <c r="I18" s="30" t="n">
        <v>50</v>
      </c>
      <c r="K18" s="30" t="n">
        <v>3</v>
      </c>
      <c r="L18" s="30" t="n">
        <v>1</v>
      </c>
      <c r="M18" s="30" t="n">
        <v>2</v>
      </c>
      <c r="N18" s="30"/>
      <c r="O18" s="30"/>
      <c r="P18" s="30"/>
      <c r="Q18" s="30" t="n">
        <v>2</v>
      </c>
      <c r="R18" s="30" t="n">
        <v>2</v>
      </c>
      <c r="S18" s="30"/>
      <c r="T18" s="3" t="n">
        <v>1</v>
      </c>
    </row>
    <row r="20" customFormat="false" ht="15" hidden="false" customHeight="false" outlineLevel="0" collapsed="false">
      <c r="B20" s="37" t="s">
        <v>75</v>
      </c>
      <c r="C20" s="38" t="n">
        <f aca="false">SUM(D4:D17,H11:H18,H4:H10)</f>
        <v>1000</v>
      </c>
      <c r="D20" s="37" t="s">
        <v>76</v>
      </c>
      <c r="E20" s="39" t="s">
        <v>77</v>
      </c>
    </row>
    <row r="21" customFormat="false" ht="15" hidden="false" customHeight="false" outlineLevel="0" collapsed="false">
      <c r="B21" s="37" t="s">
        <v>78</v>
      </c>
      <c r="C21" s="38" t="n">
        <f aca="false">SUM(E4:E17,I11:I18,I4:I10)</f>
        <v>1000</v>
      </c>
      <c r="D21" s="37" t="s">
        <v>79</v>
      </c>
      <c r="E21" s="39" t="s">
        <v>77</v>
      </c>
    </row>
    <row r="22" customFormat="false" ht="15" hidden="false" customHeight="false" outlineLevel="0" collapsed="false">
      <c r="B22" s="37" t="s">
        <v>80</v>
      </c>
      <c r="C22" s="38" t="n">
        <f aca="false">C20+C21</f>
        <v>2000</v>
      </c>
      <c r="D22" s="37" t="s">
        <v>81</v>
      </c>
      <c r="E22" s="39" t="s">
        <v>77</v>
      </c>
    </row>
    <row r="24" customFormat="false" ht="15" hidden="false" customHeight="false" outlineLevel="0" collapsed="false">
      <c r="B24" s="22" t="s">
        <v>46</v>
      </c>
      <c r="C24" s="22" t="s">
        <v>82</v>
      </c>
      <c r="D24" s="22" t="s">
        <v>83</v>
      </c>
      <c r="E24" s="22" t="s">
        <v>84</v>
      </c>
      <c r="F24" s="22" t="s">
        <v>1</v>
      </c>
      <c r="G24" s="22" t="s">
        <v>4</v>
      </c>
      <c r="H24" s="22" t="s">
        <v>17</v>
      </c>
      <c r="I24" s="22" t="s">
        <v>16</v>
      </c>
      <c r="J24" s="22" t="s">
        <v>48</v>
      </c>
      <c r="K24" s="40" t="s">
        <v>85</v>
      </c>
    </row>
    <row r="25" customFormat="false" ht="15" hidden="false" customHeight="false" outlineLevel="0" collapsed="false">
      <c r="B25" s="41" t="s">
        <v>50</v>
      </c>
      <c r="C25" s="38" t="n">
        <v>1</v>
      </c>
      <c r="D25" s="38" t="n">
        <v>2</v>
      </c>
      <c r="E25" s="38" t="n">
        <v>1</v>
      </c>
      <c r="F25" s="38" t="n">
        <v>2</v>
      </c>
      <c r="G25" s="38" t="n">
        <v>1</v>
      </c>
      <c r="H25" s="38" t="n">
        <v>2</v>
      </c>
      <c r="I25" s="38" t="s">
        <v>86</v>
      </c>
      <c r="J25" s="42" t="s">
        <v>86</v>
      </c>
      <c r="K25" s="43" t="n">
        <f aca="false">SUM(C25:J25)</f>
        <v>9</v>
      </c>
    </row>
    <row r="26" customFormat="false" ht="15" hidden="false" customHeight="false" outlineLevel="0" collapsed="false">
      <c r="B26" s="44" t="s">
        <v>53</v>
      </c>
      <c r="C26" s="38" t="n">
        <v>1</v>
      </c>
      <c r="D26" s="38" t="n">
        <v>1</v>
      </c>
      <c r="E26" s="38" t="n">
        <v>1</v>
      </c>
      <c r="F26" s="38" t="n">
        <v>1</v>
      </c>
      <c r="G26" s="38" t="n">
        <v>2</v>
      </c>
      <c r="H26" s="38" t="s">
        <v>86</v>
      </c>
      <c r="I26" s="38" t="s">
        <v>86</v>
      </c>
      <c r="J26" s="42" t="s">
        <v>86</v>
      </c>
      <c r="K26" s="45" t="n">
        <f aca="false">SUM(C26:J26)</f>
        <v>6</v>
      </c>
    </row>
    <row r="27" customFormat="false" ht="15" hidden="false" customHeight="false" outlineLevel="0" collapsed="false">
      <c r="B27" s="44" t="s">
        <v>55</v>
      </c>
      <c r="C27" s="38" t="n">
        <v>3</v>
      </c>
      <c r="D27" s="38" t="n">
        <v>1</v>
      </c>
      <c r="E27" s="38" t="s">
        <v>86</v>
      </c>
      <c r="F27" s="38" t="s">
        <v>86</v>
      </c>
      <c r="G27" s="38" t="s">
        <v>86</v>
      </c>
      <c r="H27" s="38" t="n">
        <v>1</v>
      </c>
      <c r="I27" s="38" t="n">
        <v>2</v>
      </c>
      <c r="J27" s="42" t="s">
        <v>86</v>
      </c>
      <c r="K27" s="45" t="n">
        <f aca="false">SUM(C27:J27)</f>
        <v>7</v>
      </c>
    </row>
    <row r="28" customFormat="false" ht="15" hidden="false" customHeight="false" outlineLevel="0" collapsed="false">
      <c r="B28" s="44" t="s">
        <v>57</v>
      </c>
      <c r="C28" s="38" t="s">
        <v>86</v>
      </c>
      <c r="D28" s="38" t="s">
        <v>86</v>
      </c>
      <c r="E28" s="38" t="n">
        <v>2</v>
      </c>
      <c r="F28" s="38" t="n">
        <v>2</v>
      </c>
      <c r="G28" s="38" t="n">
        <v>1</v>
      </c>
      <c r="H28" s="38" t="s">
        <v>86</v>
      </c>
      <c r="I28" s="38" t="n">
        <v>1</v>
      </c>
      <c r="J28" s="42" t="n">
        <v>1</v>
      </c>
      <c r="K28" s="45" t="n">
        <f aca="false">SUM(C28:J28)</f>
        <v>7</v>
      </c>
    </row>
    <row r="29" customFormat="false" ht="15" hidden="false" customHeight="false" outlineLevel="0" collapsed="false">
      <c r="B29" s="44" t="s">
        <v>59</v>
      </c>
      <c r="C29" s="38" t="s">
        <v>86</v>
      </c>
      <c r="D29" s="38" t="n">
        <v>2</v>
      </c>
      <c r="E29" s="38" t="s">
        <v>86</v>
      </c>
      <c r="F29" s="38" t="n">
        <v>1</v>
      </c>
      <c r="G29" s="38" t="s">
        <v>86</v>
      </c>
      <c r="H29" s="38" t="n">
        <v>1</v>
      </c>
      <c r="I29" s="38" t="n">
        <v>1</v>
      </c>
      <c r="J29" s="42" t="n">
        <v>3</v>
      </c>
      <c r="K29" s="45" t="n">
        <f aca="false">SUM(C29:J29)</f>
        <v>8</v>
      </c>
    </row>
    <row r="30" customFormat="false" ht="15" hidden="false" customHeight="false" outlineLevel="0" collapsed="false">
      <c r="B30" s="44" t="s">
        <v>61</v>
      </c>
      <c r="C30" s="38" t="n">
        <v>2</v>
      </c>
      <c r="D30" s="38" t="s">
        <v>86</v>
      </c>
      <c r="E30" s="38" t="n">
        <v>2</v>
      </c>
      <c r="F30" s="38" t="n">
        <v>3</v>
      </c>
      <c r="G30" s="38" t="s">
        <v>86</v>
      </c>
      <c r="H30" s="38" t="s">
        <v>86</v>
      </c>
      <c r="I30" s="38" t="s">
        <v>86</v>
      </c>
      <c r="J30" s="42" t="n">
        <v>2</v>
      </c>
      <c r="K30" s="45" t="n">
        <f aca="false">SUM(C30:J30)</f>
        <v>9</v>
      </c>
    </row>
    <row r="31" customFormat="false" ht="15" hidden="false" customHeight="false" outlineLevel="0" collapsed="false">
      <c r="B31" s="44" t="s">
        <v>63</v>
      </c>
      <c r="C31" s="38" t="s">
        <v>86</v>
      </c>
      <c r="D31" s="38" t="n">
        <v>3</v>
      </c>
      <c r="E31" s="38" t="s">
        <v>86</v>
      </c>
      <c r="F31" s="38" t="s">
        <v>86</v>
      </c>
      <c r="G31" s="38" t="n">
        <v>3</v>
      </c>
      <c r="H31" s="38" t="s">
        <v>86</v>
      </c>
      <c r="I31" s="38" t="n">
        <v>2</v>
      </c>
      <c r="J31" s="42" t="n">
        <v>1</v>
      </c>
      <c r="K31" s="45" t="n">
        <f aca="false">SUM(C31:J31)</f>
        <v>9</v>
      </c>
    </row>
    <row r="32" customFormat="false" ht="15" hidden="false" customHeight="false" outlineLevel="0" collapsed="false">
      <c r="B32" s="44" t="s">
        <v>65</v>
      </c>
      <c r="C32" s="38" t="s">
        <v>86</v>
      </c>
      <c r="D32" s="38" t="s">
        <v>86</v>
      </c>
      <c r="E32" s="38" t="n">
        <v>1</v>
      </c>
      <c r="F32" s="38" t="s">
        <v>86</v>
      </c>
      <c r="G32" s="38" t="n">
        <v>1</v>
      </c>
      <c r="H32" s="38" t="n">
        <v>3</v>
      </c>
      <c r="I32" s="38" t="s">
        <v>86</v>
      </c>
      <c r="J32" s="42" t="n">
        <v>2</v>
      </c>
      <c r="K32" s="45" t="n">
        <f aca="false">SUM(F32:J32)</f>
        <v>6</v>
      </c>
    </row>
    <row r="33" customFormat="false" ht="15" hidden="false" customHeight="false" outlineLevel="0" collapsed="false">
      <c r="B33" s="44" t="s">
        <v>67</v>
      </c>
      <c r="C33" s="38" t="n">
        <v>3</v>
      </c>
      <c r="D33" s="38" t="n">
        <v>1</v>
      </c>
      <c r="E33" s="38" t="n">
        <v>1</v>
      </c>
      <c r="F33" s="38" t="n">
        <v>1</v>
      </c>
      <c r="G33" s="38" t="s">
        <v>86</v>
      </c>
      <c r="H33" s="38" t="s">
        <v>86</v>
      </c>
      <c r="I33" s="38" t="s">
        <v>86</v>
      </c>
      <c r="J33" s="42" t="n">
        <v>2</v>
      </c>
      <c r="K33" s="45" t="n">
        <f aca="false">SUM(F33:J33)</f>
        <v>3</v>
      </c>
    </row>
    <row r="34" customFormat="false" ht="15" hidden="false" customHeight="false" outlineLevel="0" collapsed="false">
      <c r="B34" s="46" t="s">
        <v>69</v>
      </c>
      <c r="C34" s="38" t="s">
        <v>86</v>
      </c>
      <c r="D34" s="38" t="s">
        <v>86</v>
      </c>
      <c r="E34" s="38" t="n">
        <v>1</v>
      </c>
      <c r="F34" s="38" t="s">
        <v>86</v>
      </c>
      <c r="G34" s="38" t="n">
        <v>2</v>
      </c>
      <c r="H34" s="38" t="n">
        <v>1</v>
      </c>
      <c r="I34" s="38" t="n">
        <v>3</v>
      </c>
      <c r="J34" s="38" t="s">
        <v>86</v>
      </c>
      <c r="K34" s="47" t="n">
        <f aca="false">SUM(F34:J34)</f>
        <v>6</v>
      </c>
    </row>
  </sheetData>
  <mergeCells count="4">
    <mergeCell ref="B4:B13"/>
    <mergeCell ref="F4:F10"/>
    <mergeCell ref="F11:F18"/>
    <mergeCell ref="B14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L5" activeCellId="1" sqref="R5:T7 L5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2" customFormat="false" ht="15" hidden="false" customHeight="false" outlineLevel="0" collapsed="false">
      <c r="C2" s="1" t="s">
        <v>28</v>
      </c>
      <c r="D2" s="1" t="s">
        <v>1</v>
      </c>
      <c r="E2" s="1" t="s">
        <v>26</v>
      </c>
      <c r="F2" s="1" t="s">
        <v>4</v>
      </c>
      <c r="G2" s="1" t="s">
        <v>17</v>
      </c>
      <c r="H2" s="1" t="s">
        <v>16</v>
      </c>
      <c r="I2" s="1" t="s">
        <v>15</v>
      </c>
      <c r="J2" s="1" t="s">
        <v>22</v>
      </c>
      <c r="K2" s="1" t="s">
        <v>87</v>
      </c>
      <c r="L2" s="1" t="s">
        <v>48</v>
      </c>
    </row>
    <row r="3" customFormat="false" ht="15" hidden="false" customHeight="false" outlineLevel="0" collapsed="false">
      <c r="B3" s="1" t="s">
        <v>88</v>
      </c>
    </row>
    <row r="4" customFormat="false" ht="15" hidden="false" customHeight="false" outlineLevel="0" collapsed="false">
      <c r="B4" s="1" t="s">
        <v>89</v>
      </c>
    </row>
    <row r="5" customFormat="false" ht="15" hidden="false" customHeight="false" outlineLevel="0" collapsed="false">
      <c r="B5" s="1" t="s">
        <v>90</v>
      </c>
      <c r="C5" s="48" t="n">
        <v>2</v>
      </c>
      <c r="D5" s="48" t="n">
        <v>2</v>
      </c>
      <c r="E5" s="48" t="n">
        <v>1</v>
      </c>
      <c r="F5" s="48" t="n">
        <v>1</v>
      </c>
      <c r="G5" s="48" t="s">
        <v>86</v>
      </c>
      <c r="H5" s="48" t="s">
        <v>86</v>
      </c>
      <c r="I5" s="48" t="s">
        <v>86</v>
      </c>
      <c r="J5" s="48" t="s">
        <v>86</v>
      </c>
      <c r="K5" s="48" t="n">
        <v>1</v>
      </c>
      <c r="L5" s="48" t="n">
        <v>3</v>
      </c>
    </row>
    <row r="6" customFormat="false" ht="15" hidden="false" customHeight="false" outlineLevel="0" collapsed="false">
      <c r="B6" s="1" t="s">
        <v>91</v>
      </c>
      <c r="G6" s="0" t="n">
        <v>1</v>
      </c>
      <c r="H6" s="0" t="n">
        <v>3</v>
      </c>
      <c r="I6" s="0" t="n">
        <v>1</v>
      </c>
      <c r="J6" s="0" t="n">
        <v>2</v>
      </c>
      <c r="L6" s="0" t="n">
        <v>1</v>
      </c>
    </row>
    <row r="7" customFormat="false" ht="15" hidden="false" customHeight="false" outlineLevel="0" collapsed="false">
      <c r="B7" s="1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86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G10" activeCellId="1" sqref="R5:T7 G10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2" customFormat="false" ht="15" hidden="false" customHeight="false" outlineLevel="0" collapsed="false">
      <c r="B2" s="49" t="s">
        <v>93</v>
      </c>
      <c r="F2" s="49" t="s">
        <v>94</v>
      </c>
    </row>
    <row r="3" customFormat="false" ht="15" hidden="false" customHeight="false" outlineLevel="0" collapsed="false">
      <c r="B3" s="1" t="s">
        <v>95</v>
      </c>
      <c r="F3" s="1" t="s">
        <v>95</v>
      </c>
    </row>
    <row r="4" customFormat="false" ht="15" hidden="false" customHeight="false" outlineLevel="0" collapsed="false">
      <c r="B4" s="1" t="s">
        <v>96</v>
      </c>
      <c r="F4" s="1" t="s">
        <v>96</v>
      </c>
    </row>
    <row r="5" customFormat="false" ht="15" hidden="false" customHeight="false" outlineLevel="0" collapsed="false">
      <c r="B5" s="1" t="s">
        <v>97</v>
      </c>
      <c r="F5" s="1" t="s">
        <v>97</v>
      </c>
    </row>
    <row r="7" customFormat="false" ht="15" hidden="false" customHeight="false" outlineLevel="0" collapsed="false">
      <c r="B7" s="1" t="s">
        <v>98</v>
      </c>
      <c r="F7" s="1" t="s">
        <v>98</v>
      </c>
    </row>
    <row r="8" customFormat="false" ht="15" hidden="false" customHeight="false" outlineLevel="0" collapsed="false">
      <c r="B8" s="1" t="s">
        <v>99</v>
      </c>
      <c r="F8" s="1" t="s">
        <v>99</v>
      </c>
    </row>
    <row r="9" customFormat="false" ht="15" hidden="false" customHeight="false" outlineLevel="0" collapsed="false">
      <c r="B9" s="1" t="s">
        <v>100</v>
      </c>
      <c r="F9" s="1" t="s">
        <v>101</v>
      </c>
    </row>
    <row r="10" customFormat="false" ht="15" hidden="false" customHeight="false" outlineLevel="0" collapsed="false">
      <c r="B10" s="1" t="s">
        <v>102</v>
      </c>
      <c r="F10" s="1" t="s">
        <v>103</v>
      </c>
    </row>
    <row r="11" customFormat="false" ht="15" hidden="false" customHeight="false" outlineLevel="0" collapsed="false">
      <c r="B11" s="1" t="s">
        <v>104</v>
      </c>
      <c r="F11" s="1" t="s">
        <v>105</v>
      </c>
    </row>
    <row r="12" customFormat="false" ht="15" hidden="false" customHeight="false" outlineLevel="0" collapsed="false">
      <c r="B12" s="1" t="s">
        <v>106</v>
      </c>
      <c r="F12" s="1" t="s">
        <v>106</v>
      </c>
    </row>
    <row r="13" customFormat="false" ht="15" hidden="false" customHeight="false" outlineLevel="0" collapsed="false">
      <c r="B13" s="1" t="s">
        <v>107</v>
      </c>
      <c r="F13" s="1" t="s">
        <v>108</v>
      </c>
    </row>
    <row r="14" customFormat="false" ht="15" hidden="false" customHeight="false" outlineLevel="0" collapsed="false">
      <c r="B14" s="1" t="s">
        <v>109</v>
      </c>
      <c r="F14" s="1" t="s">
        <v>110</v>
      </c>
    </row>
    <row r="15" customFormat="false" ht="15" hidden="false" customHeight="false" outlineLevel="0" collapsed="false">
      <c r="B15" s="1" t="s">
        <v>111</v>
      </c>
      <c r="F15" s="1" t="s">
        <v>112</v>
      </c>
    </row>
    <row r="16" customFormat="false" ht="15" hidden="false" customHeight="false" outlineLevel="0" collapsed="false">
      <c r="B16" s="1" t="s">
        <v>113</v>
      </c>
      <c r="F16" s="1" t="s">
        <v>114</v>
      </c>
    </row>
    <row r="17" customFormat="false" ht="15" hidden="false" customHeight="false" outlineLevel="0" collapsed="false">
      <c r="B17" s="1" t="s">
        <v>115</v>
      </c>
      <c r="F17" s="1" t="s">
        <v>116</v>
      </c>
    </row>
    <row r="18" customFormat="false" ht="15" hidden="false" customHeight="false" outlineLevel="0" collapsed="false">
      <c r="B18" s="1" t="s">
        <v>106</v>
      </c>
      <c r="F18" s="1" t="s">
        <v>106</v>
      </c>
    </row>
    <row r="19" customFormat="false" ht="15" hidden="false" customHeight="false" outlineLevel="0" collapsed="false">
      <c r="B19" s="1" t="s">
        <v>117</v>
      </c>
      <c r="F19" s="1" t="s">
        <v>118</v>
      </c>
    </row>
    <row r="20" customFormat="false" ht="15" hidden="false" customHeight="false" outlineLevel="0" collapsed="false">
      <c r="B20" s="1" t="s">
        <v>119</v>
      </c>
      <c r="F20" s="1" t="s">
        <v>120</v>
      </c>
    </row>
    <row r="21" customFormat="false" ht="15" hidden="false" customHeight="false" outlineLevel="0" collapsed="false">
      <c r="B21" s="1" t="s">
        <v>121</v>
      </c>
      <c r="F21" s="1" t="s">
        <v>122</v>
      </c>
    </row>
    <row r="22" customFormat="false" ht="15" hidden="false" customHeight="false" outlineLevel="0" collapsed="false">
      <c r="B22" s="1" t="s">
        <v>123</v>
      </c>
      <c r="F22" s="1" t="s">
        <v>124</v>
      </c>
    </row>
    <row r="23" customFormat="false" ht="15" hidden="false" customHeight="false" outlineLevel="0" collapsed="false">
      <c r="B23" s="1" t="s">
        <v>125</v>
      </c>
      <c r="F23" s="1" t="s">
        <v>126</v>
      </c>
    </row>
    <row r="24" customFormat="false" ht="15" hidden="false" customHeight="false" outlineLevel="0" collapsed="false">
      <c r="B24" s="1" t="s">
        <v>106</v>
      </c>
      <c r="F24" s="1" t="s">
        <v>106</v>
      </c>
    </row>
    <row r="25" customFormat="false" ht="15" hidden="false" customHeight="false" outlineLevel="0" collapsed="false">
      <c r="B25" s="1" t="s">
        <v>127</v>
      </c>
      <c r="F25" s="1" t="s">
        <v>128</v>
      </c>
    </row>
    <row r="26" customFormat="false" ht="15" hidden="false" customHeight="false" outlineLevel="0" collapsed="false">
      <c r="B26" s="1" t="s">
        <v>129</v>
      </c>
      <c r="F26" s="1" t="s">
        <v>109</v>
      </c>
    </row>
    <row r="27" customFormat="false" ht="15" hidden="false" customHeight="false" outlineLevel="0" collapsed="false">
      <c r="B27" s="1" t="s">
        <v>130</v>
      </c>
      <c r="F27" s="1" t="s">
        <v>131</v>
      </c>
    </row>
    <row r="28" customFormat="false" ht="15" hidden="false" customHeight="false" outlineLevel="0" collapsed="false">
      <c r="B28" s="1" t="s">
        <v>132</v>
      </c>
      <c r="F28" s="1" t="s">
        <v>133</v>
      </c>
    </row>
    <row r="29" customFormat="false" ht="15" hidden="false" customHeight="false" outlineLevel="0" collapsed="false">
      <c r="B29" s="1" t="s">
        <v>134</v>
      </c>
      <c r="F29" s="1" t="s">
        <v>135</v>
      </c>
    </row>
    <row r="30" customFormat="false" ht="15" hidden="false" customHeight="false" outlineLevel="0" collapsed="false">
      <c r="B30" s="1" t="s">
        <v>106</v>
      </c>
      <c r="F30" s="1" t="s">
        <v>106</v>
      </c>
    </row>
    <row r="31" customFormat="false" ht="15" hidden="false" customHeight="false" outlineLevel="0" collapsed="false">
      <c r="B31" s="1" t="s">
        <v>136</v>
      </c>
      <c r="F31" s="1" t="s">
        <v>107</v>
      </c>
    </row>
    <row r="32" customFormat="false" ht="15" hidden="false" customHeight="false" outlineLevel="0" collapsed="false">
      <c r="B32" s="1" t="s">
        <v>137</v>
      </c>
      <c r="F32" s="1" t="s">
        <v>119</v>
      </c>
    </row>
    <row r="33" customFormat="false" ht="15" hidden="false" customHeight="false" outlineLevel="0" collapsed="false">
      <c r="B33" s="1" t="s">
        <v>138</v>
      </c>
      <c r="F33" s="1" t="s">
        <v>121</v>
      </c>
    </row>
    <row r="34" customFormat="false" ht="15" hidden="false" customHeight="false" outlineLevel="0" collapsed="false">
      <c r="B34" s="1" t="s">
        <v>139</v>
      </c>
      <c r="F34" s="1" t="s">
        <v>123</v>
      </c>
    </row>
    <row r="35" customFormat="false" ht="15" hidden="false" customHeight="false" outlineLevel="0" collapsed="false">
      <c r="B35" s="1" t="s">
        <v>140</v>
      </c>
      <c r="F35" s="1" t="s">
        <v>125</v>
      </c>
    </row>
    <row r="36" customFormat="false" ht="15" hidden="false" customHeight="false" outlineLevel="0" collapsed="false">
      <c r="B36" s="1" t="s">
        <v>106</v>
      </c>
      <c r="F36" s="1" t="s">
        <v>106</v>
      </c>
    </row>
    <row r="37" customFormat="false" ht="15" hidden="false" customHeight="false" outlineLevel="0" collapsed="false">
      <c r="B37" s="1" t="s">
        <v>141</v>
      </c>
      <c r="F37" s="1" t="s">
        <v>142</v>
      </c>
    </row>
    <row r="38" customFormat="false" ht="15" hidden="false" customHeight="false" outlineLevel="0" collapsed="false">
      <c r="B38" s="1" t="s">
        <v>143</v>
      </c>
      <c r="F38" s="1" t="s">
        <v>143</v>
      </c>
    </row>
    <row r="39" customFormat="false" ht="15" hidden="false" customHeight="false" outlineLevel="0" collapsed="false">
      <c r="B39" s="1" t="s">
        <v>144</v>
      </c>
      <c r="F39" s="1" t="s">
        <v>145</v>
      </c>
    </row>
    <row r="40" customFormat="false" ht="15" hidden="false" customHeight="false" outlineLevel="0" collapsed="false">
      <c r="B40" s="1" t="s">
        <v>146</v>
      </c>
      <c r="F40" s="1" t="s">
        <v>147</v>
      </c>
    </row>
    <row r="41" customFormat="false" ht="15" hidden="false" customHeight="false" outlineLevel="0" collapsed="false">
      <c r="B41" s="1" t="s">
        <v>148</v>
      </c>
      <c r="F41" s="1" t="s">
        <v>149</v>
      </c>
    </row>
    <row r="42" customFormat="false" ht="15" hidden="false" customHeight="false" outlineLevel="0" collapsed="false">
      <c r="B42" s="1" t="s">
        <v>106</v>
      </c>
      <c r="F42" s="1" t="s">
        <v>106</v>
      </c>
    </row>
    <row r="43" customFormat="false" ht="15" hidden="false" customHeight="false" outlineLevel="0" collapsed="false">
      <c r="B43" s="1" t="s">
        <v>150</v>
      </c>
      <c r="F43" s="1" t="s">
        <v>151</v>
      </c>
    </row>
    <row r="44" customFormat="false" ht="15" hidden="false" customHeight="false" outlineLevel="0" collapsed="false">
      <c r="B44" s="1" t="s">
        <v>152</v>
      </c>
      <c r="F44" s="1" t="s">
        <v>153</v>
      </c>
    </row>
    <row r="45" customFormat="false" ht="15" hidden="false" customHeight="false" outlineLevel="0" collapsed="false">
      <c r="B45" s="1" t="s">
        <v>154</v>
      </c>
      <c r="F45" s="1" t="s">
        <v>155</v>
      </c>
    </row>
    <row r="46" customFormat="false" ht="15" hidden="false" customHeight="false" outlineLevel="0" collapsed="false">
      <c r="B46" s="1" t="s">
        <v>156</v>
      </c>
      <c r="F46" s="1" t="s">
        <v>114</v>
      </c>
    </row>
    <row r="47" customFormat="false" ht="15" hidden="false" customHeight="false" outlineLevel="0" collapsed="false">
      <c r="B47" s="1" t="s">
        <v>157</v>
      </c>
      <c r="F47" s="1" t="s">
        <v>158</v>
      </c>
    </row>
    <row r="48" customFormat="false" ht="15" hidden="false" customHeight="false" outlineLevel="0" collapsed="false">
      <c r="B48" s="1" t="s">
        <v>106</v>
      </c>
      <c r="F48" s="1" t="s">
        <v>106</v>
      </c>
    </row>
    <row r="49" customFormat="false" ht="15" hidden="false" customHeight="false" outlineLevel="0" collapsed="false">
      <c r="B49" s="1" t="s">
        <v>159</v>
      </c>
      <c r="F49" s="1" t="s">
        <v>160</v>
      </c>
    </row>
    <row r="50" customFormat="false" ht="15" hidden="false" customHeight="false" outlineLevel="0" collapsed="false">
      <c r="B50" s="1" t="s">
        <v>161</v>
      </c>
      <c r="F50" s="1" t="s">
        <v>137</v>
      </c>
    </row>
    <row r="51" customFormat="false" ht="15" hidden="false" customHeight="false" outlineLevel="0" collapsed="false">
      <c r="B51" s="1" t="s">
        <v>162</v>
      </c>
      <c r="F51" s="1" t="s">
        <v>145</v>
      </c>
    </row>
    <row r="52" customFormat="false" ht="15" hidden="false" customHeight="false" outlineLevel="0" collapsed="false">
      <c r="B52" s="1" t="s">
        <v>163</v>
      </c>
      <c r="F52" s="1" t="s">
        <v>164</v>
      </c>
    </row>
    <row r="53" customFormat="false" ht="15" hidden="false" customHeight="false" outlineLevel="0" collapsed="false">
      <c r="B53" s="1" t="s">
        <v>165</v>
      </c>
      <c r="F53" s="1" t="s">
        <v>166</v>
      </c>
    </row>
    <row r="54" customFormat="false" ht="15" hidden="false" customHeight="false" outlineLevel="0" collapsed="false">
      <c r="B54" s="1" t="s">
        <v>106</v>
      </c>
      <c r="F54" s="1" t="s">
        <v>106</v>
      </c>
    </row>
    <row r="55" customFormat="false" ht="15" hidden="false" customHeight="false" outlineLevel="0" collapsed="false">
      <c r="B55" s="1" t="s">
        <v>108</v>
      </c>
      <c r="F55" s="1" t="s">
        <v>167</v>
      </c>
    </row>
    <row r="56" customFormat="false" ht="15" hidden="false" customHeight="false" outlineLevel="0" collapsed="false">
      <c r="B56" s="1" t="s">
        <v>168</v>
      </c>
      <c r="F56" s="1" t="s">
        <v>169</v>
      </c>
    </row>
    <row r="57" customFormat="false" ht="15" hidden="false" customHeight="false" outlineLevel="0" collapsed="false">
      <c r="B57" s="1" t="s">
        <v>170</v>
      </c>
      <c r="F57" s="1" t="s">
        <v>121</v>
      </c>
    </row>
    <row r="58" customFormat="false" ht="15" hidden="false" customHeight="false" outlineLevel="0" collapsed="false">
      <c r="B58" s="1" t="s">
        <v>171</v>
      </c>
      <c r="F58" s="1" t="s">
        <v>172</v>
      </c>
    </row>
    <row r="59" customFormat="false" ht="15" hidden="false" customHeight="false" outlineLevel="0" collapsed="false">
      <c r="B59" s="1" t="s">
        <v>173</v>
      </c>
      <c r="F59" s="1" t="s">
        <v>174</v>
      </c>
    </row>
    <row r="60" customFormat="false" ht="15" hidden="false" customHeight="false" outlineLevel="0" collapsed="false">
      <c r="B60" s="1" t="s">
        <v>106</v>
      </c>
      <c r="F60" s="1" t="s">
        <v>106</v>
      </c>
    </row>
    <row r="61" customFormat="false" ht="15" hidden="false" customHeight="false" outlineLevel="0" collapsed="false">
      <c r="B61" s="1" t="s">
        <v>175</v>
      </c>
    </row>
    <row r="62" customFormat="false" ht="15" hidden="false" customHeight="false" outlineLevel="0" collapsed="false">
      <c r="B62" s="1" t="s">
        <v>176</v>
      </c>
      <c r="F62" s="1" t="s">
        <v>177</v>
      </c>
    </row>
    <row r="63" customFormat="false" ht="15" hidden="false" customHeight="false" outlineLevel="0" collapsed="false">
      <c r="B63" s="1" t="s">
        <v>101</v>
      </c>
    </row>
    <row r="64" customFormat="false" ht="15" hidden="false" customHeight="false" outlineLevel="0" collapsed="false">
      <c r="B64" s="1" t="s">
        <v>178</v>
      </c>
    </row>
    <row r="65" customFormat="false" ht="15" hidden="false" customHeight="false" outlineLevel="0" collapsed="false">
      <c r="B65" s="1" t="s">
        <v>135</v>
      </c>
    </row>
    <row r="66" customFormat="false" ht="15" hidden="false" customHeight="false" outlineLevel="0" collapsed="false">
      <c r="B66" s="1" t="s">
        <v>106</v>
      </c>
    </row>
    <row r="67" customFormat="false" ht="15" hidden="false" customHeight="false" outlineLevel="0" collapsed="false">
      <c r="B67" s="1" t="s">
        <v>179</v>
      </c>
    </row>
    <row r="68" customFormat="false" ht="15" hidden="false" customHeight="false" outlineLevel="0" collapsed="false">
      <c r="B68" s="1" t="s">
        <v>180</v>
      </c>
    </row>
    <row r="69" customFormat="false" ht="15" hidden="false" customHeight="false" outlineLevel="0" collapsed="false">
      <c r="B69" s="1" t="s">
        <v>181</v>
      </c>
    </row>
    <row r="70" customFormat="false" ht="15" hidden="false" customHeight="false" outlineLevel="0" collapsed="false">
      <c r="B70" s="1" t="s">
        <v>182</v>
      </c>
    </row>
    <row r="71" customFormat="false" ht="15" hidden="false" customHeight="false" outlineLevel="0" collapsed="false">
      <c r="B71" s="1" t="s">
        <v>183</v>
      </c>
    </row>
    <row r="72" customFormat="false" ht="15" hidden="false" customHeight="false" outlineLevel="0" collapsed="false">
      <c r="B72" s="1" t="s">
        <v>106</v>
      </c>
    </row>
    <row r="73" customFormat="false" ht="15" hidden="false" customHeight="false" outlineLevel="0" collapsed="false">
      <c r="B73" s="1" t="s">
        <v>184</v>
      </c>
    </row>
    <row r="74" customFormat="false" ht="15" hidden="false" customHeight="false" outlineLevel="0" collapsed="false">
      <c r="B74" s="1" t="s">
        <v>185</v>
      </c>
    </row>
    <row r="75" customFormat="false" ht="15" hidden="false" customHeight="false" outlineLevel="0" collapsed="false">
      <c r="B75" s="1" t="s">
        <v>186</v>
      </c>
    </row>
    <row r="76" customFormat="false" ht="15" hidden="false" customHeight="false" outlineLevel="0" collapsed="false">
      <c r="B76" s="1" t="s">
        <v>187</v>
      </c>
    </row>
    <row r="77" customFormat="false" ht="15" hidden="false" customHeight="false" outlineLevel="0" collapsed="false">
      <c r="B77" s="1" t="s">
        <v>188</v>
      </c>
    </row>
    <row r="78" customFormat="false" ht="15" hidden="false" customHeight="false" outlineLevel="0" collapsed="false">
      <c r="B78" s="1" t="s">
        <v>106</v>
      </c>
    </row>
    <row r="79" customFormat="false" ht="15" hidden="false" customHeight="false" outlineLevel="0" collapsed="false">
      <c r="B79" s="1" t="s">
        <v>189</v>
      </c>
    </row>
    <row r="80" customFormat="false" ht="15" hidden="false" customHeight="false" outlineLevel="0" collapsed="false">
      <c r="B80" s="1" t="s">
        <v>169</v>
      </c>
    </row>
    <row r="81" customFormat="false" ht="15" hidden="false" customHeight="false" outlineLevel="0" collapsed="false">
      <c r="B81" s="1" t="s">
        <v>190</v>
      </c>
    </row>
    <row r="82" customFormat="false" ht="15" hidden="false" customHeight="false" outlineLevel="0" collapsed="false">
      <c r="B82" s="1" t="s">
        <v>191</v>
      </c>
    </row>
    <row r="83" customFormat="false" ht="15" hidden="false" customHeight="false" outlineLevel="0" collapsed="false">
      <c r="B83" s="1" t="s">
        <v>192</v>
      </c>
    </row>
    <row r="84" customFormat="false" ht="15" hidden="false" customHeight="false" outlineLevel="0" collapsed="false">
      <c r="B84" s="1" t="s">
        <v>106</v>
      </c>
    </row>
    <row r="86" customFormat="false" ht="15" hidden="false" customHeight="false" outlineLevel="0" collapsed="false">
      <c r="B86" s="1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2020-04-27T15:13:57Z</dcterms:created>
  <dc:creator>Jisu</dc:creator>
  <dc:description/>
  <dc:language>ko-KR</dc:language>
  <cp:lastModifiedBy/>
  <dcterms:modified xsi:type="dcterms:W3CDTF">2020-10-06T17:46:19Z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