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yagiy\Documents\Google Drive\ソフトコンピューティング\レポート3\"/>
    </mc:Choice>
  </mc:AlternateContent>
  <bookViews>
    <workbookView xWindow="80" yWindow="460" windowWidth="28720" windowHeight="17540" activeTab="1"/>
  </bookViews>
  <sheets>
    <sheet name="単回帰" sheetId="1" r:id="rId1"/>
    <sheet name="重回帰" sheetId="2" r:id="rId2"/>
  </sheets>
  <definedNames>
    <definedName name="solver_adj" localSheetId="1" hidden="1">重回帰!$F$7:$H$7</definedName>
    <definedName name="solver_adj" localSheetId="0" hidden="1">単回帰!$E$8:$F$8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重回帰!$L$55</definedName>
    <definedName name="solver_opt" localSheetId="0" hidden="1">単回帰!$J$25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G12" i="2"/>
  <c r="G10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L55" i="2"/>
  <c r="F11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J25" i="1"/>
</calcChain>
</file>

<file path=xl/sharedStrings.xml><?xml version="1.0" encoding="utf-8"?>
<sst xmlns="http://schemas.openxmlformats.org/spreadsheetml/2006/main" count="131" uniqueCount="84">
  <si>
    <t>No</t>
    <phoneticPr fontId="1"/>
  </si>
  <si>
    <r>
      <t>身長</t>
    </r>
    <r>
      <rPr>
        <i/>
        <sz val="11"/>
        <color theme="1"/>
        <rFont val="Times New Roman"/>
        <family val="1"/>
      </rPr>
      <t>x</t>
    </r>
    <rPh sb="0" eb="2">
      <t>シンチョウ</t>
    </rPh>
    <phoneticPr fontId="1"/>
  </si>
  <si>
    <r>
      <t>体重</t>
    </r>
    <r>
      <rPr>
        <i/>
        <sz val="11"/>
        <color theme="1"/>
        <rFont val="Times New Roman"/>
        <family val="1"/>
      </rPr>
      <t>y</t>
    </r>
    <rPh sb="0" eb="2">
      <t>タイジュウ</t>
    </rPh>
    <phoneticPr fontId="1"/>
  </si>
  <si>
    <t>a</t>
    <phoneticPr fontId="1"/>
  </si>
  <si>
    <t>No</t>
    <phoneticPr fontId="1"/>
  </si>
  <si>
    <t>b</t>
    <phoneticPr fontId="1"/>
  </si>
  <si>
    <t>決定係数</t>
    <rPh sb="0" eb="2">
      <t>ケッテイ</t>
    </rPh>
    <rPh sb="2" eb="4">
      <t>ケイスウ</t>
    </rPh>
    <phoneticPr fontId="1"/>
  </si>
  <si>
    <t>予測値</t>
  </si>
  <si>
    <t>残差</t>
    <rPh sb="0" eb="2">
      <t>ザンサ</t>
    </rPh>
    <phoneticPr fontId="1"/>
  </si>
  <si>
    <t>残差平方和</t>
    <rPh sb="0" eb="2">
      <t>ザンサ</t>
    </rPh>
    <rPh sb="2" eb="4">
      <t>ヘイホウ</t>
    </rPh>
    <rPh sb="4" eb="5">
      <t>ワ</t>
    </rPh>
    <phoneticPr fontId="1"/>
  </si>
  <si>
    <t>残差算出</t>
    <rPh sb="0" eb="2">
      <t>ザンサ</t>
    </rPh>
    <rPh sb="2" eb="4">
      <t>サンシュツ</t>
    </rPh>
    <phoneticPr fontId="1"/>
  </si>
  <si>
    <t>定数</t>
    <rPh sb="0" eb="2">
      <t>テイスウ</t>
    </rPh>
    <phoneticPr fontId="1"/>
  </si>
  <si>
    <t>データ</t>
    <phoneticPr fontId="1"/>
  </si>
  <si>
    <t>また，決定係数を求めてください．</t>
    <rPh sb="3" eb="5">
      <t>ケッテイ</t>
    </rPh>
    <rPh sb="5" eb="7">
      <t>ケイスウ</t>
    </rPh>
    <rPh sb="8" eb="9">
      <t>モト</t>
    </rPh>
    <phoneticPr fontId="1"/>
  </si>
  <si>
    <t>重回帰分析</t>
    <rPh sb="0" eb="1">
      <t>ジュウ</t>
    </rPh>
    <rPh sb="1" eb="3">
      <t>カイキ</t>
    </rPh>
    <rPh sb="3" eb="5">
      <t>ブンセキ</t>
    </rPh>
    <phoneticPr fontId="1"/>
  </si>
  <si>
    <t>単回帰分析</t>
    <rPh sb="0" eb="1">
      <t>タン</t>
    </rPh>
    <rPh sb="1" eb="3">
      <t>カイキ</t>
    </rPh>
    <rPh sb="3" eb="5">
      <t>ブンセキ</t>
    </rPh>
    <phoneticPr fontId="1"/>
  </si>
  <si>
    <t>都道府県</t>
    <rPh sb="0" eb="4">
      <t>トドウフケン</t>
    </rPh>
    <phoneticPr fontId="1"/>
  </si>
  <si>
    <r>
      <t>所得</t>
    </r>
    <r>
      <rPr>
        <i/>
        <sz val="11"/>
        <color theme="1"/>
        <rFont val="Times New Roman"/>
        <family val="1"/>
      </rPr>
      <t>y</t>
    </r>
    <phoneticPr fontId="1"/>
  </si>
  <si>
    <t>北 海 道</t>
  </si>
  <si>
    <t>青 森 県</t>
  </si>
  <si>
    <t>岩 手 県</t>
  </si>
  <si>
    <t>宮 城 県</t>
  </si>
  <si>
    <t>秋 田 県</t>
  </si>
  <si>
    <t>山 形 県</t>
  </si>
  <si>
    <t>福 島 県</t>
  </si>
  <si>
    <t>茨 城 県</t>
  </si>
  <si>
    <t>栃 木 県</t>
  </si>
  <si>
    <t>群 馬 県</t>
  </si>
  <si>
    <t>埼 玉 県</t>
  </si>
  <si>
    <t>千 葉 県</t>
  </si>
  <si>
    <t>東 京 都</t>
  </si>
  <si>
    <t>神奈川県</t>
  </si>
  <si>
    <t>新 潟 県</t>
  </si>
  <si>
    <t>富 山 県</t>
  </si>
  <si>
    <t>石 川 県</t>
  </si>
  <si>
    <t>福 井 県</t>
  </si>
  <si>
    <t>山 梨 県</t>
  </si>
  <si>
    <t>長 野 県</t>
  </si>
  <si>
    <t>岐 阜 県</t>
  </si>
  <si>
    <t>静 岡 県</t>
  </si>
  <si>
    <t>愛 知 県</t>
  </si>
  <si>
    <t>三 重 県</t>
  </si>
  <si>
    <t>滋 賀 県</t>
  </si>
  <si>
    <t>京 都 府</t>
  </si>
  <si>
    <t>大 阪 府</t>
  </si>
  <si>
    <t>兵 庫 県</t>
  </si>
  <si>
    <t>奈 良 県</t>
  </si>
  <si>
    <t>和歌山県</t>
  </si>
  <si>
    <t>鳥 取 県</t>
  </si>
  <si>
    <t>島 根 県</t>
  </si>
  <si>
    <t>岡 山 県</t>
  </si>
  <si>
    <t>広 島 県</t>
  </si>
  <si>
    <t>山 口 県</t>
  </si>
  <si>
    <t>徳 島 県</t>
  </si>
  <si>
    <t>香 川 県</t>
  </si>
  <si>
    <t>愛 媛 県</t>
  </si>
  <si>
    <t>高 知 県</t>
  </si>
  <si>
    <t>福 岡 県</t>
  </si>
  <si>
    <t>佐 賀 県</t>
  </si>
  <si>
    <t>長 崎 県</t>
  </si>
  <si>
    <t>熊 本 県</t>
  </si>
  <si>
    <t>大 分 県</t>
  </si>
  <si>
    <t>宮 崎 県</t>
  </si>
  <si>
    <t>鹿児島県</t>
  </si>
  <si>
    <t>沖 縄 県</t>
  </si>
  <si>
    <t>(万人)</t>
    <rPh sb="1" eb="3">
      <t>マンニン</t>
    </rPh>
    <phoneticPr fontId="1"/>
  </si>
  <si>
    <t>（人／10万人）</t>
    <rPh sb="1" eb="2">
      <t>ニン</t>
    </rPh>
    <phoneticPr fontId="1"/>
  </si>
  <si>
    <t>(千円/1人)</t>
    <rPh sb="1" eb="3">
      <t>センエン</t>
    </rPh>
    <phoneticPr fontId="1"/>
  </si>
  <si>
    <t>最小２乗法を用いて残差平方和を最小化し，身長と体重の関係を表す回帰式を求めてください．</t>
    <rPh sb="0" eb="2">
      <t>サイショウ</t>
    </rPh>
    <rPh sb="3" eb="4">
      <t>ジョウ</t>
    </rPh>
    <rPh sb="6" eb="7">
      <t>モチ</t>
    </rPh>
    <rPh sb="9" eb="11">
      <t>ザンサ</t>
    </rPh>
    <rPh sb="11" eb="13">
      <t>ヘイホウ</t>
    </rPh>
    <rPh sb="13" eb="14">
      <t>ワ</t>
    </rPh>
    <rPh sb="15" eb="18">
      <t>サイショウカ</t>
    </rPh>
    <rPh sb="20" eb="22">
      <t>シンチョウ</t>
    </rPh>
    <rPh sb="23" eb="25">
      <t>タイジュウ</t>
    </rPh>
    <rPh sb="26" eb="28">
      <t>カンケイ</t>
    </rPh>
    <rPh sb="29" eb="30">
      <t>アラワ</t>
    </rPh>
    <rPh sb="31" eb="33">
      <t>カイキ</t>
    </rPh>
    <rPh sb="33" eb="34">
      <t>シキ</t>
    </rPh>
    <rPh sb="35" eb="36">
      <t>モト</t>
    </rPh>
    <phoneticPr fontId="1"/>
  </si>
  <si>
    <t>最小２乗法を用いて、総人口と外国人数から所得を推定する，重回帰分析を行ってください．</t>
    <rPh sb="6" eb="7">
      <t>モチ</t>
    </rPh>
    <rPh sb="10" eb="13">
      <t>ソウジンコウ</t>
    </rPh>
    <rPh sb="14" eb="17">
      <t>ガイコクジン</t>
    </rPh>
    <rPh sb="17" eb="18">
      <t>カズ</t>
    </rPh>
    <rPh sb="20" eb="22">
      <t>ショトク</t>
    </rPh>
    <rPh sb="23" eb="25">
      <t>スイテイ</t>
    </rPh>
    <rPh sb="28" eb="33">
      <t>ジュウカイキブンセキ</t>
    </rPh>
    <rPh sb="34" eb="35">
      <t>オコナ</t>
    </rPh>
    <phoneticPr fontId="1"/>
  </si>
  <si>
    <t>また、決定係数を求めてください。</t>
    <rPh sb="3" eb="5">
      <t>ケッテイ</t>
    </rPh>
    <rPh sb="5" eb="7">
      <t>ケイスウ</t>
    </rPh>
    <rPh sb="8" eb="9">
      <t>モト</t>
    </rPh>
    <phoneticPr fontId="1"/>
  </si>
  <si>
    <t>b</t>
    <phoneticPr fontId="1"/>
  </si>
  <si>
    <t>c</t>
    <phoneticPr fontId="1"/>
  </si>
  <si>
    <r>
      <t>総人口</t>
    </r>
    <r>
      <rPr>
        <i/>
        <sz val="11"/>
        <color theme="1"/>
        <rFont val="Times New Roman"/>
        <family val="1"/>
      </rPr>
      <t>w</t>
    </r>
    <phoneticPr fontId="1"/>
  </si>
  <si>
    <t>a</t>
    <phoneticPr fontId="1"/>
  </si>
  <si>
    <t>都道府県</t>
    <rPh sb="0" eb="4">
      <t>トドウフケン</t>
    </rPh>
    <phoneticPr fontId="1"/>
  </si>
  <si>
    <r>
      <t>外国人</t>
    </r>
    <r>
      <rPr>
        <i/>
        <sz val="11"/>
        <color theme="1"/>
        <rFont val="Times New Roman"/>
        <family val="1"/>
      </rPr>
      <t>x</t>
    </r>
    <phoneticPr fontId="1"/>
  </si>
  <si>
    <r>
      <t>予測値</t>
    </r>
    <r>
      <rPr>
        <i/>
        <sz val="11"/>
        <color theme="1"/>
        <rFont val="Times New Roman"/>
        <family val="1"/>
      </rPr>
      <t>y</t>
    </r>
    <rPh sb="0" eb="2">
      <t>ヨソク</t>
    </rPh>
    <rPh sb="2" eb="3">
      <t>チ</t>
    </rPh>
    <phoneticPr fontId="1"/>
  </si>
  <si>
    <r>
      <t>残差</t>
    </r>
    <r>
      <rPr>
        <i/>
        <sz val="11"/>
        <color theme="1"/>
        <rFont val="Times New Roman"/>
        <family val="1"/>
      </rPr>
      <t>e</t>
    </r>
    <rPh sb="0" eb="2">
      <t>ザンサ</t>
    </rPh>
    <phoneticPr fontId="1"/>
  </si>
  <si>
    <r>
      <t>残差平方和</t>
    </r>
    <r>
      <rPr>
        <i/>
        <sz val="11"/>
        <color theme="1"/>
        <rFont val="Times New Roman"/>
        <family val="1"/>
      </rPr>
      <t>Q</t>
    </r>
    <rPh sb="0" eb="2">
      <t>ザンサ</t>
    </rPh>
    <rPh sb="2" eb="4">
      <t>ヘイホウ</t>
    </rPh>
    <rPh sb="4" eb="5">
      <t>ワ</t>
    </rPh>
    <phoneticPr fontId="1"/>
  </si>
  <si>
    <t>分散</t>
    <rPh sb="0" eb="2">
      <t>ブンサン</t>
    </rPh>
    <phoneticPr fontId="1"/>
  </si>
  <si>
    <t xml:space="preserve"> 予測値</t>
    <rPh sb="1" eb="4">
      <t>ヨソクチ</t>
    </rPh>
    <phoneticPr fontId="1"/>
  </si>
  <si>
    <r>
      <t>所得</t>
    </r>
    <r>
      <rPr>
        <i/>
        <sz val="11"/>
        <color theme="1"/>
        <rFont val="Times New Roman"/>
        <family val="1"/>
      </rPr>
      <t>y</t>
    </r>
    <rPh sb="0" eb="2">
      <t>ショトク</t>
    </rPh>
    <phoneticPr fontId="1"/>
  </si>
  <si>
    <t>決定係数</t>
    <rPh sb="0" eb="2">
      <t>ケッテイ</t>
    </rPh>
    <rPh sb="2" eb="4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</si>
</sst>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_);[Red]\(0\)"/>
    <numFmt numFmtId="178" formatCode="0.0_);[Red]\(0.0\)"/>
    <numFmt numFmtId="179" formatCode="0_ 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i/>
      <sz val="11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8"/>
      <color theme="1"/>
      <name val="Yu Gothic"/>
      <family val="3"/>
      <charset val="128"/>
      <scheme val="minor"/>
    </font>
    <font>
      <sz val="8"/>
      <color theme="1"/>
      <name val="ＭＳ Ｐゴシック"/>
      <family val="3"/>
      <charset val="128"/>
    </font>
    <font>
      <b/>
      <sz val="11"/>
      <color rgb="FF00B0F0"/>
      <name val="Yu Gothic"/>
      <family val="3"/>
      <charset val="128"/>
      <scheme val="minor"/>
    </font>
    <font>
      <sz val="11"/>
      <color rgb="FF00B0F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ont="0" applyFill="0" applyBorder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2" borderId="1" xfId="0" applyFill="1" applyBorder="1" applyAlignment="1">
      <alignment vertical="center"/>
    </xf>
    <xf numFmtId="176" fontId="0" fillId="0" borderId="1" xfId="0" applyNumberFormat="1" applyBorder="1" applyAlignment="1">
      <alignment vertical="center" shrinkToFit="1"/>
    </xf>
    <xf numFmtId="0" fontId="0" fillId="0" borderId="0" xfId="0" quotePrefix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2" borderId="8" xfId="0" applyFill="1" applyBorder="1" applyAlignment="1">
      <alignment horizontal="center" vertical="center" shrinkToFit="1"/>
    </xf>
    <xf numFmtId="176" fontId="0" fillId="0" borderId="9" xfId="0" applyNumberFormat="1" applyBorder="1" applyAlignment="1">
      <alignment vertical="center" shrinkToFit="1"/>
    </xf>
    <xf numFmtId="0" fontId="3" fillId="2" borderId="1" xfId="0" applyFont="1" applyFill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79" fontId="3" fillId="0" borderId="1" xfId="0" applyNumberFormat="1" applyFont="1" applyBorder="1">
      <alignment vertical="center"/>
    </xf>
    <xf numFmtId="0" fontId="5" fillId="0" borderId="1" xfId="1" applyFont="1" applyBorder="1" applyAlignment="1">
      <alignment horizontal="center" vertical="center" shrinkToFit="1"/>
    </xf>
    <xf numFmtId="177" fontId="5" fillId="0" borderId="1" xfId="1" applyNumberFormat="1" applyFont="1" applyBorder="1">
      <alignment vertical="center"/>
    </xf>
    <xf numFmtId="178" fontId="5" fillId="0" borderId="1" xfId="1" applyNumberFormat="1" applyFont="1" applyBorder="1">
      <alignment vertical="center"/>
    </xf>
    <xf numFmtId="179" fontId="5" fillId="0" borderId="1" xfId="1" applyNumberFormat="1" applyFont="1" applyBorder="1">
      <alignment vertical="center"/>
    </xf>
    <xf numFmtId="0" fontId="6" fillId="0" borderId="0" xfId="0" applyFont="1" applyAlignment="1">
      <alignment horizontal="right" vertical="top" shrinkToFit="1"/>
    </xf>
    <xf numFmtId="0" fontId="7" fillId="0" borderId="10" xfId="0" applyFont="1" applyBorder="1" applyAlignment="1">
      <alignment horizontal="right" vertical="top" shrinkToFi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2" xfId="0" applyBorder="1">
      <alignment vertical="center"/>
    </xf>
    <xf numFmtId="0" fontId="0" fillId="3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2" borderId="2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492125</xdr:colOff>
      <xdr:row>8</xdr:row>
      <xdr:rowOff>19050</xdr:rowOff>
    </xdr:from>
    <xdr:ext cx="116635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2C8FDD1A-0959-460B-AA3E-BBC37A68C9ED}"/>
                </a:ext>
              </a:extLst>
            </xdr:cNvPr>
            <xdr:cNvSpPr txBox="1"/>
          </xdr:nvSpPr>
          <xdr:spPr>
            <a:xfrm>
              <a:off x="5191125" y="1847850"/>
              <a:ext cx="11663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ja-JP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kumimoji="1" lang="ja-JP" altLang="en-US" sz="11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2C8FDD1A-0959-460B-AA3E-BBC37A68C9ED}"/>
                </a:ext>
              </a:extLst>
            </xdr:cNvPr>
            <xdr:cNvSpPr txBox="1"/>
          </xdr:nvSpPr>
          <xdr:spPr>
            <a:xfrm>
              <a:off x="5191125" y="1847850"/>
              <a:ext cx="11663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ja-JP" altLang="en-US" sz="1100" i="0">
                  <a:latin typeface="Cambria Math" panose="02040503050406030204" pitchFamily="18" charset="0"/>
                </a:rPr>
                <a:t>𝑦 ̅</a:t>
              </a:r>
              <a:endParaRPr kumimoji="1" lang="ja-JP" altLang="en-US" sz="11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zoomScaleNormal="100" workbookViewId="0">
      <selection activeCell="J23" sqref="J23"/>
    </sheetView>
  </sheetViews>
  <sheetFormatPr defaultColWidth="8.83203125" defaultRowHeight="18"/>
  <cols>
    <col min="1" max="1" width="8.6640625" customWidth="1"/>
  </cols>
  <sheetData>
    <row r="1" spans="1:10">
      <c r="A1" s="26" t="s">
        <v>15</v>
      </c>
    </row>
    <row r="2" spans="1:10">
      <c r="A2" s="27"/>
    </row>
    <row r="3" spans="1:10">
      <c r="A3" s="26" t="s">
        <v>68</v>
      </c>
    </row>
    <row r="4" spans="1:10">
      <c r="A4" s="26" t="s">
        <v>13</v>
      </c>
    </row>
    <row r="6" spans="1:10" ht="18.5" thickBot="1">
      <c r="A6" s="4" t="s">
        <v>12</v>
      </c>
      <c r="E6" t="s">
        <v>11</v>
      </c>
      <c r="H6" t="s">
        <v>10</v>
      </c>
    </row>
    <row r="7" spans="1:10">
      <c r="A7" s="1" t="s">
        <v>0</v>
      </c>
      <c r="B7" s="1" t="s">
        <v>1</v>
      </c>
      <c r="C7" s="1" t="s">
        <v>2</v>
      </c>
      <c r="E7" s="8" t="s">
        <v>3</v>
      </c>
      <c r="F7" s="9" t="s">
        <v>5</v>
      </c>
      <c r="H7" s="1" t="s">
        <v>4</v>
      </c>
      <c r="I7" s="5" t="s">
        <v>7</v>
      </c>
      <c r="J7" s="1" t="s">
        <v>8</v>
      </c>
    </row>
    <row r="8" spans="1:10" ht="18.5" thickBot="1">
      <c r="A8" s="2">
        <v>1</v>
      </c>
      <c r="B8" s="3">
        <v>157.80000000000001</v>
      </c>
      <c r="C8" s="3">
        <v>55.6</v>
      </c>
      <c r="E8" s="10">
        <v>-110.88977579235359</v>
      </c>
      <c r="F8" s="11">
        <v>1.0454227920691663</v>
      </c>
      <c r="H8" s="2">
        <v>1</v>
      </c>
      <c r="I8" s="3">
        <f>$E$8+$F$8*B8</f>
        <v>54.077940796160874</v>
      </c>
      <c r="J8" s="3">
        <f>C8-I8</f>
        <v>1.5220592038391274</v>
      </c>
    </row>
    <row r="9" spans="1:10">
      <c r="A9" s="2">
        <v>2</v>
      </c>
      <c r="B9" s="3">
        <v>168.1</v>
      </c>
      <c r="C9" s="3">
        <v>55</v>
      </c>
      <c r="H9" s="2">
        <v>2</v>
      </c>
      <c r="I9" s="3">
        <f t="shared" ref="I9:I22" si="0">$E$8+$F$8*B9</f>
        <v>64.845795554473256</v>
      </c>
      <c r="J9" s="3">
        <f t="shared" ref="J9:J22" si="1">C9-I9</f>
        <v>-9.8457955544732556</v>
      </c>
    </row>
    <row r="10" spans="1:10" ht="18.5" thickBot="1">
      <c r="A10" s="2">
        <v>3</v>
      </c>
      <c r="B10" s="3">
        <v>164.9</v>
      </c>
      <c r="C10" s="3">
        <v>56</v>
      </c>
      <c r="H10" s="2">
        <v>3</v>
      </c>
      <c r="I10" s="3">
        <f t="shared" si="0"/>
        <v>61.500442619851952</v>
      </c>
      <c r="J10" s="3">
        <f t="shared" si="1"/>
        <v>-5.5004426198519525</v>
      </c>
    </row>
    <row r="11" spans="1:10" ht="18.5" thickBot="1">
      <c r="A11" s="2">
        <v>4</v>
      </c>
      <c r="B11" s="3">
        <v>156.69999999999999</v>
      </c>
      <c r="C11" s="3">
        <v>50.8</v>
      </c>
      <c r="E11" s="12" t="s">
        <v>6</v>
      </c>
      <c r="F11" s="13">
        <f>VARP(I8:I22)/VARP(C8:C22)</f>
        <v>0.62036299870053913</v>
      </c>
      <c r="H11" s="2">
        <v>4</v>
      </c>
      <c r="I11" s="3">
        <f t="shared" si="0"/>
        <v>52.92797572488476</v>
      </c>
      <c r="J11" s="3">
        <f t="shared" si="1"/>
        <v>-2.1279757248847631</v>
      </c>
    </row>
    <row r="12" spans="1:10">
      <c r="A12" s="2">
        <v>5</v>
      </c>
      <c r="B12" s="3">
        <v>174.5</v>
      </c>
      <c r="C12" s="3">
        <v>71</v>
      </c>
      <c r="H12" s="2">
        <v>5</v>
      </c>
      <c r="I12" s="3">
        <f t="shared" si="0"/>
        <v>71.536501423715947</v>
      </c>
      <c r="J12" s="3">
        <f t="shared" si="1"/>
        <v>-0.53650142371594711</v>
      </c>
    </row>
    <row r="13" spans="1:10">
      <c r="A13" s="2">
        <v>6</v>
      </c>
      <c r="B13" s="3">
        <v>151.5</v>
      </c>
      <c r="C13" s="3">
        <v>52.8</v>
      </c>
      <c r="H13" s="2">
        <v>6</v>
      </c>
      <c r="I13" s="3">
        <f t="shared" si="0"/>
        <v>47.491777206125107</v>
      </c>
      <c r="J13" s="3">
        <f t="shared" si="1"/>
        <v>5.30822279387489</v>
      </c>
    </row>
    <row r="14" spans="1:10">
      <c r="A14" s="2">
        <v>7</v>
      </c>
      <c r="B14" s="3">
        <v>153.30000000000001</v>
      </c>
      <c r="C14" s="3">
        <v>42.7</v>
      </c>
      <c r="H14" s="2">
        <v>7</v>
      </c>
      <c r="I14" s="3">
        <f t="shared" si="0"/>
        <v>49.373538231849608</v>
      </c>
      <c r="J14" s="3">
        <f t="shared" si="1"/>
        <v>-6.673538231849605</v>
      </c>
    </row>
    <row r="15" spans="1:10">
      <c r="A15" s="2">
        <v>8</v>
      </c>
      <c r="B15" s="3">
        <v>161.1</v>
      </c>
      <c r="C15" s="3">
        <v>56.4</v>
      </c>
      <c r="H15" s="2">
        <v>8</v>
      </c>
      <c r="I15" s="3">
        <f t="shared" si="0"/>
        <v>57.527836009989102</v>
      </c>
      <c r="J15" s="3">
        <f t="shared" si="1"/>
        <v>-1.1278360099891032</v>
      </c>
    </row>
    <row r="16" spans="1:10">
      <c r="A16" s="2">
        <v>9</v>
      </c>
      <c r="B16" s="3">
        <v>167.7</v>
      </c>
      <c r="C16" s="3">
        <v>62.2</v>
      </c>
      <c r="H16" s="2">
        <v>9</v>
      </c>
      <c r="I16" s="3">
        <f t="shared" si="0"/>
        <v>64.427626437645586</v>
      </c>
      <c r="J16" s="3">
        <f t="shared" si="1"/>
        <v>-2.2276264376455828</v>
      </c>
    </row>
    <row r="17" spans="1:10">
      <c r="A17" s="2">
        <v>10</v>
      </c>
      <c r="B17" s="3">
        <v>164.9</v>
      </c>
      <c r="C17" s="3">
        <v>74</v>
      </c>
      <c r="H17" s="2">
        <v>10</v>
      </c>
      <c r="I17" s="3">
        <f t="shared" si="0"/>
        <v>61.500442619851952</v>
      </c>
      <c r="J17" s="3">
        <f t="shared" si="1"/>
        <v>12.499557380148048</v>
      </c>
    </row>
    <row r="18" spans="1:10">
      <c r="A18" s="2">
        <v>11</v>
      </c>
      <c r="B18" s="3">
        <v>150.5</v>
      </c>
      <c r="C18" s="3">
        <v>54.4</v>
      </c>
      <c r="H18" s="2">
        <v>11</v>
      </c>
      <c r="I18" s="3">
        <f t="shared" si="0"/>
        <v>46.446354414055946</v>
      </c>
      <c r="J18" s="3">
        <f t="shared" si="1"/>
        <v>7.9536455859440522</v>
      </c>
    </row>
    <row r="19" spans="1:10">
      <c r="A19" s="2">
        <v>12</v>
      </c>
      <c r="B19" s="3">
        <v>151</v>
      </c>
      <c r="C19" s="3">
        <v>41.8</v>
      </c>
      <c r="H19" s="2">
        <v>12</v>
      </c>
      <c r="I19" s="3">
        <f t="shared" si="0"/>
        <v>46.969065810090513</v>
      </c>
      <c r="J19" s="3">
        <f t="shared" si="1"/>
        <v>-5.1690658100905154</v>
      </c>
    </row>
    <row r="20" spans="1:10">
      <c r="A20" s="2">
        <v>13</v>
      </c>
      <c r="B20" s="3">
        <v>150.69999999999999</v>
      </c>
      <c r="C20" s="3">
        <v>45.2</v>
      </c>
      <c r="H20" s="2">
        <v>13</v>
      </c>
      <c r="I20" s="3">
        <f t="shared" si="0"/>
        <v>46.655438972469767</v>
      </c>
      <c r="J20" s="3">
        <f t="shared" si="1"/>
        <v>-1.4554389724697643</v>
      </c>
    </row>
    <row r="21" spans="1:10">
      <c r="A21" s="2">
        <v>14</v>
      </c>
      <c r="B21" s="3">
        <v>167.5</v>
      </c>
      <c r="C21" s="3">
        <v>74.099999999999994</v>
      </c>
      <c r="H21" s="2">
        <v>14</v>
      </c>
      <c r="I21" s="3">
        <f t="shared" si="0"/>
        <v>64.218541879231765</v>
      </c>
      <c r="J21" s="3">
        <f t="shared" si="1"/>
        <v>9.8814581207682295</v>
      </c>
    </row>
    <row r="22" spans="1:10">
      <c r="A22" s="2">
        <v>15</v>
      </c>
      <c r="B22" s="3">
        <v>156.1</v>
      </c>
      <c r="C22" s="3">
        <v>49.8</v>
      </c>
      <c r="H22" s="2">
        <v>15</v>
      </c>
      <c r="I22" s="3">
        <f t="shared" si="0"/>
        <v>52.300722049643269</v>
      </c>
      <c r="J22" s="3">
        <f t="shared" si="1"/>
        <v>-2.5007220496432723</v>
      </c>
    </row>
    <row r="24" spans="1:10">
      <c r="H24" s="7"/>
    </row>
    <row r="25" spans="1:10">
      <c r="H25" s="35" t="s">
        <v>9</v>
      </c>
      <c r="I25" s="36"/>
      <c r="J25" s="6">
        <f>SUMSQ(J8:J22)</f>
        <v>565.5087952907254</v>
      </c>
    </row>
    <row r="28" spans="1:10">
      <c r="H28" s="7"/>
    </row>
  </sheetData>
  <mergeCells count="1">
    <mergeCell ref="H25:I2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topLeftCell="B1" zoomScaleNormal="100" workbookViewId="0">
      <selection activeCell="H14" sqref="H14"/>
    </sheetView>
  </sheetViews>
  <sheetFormatPr defaultColWidth="8.83203125" defaultRowHeight="18"/>
  <cols>
    <col min="1" max="1" width="8.6640625" customWidth="1"/>
    <col min="12" max="12" width="12.33203125" bestFit="1" customWidth="1"/>
  </cols>
  <sheetData>
    <row r="1" spans="1:12">
      <c r="A1" s="26" t="s">
        <v>14</v>
      </c>
    </row>
    <row r="2" spans="1:12">
      <c r="A2" s="27"/>
    </row>
    <row r="3" spans="1:12">
      <c r="A3" s="26" t="s">
        <v>69</v>
      </c>
    </row>
    <row r="4" spans="1:12">
      <c r="A4" s="26" t="s">
        <v>70</v>
      </c>
    </row>
    <row r="6" spans="1:12">
      <c r="A6" s="14" t="s">
        <v>16</v>
      </c>
      <c r="B6" s="15" t="s">
        <v>73</v>
      </c>
      <c r="C6" s="15" t="s">
        <v>76</v>
      </c>
      <c r="D6" s="15" t="s">
        <v>17</v>
      </c>
      <c r="F6" s="29" t="s">
        <v>74</v>
      </c>
      <c r="G6" s="29" t="s">
        <v>71</v>
      </c>
      <c r="H6" s="29" t="s">
        <v>72</v>
      </c>
      <c r="J6" s="1" t="s">
        <v>75</v>
      </c>
      <c r="K6" s="1" t="s">
        <v>77</v>
      </c>
      <c r="L6" s="1" t="s">
        <v>78</v>
      </c>
    </row>
    <row r="7" spans="1:12">
      <c r="A7" s="16" t="s">
        <v>18</v>
      </c>
      <c r="B7" s="17">
        <v>554</v>
      </c>
      <c r="C7" s="18">
        <v>278.10000000000002</v>
      </c>
      <c r="D7" s="19">
        <v>2463</v>
      </c>
      <c r="F7" s="30">
        <v>2175.7835179127665</v>
      </c>
      <c r="G7" s="30">
        <v>0.6905502675252273</v>
      </c>
      <c r="H7" s="30">
        <v>0.43912896367914328</v>
      </c>
      <c r="J7" s="16" t="s">
        <v>18</v>
      </c>
      <c r="K7" s="28">
        <f>$F$7+$G$7*B7+$H$7*C7</f>
        <v>2680.4701309209122</v>
      </c>
      <c r="L7" s="3">
        <f>K7-D7</f>
        <v>217.4701309209122</v>
      </c>
    </row>
    <row r="8" spans="1:12">
      <c r="A8" s="16" t="s">
        <v>19</v>
      </c>
      <c r="B8" s="17">
        <v>139</v>
      </c>
      <c r="C8" s="18">
        <v>273.60000000000002</v>
      </c>
      <c r="D8" s="19">
        <v>2443</v>
      </c>
      <c r="J8" s="16" t="s">
        <v>19</v>
      </c>
      <c r="K8" s="28">
        <f t="shared" ref="K8:K53" si="0">$F$7+$G$7*B8+$H$7*C8</f>
        <v>2391.9156895613869</v>
      </c>
      <c r="L8" s="3">
        <f t="shared" ref="L8:L53" si="1">K8-D8</f>
        <v>-51.084310438613102</v>
      </c>
    </row>
    <row r="9" spans="1:12">
      <c r="A9" s="16" t="s">
        <v>20</v>
      </c>
      <c r="B9" s="17">
        <v>135</v>
      </c>
      <c r="C9" s="18">
        <v>387.5</v>
      </c>
      <c r="D9" s="19">
        <v>2346</v>
      </c>
      <c r="F9" s="31"/>
      <c r="G9" s="33" t="s">
        <v>82</v>
      </c>
      <c r="H9" s="5" t="s">
        <v>81</v>
      </c>
      <c r="J9" s="16" t="s">
        <v>20</v>
      </c>
      <c r="K9" s="28">
        <f t="shared" si="0"/>
        <v>2439.1702774543401</v>
      </c>
      <c r="L9" s="3">
        <f t="shared" si="1"/>
        <v>93.170277454340066</v>
      </c>
    </row>
    <row r="10" spans="1:12">
      <c r="A10" s="16" t="s">
        <v>21</v>
      </c>
      <c r="B10" s="17">
        <v>234</v>
      </c>
      <c r="C10" s="18">
        <v>502.1</v>
      </c>
      <c r="D10" s="19">
        <v>2615</v>
      </c>
      <c r="F10" s="32" t="s">
        <v>80</v>
      </c>
      <c r="G10" s="28">
        <f>_xlfn.VAR.P(D7:D53)</f>
        <v>203231.11634223632</v>
      </c>
      <c r="H10" s="28">
        <f>_xlfn.VAR.P(K7:K53)</f>
        <v>143015.35856617193</v>
      </c>
      <c r="J10" s="16" t="s">
        <v>21</v>
      </c>
      <c r="K10" s="28">
        <f t="shared" si="0"/>
        <v>2557.8589331769672</v>
      </c>
      <c r="L10" s="3">
        <f t="shared" si="1"/>
        <v>-57.141066823032816</v>
      </c>
    </row>
    <row r="11" spans="1:12">
      <c r="A11" s="16" t="s">
        <v>22</v>
      </c>
      <c r="B11" s="17">
        <v>111</v>
      </c>
      <c r="C11" s="18">
        <v>317.3</v>
      </c>
      <c r="D11" s="19">
        <v>2334</v>
      </c>
      <c r="J11" s="16" t="s">
        <v>22</v>
      </c>
      <c r="K11" s="28">
        <f t="shared" si="0"/>
        <v>2391.770217783459</v>
      </c>
      <c r="L11" s="3">
        <f t="shared" si="1"/>
        <v>57.770217783458975</v>
      </c>
    </row>
    <row r="12" spans="1:12">
      <c r="A12" s="20" t="s">
        <v>23</v>
      </c>
      <c r="B12" s="21">
        <v>119</v>
      </c>
      <c r="C12" s="22">
        <v>524.79999999999995</v>
      </c>
      <c r="D12" s="23">
        <v>2472</v>
      </c>
      <c r="F12" s="34" t="s">
        <v>83</v>
      </c>
      <c r="G12" s="28">
        <f>H10/G10</f>
        <v>0.7037079810423198</v>
      </c>
      <c r="J12" s="20" t="s">
        <v>23</v>
      </c>
      <c r="K12" s="28">
        <f t="shared" si="0"/>
        <v>2488.4138798870827</v>
      </c>
      <c r="L12" s="3">
        <f t="shared" si="1"/>
        <v>16.413879887082658</v>
      </c>
    </row>
    <row r="13" spans="1:12">
      <c r="A13" s="20" t="s">
        <v>24</v>
      </c>
      <c r="B13" s="21">
        <v>205</v>
      </c>
      <c r="C13" s="22">
        <v>481.3</v>
      </c>
      <c r="D13" s="23">
        <v>2775</v>
      </c>
      <c r="J13" s="20" t="s">
        <v>24</v>
      </c>
      <c r="K13" s="28">
        <f t="shared" si="0"/>
        <v>2528.6990929742096</v>
      </c>
      <c r="L13" s="3">
        <f t="shared" si="1"/>
        <v>-246.30090702579037</v>
      </c>
    </row>
    <row r="14" spans="1:12">
      <c r="A14" s="20" t="s">
        <v>25</v>
      </c>
      <c r="B14" s="21">
        <v>296</v>
      </c>
      <c r="C14" s="22">
        <v>1253.7</v>
      </c>
      <c r="D14" s="23">
        <v>2843</v>
      </c>
      <c r="J14" s="20" t="s">
        <v>25</v>
      </c>
      <c r="K14" s="28">
        <f t="shared" si="0"/>
        <v>2930.7223788647752</v>
      </c>
      <c r="L14" s="3">
        <f t="shared" si="1"/>
        <v>87.722378864775237</v>
      </c>
    </row>
    <row r="15" spans="1:12">
      <c r="A15" s="20" t="s">
        <v>26</v>
      </c>
      <c r="B15" s="21">
        <v>201</v>
      </c>
      <c r="C15" s="22">
        <v>1305.2</v>
      </c>
      <c r="D15" s="23">
        <v>3104</v>
      </c>
      <c r="J15" s="20" t="s">
        <v>26</v>
      </c>
      <c r="K15" s="28">
        <f t="shared" si="0"/>
        <v>2887.7352450793551</v>
      </c>
      <c r="L15" s="3">
        <f t="shared" si="1"/>
        <v>-216.26475492064492</v>
      </c>
    </row>
    <row r="16" spans="1:12">
      <c r="A16" s="20" t="s">
        <v>27</v>
      </c>
      <c r="B16" s="21">
        <v>201</v>
      </c>
      <c r="C16" s="22">
        <v>1725.9</v>
      </c>
      <c r="D16" s="23">
        <v>2921</v>
      </c>
      <c r="J16" s="20" t="s">
        <v>27</v>
      </c>
      <c r="K16" s="28">
        <f t="shared" si="0"/>
        <v>3072.4768000991708</v>
      </c>
      <c r="L16" s="3">
        <f t="shared" si="1"/>
        <v>151.47680009917076</v>
      </c>
    </row>
    <row r="17" spans="1:12">
      <c r="A17" s="16" t="s">
        <v>28</v>
      </c>
      <c r="B17" s="17">
        <v>711</v>
      </c>
      <c r="C17" s="18">
        <v>1134.5999999999999</v>
      </c>
      <c r="D17" s="19">
        <v>2961</v>
      </c>
      <c r="J17" s="16" t="s">
        <v>28</v>
      </c>
      <c r="K17" s="28">
        <f t="shared" si="0"/>
        <v>3165.0004803135589</v>
      </c>
      <c r="L17" s="3">
        <f t="shared" si="1"/>
        <v>204.00048031355891</v>
      </c>
    </row>
    <row r="18" spans="1:12">
      <c r="A18" s="16" t="s">
        <v>29</v>
      </c>
      <c r="B18" s="17">
        <v>612</v>
      </c>
      <c r="C18" s="18">
        <v>1207.2</v>
      </c>
      <c r="D18" s="19">
        <v>2962</v>
      </c>
      <c r="J18" s="16" t="s">
        <v>29</v>
      </c>
      <c r="K18" s="28">
        <f t="shared" si="0"/>
        <v>3128.516766591667</v>
      </c>
      <c r="L18" s="3">
        <f t="shared" si="1"/>
        <v>166.51676659166696</v>
      </c>
    </row>
    <row r="19" spans="1:12">
      <c r="A19" s="16" t="s">
        <v>30</v>
      </c>
      <c r="B19" s="17">
        <v>1284</v>
      </c>
      <c r="C19" s="18">
        <v>1974.8</v>
      </c>
      <c r="D19" s="19">
        <v>4820</v>
      </c>
      <c r="J19" s="16" t="s">
        <v>30</v>
      </c>
      <c r="K19" s="28">
        <f t="shared" si="0"/>
        <v>3929.6419388887307</v>
      </c>
      <c r="L19" s="3">
        <f t="shared" si="1"/>
        <v>-890.35806111126931</v>
      </c>
    </row>
    <row r="20" spans="1:12">
      <c r="A20" s="16" t="s">
        <v>31</v>
      </c>
      <c r="B20" s="17">
        <v>892</v>
      </c>
      <c r="C20" s="18">
        <v>1312.8</v>
      </c>
      <c r="D20" s="19">
        <v>3257</v>
      </c>
      <c r="J20" s="16" t="s">
        <v>31</v>
      </c>
      <c r="K20" s="28">
        <f t="shared" si="0"/>
        <v>3368.2428600632484</v>
      </c>
      <c r="L20" s="3">
        <f t="shared" si="1"/>
        <v>111.24286006324837</v>
      </c>
    </row>
    <row r="21" spans="1:12">
      <c r="A21" s="16" t="s">
        <v>32</v>
      </c>
      <c r="B21" s="17">
        <v>239</v>
      </c>
      <c r="C21" s="18">
        <v>446.7</v>
      </c>
      <c r="D21" s="19">
        <v>2734</v>
      </c>
      <c r="J21" s="16" t="s">
        <v>32</v>
      </c>
      <c r="K21" s="28">
        <f t="shared" si="0"/>
        <v>2536.9839399267694</v>
      </c>
      <c r="L21" s="3">
        <f t="shared" si="1"/>
        <v>-197.01606007323062</v>
      </c>
    </row>
    <row r="22" spans="1:12">
      <c r="A22" s="16" t="s">
        <v>33</v>
      </c>
      <c r="B22" s="17">
        <v>110</v>
      </c>
      <c r="C22" s="18">
        <v>952.3</v>
      </c>
      <c r="D22" s="19">
        <v>3013</v>
      </c>
      <c r="J22" s="16" t="s">
        <v>33</v>
      </c>
      <c r="K22" s="28">
        <f t="shared" si="0"/>
        <v>2669.9265594521894</v>
      </c>
      <c r="L22" s="3">
        <f t="shared" si="1"/>
        <v>-343.07344054781061</v>
      </c>
    </row>
    <row r="23" spans="1:12">
      <c r="A23" s="16" t="s">
        <v>34</v>
      </c>
      <c r="B23" s="17">
        <v>117</v>
      </c>
      <c r="C23" s="18">
        <v>651.9</v>
      </c>
      <c r="D23" s="19">
        <v>2806</v>
      </c>
      <c r="J23" s="16" t="s">
        <v>34</v>
      </c>
      <c r="K23" s="28">
        <f t="shared" si="0"/>
        <v>2542.8460706356518</v>
      </c>
      <c r="L23" s="3">
        <f t="shared" si="1"/>
        <v>-263.15392936434819</v>
      </c>
    </row>
    <row r="24" spans="1:12">
      <c r="A24" s="16" t="s">
        <v>35</v>
      </c>
      <c r="B24" s="17">
        <v>81</v>
      </c>
      <c r="C24" s="18">
        <v>1314.9</v>
      </c>
      <c r="D24" s="19">
        <v>2819</v>
      </c>
      <c r="J24" s="16" t="s">
        <v>35</v>
      </c>
      <c r="K24" s="28">
        <f t="shared" si="0"/>
        <v>2809.1287639240154</v>
      </c>
      <c r="L24" s="3">
        <f t="shared" si="1"/>
        <v>-9.8712360759845978</v>
      </c>
    </row>
    <row r="25" spans="1:12">
      <c r="A25" s="16" t="s">
        <v>36</v>
      </c>
      <c r="B25" s="17">
        <v>87</v>
      </c>
      <c r="C25" s="18">
        <v>1533.5</v>
      </c>
      <c r="D25" s="19">
        <v>2773</v>
      </c>
      <c r="J25" s="16" t="s">
        <v>36</v>
      </c>
      <c r="K25" s="28">
        <f t="shared" si="0"/>
        <v>2909.2656569894275</v>
      </c>
      <c r="L25" s="3">
        <f t="shared" si="1"/>
        <v>136.2656569894275</v>
      </c>
    </row>
    <row r="26" spans="1:12">
      <c r="A26" s="16" t="s">
        <v>37</v>
      </c>
      <c r="B26" s="17">
        <v>217</v>
      </c>
      <c r="C26" s="18">
        <v>1583</v>
      </c>
      <c r="D26" s="19">
        <v>2789</v>
      </c>
      <c r="J26" s="16" t="s">
        <v>37</v>
      </c>
      <c r="K26" s="28">
        <f t="shared" si="0"/>
        <v>3020.7740754698248</v>
      </c>
      <c r="L26" s="3">
        <f t="shared" si="1"/>
        <v>231.77407546982477</v>
      </c>
    </row>
    <row r="27" spans="1:12">
      <c r="A27" s="16" t="s">
        <v>38</v>
      </c>
      <c r="B27" s="17">
        <v>210</v>
      </c>
      <c r="C27" s="18">
        <v>1746</v>
      </c>
      <c r="D27" s="19">
        <v>2863</v>
      </c>
      <c r="J27" s="16" t="s">
        <v>38</v>
      </c>
      <c r="K27" s="28">
        <f t="shared" si="0"/>
        <v>3087.5182446768481</v>
      </c>
      <c r="L27" s="3">
        <f t="shared" si="1"/>
        <v>224.5182446768481</v>
      </c>
    </row>
    <row r="28" spans="1:12">
      <c r="A28" s="16" t="s">
        <v>39</v>
      </c>
      <c r="B28" s="17">
        <v>380</v>
      </c>
      <c r="C28" s="18">
        <v>1864.8</v>
      </c>
      <c r="D28" s="19">
        <v>3389</v>
      </c>
      <c r="J28" s="16" t="s">
        <v>39</v>
      </c>
      <c r="K28" s="28">
        <f t="shared" si="0"/>
        <v>3257.0803110412189</v>
      </c>
      <c r="L28" s="3">
        <f t="shared" si="1"/>
        <v>-131.91968895878108</v>
      </c>
    </row>
    <row r="29" spans="1:12">
      <c r="A29" s="16" t="s">
        <v>40</v>
      </c>
      <c r="B29" s="17">
        <v>740</v>
      </c>
      <c r="C29" s="18">
        <v>2069.1999999999998</v>
      </c>
      <c r="D29" s="19">
        <v>3509</v>
      </c>
      <c r="J29" s="16" t="s">
        <v>40</v>
      </c>
      <c r="K29" s="28">
        <f t="shared" si="0"/>
        <v>3595.4363675263176</v>
      </c>
      <c r="L29" s="3">
        <f t="shared" si="1"/>
        <v>86.436367526317554</v>
      </c>
    </row>
    <row r="30" spans="1:12">
      <c r="A30" s="16" t="s">
        <v>41</v>
      </c>
      <c r="B30" s="17">
        <v>188</v>
      </c>
      <c r="C30" s="18">
        <v>1834.5</v>
      </c>
      <c r="D30" s="19">
        <v>3193</v>
      </c>
      <c r="J30" s="16" t="s">
        <v>41</v>
      </c>
      <c r="K30" s="28">
        <f t="shared" si="0"/>
        <v>3111.1890520768975</v>
      </c>
      <c r="L30" s="3">
        <f t="shared" si="1"/>
        <v>-81.810947923102503</v>
      </c>
    </row>
    <row r="31" spans="1:12">
      <c r="A31" s="16" t="s">
        <v>42</v>
      </c>
      <c r="B31" s="17">
        <v>140</v>
      </c>
      <c r="C31" s="18">
        <v>1648.1</v>
      </c>
      <c r="D31" s="19">
        <v>3352</v>
      </c>
      <c r="J31" s="16" t="s">
        <v>42</v>
      </c>
      <c r="K31" s="28">
        <f t="shared" si="0"/>
        <v>2996.1890004058941</v>
      </c>
      <c r="L31" s="3">
        <f t="shared" si="1"/>
        <v>-355.81099959410585</v>
      </c>
    </row>
    <row r="32" spans="1:12">
      <c r="A32" s="16" t="s">
        <v>43</v>
      </c>
      <c r="B32" s="17">
        <v>263</v>
      </c>
      <c r="C32" s="18">
        <v>1739</v>
      </c>
      <c r="D32" s="19">
        <v>2976</v>
      </c>
      <c r="J32" s="16" t="s">
        <v>43</v>
      </c>
      <c r="K32" s="28">
        <f t="shared" si="0"/>
        <v>3121.0435061099315</v>
      </c>
      <c r="L32" s="3">
        <f t="shared" si="1"/>
        <v>145.04350610993151</v>
      </c>
    </row>
    <row r="33" spans="1:12">
      <c r="A33" s="16" t="s">
        <v>44</v>
      </c>
      <c r="B33" s="17">
        <v>881</v>
      </c>
      <c r="C33" s="18">
        <v>1993.5</v>
      </c>
      <c r="D33" s="19">
        <v>3083</v>
      </c>
      <c r="J33" s="16" t="s">
        <v>44</v>
      </c>
      <c r="K33" s="28">
        <f t="shared" si="0"/>
        <v>3659.5618926968637</v>
      </c>
      <c r="L33" s="3">
        <f t="shared" si="1"/>
        <v>576.56189269686365</v>
      </c>
    </row>
    <row r="34" spans="1:12">
      <c r="A34" s="16" t="s">
        <v>45</v>
      </c>
      <c r="B34" s="17">
        <v>559</v>
      </c>
      <c r="C34" s="18">
        <v>1537.3</v>
      </c>
      <c r="D34" s="19">
        <v>2882</v>
      </c>
      <c r="J34" s="16" t="s">
        <v>45</v>
      </c>
      <c r="K34" s="28">
        <f t="shared" si="0"/>
        <v>3236.8740733233153</v>
      </c>
      <c r="L34" s="3">
        <f t="shared" si="1"/>
        <v>354.87407332331532</v>
      </c>
    </row>
    <row r="35" spans="1:12">
      <c r="A35" s="16" t="s">
        <v>46</v>
      </c>
      <c r="B35" s="17">
        <v>140</v>
      </c>
      <c r="C35" s="18">
        <v>622.5</v>
      </c>
      <c r="D35" s="19">
        <v>2692</v>
      </c>
      <c r="J35" s="16" t="s">
        <v>46</v>
      </c>
      <c r="K35" s="28">
        <f t="shared" si="0"/>
        <v>2545.8183352565648</v>
      </c>
      <c r="L35" s="3">
        <f t="shared" si="1"/>
        <v>-146.18166474343525</v>
      </c>
    </row>
    <row r="36" spans="1:12">
      <c r="A36" s="16" t="s">
        <v>47</v>
      </c>
      <c r="B36" s="17">
        <v>101</v>
      </c>
      <c r="C36" s="18">
        <v>484.7</v>
      </c>
      <c r="D36" s="19">
        <v>2665</v>
      </c>
      <c r="J36" s="16" t="s">
        <v>47</v>
      </c>
      <c r="K36" s="28">
        <f t="shared" si="0"/>
        <v>2458.3749036280951</v>
      </c>
      <c r="L36" s="3">
        <f t="shared" si="1"/>
        <v>-206.62509637190487</v>
      </c>
    </row>
    <row r="37" spans="1:12">
      <c r="A37" s="16" t="s">
        <v>48</v>
      </c>
      <c r="B37" s="17">
        <v>60</v>
      </c>
      <c r="C37" s="18">
        <v>634.70000000000005</v>
      </c>
      <c r="D37" s="19">
        <v>2422</v>
      </c>
      <c r="J37" s="16" t="s">
        <v>48</v>
      </c>
      <c r="K37" s="28">
        <f t="shared" si="0"/>
        <v>2495.9316872114323</v>
      </c>
      <c r="L37" s="3">
        <f t="shared" si="1"/>
        <v>73.93168721143229</v>
      </c>
    </row>
    <row r="38" spans="1:12">
      <c r="A38" s="16" t="s">
        <v>49</v>
      </c>
      <c r="B38" s="17">
        <v>72</v>
      </c>
      <c r="C38" s="18">
        <v>601.4</v>
      </c>
      <c r="D38" s="19">
        <v>2437</v>
      </c>
      <c r="J38" s="16" t="s">
        <v>49</v>
      </c>
      <c r="K38" s="28">
        <f t="shared" si="0"/>
        <v>2489.5952959312194</v>
      </c>
      <c r="L38" s="3">
        <f t="shared" si="1"/>
        <v>52.595295931219425</v>
      </c>
    </row>
    <row r="39" spans="1:12">
      <c r="A39" s="16" t="s">
        <v>50</v>
      </c>
      <c r="B39" s="17">
        <v>195</v>
      </c>
      <c r="C39" s="18">
        <v>756</v>
      </c>
      <c r="D39" s="19">
        <v>2800</v>
      </c>
      <c r="J39" s="16" t="s">
        <v>50</v>
      </c>
      <c r="K39" s="28">
        <f t="shared" si="0"/>
        <v>2642.4223166216179</v>
      </c>
      <c r="L39" s="3">
        <f t="shared" si="1"/>
        <v>-157.57768337838206</v>
      </c>
    </row>
    <row r="40" spans="1:12">
      <c r="A40" s="16" t="s">
        <v>51</v>
      </c>
      <c r="B40" s="17">
        <v>287</v>
      </c>
      <c r="C40" s="18">
        <v>944.8</v>
      </c>
      <c r="D40" s="19">
        <v>3095</v>
      </c>
      <c r="J40" s="16" t="s">
        <v>51</v>
      </c>
      <c r="K40" s="28">
        <f t="shared" si="0"/>
        <v>2788.8604895765611</v>
      </c>
      <c r="L40" s="3">
        <f t="shared" si="1"/>
        <v>-306.13951042343888</v>
      </c>
    </row>
    <row r="41" spans="1:12">
      <c r="A41" s="16" t="s">
        <v>52</v>
      </c>
      <c r="B41" s="17">
        <v>146</v>
      </c>
      <c r="C41" s="18">
        <v>834.8</v>
      </c>
      <c r="D41" s="19">
        <v>2883</v>
      </c>
      <c r="J41" s="16" t="s">
        <v>52</v>
      </c>
      <c r="K41" s="28">
        <f t="shared" si="0"/>
        <v>2643.1887158507984</v>
      </c>
      <c r="L41" s="3">
        <f t="shared" si="1"/>
        <v>-239.81128414920158</v>
      </c>
    </row>
    <row r="42" spans="1:12">
      <c r="A42" s="16" t="s">
        <v>53</v>
      </c>
      <c r="B42" s="17">
        <v>79</v>
      </c>
      <c r="C42" s="18">
        <v>519.29999999999995</v>
      </c>
      <c r="D42" s="19">
        <v>2694</v>
      </c>
      <c r="J42" s="16" t="s">
        <v>53</v>
      </c>
      <c r="K42" s="28">
        <f t="shared" si="0"/>
        <v>2458.3766598858388</v>
      </c>
      <c r="L42" s="3">
        <f t="shared" si="1"/>
        <v>-235.62334011416124</v>
      </c>
    </row>
    <row r="43" spans="1:12">
      <c r="A43" s="16" t="s">
        <v>54</v>
      </c>
      <c r="B43" s="17">
        <v>100</v>
      </c>
      <c r="C43" s="18">
        <v>593.4</v>
      </c>
      <c r="D43" s="19">
        <v>2718</v>
      </c>
      <c r="J43" s="16" t="s">
        <v>54</v>
      </c>
      <c r="K43" s="28">
        <f t="shared" si="0"/>
        <v>2505.4176717124928</v>
      </c>
      <c r="L43" s="3">
        <f t="shared" si="1"/>
        <v>-212.58232828750715</v>
      </c>
    </row>
    <row r="44" spans="1:12">
      <c r="A44" s="16" t="s">
        <v>55</v>
      </c>
      <c r="B44" s="17">
        <v>144</v>
      </c>
      <c r="C44" s="18">
        <v>461.4</v>
      </c>
      <c r="D44" s="19">
        <v>2487</v>
      </c>
      <c r="J44" s="16" t="s">
        <v>55</v>
      </c>
      <c r="K44" s="28">
        <f t="shared" si="0"/>
        <v>2477.836860277956</v>
      </c>
      <c r="L44" s="3">
        <f t="shared" si="1"/>
        <v>-9.1631397220439794</v>
      </c>
    </row>
    <row r="45" spans="1:12">
      <c r="A45" s="16" t="s">
        <v>56</v>
      </c>
      <c r="B45" s="17">
        <v>77</v>
      </c>
      <c r="C45" s="18">
        <v>367.6</v>
      </c>
      <c r="D45" s="19">
        <v>2170</v>
      </c>
      <c r="J45" s="16" t="s">
        <v>56</v>
      </c>
      <c r="K45" s="28">
        <f t="shared" si="0"/>
        <v>2390.3796955606617</v>
      </c>
      <c r="L45" s="3">
        <f t="shared" si="1"/>
        <v>220.37969556066173</v>
      </c>
    </row>
    <row r="46" spans="1:12">
      <c r="A46" s="16" t="s">
        <v>57</v>
      </c>
      <c r="B46" s="17">
        <v>505</v>
      </c>
      <c r="C46" s="18">
        <v>761.4</v>
      </c>
      <c r="D46" s="19">
        <v>2665</v>
      </c>
      <c r="J46" s="16" t="s">
        <v>57</v>
      </c>
      <c r="K46" s="28">
        <f t="shared" si="0"/>
        <v>2858.864195958306</v>
      </c>
      <c r="L46" s="3">
        <f t="shared" si="1"/>
        <v>193.86419595830603</v>
      </c>
    </row>
    <row r="47" spans="1:12">
      <c r="A47" s="16" t="s">
        <v>58</v>
      </c>
      <c r="B47" s="17">
        <v>86</v>
      </c>
      <c r="C47" s="18">
        <v>383.3</v>
      </c>
      <c r="D47" s="19">
        <v>2475</v>
      </c>
      <c r="J47" s="16" t="s">
        <v>58</v>
      </c>
      <c r="K47" s="28">
        <f t="shared" si="0"/>
        <v>2403.4889726981514</v>
      </c>
      <c r="L47" s="3">
        <f t="shared" si="1"/>
        <v>-71.511027301848571</v>
      </c>
    </row>
    <row r="48" spans="1:12">
      <c r="A48" s="16" t="s">
        <v>59</v>
      </c>
      <c r="B48" s="17">
        <v>144</v>
      </c>
      <c r="C48" s="18">
        <v>383.8</v>
      </c>
      <c r="D48" s="19">
        <v>2159</v>
      </c>
      <c r="J48" s="16" t="s">
        <v>59</v>
      </c>
      <c r="K48" s="28">
        <f t="shared" si="0"/>
        <v>2443.7604526964546</v>
      </c>
      <c r="L48" s="3">
        <f t="shared" si="1"/>
        <v>284.76045269645465</v>
      </c>
    </row>
    <row r="49" spans="1:12">
      <c r="A49" s="16" t="s">
        <v>60</v>
      </c>
      <c r="B49" s="17">
        <v>182</v>
      </c>
      <c r="C49" s="18">
        <v>361</v>
      </c>
      <c r="D49" s="19">
        <v>2398</v>
      </c>
      <c r="J49" s="16" t="s">
        <v>60</v>
      </c>
      <c r="K49" s="28">
        <f t="shared" si="0"/>
        <v>2459.9892224905288</v>
      </c>
      <c r="L49" s="3">
        <f t="shared" si="1"/>
        <v>61.989222490528846</v>
      </c>
    </row>
    <row r="50" spans="1:12">
      <c r="A50" s="16" t="s">
        <v>61</v>
      </c>
      <c r="B50" s="17">
        <v>120</v>
      </c>
      <c r="C50" s="18">
        <v>568.1</v>
      </c>
      <c r="D50" s="19">
        <v>2594</v>
      </c>
      <c r="J50" s="16" t="s">
        <v>61</v>
      </c>
      <c r="K50" s="28">
        <f t="shared" si="0"/>
        <v>2508.1187142819153</v>
      </c>
      <c r="L50" s="3">
        <f t="shared" si="1"/>
        <v>-85.881285718084655</v>
      </c>
    </row>
    <row r="51" spans="1:12">
      <c r="A51" s="16" t="s">
        <v>62</v>
      </c>
      <c r="B51" s="17">
        <v>114</v>
      </c>
      <c r="C51" s="18">
        <v>279.39999999999998</v>
      </c>
      <c r="D51" s="19">
        <v>2150</v>
      </c>
      <c r="J51" s="16" t="s">
        <v>62</v>
      </c>
      <c r="K51" s="28">
        <f t="shared" si="0"/>
        <v>2377.1988808625952</v>
      </c>
      <c r="L51" s="3">
        <f t="shared" si="1"/>
        <v>227.19888086259516</v>
      </c>
    </row>
    <row r="52" spans="1:12">
      <c r="A52" s="16" t="s">
        <v>63</v>
      </c>
      <c r="B52" s="17">
        <v>172</v>
      </c>
      <c r="C52" s="18">
        <v>279.8</v>
      </c>
      <c r="D52" s="19">
        <v>2283</v>
      </c>
      <c r="J52" s="16" t="s">
        <v>63</v>
      </c>
      <c r="K52" s="28">
        <f t="shared" si="0"/>
        <v>2417.4264479645299</v>
      </c>
      <c r="L52" s="3">
        <f t="shared" si="1"/>
        <v>134.42644796452987</v>
      </c>
    </row>
    <row r="53" spans="1:12">
      <c r="A53" s="16" t="s">
        <v>64</v>
      </c>
      <c r="B53" s="17">
        <v>138</v>
      </c>
      <c r="C53" s="18">
        <v>506.5</v>
      </c>
      <c r="D53" s="19">
        <v>2089</v>
      </c>
      <c r="J53" s="16" t="s">
        <v>64</v>
      </c>
      <c r="K53" s="28">
        <f t="shared" si="0"/>
        <v>2493.4982749347341</v>
      </c>
      <c r="L53" s="3">
        <f t="shared" si="1"/>
        <v>404.49827493473413</v>
      </c>
    </row>
    <row r="54" spans="1:12">
      <c r="B54" s="24" t="s">
        <v>65</v>
      </c>
      <c r="C54" s="24" t="s">
        <v>66</v>
      </c>
      <c r="D54" s="25" t="s">
        <v>67</v>
      </c>
    </row>
    <row r="55" spans="1:12">
      <c r="J55" s="37" t="s">
        <v>79</v>
      </c>
      <c r="K55" s="37"/>
      <c r="L55" s="28">
        <f>SUMSQ(L7:L53)</f>
        <v>2830140.6175637566</v>
      </c>
    </row>
  </sheetData>
  <mergeCells count="1">
    <mergeCell ref="J55:K55"/>
  </mergeCells>
  <phoneticPr fontId="1"/>
  <pageMargins left="0.7" right="0.7" top="0.75" bottom="0.75" header="0.3" footer="0.3"/>
  <pageSetup paperSize="9" scale="7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単回帰</vt:lpstr>
      <vt:lpstr>重回帰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八木悠吾</cp:lastModifiedBy>
  <cp:lastPrinted>2017-05-18T03:30:14Z</cp:lastPrinted>
  <dcterms:created xsi:type="dcterms:W3CDTF">2013-05-28T09:37:27Z</dcterms:created>
  <dcterms:modified xsi:type="dcterms:W3CDTF">2017-05-30T04:33:38Z</dcterms:modified>
</cp:coreProperties>
</file>