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perators" sheetId="1" state="visible" r:id="rId2"/>
    <sheet name="Arithmatic Func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<sst xmlns="http://schemas.openxmlformats.org/spreadsheetml/2006/main" count="512" uniqueCount="119">
  <si>
    <t xml:space="preserve">Calculate HRA at 45% of Basic salary</t>
  </si>
  <si>
    <t xml:space="preserve">Give Annual Bonus as 1000 Gift Voucher plus 5% of Basic salary</t>
  </si>
  <si>
    <t xml:space="preserve">Calcualte Gross Salary</t>
  </si>
  <si>
    <t xml:space="preserve">Calculate professional tax at 5%</t>
  </si>
  <si>
    <t xml:space="preserve">Calcualte Net Salary</t>
  </si>
  <si>
    <t xml:space="preserve">C_Code</t>
  </si>
  <si>
    <t xml:space="preserve">FirstName</t>
  </si>
  <si>
    <t xml:space="preserve">LastName</t>
  </si>
  <si>
    <t xml:space="preserve">Birthdate</t>
  </si>
  <si>
    <t xml:space="preserve">Gender</t>
  </si>
  <si>
    <t xml:space="preserve">M_Status</t>
  </si>
  <si>
    <t xml:space="preserve">Department</t>
  </si>
  <si>
    <t xml:space="preserve">Region</t>
  </si>
  <si>
    <t xml:space="preserve">Basic Salary</t>
  </si>
  <si>
    <t xml:space="preserve">Ram</t>
  </si>
  <si>
    <t xml:space="preserve">Ambradkar</t>
  </si>
  <si>
    <t xml:space="preserve">Female</t>
  </si>
  <si>
    <t xml:space="preserve">Married</t>
  </si>
  <si>
    <t xml:space="preserve">FLM</t>
  </si>
  <si>
    <t xml:space="preserve">North</t>
  </si>
  <si>
    <t xml:space="preserve">Sachin</t>
  </si>
  <si>
    <t xml:space="preserve">Bangera</t>
  </si>
  <si>
    <t xml:space="preserve">Single</t>
  </si>
  <si>
    <t xml:space="preserve">Digital Marketing</t>
  </si>
  <si>
    <t xml:space="preserve">Rajesh</t>
  </si>
  <si>
    <t xml:space="preserve">Bohra</t>
  </si>
  <si>
    <t xml:space="preserve">Rajeesh</t>
  </si>
  <si>
    <t xml:space="preserve">C</t>
  </si>
  <si>
    <t xml:space="preserve">Male</t>
  </si>
  <si>
    <t xml:space="preserve">Inside Sales</t>
  </si>
  <si>
    <t xml:space="preserve">South</t>
  </si>
  <si>
    <t xml:space="preserve">Melwyn</t>
  </si>
  <si>
    <t xml:space="preserve">Crasto</t>
  </si>
  <si>
    <t xml:space="preserve">Marketing</t>
  </si>
  <si>
    <t xml:space="preserve">Dedhia</t>
  </si>
  <si>
    <t xml:space="preserve">Director</t>
  </si>
  <si>
    <t xml:space="preserve">Dattatray</t>
  </si>
  <si>
    <t xml:space="preserve">Desai</t>
  </si>
  <si>
    <t xml:space="preserve">Learning &amp; Development</t>
  </si>
  <si>
    <t xml:space="preserve">Mid West</t>
  </si>
  <si>
    <t xml:space="preserve">Vishnu</t>
  </si>
  <si>
    <t xml:space="preserve">Dinesh</t>
  </si>
  <si>
    <t xml:space="preserve">Dhanuka</t>
  </si>
  <si>
    <t xml:space="preserve">East</t>
  </si>
  <si>
    <t xml:space="preserve">Heena</t>
  </si>
  <si>
    <t xml:space="preserve">Dongre</t>
  </si>
  <si>
    <t xml:space="preserve">Dhiren</t>
  </si>
  <si>
    <t xml:space="preserve">Haria</t>
  </si>
  <si>
    <t xml:space="preserve">Gururaj</t>
  </si>
  <si>
    <t xml:space="preserve">Joshi</t>
  </si>
  <si>
    <t xml:space="preserve">Ruffina</t>
  </si>
  <si>
    <t xml:space="preserve">CEO</t>
  </si>
  <si>
    <t xml:space="preserve">Jagjit</t>
  </si>
  <si>
    <t xml:space="preserve">Kahlon</t>
  </si>
  <si>
    <t xml:space="preserve">CCD</t>
  </si>
  <si>
    <t xml:space="preserve">Piyush</t>
  </si>
  <si>
    <t xml:space="preserve">Kamdar</t>
  </si>
  <si>
    <t xml:space="preserve">D</t>
  </si>
  <si>
    <t xml:space="preserve">Kulkarni</t>
  </si>
  <si>
    <t xml:space="preserve">Raju</t>
  </si>
  <si>
    <t xml:space="preserve">Manek</t>
  </si>
  <si>
    <t xml:space="preserve">Yogesh</t>
  </si>
  <si>
    <t xml:space="preserve">Mansharamani</t>
  </si>
  <si>
    <t xml:space="preserve">Satish</t>
  </si>
  <si>
    <t xml:space="preserve">Pasari</t>
  </si>
  <si>
    <t xml:space="preserve">Nitin</t>
  </si>
  <si>
    <t xml:space="preserve">Patki</t>
  </si>
  <si>
    <t xml:space="preserve">Operations</t>
  </si>
  <si>
    <t xml:space="preserve">Prem</t>
  </si>
  <si>
    <t xml:space="preserve">Pherwani</t>
  </si>
  <si>
    <t xml:space="preserve">Finance</t>
  </si>
  <si>
    <t xml:space="preserve">Sudesh</t>
  </si>
  <si>
    <t xml:space="preserve">Pillai</t>
  </si>
  <si>
    <t xml:space="preserve">Boneca</t>
  </si>
  <si>
    <t xml:space="preserve">Rego</t>
  </si>
  <si>
    <t xml:space="preserve">Sharadchandra</t>
  </si>
  <si>
    <t xml:space="preserve">Riswadkar</t>
  </si>
  <si>
    <t xml:space="preserve">Simon</t>
  </si>
  <si>
    <t xml:space="preserve">Rodrigues</t>
  </si>
  <si>
    <t xml:space="preserve">Ashok</t>
  </si>
  <si>
    <t xml:space="preserve">Samtaney</t>
  </si>
  <si>
    <t xml:space="preserve">Sales</t>
  </si>
  <si>
    <t xml:space="preserve">Praful</t>
  </si>
  <si>
    <t xml:space="preserve">Savla</t>
  </si>
  <si>
    <t xml:space="preserve">Stan</t>
  </si>
  <si>
    <t xml:space="preserve">Serrao</t>
  </si>
  <si>
    <t xml:space="preserve">Shah</t>
  </si>
  <si>
    <t xml:space="preserve">Sheth</t>
  </si>
  <si>
    <t xml:space="preserve">Shankar</t>
  </si>
  <si>
    <t xml:space="preserve">Shetty</t>
  </si>
  <si>
    <t xml:space="preserve">Kawdoor</t>
  </si>
  <si>
    <t xml:space="preserve">Venitha</t>
  </si>
  <si>
    <t xml:space="preserve">Tulsidas</t>
  </si>
  <si>
    <t xml:space="preserve">Rajeev</t>
  </si>
  <si>
    <t xml:space="preserve">Singh</t>
  </si>
  <si>
    <t xml:space="preserve">Bobby</t>
  </si>
  <si>
    <t xml:space="preserve">Tanna</t>
  </si>
  <si>
    <t xml:space="preserve">Jitendra</t>
  </si>
  <si>
    <t xml:space="preserve">Thacker</t>
  </si>
  <si>
    <t xml:space="preserve">Yashraj</t>
  </si>
  <si>
    <t xml:space="preserve">Vaidya</t>
  </si>
  <si>
    <t xml:space="preserve">Create a summary Data Analysis about the dataset given below.</t>
  </si>
  <si>
    <t xml:space="preserve">Descriptive Analysis</t>
  </si>
  <si>
    <t xml:space="preserve">Use Name Range concept to apply functions.</t>
  </si>
  <si>
    <t xml:space="preserve">Total Salary</t>
  </si>
  <si>
    <t xml:space="preserve">Average Salary</t>
  </si>
  <si>
    <t xml:space="preserve">Median Salary</t>
  </si>
  <si>
    <t xml:space="preserve">Total Employees</t>
  </si>
  <si>
    <t xml:space="preserve">Max Salary</t>
  </si>
  <si>
    <t xml:space="preserve">Min Salary</t>
  </si>
  <si>
    <t xml:space="preserve">More Analysis</t>
  </si>
  <si>
    <t xml:space="preserve">total number of males</t>
  </si>
  <si>
    <t xml:space="preserve">total number of females</t>
  </si>
  <si>
    <t xml:space="preserve">Total number Employees working in North</t>
  </si>
  <si>
    <t xml:space="preserve">Average Salary Paid to Sales Departement of North Region</t>
  </si>
  <si>
    <t xml:space="preserve">Max Salary paid in Digital Marketing</t>
  </si>
  <si>
    <t xml:space="preserve">Min Salary paid in South Region</t>
  </si>
  <si>
    <t xml:space="preserve">Regionwise Departmentwise  Total Salary Report</t>
  </si>
  <si>
    <t xml:space="preserve">Department/Region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</si>
</sst>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 mmm\ yy"/>
    <numFmt numFmtId="166" formatCode="0.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O46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O9" activeCellId="0" sqref="O9"/>
    </sheetView>
  </sheetViews>
  <sheetFormatPr defaultColWidth="8.4296875" defaultRowHeight="14.25" zeroHeight="false" outlineLevelRow="0" outlineLevelCol="0"/>
  <cols>
    <col collapsed="false" customWidth="true" hidden="false" outlineLevel="0" max="5" min="5" style="1" width="9.88"/>
    <col collapsed="false" customWidth="true" hidden="false" outlineLevel="0" max="10" min="10" style="1" width="10.66"/>
  </cols>
  <sheetData>
    <row r="2" customFormat="false" ht="14.25" hidden="false" customHeight="false" outlineLevel="0" collapsed="false">
      <c r="B2" s="2" t="n">
        <v>1</v>
      </c>
      <c r="C2" s="2" t="s">
        <v>0</v>
      </c>
    </row>
    <row r="3" customFormat="false" ht="14.25" hidden="false" customHeight="false" outlineLevel="0" collapsed="false">
      <c r="B3" s="2" t="n">
        <v>2</v>
      </c>
      <c r="C3" s="2" t="s">
        <v>1</v>
      </c>
    </row>
    <row r="4" customFormat="false" ht="14.25" hidden="false" customHeight="false" outlineLevel="0" collapsed="false">
      <c r="B4" s="2" t="n">
        <v>3</v>
      </c>
      <c r="C4" s="2" t="s">
        <v>2</v>
      </c>
    </row>
    <row r="5" customFormat="false" ht="14.25" hidden="false" customHeight="false" outlineLevel="0" collapsed="false">
      <c r="B5" s="2" t="n">
        <v>4</v>
      </c>
      <c r="C5" s="2" t="s">
        <v>3</v>
      </c>
    </row>
    <row r="6" customFormat="false" ht="14.25" hidden="false" customHeight="false" outlineLevel="0" collapsed="false">
      <c r="B6" s="2" t="n">
        <v>5</v>
      </c>
      <c r="C6" s="2" t="s">
        <v>4</v>
      </c>
    </row>
    <row r="8" customFormat="false" ht="14.25" hidden="false" customHeight="false" outlineLevel="0" collapsed="false">
      <c r="B8" s="3" t="s">
        <v>5</v>
      </c>
      <c r="C8" s="3" t="s">
        <v>6</v>
      </c>
      <c r="D8" s="3" t="s">
        <v>7</v>
      </c>
      <c r="E8" s="3" t="s">
        <v>8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13</v>
      </c>
      <c r="K8" s="4" t="n">
        <v>1</v>
      </c>
      <c r="L8" s="4" t="n">
        <v>2</v>
      </c>
      <c r="M8" s="4" t="n">
        <v>3</v>
      </c>
      <c r="N8" s="4" t="n">
        <v>4</v>
      </c>
      <c r="O8" s="4" t="n">
        <v>5</v>
      </c>
    </row>
    <row r="9" customFormat="false" ht="14.25" hidden="false" customHeight="false" outlineLevel="0" collapsed="false">
      <c r="B9" s="5" t="n">
        <v>150834</v>
      </c>
      <c r="C9" s="6" t="s">
        <v>14</v>
      </c>
      <c r="D9" s="6" t="s">
        <v>15</v>
      </c>
      <c r="E9" s="7" t="n">
        <v>31199</v>
      </c>
      <c r="F9" s="5" t="s">
        <v>16</v>
      </c>
      <c r="G9" s="6" t="s">
        <v>17</v>
      </c>
      <c r="H9" s="6" t="s">
        <v>18</v>
      </c>
      <c r="I9" s="6" t="s">
        <v>19</v>
      </c>
      <c r="J9" s="6" t="n">
        <v>48000</v>
      </c>
      <c r="K9" s="6" t="n">
        <f aca="false">J9*45%</f>
        <v>21600</v>
      </c>
      <c r="L9" s="6" t="n">
        <f aca="false">(J9*5%)+1000</f>
        <v>3400</v>
      </c>
      <c r="M9" s="6" t="n">
        <f aca="false">SUM(J9:L9)</f>
        <v>73000</v>
      </c>
      <c r="N9" s="6" t="n">
        <f aca="false">(5%*M9)</f>
        <v>3650</v>
      </c>
      <c r="O9" s="6" t="n">
        <f aca="false">M9-N9</f>
        <v>69350</v>
      </c>
    </row>
    <row r="10" customFormat="false" ht="14.25" hidden="false" customHeight="false" outlineLevel="0" collapsed="false">
      <c r="B10" s="5" t="n">
        <v>150784</v>
      </c>
      <c r="C10" s="6" t="s">
        <v>20</v>
      </c>
      <c r="D10" s="6" t="s">
        <v>21</v>
      </c>
      <c r="E10" s="7" t="n">
        <v>28365</v>
      </c>
      <c r="F10" s="5" t="s">
        <v>16</v>
      </c>
      <c r="G10" s="6" t="s">
        <v>22</v>
      </c>
      <c r="H10" s="6" t="s">
        <v>23</v>
      </c>
      <c r="I10" s="6" t="s">
        <v>19</v>
      </c>
      <c r="J10" s="6" t="n">
        <v>35000</v>
      </c>
      <c r="K10" s="6" t="n">
        <f aca="false">J10*45%</f>
        <v>15750</v>
      </c>
      <c r="L10" s="6" t="n">
        <f aca="false">(J10*5%)+1000</f>
        <v>2750</v>
      </c>
      <c r="M10" s="6" t="n">
        <f aca="false">SUM(J10:L10)</f>
        <v>53500</v>
      </c>
      <c r="N10" s="6" t="n">
        <f aca="false">(5%*M10)</f>
        <v>2675</v>
      </c>
      <c r="O10" s="6" t="n">
        <f aca="false">M10-N10</f>
        <v>50825</v>
      </c>
    </row>
    <row r="11" customFormat="false" ht="14.25" hidden="false" customHeight="false" outlineLevel="0" collapsed="false">
      <c r="B11" s="5" t="n">
        <v>150791</v>
      </c>
      <c r="C11" s="6" t="s">
        <v>24</v>
      </c>
      <c r="D11" s="6" t="s">
        <v>25</v>
      </c>
      <c r="E11" s="7" t="n">
        <v>23346</v>
      </c>
      <c r="F11" s="5" t="s">
        <v>16</v>
      </c>
      <c r="G11" s="6" t="s">
        <v>17</v>
      </c>
      <c r="H11" s="6" t="s">
        <v>23</v>
      </c>
      <c r="I11" s="6" t="s">
        <v>19</v>
      </c>
      <c r="J11" s="6" t="n">
        <v>67000</v>
      </c>
      <c r="K11" s="6" t="n">
        <f aca="false">J11*45%</f>
        <v>30150</v>
      </c>
      <c r="L11" s="6" t="n">
        <f aca="false">(J11*5%)+1000</f>
        <v>4350</v>
      </c>
      <c r="M11" s="6" t="n">
        <f aca="false">SUM(J11:L11)</f>
        <v>101500</v>
      </c>
      <c r="N11" s="6" t="n">
        <f aca="false">(5%*M11)</f>
        <v>5075</v>
      </c>
      <c r="O11" s="6" t="n">
        <f aca="false">M11-N11</f>
        <v>96425</v>
      </c>
    </row>
    <row r="12" customFormat="false" ht="14.25" hidden="false" customHeight="false" outlineLevel="0" collapsed="false">
      <c r="B12" s="5" t="n">
        <v>150940</v>
      </c>
      <c r="C12" s="6" t="s">
        <v>26</v>
      </c>
      <c r="D12" s="6" t="s">
        <v>27</v>
      </c>
      <c r="E12" s="7" t="n">
        <v>26906</v>
      </c>
      <c r="F12" s="5" t="s">
        <v>28</v>
      </c>
      <c r="G12" s="6" t="s">
        <v>22</v>
      </c>
      <c r="H12" s="6" t="s">
        <v>29</v>
      </c>
      <c r="I12" s="6" t="s">
        <v>30</v>
      </c>
      <c r="J12" s="6" t="n">
        <v>87000</v>
      </c>
      <c r="K12" s="6" t="n">
        <f aca="false">J12*45%</f>
        <v>39150</v>
      </c>
      <c r="L12" s="6" t="n">
        <f aca="false">(J12*5%)+1000</f>
        <v>5350</v>
      </c>
      <c r="M12" s="6" t="n">
        <f aca="false">SUM(J12:L12)</f>
        <v>131500</v>
      </c>
      <c r="N12" s="6" t="n">
        <f aca="false">(5%*M12)</f>
        <v>6575</v>
      </c>
      <c r="O12" s="6" t="n">
        <f aca="false">M12-N12</f>
        <v>124925</v>
      </c>
    </row>
    <row r="13" customFormat="false" ht="14.25" hidden="false" customHeight="false" outlineLevel="0" collapsed="false">
      <c r="B13" s="5" t="n">
        <v>150777</v>
      </c>
      <c r="C13" s="6" t="s">
        <v>31</v>
      </c>
      <c r="D13" s="6" t="s">
        <v>32</v>
      </c>
      <c r="E13" s="7" t="n">
        <v>21123</v>
      </c>
      <c r="F13" s="5" t="s">
        <v>28</v>
      </c>
      <c r="G13" s="6" t="s">
        <v>17</v>
      </c>
      <c r="H13" s="6" t="s">
        <v>33</v>
      </c>
      <c r="I13" s="6" t="s">
        <v>19</v>
      </c>
      <c r="J13" s="6" t="n">
        <v>22000</v>
      </c>
      <c r="K13" s="6" t="n">
        <f aca="false">J13*45%</f>
        <v>9900</v>
      </c>
      <c r="L13" s="6" t="n">
        <f aca="false">(J13*5%)+1000</f>
        <v>2100</v>
      </c>
      <c r="M13" s="6" t="n">
        <f aca="false">SUM(J13:L13)</f>
        <v>34000</v>
      </c>
      <c r="N13" s="6" t="n">
        <f aca="false">(5%*M13)</f>
        <v>1700</v>
      </c>
      <c r="O13" s="6" t="n">
        <f aca="false">M13-N13</f>
        <v>32300</v>
      </c>
    </row>
    <row r="14" customFormat="false" ht="14.25" hidden="false" customHeight="false" outlineLevel="0" collapsed="false">
      <c r="B14" s="5" t="n">
        <v>150805</v>
      </c>
      <c r="C14" s="6" t="s">
        <v>24</v>
      </c>
      <c r="D14" s="6" t="s">
        <v>34</v>
      </c>
      <c r="E14" s="7" t="n">
        <v>26172</v>
      </c>
      <c r="F14" s="5" t="s">
        <v>28</v>
      </c>
      <c r="G14" s="6" t="s">
        <v>17</v>
      </c>
      <c r="H14" s="6" t="s">
        <v>35</v>
      </c>
      <c r="I14" s="6" t="s">
        <v>19</v>
      </c>
      <c r="J14" s="6" t="n">
        <v>91000</v>
      </c>
      <c r="K14" s="6" t="n">
        <f aca="false">J14*45%</f>
        <v>40950</v>
      </c>
      <c r="L14" s="6" t="n">
        <f aca="false">(J14*5%)+1000</f>
        <v>5550</v>
      </c>
      <c r="M14" s="6" t="n">
        <f aca="false">SUM(J14:L14)</f>
        <v>137500</v>
      </c>
      <c r="N14" s="6" t="n">
        <f aca="false">(5%*M14)</f>
        <v>6875</v>
      </c>
      <c r="O14" s="6" t="n">
        <f aca="false">M14-N14</f>
        <v>130625</v>
      </c>
    </row>
    <row r="15" customFormat="false" ht="14.25" hidden="false" customHeight="false" outlineLevel="0" collapsed="false">
      <c r="B15" s="5" t="n">
        <v>150990</v>
      </c>
      <c r="C15" s="6" t="s">
        <v>36</v>
      </c>
      <c r="D15" s="6" t="s">
        <v>37</v>
      </c>
      <c r="E15" s="7" t="n">
        <v>36400</v>
      </c>
      <c r="F15" s="5" t="s">
        <v>28</v>
      </c>
      <c r="G15" s="6" t="s">
        <v>17</v>
      </c>
      <c r="H15" s="6" t="s">
        <v>38</v>
      </c>
      <c r="I15" s="6" t="s">
        <v>39</v>
      </c>
      <c r="J15" s="6" t="n">
        <v>77000</v>
      </c>
      <c r="K15" s="6" t="n">
        <f aca="false">J15*45%</f>
        <v>34650</v>
      </c>
      <c r="L15" s="6" t="n">
        <f aca="false">(J15*5%)+1000</f>
        <v>4850</v>
      </c>
      <c r="M15" s="6" t="n">
        <f aca="false">SUM(J15:L15)</f>
        <v>116500</v>
      </c>
      <c r="N15" s="6" t="n">
        <f aca="false">(5%*M15)</f>
        <v>5825</v>
      </c>
      <c r="O15" s="6" t="n">
        <f aca="false">M15-N15</f>
        <v>110675</v>
      </c>
    </row>
    <row r="16" customFormat="false" ht="14.25" hidden="false" customHeight="false" outlineLevel="0" collapsed="false">
      <c r="B16" s="5" t="n">
        <v>150989</v>
      </c>
      <c r="C16" s="6" t="s">
        <v>40</v>
      </c>
      <c r="D16" s="6" t="s">
        <v>37</v>
      </c>
      <c r="E16" s="7" t="n">
        <v>33113</v>
      </c>
      <c r="F16" s="5" t="s">
        <v>28</v>
      </c>
      <c r="G16" s="6" t="s">
        <v>17</v>
      </c>
      <c r="H16" s="6" t="s">
        <v>23</v>
      </c>
      <c r="I16" s="6" t="s">
        <v>39</v>
      </c>
      <c r="J16" s="6" t="n">
        <v>45000</v>
      </c>
      <c r="K16" s="6" t="n">
        <f aca="false">J16*45%</f>
        <v>20250</v>
      </c>
      <c r="L16" s="6" t="n">
        <f aca="false">(J16*5%)+1000</f>
        <v>3250</v>
      </c>
      <c r="M16" s="6" t="n">
        <f aca="false">SUM(J16:L16)</f>
        <v>68500</v>
      </c>
      <c r="N16" s="6" t="n">
        <f aca="false">(5%*M16)</f>
        <v>3425</v>
      </c>
      <c r="O16" s="6" t="n">
        <f aca="false">M16-N16</f>
        <v>65075</v>
      </c>
    </row>
    <row r="17" customFormat="false" ht="14.25" hidden="false" customHeight="false" outlineLevel="0" collapsed="false">
      <c r="B17" s="5" t="n">
        <v>150881</v>
      </c>
      <c r="C17" s="6" t="s">
        <v>41</v>
      </c>
      <c r="D17" s="6" t="s">
        <v>42</v>
      </c>
      <c r="E17" s="7" t="n">
        <v>30337</v>
      </c>
      <c r="F17" s="5" t="s">
        <v>28</v>
      </c>
      <c r="G17" s="6" t="s">
        <v>22</v>
      </c>
      <c r="H17" s="6" t="s">
        <v>23</v>
      </c>
      <c r="I17" s="6" t="s">
        <v>43</v>
      </c>
      <c r="J17" s="6" t="n">
        <v>92000</v>
      </c>
      <c r="K17" s="6" t="n">
        <f aca="false">J17*45%</f>
        <v>41400</v>
      </c>
      <c r="L17" s="6" t="n">
        <f aca="false">(J17*5%)+1000</f>
        <v>5600</v>
      </c>
      <c r="M17" s="6" t="n">
        <f aca="false">SUM(J17:L17)</f>
        <v>139000</v>
      </c>
      <c r="N17" s="6" t="n">
        <f aca="false">(5%*M17)</f>
        <v>6950</v>
      </c>
      <c r="O17" s="6" t="n">
        <f aca="false">M17-N17</f>
        <v>132050</v>
      </c>
    </row>
    <row r="18" customFormat="false" ht="14.25" hidden="false" customHeight="false" outlineLevel="0" collapsed="false">
      <c r="B18" s="5" t="n">
        <v>150814</v>
      </c>
      <c r="C18" s="6" t="s">
        <v>44</v>
      </c>
      <c r="D18" s="6" t="s">
        <v>45</v>
      </c>
      <c r="E18" s="7" t="n">
        <v>26246</v>
      </c>
      <c r="F18" s="5" t="s">
        <v>28</v>
      </c>
      <c r="G18" s="6" t="s">
        <v>17</v>
      </c>
      <c r="H18" s="6" t="s">
        <v>29</v>
      </c>
      <c r="I18" s="6" t="s">
        <v>19</v>
      </c>
      <c r="J18" s="6" t="n">
        <v>50000</v>
      </c>
      <c r="K18" s="6" t="n">
        <f aca="false">J18*45%</f>
        <v>22500</v>
      </c>
      <c r="L18" s="6" t="n">
        <f aca="false">(J18*5%)+1000</f>
        <v>3500</v>
      </c>
      <c r="M18" s="6" t="n">
        <f aca="false">SUM(J18:L18)</f>
        <v>76000</v>
      </c>
      <c r="N18" s="6" t="n">
        <f aca="false">(5%*M18)</f>
        <v>3800</v>
      </c>
      <c r="O18" s="6" t="n">
        <f aca="false">M18-N18</f>
        <v>72200</v>
      </c>
    </row>
    <row r="19" customFormat="false" ht="14.25" hidden="false" customHeight="false" outlineLevel="0" collapsed="false">
      <c r="B19" s="5" t="n">
        <v>150937</v>
      </c>
      <c r="C19" s="6" t="s">
        <v>46</v>
      </c>
      <c r="D19" s="6" t="s">
        <v>47</v>
      </c>
      <c r="E19" s="7" t="n">
        <v>24700</v>
      </c>
      <c r="F19" s="5" t="s">
        <v>28</v>
      </c>
      <c r="G19" s="6" t="s">
        <v>17</v>
      </c>
      <c r="H19" s="6" t="s">
        <v>38</v>
      </c>
      <c r="I19" s="6" t="s">
        <v>30</v>
      </c>
      <c r="J19" s="6" t="n">
        <v>37000</v>
      </c>
      <c r="K19" s="6" t="n">
        <f aca="false">J19*45%</f>
        <v>16650</v>
      </c>
      <c r="L19" s="6" t="n">
        <f aca="false">(J19*5%)+1000</f>
        <v>2850</v>
      </c>
      <c r="M19" s="6" t="n">
        <f aca="false">SUM(J19:L19)</f>
        <v>56500</v>
      </c>
      <c r="N19" s="6" t="n">
        <f aca="false">(5%*M19)</f>
        <v>2825</v>
      </c>
      <c r="O19" s="6" t="n">
        <f aca="false">M19-N19</f>
        <v>53675</v>
      </c>
    </row>
    <row r="20" customFormat="false" ht="14.25" hidden="false" customHeight="false" outlineLevel="0" collapsed="false">
      <c r="B20" s="5" t="n">
        <v>150888</v>
      </c>
      <c r="C20" s="6" t="s">
        <v>48</v>
      </c>
      <c r="D20" s="6" t="s">
        <v>49</v>
      </c>
      <c r="E20" s="7" t="n">
        <v>29221</v>
      </c>
      <c r="F20" s="5" t="s">
        <v>28</v>
      </c>
      <c r="G20" s="6" t="s">
        <v>17</v>
      </c>
      <c r="H20" s="6" t="s">
        <v>38</v>
      </c>
      <c r="I20" s="6" t="s">
        <v>43</v>
      </c>
      <c r="J20" s="6" t="n">
        <v>43000</v>
      </c>
      <c r="K20" s="6" t="n">
        <f aca="false">J20*45%</f>
        <v>19350</v>
      </c>
      <c r="L20" s="6" t="n">
        <f aca="false">(J20*5%)+1000</f>
        <v>3150</v>
      </c>
      <c r="M20" s="6" t="n">
        <f aca="false">SUM(J20:L20)</f>
        <v>65500</v>
      </c>
      <c r="N20" s="6" t="n">
        <f aca="false">(5%*M20)</f>
        <v>3275</v>
      </c>
      <c r="O20" s="6" t="n">
        <f aca="false">M20-N20</f>
        <v>62225</v>
      </c>
    </row>
    <row r="21" customFormat="false" ht="14.25" hidden="false" customHeight="false" outlineLevel="0" collapsed="false">
      <c r="B21" s="5" t="n">
        <v>150865</v>
      </c>
      <c r="C21" s="6" t="s">
        <v>50</v>
      </c>
      <c r="D21" s="6" t="s">
        <v>49</v>
      </c>
      <c r="E21" s="7" t="n">
        <v>31279</v>
      </c>
      <c r="F21" s="5" t="s">
        <v>16</v>
      </c>
      <c r="G21" s="6" t="s">
        <v>17</v>
      </c>
      <c r="H21" s="6" t="s">
        <v>51</v>
      </c>
      <c r="I21" s="6" t="s">
        <v>43</v>
      </c>
      <c r="J21" s="6" t="n">
        <v>90000</v>
      </c>
      <c r="K21" s="6" t="n">
        <f aca="false">J21*45%</f>
        <v>40500</v>
      </c>
      <c r="L21" s="6" t="n">
        <f aca="false">(J21*5%)+1000</f>
        <v>5500</v>
      </c>
      <c r="M21" s="6" t="n">
        <f aca="false">SUM(J21:L21)</f>
        <v>136000</v>
      </c>
      <c r="N21" s="6" t="n">
        <f aca="false">(5%*M21)</f>
        <v>6800</v>
      </c>
      <c r="O21" s="6" t="n">
        <f aca="false">M21-N21</f>
        <v>129200</v>
      </c>
    </row>
    <row r="22" customFormat="false" ht="14.25" hidden="false" customHeight="false" outlineLevel="0" collapsed="false">
      <c r="B22" s="5" t="n">
        <v>150858</v>
      </c>
      <c r="C22" s="6" t="s">
        <v>52</v>
      </c>
      <c r="D22" s="6" t="s">
        <v>53</v>
      </c>
      <c r="E22" s="7" t="n">
        <v>34846</v>
      </c>
      <c r="F22" s="5" t="s">
        <v>28</v>
      </c>
      <c r="G22" s="6" t="s">
        <v>17</v>
      </c>
      <c r="H22" s="6" t="s">
        <v>54</v>
      </c>
      <c r="I22" s="6" t="s">
        <v>43</v>
      </c>
      <c r="J22" s="6" t="n">
        <v>34000</v>
      </c>
      <c r="K22" s="6" t="n">
        <f aca="false">J22*45%</f>
        <v>15300</v>
      </c>
      <c r="L22" s="6" t="n">
        <f aca="false">(J22*5%)+1000</f>
        <v>2700</v>
      </c>
      <c r="M22" s="6" t="n">
        <f aca="false">SUM(J22:L22)</f>
        <v>52000</v>
      </c>
      <c r="N22" s="6" t="n">
        <f aca="false">(5%*M22)</f>
        <v>2600</v>
      </c>
      <c r="O22" s="6" t="n">
        <f aca="false">M22-N22</f>
        <v>49400</v>
      </c>
    </row>
    <row r="23" customFormat="false" ht="14.25" hidden="false" customHeight="false" outlineLevel="0" collapsed="false">
      <c r="B23" s="5" t="n">
        <v>150930</v>
      </c>
      <c r="C23" s="6" t="s">
        <v>55</v>
      </c>
      <c r="D23" s="6" t="s">
        <v>56</v>
      </c>
      <c r="E23" s="7" t="n">
        <v>37027</v>
      </c>
      <c r="F23" s="5" t="s">
        <v>28</v>
      </c>
      <c r="G23" s="6" t="s">
        <v>17</v>
      </c>
      <c r="H23" s="6" t="s">
        <v>23</v>
      </c>
      <c r="I23" s="6" t="s">
        <v>30</v>
      </c>
      <c r="J23" s="6" t="n">
        <v>82000</v>
      </c>
      <c r="K23" s="6" t="n">
        <f aca="false">J23*45%</f>
        <v>36900</v>
      </c>
      <c r="L23" s="6" t="n">
        <f aca="false">(J23*5%)+1000</f>
        <v>5100</v>
      </c>
      <c r="M23" s="6" t="n">
        <f aca="false">SUM(J23:L23)</f>
        <v>124000</v>
      </c>
      <c r="N23" s="6" t="n">
        <f aca="false">(5%*M23)</f>
        <v>6200</v>
      </c>
      <c r="O23" s="6" t="n">
        <f aca="false">M23-N23</f>
        <v>117800</v>
      </c>
    </row>
    <row r="24" customFormat="false" ht="14.25" hidden="false" customHeight="false" outlineLevel="0" collapsed="false">
      <c r="B24" s="5" t="n">
        <v>150894</v>
      </c>
      <c r="C24" s="6" t="s">
        <v>57</v>
      </c>
      <c r="D24" s="6" t="s">
        <v>58</v>
      </c>
      <c r="E24" s="7" t="n">
        <v>37124</v>
      </c>
      <c r="F24" s="5" t="s">
        <v>28</v>
      </c>
      <c r="G24" s="6" t="s">
        <v>17</v>
      </c>
      <c r="H24" s="6" t="s">
        <v>29</v>
      </c>
      <c r="I24" s="6" t="s">
        <v>30</v>
      </c>
      <c r="J24" s="6" t="n">
        <v>67000</v>
      </c>
      <c r="K24" s="6" t="n">
        <f aca="false">J24*45%</f>
        <v>30150</v>
      </c>
      <c r="L24" s="6" t="n">
        <f aca="false">(J24*5%)+1000</f>
        <v>4350</v>
      </c>
      <c r="M24" s="6" t="n">
        <f aca="false">SUM(J24:L24)</f>
        <v>101500</v>
      </c>
      <c r="N24" s="6" t="n">
        <f aca="false">(5%*M24)</f>
        <v>5075</v>
      </c>
      <c r="O24" s="6" t="n">
        <f aca="false">M24-N24</f>
        <v>96425</v>
      </c>
    </row>
    <row r="25" customFormat="false" ht="14.25" hidden="false" customHeight="false" outlineLevel="0" collapsed="false">
      <c r="B25" s="5" t="n">
        <v>150947</v>
      </c>
      <c r="C25" s="6" t="s">
        <v>59</v>
      </c>
      <c r="D25" s="6" t="s">
        <v>60</v>
      </c>
      <c r="E25" s="7" t="n">
        <v>33449</v>
      </c>
      <c r="F25" s="5" t="s">
        <v>16</v>
      </c>
      <c r="G25" s="6" t="s">
        <v>17</v>
      </c>
      <c r="H25" s="6" t="s">
        <v>54</v>
      </c>
      <c r="I25" s="6" t="s">
        <v>30</v>
      </c>
      <c r="J25" s="6" t="n">
        <v>85000</v>
      </c>
      <c r="K25" s="6" t="n">
        <f aca="false">J25*45%</f>
        <v>38250</v>
      </c>
      <c r="L25" s="6" t="n">
        <f aca="false">(J25*5%)+1000</f>
        <v>5250</v>
      </c>
      <c r="M25" s="6" t="n">
        <f aca="false">SUM(J25:L25)</f>
        <v>128500</v>
      </c>
      <c r="N25" s="6" t="n">
        <f aca="false">(5%*M25)</f>
        <v>6425</v>
      </c>
      <c r="O25" s="6" t="n">
        <f aca="false">M25-N25</f>
        <v>122075</v>
      </c>
    </row>
    <row r="26" customFormat="false" ht="14.25" hidden="false" customHeight="false" outlineLevel="0" collapsed="false">
      <c r="B26" s="5" t="n">
        <v>150905</v>
      </c>
      <c r="C26" s="6" t="s">
        <v>61</v>
      </c>
      <c r="D26" s="6" t="s">
        <v>62</v>
      </c>
      <c r="E26" s="7" t="n">
        <v>30819</v>
      </c>
      <c r="F26" s="5" t="s">
        <v>16</v>
      </c>
      <c r="G26" s="6" t="s">
        <v>22</v>
      </c>
      <c r="H26" s="6" t="s">
        <v>18</v>
      </c>
      <c r="I26" s="6" t="s">
        <v>30</v>
      </c>
      <c r="J26" s="6" t="n">
        <v>62000</v>
      </c>
      <c r="K26" s="6" t="n">
        <f aca="false">J26*45%</f>
        <v>27900</v>
      </c>
      <c r="L26" s="6" t="n">
        <f aca="false">(J26*5%)+1000</f>
        <v>4100</v>
      </c>
      <c r="M26" s="6" t="n">
        <f aca="false">SUM(J26:L26)</f>
        <v>94000</v>
      </c>
      <c r="N26" s="6" t="n">
        <f aca="false">(5%*M26)</f>
        <v>4700</v>
      </c>
      <c r="O26" s="6" t="n">
        <f aca="false">M26-N26</f>
        <v>89300</v>
      </c>
    </row>
    <row r="27" customFormat="false" ht="14.25" hidden="false" customHeight="false" outlineLevel="0" collapsed="false">
      <c r="B27" s="5" t="n">
        <v>150995</v>
      </c>
      <c r="C27" s="6" t="s">
        <v>63</v>
      </c>
      <c r="D27" s="6" t="s">
        <v>64</v>
      </c>
      <c r="E27" s="7" t="n">
        <v>35330</v>
      </c>
      <c r="F27" s="5" t="s">
        <v>28</v>
      </c>
      <c r="G27" s="6" t="s">
        <v>17</v>
      </c>
      <c r="H27" s="6" t="s">
        <v>29</v>
      </c>
      <c r="I27" s="6" t="s">
        <v>39</v>
      </c>
      <c r="J27" s="6" t="n">
        <v>15000</v>
      </c>
      <c r="K27" s="6" t="n">
        <f aca="false">J27*45%</f>
        <v>6750</v>
      </c>
      <c r="L27" s="6" t="n">
        <f aca="false">(J27*5%)+1000</f>
        <v>1750</v>
      </c>
      <c r="M27" s="6" t="n">
        <f aca="false">SUM(J27:L27)</f>
        <v>23500</v>
      </c>
      <c r="N27" s="6" t="n">
        <f aca="false">(5%*M27)</f>
        <v>1175</v>
      </c>
      <c r="O27" s="6" t="n">
        <f aca="false">M27-N27</f>
        <v>22325</v>
      </c>
    </row>
    <row r="28" customFormat="false" ht="14.25" hidden="false" customHeight="false" outlineLevel="0" collapsed="false">
      <c r="B28" s="5" t="n">
        <v>150912</v>
      </c>
      <c r="C28" s="6" t="s">
        <v>65</v>
      </c>
      <c r="D28" s="6" t="s">
        <v>66</v>
      </c>
      <c r="E28" s="7" t="n">
        <v>37629</v>
      </c>
      <c r="F28" s="5" t="s">
        <v>16</v>
      </c>
      <c r="G28" s="6" t="s">
        <v>17</v>
      </c>
      <c r="H28" s="6" t="s">
        <v>67</v>
      </c>
      <c r="I28" s="6" t="s">
        <v>30</v>
      </c>
      <c r="J28" s="6" t="n">
        <v>81000</v>
      </c>
      <c r="K28" s="6" t="n">
        <f aca="false">J28*45%</f>
        <v>36450</v>
      </c>
      <c r="L28" s="6" t="n">
        <f aca="false">(J28*5%)+1000</f>
        <v>5050</v>
      </c>
      <c r="M28" s="6" t="n">
        <f aca="false">SUM(J28:L28)</f>
        <v>122500</v>
      </c>
      <c r="N28" s="6" t="n">
        <f aca="false">(5%*M28)</f>
        <v>6125</v>
      </c>
      <c r="O28" s="6" t="n">
        <f aca="false">M28-N28</f>
        <v>116375</v>
      </c>
    </row>
    <row r="29" customFormat="false" ht="14.25" hidden="false" customHeight="false" outlineLevel="0" collapsed="false">
      <c r="B29" s="5" t="n">
        <v>150921</v>
      </c>
      <c r="C29" s="6" t="s">
        <v>68</v>
      </c>
      <c r="D29" s="6" t="s">
        <v>69</v>
      </c>
      <c r="E29" s="7" t="n">
        <v>38092</v>
      </c>
      <c r="F29" s="5" t="s">
        <v>28</v>
      </c>
      <c r="G29" s="6" t="s">
        <v>17</v>
      </c>
      <c r="H29" s="6" t="s">
        <v>70</v>
      </c>
      <c r="I29" s="6" t="s">
        <v>30</v>
      </c>
      <c r="J29" s="6" t="n">
        <v>19000</v>
      </c>
      <c r="K29" s="6" t="n">
        <f aca="false">J29*45%</f>
        <v>8550</v>
      </c>
      <c r="L29" s="6" t="n">
        <f aca="false">(J29*5%)+1000</f>
        <v>1950</v>
      </c>
      <c r="M29" s="6" t="n">
        <f aca="false">SUM(J29:L29)</f>
        <v>29500</v>
      </c>
      <c r="N29" s="6" t="n">
        <f aca="false">(5%*M29)</f>
        <v>1475</v>
      </c>
      <c r="O29" s="6" t="n">
        <f aca="false">M29-N29</f>
        <v>28025</v>
      </c>
    </row>
    <row r="30" customFormat="false" ht="14.25" hidden="false" customHeight="false" outlineLevel="0" collapsed="false">
      <c r="B30" s="5" t="n">
        <v>150851</v>
      </c>
      <c r="C30" s="6" t="s">
        <v>71</v>
      </c>
      <c r="D30" s="6" t="s">
        <v>72</v>
      </c>
      <c r="E30" s="7" t="n">
        <v>29368</v>
      </c>
      <c r="F30" s="5" t="s">
        <v>28</v>
      </c>
      <c r="G30" s="6" t="s">
        <v>22</v>
      </c>
      <c r="H30" s="6" t="s">
        <v>29</v>
      </c>
      <c r="I30" s="6" t="s">
        <v>43</v>
      </c>
      <c r="J30" s="6" t="n">
        <v>75000</v>
      </c>
      <c r="K30" s="6" t="n">
        <f aca="false">J30*45%</f>
        <v>33750</v>
      </c>
      <c r="L30" s="6" t="n">
        <f aca="false">(J30*5%)+1000</f>
        <v>4750</v>
      </c>
      <c r="M30" s="6" t="n">
        <f aca="false">SUM(J30:L30)</f>
        <v>113500</v>
      </c>
      <c r="N30" s="6" t="n">
        <f aca="false">(5%*M30)</f>
        <v>5675</v>
      </c>
      <c r="O30" s="6" t="n">
        <f aca="false">M30-N30</f>
        <v>107825</v>
      </c>
    </row>
    <row r="31" customFormat="false" ht="14.25" hidden="false" customHeight="false" outlineLevel="0" collapsed="false">
      <c r="B31" s="5" t="n">
        <v>150867</v>
      </c>
      <c r="C31" s="6" t="s">
        <v>73</v>
      </c>
      <c r="D31" s="6" t="s">
        <v>74</v>
      </c>
      <c r="E31" s="7" t="n">
        <v>29028</v>
      </c>
      <c r="F31" s="5" t="s">
        <v>16</v>
      </c>
      <c r="G31" s="6" t="s">
        <v>22</v>
      </c>
      <c r="H31" s="6" t="s">
        <v>70</v>
      </c>
      <c r="I31" s="6" t="s">
        <v>43</v>
      </c>
      <c r="J31" s="6" t="n">
        <v>49000</v>
      </c>
      <c r="K31" s="6" t="n">
        <f aca="false">J31*45%</f>
        <v>22050</v>
      </c>
      <c r="L31" s="6" t="n">
        <f aca="false">(J31*5%)+1000</f>
        <v>3450</v>
      </c>
      <c r="M31" s="6" t="n">
        <f aca="false">SUM(J31:L31)</f>
        <v>74500</v>
      </c>
      <c r="N31" s="6" t="n">
        <f aca="false">(5%*M31)</f>
        <v>3725</v>
      </c>
      <c r="O31" s="6" t="n">
        <f aca="false">M31-N31</f>
        <v>70775</v>
      </c>
    </row>
    <row r="32" customFormat="false" ht="14.25" hidden="false" customHeight="false" outlineLevel="0" collapsed="false">
      <c r="B32" s="5" t="n">
        <v>150899</v>
      </c>
      <c r="C32" s="6" t="s">
        <v>75</v>
      </c>
      <c r="D32" s="6" t="s">
        <v>76</v>
      </c>
      <c r="E32" s="7" t="n">
        <v>37400</v>
      </c>
      <c r="F32" s="5" t="s">
        <v>28</v>
      </c>
      <c r="G32" s="6" t="s">
        <v>17</v>
      </c>
      <c r="H32" s="6" t="s">
        <v>54</v>
      </c>
      <c r="I32" s="6" t="s">
        <v>30</v>
      </c>
      <c r="J32" s="6" t="n">
        <v>50000</v>
      </c>
      <c r="K32" s="6" t="n">
        <f aca="false">J32*45%</f>
        <v>22500</v>
      </c>
      <c r="L32" s="6" t="n">
        <f aca="false">(J32*5%)+1000</f>
        <v>3500</v>
      </c>
      <c r="M32" s="6" t="n">
        <f aca="false">SUM(J32:L32)</f>
        <v>76000</v>
      </c>
      <c r="N32" s="6" t="n">
        <f aca="false">(5%*M32)</f>
        <v>3800</v>
      </c>
      <c r="O32" s="6" t="n">
        <f aca="false">M32-N32</f>
        <v>72200</v>
      </c>
    </row>
    <row r="33" customFormat="false" ht="14.25" hidden="false" customHeight="false" outlineLevel="0" collapsed="false">
      <c r="B33" s="5" t="n">
        <v>150975</v>
      </c>
      <c r="C33" s="6" t="s">
        <v>77</v>
      </c>
      <c r="D33" s="6" t="s">
        <v>78</v>
      </c>
      <c r="E33" s="7" t="n">
        <v>31478</v>
      </c>
      <c r="F33" s="5" t="s">
        <v>28</v>
      </c>
      <c r="G33" s="6" t="s">
        <v>17</v>
      </c>
      <c r="H33" s="6" t="s">
        <v>70</v>
      </c>
      <c r="I33" s="6" t="s">
        <v>39</v>
      </c>
      <c r="J33" s="6" t="n">
        <v>83000</v>
      </c>
      <c r="K33" s="6" t="n">
        <f aca="false">J33*45%</f>
        <v>37350</v>
      </c>
      <c r="L33" s="6" t="n">
        <f aca="false">(J33*5%)+1000</f>
        <v>5150</v>
      </c>
      <c r="M33" s="6" t="n">
        <f aca="false">SUM(J33:L33)</f>
        <v>125500</v>
      </c>
      <c r="N33" s="6" t="n">
        <f aca="false">(5%*M33)</f>
        <v>6275</v>
      </c>
      <c r="O33" s="6" t="n">
        <f aca="false">M33-N33</f>
        <v>119225</v>
      </c>
    </row>
    <row r="34" customFormat="false" ht="14.25" hidden="false" customHeight="false" outlineLevel="0" collapsed="false">
      <c r="B34" s="5" t="n">
        <v>150901</v>
      </c>
      <c r="C34" s="6" t="s">
        <v>79</v>
      </c>
      <c r="D34" s="6" t="s">
        <v>80</v>
      </c>
      <c r="E34" s="7" t="n">
        <v>32946</v>
      </c>
      <c r="F34" s="5" t="s">
        <v>16</v>
      </c>
      <c r="G34" s="6" t="s">
        <v>17</v>
      </c>
      <c r="H34" s="6" t="s">
        <v>81</v>
      </c>
      <c r="I34" s="6" t="s">
        <v>30</v>
      </c>
      <c r="J34" s="6" t="n">
        <v>53000</v>
      </c>
      <c r="K34" s="6" t="n">
        <f aca="false">J34*45%</f>
        <v>23850</v>
      </c>
      <c r="L34" s="6" t="n">
        <f aca="false">(J34*5%)+1000</f>
        <v>3650</v>
      </c>
      <c r="M34" s="6" t="n">
        <f aca="false">SUM(J34:L34)</f>
        <v>80500</v>
      </c>
      <c r="N34" s="6" t="n">
        <f aca="false">(5%*M34)</f>
        <v>4025</v>
      </c>
      <c r="O34" s="6" t="n">
        <f aca="false">M34-N34</f>
        <v>76475</v>
      </c>
    </row>
    <row r="35" customFormat="false" ht="14.25" hidden="false" customHeight="false" outlineLevel="0" collapsed="false">
      <c r="B35" s="5" t="n">
        <v>150968</v>
      </c>
      <c r="C35" s="6" t="s">
        <v>82</v>
      </c>
      <c r="D35" s="6" t="s">
        <v>83</v>
      </c>
      <c r="E35" s="7" t="n">
        <v>37208</v>
      </c>
      <c r="F35" s="5" t="s">
        <v>28</v>
      </c>
      <c r="G35" s="6" t="s">
        <v>17</v>
      </c>
      <c r="H35" s="6" t="s">
        <v>67</v>
      </c>
      <c r="I35" s="6" t="s">
        <v>30</v>
      </c>
      <c r="J35" s="6" t="n">
        <v>65000</v>
      </c>
      <c r="K35" s="6" t="n">
        <f aca="false">J35*45%</f>
        <v>29250</v>
      </c>
      <c r="L35" s="6" t="n">
        <f aca="false">(J35*5%)+1000</f>
        <v>4250</v>
      </c>
      <c r="M35" s="6" t="n">
        <f aca="false">SUM(J35:L35)</f>
        <v>98500</v>
      </c>
      <c r="N35" s="6" t="n">
        <f aca="false">(5%*M35)</f>
        <v>4925</v>
      </c>
      <c r="O35" s="6" t="n">
        <f aca="false">M35-N35</f>
        <v>93575</v>
      </c>
    </row>
    <row r="36" customFormat="false" ht="14.25" hidden="false" customHeight="false" outlineLevel="0" collapsed="false">
      <c r="B36" s="5" t="n">
        <v>150773</v>
      </c>
      <c r="C36" s="6" t="s">
        <v>84</v>
      </c>
      <c r="D36" s="6" t="s">
        <v>85</v>
      </c>
      <c r="E36" s="7" t="n">
        <v>26860</v>
      </c>
      <c r="F36" s="5" t="s">
        <v>28</v>
      </c>
      <c r="G36" s="6" t="s">
        <v>17</v>
      </c>
      <c r="H36" s="6" t="s">
        <v>70</v>
      </c>
      <c r="I36" s="6" t="s">
        <v>19</v>
      </c>
      <c r="J36" s="6" t="n">
        <v>85000</v>
      </c>
      <c r="K36" s="6" t="n">
        <f aca="false">J36*45%</f>
        <v>38250</v>
      </c>
      <c r="L36" s="6" t="n">
        <f aca="false">(J36*5%)+1000</f>
        <v>5250</v>
      </c>
      <c r="M36" s="6" t="n">
        <f aca="false">SUM(J36:L36)</f>
        <v>128500</v>
      </c>
      <c r="N36" s="6" t="n">
        <f aca="false">(5%*M36)</f>
        <v>6425</v>
      </c>
      <c r="O36" s="6" t="n">
        <f aca="false">M36-N36</f>
        <v>122075</v>
      </c>
    </row>
    <row r="37" customFormat="false" ht="14.25" hidden="false" customHeight="false" outlineLevel="0" collapsed="false">
      <c r="B37" s="5" t="n">
        <v>150840</v>
      </c>
      <c r="C37" s="6" t="s">
        <v>55</v>
      </c>
      <c r="D37" s="6" t="s">
        <v>86</v>
      </c>
      <c r="E37" s="7" t="n">
        <v>23136</v>
      </c>
      <c r="F37" s="5" t="s">
        <v>16</v>
      </c>
      <c r="G37" s="6" t="s">
        <v>17</v>
      </c>
      <c r="H37" s="6" t="s">
        <v>29</v>
      </c>
      <c r="I37" s="6" t="s">
        <v>43</v>
      </c>
      <c r="J37" s="6" t="n">
        <v>20000</v>
      </c>
      <c r="K37" s="6" t="n">
        <f aca="false">J37*45%</f>
        <v>9000</v>
      </c>
      <c r="L37" s="6" t="n">
        <f aca="false">(J37*5%)+1000</f>
        <v>2000</v>
      </c>
      <c r="M37" s="6" t="n">
        <f aca="false">SUM(J37:L37)</f>
        <v>31000</v>
      </c>
      <c r="N37" s="6" t="n">
        <f aca="false">(5%*M37)</f>
        <v>1550</v>
      </c>
      <c r="O37" s="6" t="n">
        <f aca="false">M37-N37</f>
        <v>29450</v>
      </c>
    </row>
    <row r="38" customFormat="false" ht="14.25" hidden="false" customHeight="false" outlineLevel="0" collapsed="false">
      <c r="B38" s="5" t="n">
        <v>150850</v>
      </c>
      <c r="C38" s="6" t="s">
        <v>46</v>
      </c>
      <c r="D38" s="6" t="s">
        <v>87</v>
      </c>
      <c r="E38" s="7" t="n">
        <v>32027</v>
      </c>
      <c r="F38" s="5" t="s">
        <v>28</v>
      </c>
      <c r="G38" s="6" t="s">
        <v>17</v>
      </c>
      <c r="H38" s="6" t="s">
        <v>54</v>
      </c>
      <c r="I38" s="6" t="s">
        <v>43</v>
      </c>
      <c r="J38" s="6" t="n">
        <v>47000</v>
      </c>
      <c r="K38" s="6" t="n">
        <f aca="false">J38*45%</f>
        <v>21150</v>
      </c>
      <c r="L38" s="6" t="n">
        <f aca="false">(J38*5%)+1000</f>
        <v>3350</v>
      </c>
      <c r="M38" s="6" t="n">
        <f aca="false">SUM(J38:L38)</f>
        <v>71500</v>
      </c>
      <c r="N38" s="6" t="n">
        <f aca="false">(5%*M38)</f>
        <v>3575</v>
      </c>
      <c r="O38" s="6" t="n">
        <f aca="false">M38-N38</f>
        <v>67925</v>
      </c>
    </row>
    <row r="39" customFormat="false" ht="14.25" hidden="false" customHeight="false" outlineLevel="0" collapsed="false">
      <c r="B39" s="5" t="n">
        <v>150962</v>
      </c>
      <c r="C39" s="6" t="s">
        <v>88</v>
      </c>
      <c r="D39" s="6" t="s">
        <v>89</v>
      </c>
      <c r="E39" s="7" t="n">
        <v>37773</v>
      </c>
      <c r="F39" s="5" t="s">
        <v>16</v>
      </c>
      <c r="G39" s="6" t="s">
        <v>17</v>
      </c>
      <c r="H39" s="6" t="s">
        <v>35</v>
      </c>
      <c r="I39" s="6" t="s">
        <v>30</v>
      </c>
      <c r="J39" s="6" t="n">
        <v>87000</v>
      </c>
      <c r="K39" s="6" t="n">
        <f aca="false">J39*45%</f>
        <v>39150</v>
      </c>
      <c r="L39" s="6" t="n">
        <f aca="false">(J39*5%)+1000</f>
        <v>5350</v>
      </c>
      <c r="M39" s="6" t="n">
        <f aca="false">SUM(J39:L39)</f>
        <v>131500</v>
      </c>
      <c r="N39" s="6" t="n">
        <f aca="false">(5%*M39)</f>
        <v>6575</v>
      </c>
      <c r="O39" s="6" t="n">
        <f aca="false">M39-N39</f>
        <v>124925</v>
      </c>
    </row>
    <row r="40" customFormat="false" ht="14.25" hidden="false" customHeight="false" outlineLevel="0" collapsed="false">
      <c r="B40" s="5" t="n">
        <v>150954</v>
      </c>
      <c r="C40" s="6" t="s">
        <v>90</v>
      </c>
      <c r="D40" s="6" t="s">
        <v>89</v>
      </c>
      <c r="E40" s="7" t="n">
        <v>35495</v>
      </c>
      <c r="F40" s="5" t="s">
        <v>16</v>
      </c>
      <c r="G40" s="6" t="s">
        <v>17</v>
      </c>
      <c r="H40" s="6" t="s">
        <v>81</v>
      </c>
      <c r="I40" s="6" t="s">
        <v>30</v>
      </c>
      <c r="J40" s="6" t="n">
        <v>57000</v>
      </c>
      <c r="K40" s="6" t="n">
        <f aca="false">J40*45%</f>
        <v>25650</v>
      </c>
      <c r="L40" s="6" t="n">
        <f aca="false">(J40*5%)+1000</f>
        <v>3850</v>
      </c>
      <c r="M40" s="6" t="n">
        <f aca="false">SUM(J40:L40)</f>
        <v>86500</v>
      </c>
      <c r="N40" s="6" t="n">
        <f aca="false">(5%*M40)</f>
        <v>4325</v>
      </c>
      <c r="O40" s="6" t="n">
        <f aca="false">M40-N40</f>
        <v>82175</v>
      </c>
    </row>
    <row r="41" customFormat="false" ht="14.25" hidden="false" customHeight="false" outlineLevel="0" collapsed="false">
      <c r="B41" s="5" t="n">
        <v>150874</v>
      </c>
      <c r="C41" s="6" t="s">
        <v>91</v>
      </c>
      <c r="D41" s="6" t="s">
        <v>89</v>
      </c>
      <c r="E41" s="7" t="n">
        <v>37890</v>
      </c>
      <c r="F41" s="5" t="s">
        <v>16</v>
      </c>
      <c r="G41" s="6" t="s">
        <v>17</v>
      </c>
      <c r="H41" s="6" t="s">
        <v>33</v>
      </c>
      <c r="I41" s="6" t="s">
        <v>43</v>
      </c>
      <c r="J41" s="6" t="n">
        <v>27000</v>
      </c>
      <c r="K41" s="6" t="n">
        <f aca="false">J41*45%</f>
        <v>12150</v>
      </c>
      <c r="L41" s="6" t="n">
        <f aca="false">(J41*5%)+1000</f>
        <v>2350</v>
      </c>
      <c r="M41" s="6" t="n">
        <f aca="false">SUM(J41:L41)</f>
        <v>41500</v>
      </c>
      <c r="N41" s="6" t="n">
        <f aca="false">(5%*M41)</f>
        <v>2075</v>
      </c>
      <c r="O41" s="6" t="n">
        <f aca="false">M41-N41</f>
        <v>39425</v>
      </c>
    </row>
    <row r="42" customFormat="false" ht="14.25" hidden="false" customHeight="false" outlineLevel="0" collapsed="false">
      <c r="B42" s="5" t="n">
        <v>150798</v>
      </c>
      <c r="C42" s="6" t="s">
        <v>92</v>
      </c>
      <c r="D42" s="6" t="s">
        <v>89</v>
      </c>
      <c r="E42" s="7" t="n">
        <v>28276</v>
      </c>
      <c r="F42" s="5" t="s">
        <v>16</v>
      </c>
      <c r="G42" s="6" t="s">
        <v>17</v>
      </c>
      <c r="H42" s="6" t="s">
        <v>23</v>
      </c>
      <c r="I42" s="6" t="s">
        <v>19</v>
      </c>
      <c r="J42" s="6" t="n">
        <v>81000</v>
      </c>
      <c r="K42" s="6" t="n">
        <f aca="false">J42*45%</f>
        <v>36450</v>
      </c>
      <c r="L42" s="6" t="n">
        <f aca="false">(J42*5%)+1000</f>
        <v>5050</v>
      </c>
      <c r="M42" s="6" t="n">
        <f aca="false">SUM(J42:L42)</f>
        <v>122500</v>
      </c>
      <c r="N42" s="6" t="n">
        <f aca="false">(5%*M42)</f>
        <v>6125</v>
      </c>
      <c r="O42" s="6" t="n">
        <f aca="false">M42-N42</f>
        <v>116375</v>
      </c>
    </row>
    <row r="43" customFormat="false" ht="14.25" hidden="false" customHeight="false" outlineLevel="0" collapsed="false">
      <c r="B43" s="5" t="n">
        <v>150830</v>
      </c>
      <c r="C43" s="6" t="s">
        <v>93</v>
      </c>
      <c r="D43" s="6" t="s">
        <v>94</v>
      </c>
      <c r="E43" s="7" t="n">
        <v>29037</v>
      </c>
      <c r="F43" s="5" t="s">
        <v>16</v>
      </c>
      <c r="G43" s="6" t="s">
        <v>17</v>
      </c>
      <c r="H43" s="6" t="s">
        <v>81</v>
      </c>
      <c r="I43" s="6" t="s">
        <v>19</v>
      </c>
      <c r="J43" s="6" t="n">
        <v>52000</v>
      </c>
      <c r="K43" s="6" t="n">
        <f aca="false">J43*45%</f>
        <v>23400</v>
      </c>
      <c r="L43" s="6" t="n">
        <f aca="false">(J43*5%)+1000</f>
        <v>3600</v>
      </c>
      <c r="M43" s="6" t="n">
        <f aca="false">SUM(J43:L43)</f>
        <v>79000</v>
      </c>
      <c r="N43" s="6" t="n">
        <f aca="false">(5%*M43)</f>
        <v>3950</v>
      </c>
      <c r="O43" s="6" t="n">
        <f aca="false">M43-N43</f>
        <v>75050</v>
      </c>
    </row>
    <row r="44" customFormat="false" ht="14.25" hidden="false" customHeight="false" outlineLevel="0" collapsed="false">
      <c r="B44" s="5" t="n">
        <v>150929</v>
      </c>
      <c r="C44" s="6" t="s">
        <v>95</v>
      </c>
      <c r="D44" s="6" t="s">
        <v>96</v>
      </c>
      <c r="E44" s="7" t="n">
        <v>26739</v>
      </c>
      <c r="F44" s="5" t="s">
        <v>28</v>
      </c>
      <c r="G44" s="6" t="s">
        <v>17</v>
      </c>
      <c r="H44" s="6" t="s">
        <v>33</v>
      </c>
      <c r="I44" s="6" t="s">
        <v>30</v>
      </c>
      <c r="J44" s="6" t="n">
        <v>58000</v>
      </c>
      <c r="K44" s="6" t="n">
        <f aca="false">J44*45%</f>
        <v>26100</v>
      </c>
      <c r="L44" s="6" t="n">
        <f aca="false">(J44*5%)+1000</f>
        <v>3900</v>
      </c>
      <c r="M44" s="6" t="n">
        <f aca="false">SUM(J44:L44)</f>
        <v>88000</v>
      </c>
      <c r="N44" s="6" t="n">
        <f aca="false">(5%*M44)</f>
        <v>4400</v>
      </c>
      <c r="O44" s="6" t="n">
        <f aca="false">M44-N44</f>
        <v>83600</v>
      </c>
    </row>
    <row r="45" customFormat="false" ht="14.25" hidden="false" customHeight="false" outlineLevel="0" collapsed="false">
      <c r="B45" s="5" t="n">
        <v>150982</v>
      </c>
      <c r="C45" s="6" t="s">
        <v>97</v>
      </c>
      <c r="D45" s="6" t="s">
        <v>98</v>
      </c>
      <c r="E45" s="7" t="n">
        <v>35574</v>
      </c>
      <c r="F45" s="5" t="s">
        <v>28</v>
      </c>
      <c r="G45" s="6" t="s">
        <v>17</v>
      </c>
      <c r="H45" s="6" t="s">
        <v>33</v>
      </c>
      <c r="I45" s="6" t="s">
        <v>39</v>
      </c>
      <c r="J45" s="6" t="n">
        <v>47000</v>
      </c>
      <c r="K45" s="6" t="n">
        <f aca="false">J45*45%</f>
        <v>21150</v>
      </c>
      <c r="L45" s="6" t="n">
        <f aca="false">(J45*5%)+1000</f>
        <v>3350</v>
      </c>
      <c r="M45" s="6" t="n">
        <f aca="false">SUM(J45:L45)</f>
        <v>71500</v>
      </c>
      <c r="N45" s="6" t="n">
        <f aca="false">(5%*M45)</f>
        <v>3575</v>
      </c>
      <c r="O45" s="6" t="n">
        <f aca="false">M45-N45</f>
        <v>67925</v>
      </c>
    </row>
    <row r="46" customFormat="false" ht="14.25" hidden="false" customHeight="false" outlineLevel="0" collapsed="false">
      <c r="B46" s="5" t="n">
        <v>150821</v>
      </c>
      <c r="C46" s="6" t="s">
        <v>99</v>
      </c>
      <c r="D46" s="6" t="s">
        <v>100</v>
      </c>
      <c r="E46" s="7" t="n">
        <v>29966</v>
      </c>
      <c r="F46" s="5" t="s">
        <v>28</v>
      </c>
      <c r="G46" s="6" t="s">
        <v>22</v>
      </c>
      <c r="H46" s="6" t="s">
        <v>54</v>
      </c>
      <c r="I46" s="6" t="s">
        <v>19</v>
      </c>
      <c r="J46" s="6" t="n">
        <v>26000</v>
      </c>
      <c r="K46" s="6" t="n">
        <f aca="false">J46*45%</f>
        <v>11700</v>
      </c>
      <c r="L46" s="6" t="n">
        <f aca="false">(J46*5%)+1000</f>
        <v>2300</v>
      </c>
      <c r="M46" s="6" t="n">
        <f aca="false">SUM(J46:L46)</f>
        <v>40000</v>
      </c>
      <c r="N46" s="6" t="n">
        <f aca="false">(5%*M46)</f>
        <v>2000</v>
      </c>
      <c r="O46" s="6" t="n">
        <f aca="false">M46-N46</f>
        <v>38000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Q53"/>
  <sheetViews>
    <sheetView showFormulas="false" showGridLines="true" showRowColHeaders="true" showZeros="true" rightToLeft="false" tabSelected="true" showOutlineSymbols="true" defaultGridColor="true" view="normal" topLeftCell="K1" colorId="64" zoomScale="90" zoomScaleNormal="90" zoomScalePageLayoutView="100" workbookViewId="0">
      <selection pane="topLeft" activeCell="M64" activeCellId="0" sqref="M64"/>
    </sheetView>
  </sheetViews>
  <sheetFormatPr defaultColWidth="8.4296875" defaultRowHeight="14.25" zeroHeight="false" outlineLevelRow="0" outlineLevelCol="0"/>
  <cols>
    <col collapsed="false" customWidth="true" hidden="false" outlineLevel="0" max="5" min="5" style="1" width="12.33"/>
    <col collapsed="false" customWidth="true" hidden="false" outlineLevel="0" max="8" min="8" style="1" width="21.11"/>
    <col collapsed="false" customWidth="true" hidden="false" outlineLevel="0" max="10" min="10" style="1" width="10.66"/>
    <col collapsed="false" customWidth="true" hidden="false" outlineLevel="0" max="13" min="13" style="1" width="49.33"/>
    <col collapsed="false" customWidth="true" hidden="false" outlineLevel="0" max="14" min="14" style="1" width="13.33"/>
    <col collapsed="false" customWidth="true" hidden="false" outlineLevel="0" max="15" min="15" style="1" width="12.89"/>
    <col collapsed="false" customWidth="true" hidden="false" outlineLevel="0" max="16" min="16" style="1" width="14.89"/>
    <col collapsed="false" customWidth="true" hidden="false" outlineLevel="0" max="17" min="17" style="1" width="9.88"/>
    <col collapsed="false" customWidth="true" hidden="false" outlineLevel="0" max="18" min="18" style="1" width="9.44"/>
  </cols>
  <sheetData>
    <row r="2" customFormat="false" ht="14.25" hidden="false" customHeight="false" outlineLevel="0" collapsed="false">
      <c r="C2" s="8" t="s">
        <v>101</v>
      </c>
      <c r="D2" s="8"/>
      <c r="E2" s="8"/>
      <c r="F2" s="8"/>
      <c r="G2" s="8"/>
      <c r="H2" s="8"/>
      <c r="M2" s="9" t="s">
        <v>102</v>
      </c>
      <c r="N2" s="9"/>
    </row>
    <row r="3" customFormat="false" ht="14.25" hidden="false" customHeight="false" outlineLevel="0" collapsed="false">
      <c r="C3" s="8" t="s">
        <v>103</v>
      </c>
      <c r="D3" s="8"/>
      <c r="E3" s="8"/>
      <c r="F3" s="8"/>
      <c r="G3" s="8"/>
      <c r="H3" s="8"/>
      <c r="M3" s="3" t="s">
        <v>104</v>
      </c>
      <c r="N3" s="6" t="n">
        <f aca="false">SUM(J7:J44)</f>
        <v>2191000</v>
      </c>
    </row>
    <row r="4" customFormat="false" ht="14.25" hidden="false" customHeight="false" outlineLevel="0" collapsed="false">
      <c r="M4" s="3" t="s">
        <v>105</v>
      </c>
      <c r="N4" s="10" t="n">
        <f aca="false">AVERAGE(J7:J44)</f>
        <v>57657.8947368421</v>
      </c>
    </row>
    <row r="5" customFormat="false" ht="14.25" hidden="false" customHeight="false" outlineLevel="0" collapsed="false">
      <c r="M5" s="3" t="s">
        <v>106</v>
      </c>
      <c r="N5" s="6" t="n">
        <f aca="false">MEDIAN(J7:J44)</f>
        <v>55000</v>
      </c>
    </row>
    <row r="6" customFormat="false" ht="14.25" hidden="false" customHeight="false" outlineLevel="0" collapsed="false"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M6" s="3" t="s">
        <v>107</v>
      </c>
      <c r="N6" s="6" t="n">
        <f aca="false">COUNTA(C7:C44)</f>
        <v>38</v>
      </c>
    </row>
    <row r="7" customFormat="false" ht="14.25" hidden="false" customHeight="false" outlineLevel="0" collapsed="false">
      <c r="B7" s="5" t="n">
        <v>150834</v>
      </c>
      <c r="C7" s="6" t="s">
        <v>14</v>
      </c>
      <c r="D7" s="6" t="s">
        <v>15</v>
      </c>
      <c r="E7" s="7" t="n">
        <v>31199</v>
      </c>
      <c r="F7" s="5" t="s">
        <v>16</v>
      </c>
      <c r="G7" s="6" t="s">
        <v>17</v>
      </c>
      <c r="H7" s="6" t="s">
        <v>18</v>
      </c>
      <c r="I7" s="6" t="s">
        <v>19</v>
      </c>
      <c r="J7" s="6" t="n">
        <v>48000</v>
      </c>
      <c r="M7" s="3" t="s">
        <v>108</v>
      </c>
      <c r="N7" s="6" t="n">
        <f aca="false">MAX(J7:J44)</f>
        <v>92000</v>
      </c>
    </row>
    <row r="8" customFormat="false" ht="14.25" hidden="false" customHeight="false" outlineLevel="0" collapsed="false">
      <c r="B8" s="5" t="n">
        <v>150784</v>
      </c>
      <c r="C8" s="6" t="s">
        <v>20</v>
      </c>
      <c r="D8" s="6" t="s">
        <v>21</v>
      </c>
      <c r="E8" s="7" t="n">
        <v>28365</v>
      </c>
      <c r="F8" s="5" t="s">
        <v>16</v>
      </c>
      <c r="G8" s="6" t="s">
        <v>22</v>
      </c>
      <c r="H8" s="6" t="s">
        <v>23</v>
      </c>
      <c r="I8" s="6" t="s">
        <v>19</v>
      </c>
      <c r="J8" s="6" t="n">
        <v>35000</v>
      </c>
      <c r="M8" s="3" t="s">
        <v>109</v>
      </c>
      <c r="N8" s="6" t="n">
        <f aca="false">MIN(J7:J44)</f>
        <v>15000</v>
      </c>
    </row>
    <row r="9" customFormat="false" ht="14.25" hidden="false" customHeight="false" outlineLevel="0" collapsed="false">
      <c r="B9" s="5" t="n">
        <v>150791</v>
      </c>
      <c r="C9" s="6" t="s">
        <v>24</v>
      </c>
      <c r="D9" s="6" t="s">
        <v>25</v>
      </c>
      <c r="E9" s="7" t="n">
        <v>23346</v>
      </c>
      <c r="F9" s="5" t="s">
        <v>16</v>
      </c>
      <c r="G9" s="6" t="s">
        <v>17</v>
      </c>
      <c r="H9" s="6" t="s">
        <v>23</v>
      </c>
      <c r="I9" s="6" t="s">
        <v>19</v>
      </c>
      <c r="J9" s="6" t="n">
        <v>67000</v>
      </c>
    </row>
    <row r="10" customFormat="false" ht="14.25" hidden="false" customHeight="false" outlineLevel="0" collapsed="false">
      <c r="B10" s="5" t="n">
        <v>150940</v>
      </c>
      <c r="C10" s="6" t="s">
        <v>26</v>
      </c>
      <c r="D10" s="6" t="s">
        <v>27</v>
      </c>
      <c r="E10" s="7" t="n">
        <v>26906</v>
      </c>
      <c r="F10" s="5" t="s">
        <v>28</v>
      </c>
      <c r="G10" s="6" t="s">
        <v>22</v>
      </c>
      <c r="H10" s="6" t="s">
        <v>29</v>
      </c>
      <c r="I10" s="6" t="s">
        <v>30</v>
      </c>
      <c r="J10" s="6" t="n">
        <v>87000</v>
      </c>
      <c r="M10" s="9" t="s">
        <v>110</v>
      </c>
      <c r="N10" s="9"/>
    </row>
    <row r="11" customFormat="false" ht="14.25" hidden="false" customHeight="false" outlineLevel="0" collapsed="false">
      <c r="B11" s="5" t="n">
        <v>150777</v>
      </c>
      <c r="C11" s="6" t="s">
        <v>31</v>
      </c>
      <c r="D11" s="6" t="s">
        <v>32</v>
      </c>
      <c r="E11" s="7" t="n">
        <v>21123</v>
      </c>
      <c r="F11" s="5" t="s">
        <v>28</v>
      </c>
      <c r="G11" s="6" t="s">
        <v>17</v>
      </c>
      <c r="H11" s="6" t="s">
        <v>33</v>
      </c>
      <c r="I11" s="6" t="s">
        <v>19</v>
      </c>
      <c r="J11" s="6" t="n">
        <v>22000</v>
      </c>
      <c r="M11" s="6" t="s">
        <v>111</v>
      </c>
      <c r="N11" s="6" t="n">
        <f aca="false">COUNTIF(F7:F44,"Male")</f>
        <v>23</v>
      </c>
    </row>
    <row r="12" customFormat="false" ht="14.25" hidden="false" customHeight="false" outlineLevel="0" collapsed="false">
      <c r="B12" s="5" t="n">
        <v>150805</v>
      </c>
      <c r="C12" s="6" t="s">
        <v>24</v>
      </c>
      <c r="D12" s="6" t="s">
        <v>34</v>
      </c>
      <c r="E12" s="7" t="n">
        <v>26172</v>
      </c>
      <c r="F12" s="5" t="s">
        <v>28</v>
      </c>
      <c r="G12" s="6" t="s">
        <v>17</v>
      </c>
      <c r="H12" s="6" t="s">
        <v>35</v>
      </c>
      <c r="I12" s="6" t="s">
        <v>19</v>
      </c>
      <c r="J12" s="6" t="n">
        <v>91000</v>
      </c>
      <c r="M12" s="6" t="s">
        <v>112</v>
      </c>
      <c r="N12" s="6" t="n">
        <f aca="false">COUNTIF(F7:F44,"Female")</f>
        <v>15</v>
      </c>
    </row>
    <row r="13" customFormat="false" ht="14.25" hidden="false" customHeight="false" outlineLevel="0" collapsed="false">
      <c r="B13" s="5" t="n">
        <v>150990</v>
      </c>
      <c r="C13" s="6" t="s">
        <v>36</v>
      </c>
      <c r="D13" s="6" t="s">
        <v>37</v>
      </c>
      <c r="E13" s="7" t="n">
        <v>36400</v>
      </c>
      <c r="F13" s="5" t="s">
        <v>28</v>
      </c>
      <c r="G13" s="6" t="s">
        <v>17</v>
      </c>
      <c r="H13" s="6" t="s">
        <v>38</v>
      </c>
      <c r="I13" s="6" t="s">
        <v>39</v>
      </c>
      <c r="J13" s="6" t="n">
        <v>77000</v>
      </c>
      <c r="M13" s="6" t="s">
        <v>113</v>
      </c>
      <c r="N13" s="6" t="n">
        <f aca="false">COUNTIF(I7:I44,"North")</f>
        <v>10</v>
      </c>
    </row>
    <row r="14" customFormat="false" ht="14.25" hidden="false" customHeight="false" outlineLevel="0" collapsed="false">
      <c r="B14" s="5" t="n">
        <v>150989</v>
      </c>
      <c r="C14" s="6" t="s">
        <v>40</v>
      </c>
      <c r="D14" s="6" t="s">
        <v>37</v>
      </c>
      <c r="E14" s="7" t="n">
        <v>33113</v>
      </c>
      <c r="F14" s="5" t="s">
        <v>28</v>
      </c>
      <c r="G14" s="6" t="s">
        <v>17</v>
      </c>
      <c r="H14" s="6" t="s">
        <v>23</v>
      </c>
      <c r="I14" s="6" t="s">
        <v>39</v>
      </c>
      <c r="J14" s="6" t="n">
        <v>45000</v>
      </c>
      <c r="M14" s="6" t="s">
        <v>114</v>
      </c>
      <c r="N14" s="6" t="n">
        <f aca="false">AVERAGEIFS(J7:J44,I7:I44,"North",H7:H44,"Sales")</f>
        <v>52000</v>
      </c>
    </row>
    <row r="15" customFormat="false" ht="14.25" hidden="false" customHeight="false" outlineLevel="0" collapsed="false">
      <c r="B15" s="5" t="n">
        <v>150881</v>
      </c>
      <c r="C15" s="6" t="s">
        <v>41</v>
      </c>
      <c r="D15" s="6" t="s">
        <v>42</v>
      </c>
      <c r="E15" s="7" t="n">
        <v>30337</v>
      </c>
      <c r="F15" s="5" t="s">
        <v>28</v>
      </c>
      <c r="G15" s="6" t="s">
        <v>22</v>
      </c>
      <c r="H15" s="6" t="s">
        <v>23</v>
      </c>
      <c r="I15" s="6" t="s">
        <v>43</v>
      </c>
      <c r="J15" s="6" t="n">
        <v>92000</v>
      </c>
      <c r="M15" s="6" t="s">
        <v>115</v>
      </c>
      <c r="N15" s="6" t="n">
        <f aca="false">_xlfn.MAXIFS(J7:J44,H7:H44,"Digital Marketing")</f>
        <v>92000</v>
      </c>
    </row>
    <row r="16" customFormat="false" ht="14.25" hidden="false" customHeight="false" outlineLevel="0" collapsed="false">
      <c r="B16" s="5" t="n">
        <v>150814</v>
      </c>
      <c r="C16" s="6" t="s">
        <v>44</v>
      </c>
      <c r="D16" s="6" t="s">
        <v>45</v>
      </c>
      <c r="E16" s="7" t="n">
        <v>26246</v>
      </c>
      <c r="F16" s="5" t="s">
        <v>28</v>
      </c>
      <c r="G16" s="6" t="s">
        <v>17</v>
      </c>
      <c r="H16" s="6" t="s">
        <v>29</v>
      </c>
      <c r="I16" s="6" t="s">
        <v>19</v>
      </c>
      <c r="J16" s="6" t="n">
        <v>50000</v>
      </c>
      <c r="M16" s="6" t="s">
        <v>116</v>
      </c>
      <c r="N16" s="6" t="n">
        <f aca="false">_xlfn.MINIFS(J7:J44,I7:I44,"South")</f>
        <v>19000</v>
      </c>
    </row>
    <row r="17" customFormat="false" ht="14.25" hidden="false" customHeight="false" outlineLevel="0" collapsed="false">
      <c r="B17" s="5" t="n">
        <v>150937</v>
      </c>
      <c r="C17" s="6" t="s">
        <v>46</v>
      </c>
      <c r="D17" s="6" t="s">
        <v>47</v>
      </c>
      <c r="E17" s="7" t="n">
        <v>24700</v>
      </c>
      <c r="F17" s="5" t="s">
        <v>28</v>
      </c>
      <c r="G17" s="6" t="s">
        <v>17</v>
      </c>
      <c r="H17" s="6" t="s">
        <v>38</v>
      </c>
      <c r="I17" s="6" t="s">
        <v>30</v>
      </c>
      <c r="J17" s="6" t="n">
        <v>37000</v>
      </c>
    </row>
    <row r="18" customFormat="false" ht="14.25" hidden="false" customHeight="false" outlineLevel="0" collapsed="false">
      <c r="B18" s="5" t="n">
        <v>150888</v>
      </c>
      <c r="C18" s="6" t="s">
        <v>48</v>
      </c>
      <c r="D18" s="6" t="s">
        <v>49</v>
      </c>
      <c r="E18" s="7" t="n">
        <v>29221</v>
      </c>
      <c r="F18" s="5" t="s">
        <v>28</v>
      </c>
      <c r="G18" s="6" t="s">
        <v>17</v>
      </c>
      <c r="H18" s="6" t="s">
        <v>38</v>
      </c>
      <c r="I18" s="6" t="s">
        <v>43</v>
      </c>
      <c r="J18" s="6" t="n">
        <v>43000</v>
      </c>
    </row>
    <row r="19" customFormat="false" ht="14.25" hidden="false" customHeight="false" outlineLevel="0" collapsed="false">
      <c r="B19" s="5" t="n">
        <v>150865</v>
      </c>
      <c r="C19" s="6" t="s">
        <v>50</v>
      </c>
      <c r="D19" s="6" t="s">
        <v>49</v>
      </c>
      <c r="E19" s="7" t="n">
        <v>31279</v>
      </c>
      <c r="F19" s="5" t="s">
        <v>16</v>
      </c>
      <c r="G19" s="6" t="s">
        <v>17</v>
      </c>
      <c r="H19" s="6" t="s">
        <v>51</v>
      </c>
      <c r="I19" s="6" t="s">
        <v>43</v>
      </c>
      <c r="J19" s="6" t="n">
        <v>90000</v>
      </c>
    </row>
    <row r="20" customFormat="false" ht="14.25" hidden="false" customHeight="false" outlineLevel="0" collapsed="false">
      <c r="B20" s="5" t="n">
        <v>150858</v>
      </c>
      <c r="C20" s="6" t="s">
        <v>52</v>
      </c>
      <c r="D20" s="6" t="s">
        <v>53</v>
      </c>
      <c r="E20" s="7" t="n">
        <v>34846</v>
      </c>
      <c r="F20" s="5" t="s">
        <v>28</v>
      </c>
      <c r="G20" s="6" t="s">
        <v>17</v>
      </c>
      <c r="H20" s="6" t="s">
        <v>54</v>
      </c>
      <c r="I20" s="6" t="s">
        <v>43</v>
      </c>
      <c r="J20" s="6" t="n">
        <v>34000</v>
      </c>
      <c r="M20" s="9" t="s">
        <v>117</v>
      </c>
      <c r="N20" s="9"/>
    </row>
    <row r="21" customFormat="false" ht="14.25" hidden="false" customHeight="false" outlineLevel="0" collapsed="false">
      <c r="B21" s="5" t="n">
        <v>150930</v>
      </c>
      <c r="C21" s="6" t="s">
        <v>55</v>
      </c>
      <c r="D21" s="6" t="s">
        <v>56</v>
      </c>
      <c r="E21" s="7" t="n">
        <v>37027</v>
      </c>
      <c r="F21" s="5" t="s">
        <v>28</v>
      </c>
      <c r="G21" s="6" t="s">
        <v>17</v>
      </c>
      <c r="H21" s="6" t="s">
        <v>23</v>
      </c>
      <c r="I21" s="6" t="s">
        <v>30</v>
      </c>
      <c r="J21" s="6" t="n">
        <v>82000</v>
      </c>
      <c r="M21" s="3" t="s">
        <v>118</v>
      </c>
      <c r="N21" s="3" t="s">
        <v>19</v>
      </c>
      <c r="O21" s="3" t="s">
        <v>30</v>
      </c>
      <c r="P21" s="3" t="s">
        <v>43</v>
      </c>
      <c r="Q21" s="3" t="s">
        <v>39</v>
      </c>
    </row>
    <row r="22" customFormat="false" ht="14.25" hidden="false" customHeight="false" outlineLevel="0" collapsed="false">
      <c r="B22" s="5" t="n">
        <v>150894</v>
      </c>
      <c r="C22" s="6" t="s">
        <v>57</v>
      </c>
      <c r="D22" s="6" t="s">
        <v>58</v>
      </c>
      <c r="E22" s="7" t="n">
        <v>37124</v>
      </c>
      <c r="F22" s="5" t="s">
        <v>28</v>
      </c>
      <c r="G22" s="6" t="s">
        <v>17</v>
      </c>
      <c r="H22" s="6" t="s">
        <v>29</v>
      </c>
      <c r="I22" s="6" t="s">
        <v>30</v>
      </c>
      <c r="J22" s="6" t="n">
        <v>67000</v>
      </c>
      <c r="M22" s="6" t="s">
        <v>18</v>
      </c>
      <c r="N22" s="6" t="n">
        <f aca="false">SUMIFS($J7:$J44,$I7:$I44,N$21,$H7:$H44,$M22)</f>
        <v>48000</v>
      </c>
      <c r="O22" s="6" t="n">
        <f aca="false">SUMIFS($J7:$J44,$I7:$I44,O$21,$H7:$H44,$M22)</f>
        <v>62000</v>
      </c>
      <c r="P22" s="6" t="n">
        <f aca="false">SUMIFS($J7:$J44,$I7:$I44,P$21,$H7:$H44,$M22)</f>
        <v>0</v>
      </c>
      <c r="Q22" s="6" t="n">
        <f aca="false">SUMIFS($J7:$J44,$I7:$I44,Q$21,$H7:$H44,$M22)</f>
        <v>0</v>
      </c>
    </row>
    <row r="23" customFormat="false" ht="14.25" hidden="false" customHeight="false" outlineLevel="0" collapsed="false">
      <c r="B23" s="5" t="n">
        <v>150947</v>
      </c>
      <c r="C23" s="6" t="s">
        <v>59</v>
      </c>
      <c r="D23" s="6" t="s">
        <v>60</v>
      </c>
      <c r="E23" s="7" t="n">
        <v>33449</v>
      </c>
      <c r="F23" s="5" t="s">
        <v>16</v>
      </c>
      <c r="G23" s="6" t="s">
        <v>17</v>
      </c>
      <c r="H23" s="6" t="s">
        <v>54</v>
      </c>
      <c r="I23" s="6" t="s">
        <v>30</v>
      </c>
      <c r="J23" s="6" t="n">
        <v>85000</v>
      </c>
      <c r="M23" s="6" t="s">
        <v>23</v>
      </c>
      <c r="N23" s="6" t="n">
        <f aca="false">SUMIFS($J8:$J45,$I8:$I45,N$21,$H8:$H45,$M23)</f>
        <v>183000</v>
      </c>
      <c r="O23" s="6" t="n">
        <f aca="false">SUMIFS($J8:$J45,$I8:$I45,O$21,$H8:$H45,$M23)</f>
        <v>82000</v>
      </c>
      <c r="P23" s="6" t="n">
        <f aca="false">SUMIFS($J8:$J45,$I8:$I45,P$21,$H8:$H45,$M23)</f>
        <v>92000</v>
      </c>
      <c r="Q23" s="6" t="n">
        <f aca="false">SUMIFS($J8:$J45,$I8:$I45,Q$21,$H8:$H45,$M23)</f>
        <v>45000</v>
      </c>
    </row>
    <row r="24" customFormat="false" ht="14.25" hidden="false" customHeight="false" outlineLevel="0" collapsed="false">
      <c r="B24" s="5" t="n">
        <v>150905</v>
      </c>
      <c r="C24" s="6" t="s">
        <v>61</v>
      </c>
      <c r="D24" s="6" t="s">
        <v>62</v>
      </c>
      <c r="E24" s="7" t="n">
        <v>30819</v>
      </c>
      <c r="F24" s="5" t="s">
        <v>16</v>
      </c>
      <c r="G24" s="6" t="s">
        <v>22</v>
      </c>
      <c r="H24" s="6" t="s">
        <v>18</v>
      </c>
      <c r="I24" s="6" t="s">
        <v>30</v>
      </c>
      <c r="J24" s="6" t="n">
        <v>62000</v>
      </c>
      <c r="M24" s="6" t="s">
        <v>29</v>
      </c>
      <c r="N24" s="6" t="n">
        <f aca="false">SUMIFS($J9:$J46,$I9:$I46,N$21,$H9:$H46,$M24)</f>
        <v>50000</v>
      </c>
      <c r="O24" s="6" t="n">
        <f aca="false">SUMIFS($J9:$J46,$I9:$I46,O$21,$H9:$H46,$M24)</f>
        <v>154000</v>
      </c>
      <c r="P24" s="6" t="n">
        <f aca="false">SUMIFS($J9:$J46,$I9:$I46,P$21,$H9:$H46,$M24)</f>
        <v>95000</v>
      </c>
      <c r="Q24" s="6" t="n">
        <f aca="false">SUMIFS($J9:$J46,$I9:$I46,Q$21,$H9:$H46,$M24)</f>
        <v>15000</v>
      </c>
    </row>
    <row r="25" customFormat="false" ht="14.25" hidden="false" customHeight="false" outlineLevel="0" collapsed="false">
      <c r="B25" s="5" t="n">
        <v>150995</v>
      </c>
      <c r="C25" s="6" t="s">
        <v>63</v>
      </c>
      <c r="D25" s="6" t="s">
        <v>64</v>
      </c>
      <c r="E25" s="7" t="n">
        <v>35330</v>
      </c>
      <c r="F25" s="5" t="s">
        <v>28</v>
      </c>
      <c r="G25" s="6" t="s">
        <v>17</v>
      </c>
      <c r="H25" s="6" t="s">
        <v>29</v>
      </c>
      <c r="I25" s="6" t="s">
        <v>39</v>
      </c>
      <c r="J25" s="6" t="n">
        <v>15000</v>
      </c>
      <c r="M25" s="6" t="s">
        <v>33</v>
      </c>
      <c r="N25" s="6" t="n">
        <f aca="false">SUMIFS($J10:$J47,$I10:$I47,N$21,$H10:$H47,$M25)</f>
        <v>22000</v>
      </c>
      <c r="O25" s="6" t="n">
        <f aca="false">SUMIFS($J10:$J47,$I10:$I47,O$21,$H10:$H47,$M25)</f>
        <v>58000</v>
      </c>
      <c r="P25" s="6" t="n">
        <f aca="false">SUMIFS($J10:$J47,$I10:$I47,P$21,$H10:$H47,$M25)</f>
        <v>27000</v>
      </c>
      <c r="Q25" s="6" t="n">
        <f aca="false">SUMIFS($J10:$J47,$I10:$I47,Q$21,$H10:$H47,$M25)</f>
        <v>47000</v>
      </c>
    </row>
    <row r="26" customFormat="false" ht="14.25" hidden="false" customHeight="false" outlineLevel="0" collapsed="false">
      <c r="B26" s="5" t="n">
        <v>150912</v>
      </c>
      <c r="C26" s="6" t="s">
        <v>65</v>
      </c>
      <c r="D26" s="6" t="s">
        <v>66</v>
      </c>
      <c r="E26" s="7" t="n">
        <v>37629</v>
      </c>
      <c r="F26" s="5" t="s">
        <v>16</v>
      </c>
      <c r="G26" s="6" t="s">
        <v>17</v>
      </c>
      <c r="H26" s="6" t="s">
        <v>67</v>
      </c>
      <c r="I26" s="6" t="s">
        <v>30</v>
      </c>
      <c r="J26" s="6" t="n">
        <v>81000</v>
      </c>
      <c r="M26" s="6" t="s">
        <v>35</v>
      </c>
      <c r="N26" s="6" t="n">
        <f aca="false">SUMIFS($J11:$J48,$I11:$I48,N$21,$H11:$H48,$M26)</f>
        <v>91000</v>
      </c>
      <c r="O26" s="6" t="n">
        <f aca="false">SUMIFS($J11:$J48,$I11:$I48,O$21,$H11:$H48,$M26)</f>
        <v>87000</v>
      </c>
      <c r="P26" s="6" t="n">
        <f aca="false">SUMIFS($J11:$J48,$I11:$I48,P$21,$H11:$H48,$M26)</f>
        <v>0</v>
      </c>
      <c r="Q26" s="6" t="n">
        <f aca="false">SUMIFS($J11:$J48,$I11:$I48,Q$21,$H11:$H48,$M26)</f>
        <v>0</v>
      </c>
    </row>
    <row r="27" customFormat="false" ht="14.25" hidden="false" customHeight="false" outlineLevel="0" collapsed="false">
      <c r="B27" s="5" t="n">
        <v>150921</v>
      </c>
      <c r="C27" s="6" t="s">
        <v>68</v>
      </c>
      <c r="D27" s="6" t="s">
        <v>69</v>
      </c>
      <c r="E27" s="7" t="n">
        <v>38092</v>
      </c>
      <c r="F27" s="5" t="s">
        <v>28</v>
      </c>
      <c r="G27" s="6" t="s">
        <v>17</v>
      </c>
      <c r="H27" s="6" t="s">
        <v>70</v>
      </c>
      <c r="I27" s="6" t="s">
        <v>30</v>
      </c>
      <c r="J27" s="6" t="n">
        <v>19000</v>
      </c>
      <c r="M27" s="6" t="s">
        <v>38</v>
      </c>
      <c r="N27" s="6" t="n">
        <f aca="false">SUMIFS($J12:$J49,$I12:$I49,N$21,$H12:$H49,$M27)</f>
        <v>0</v>
      </c>
      <c r="O27" s="6" t="n">
        <f aca="false">SUMIFS($J12:$J49,$I12:$I49,O$21,$H12:$H49,$M27)</f>
        <v>37000</v>
      </c>
      <c r="P27" s="6" t="n">
        <f aca="false">SUMIFS($J12:$J49,$I12:$I49,P$21,$H12:$H49,$M27)</f>
        <v>43000</v>
      </c>
      <c r="Q27" s="6" t="n">
        <f aca="false">SUMIFS($J12:$J49,$I12:$I49,Q$21,$H12:$H49,$M27)</f>
        <v>77000</v>
      </c>
    </row>
    <row r="28" customFormat="false" ht="14.25" hidden="false" customHeight="false" outlineLevel="0" collapsed="false">
      <c r="B28" s="5" t="n">
        <v>150851</v>
      </c>
      <c r="C28" s="6" t="s">
        <v>71</v>
      </c>
      <c r="D28" s="6" t="s">
        <v>72</v>
      </c>
      <c r="E28" s="7" t="n">
        <v>29368</v>
      </c>
      <c r="F28" s="5" t="s">
        <v>28</v>
      </c>
      <c r="G28" s="6" t="s">
        <v>22</v>
      </c>
      <c r="H28" s="6" t="s">
        <v>29</v>
      </c>
      <c r="I28" s="6" t="s">
        <v>43</v>
      </c>
      <c r="J28" s="6" t="n">
        <v>75000</v>
      </c>
      <c r="M28" s="6" t="s">
        <v>51</v>
      </c>
      <c r="N28" s="6" t="n">
        <f aca="false">SUMIFS($J13:$J50,$I13:$I50,N$21,$H13:$H50,$M28)</f>
        <v>0</v>
      </c>
      <c r="O28" s="6" t="n">
        <f aca="false">SUMIFS($J13:$J50,$I13:$I50,O$21,$H13:$H50,$M28)</f>
        <v>0</v>
      </c>
      <c r="P28" s="6" t="n">
        <f aca="false">SUMIFS($J13:$J50,$I13:$I50,P$21,$H13:$H50,$M28)</f>
        <v>90000</v>
      </c>
      <c r="Q28" s="6" t="n">
        <f aca="false">SUMIFS($J13:$J50,$I13:$I50,Q$21,$H13:$H50,$M28)</f>
        <v>0</v>
      </c>
    </row>
    <row r="29" customFormat="false" ht="14.25" hidden="false" customHeight="false" outlineLevel="0" collapsed="false">
      <c r="B29" s="5" t="n">
        <v>150867</v>
      </c>
      <c r="C29" s="6" t="s">
        <v>73</v>
      </c>
      <c r="D29" s="6" t="s">
        <v>74</v>
      </c>
      <c r="E29" s="7" t="n">
        <v>29028</v>
      </c>
      <c r="F29" s="5" t="s">
        <v>16</v>
      </c>
      <c r="G29" s="6" t="s">
        <v>22</v>
      </c>
      <c r="H29" s="6" t="s">
        <v>70</v>
      </c>
      <c r="I29" s="6" t="s">
        <v>43</v>
      </c>
      <c r="J29" s="6" t="n">
        <v>49000</v>
      </c>
      <c r="M29" s="6" t="s">
        <v>54</v>
      </c>
      <c r="N29" s="6" t="n">
        <f aca="false">SUMIFS($J14:$J51,$I14:$I51,N$21,$H14:$H51,$M29)</f>
        <v>26000</v>
      </c>
      <c r="O29" s="6" t="n">
        <f aca="false">SUMIFS($J14:$J51,$I14:$I51,O$21,$H14:$H51,$M29)</f>
        <v>135000</v>
      </c>
      <c r="P29" s="6" t="n">
        <f aca="false">SUMIFS($J14:$J51,$I14:$I51,P$21,$H14:$H51,$M29)</f>
        <v>81000</v>
      </c>
      <c r="Q29" s="6" t="n">
        <f aca="false">SUMIFS($J14:$J51,$I14:$I51,Q$21,$H14:$H51,$M29)</f>
        <v>0</v>
      </c>
    </row>
    <row r="30" customFormat="false" ht="14.25" hidden="false" customHeight="false" outlineLevel="0" collapsed="false">
      <c r="B30" s="5" t="n">
        <v>150899</v>
      </c>
      <c r="C30" s="6" t="s">
        <v>75</v>
      </c>
      <c r="D30" s="6" t="s">
        <v>76</v>
      </c>
      <c r="E30" s="7" t="n">
        <v>37400</v>
      </c>
      <c r="F30" s="5" t="s">
        <v>28</v>
      </c>
      <c r="G30" s="6" t="s">
        <v>17</v>
      </c>
      <c r="H30" s="6" t="s">
        <v>54</v>
      </c>
      <c r="I30" s="6" t="s">
        <v>30</v>
      </c>
      <c r="J30" s="6" t="n">
        <v>50000</v>
      </c>
      <c r="M30" s="6" t="s">
        <v>67</v>
      </c>
      <c r="N30" s="6" t="n">
        <f aca="false">SUMIFS($J15:$J52,$I15:$I52,N$21,$H15:$H52,$M30)</f>
        <v>0</v>
      </c>
      <c r="O30" s="6" t="n">
        <f aca="false">SUMIFS($J15:$J52,$I15:$I52,O$21,$H15:$H52,$M30)</f>
        <v>146000</v>
      </c>
      <c r="P30" s="6" t="n">
        <f aca="false">SUMIFS($J15:$J52,$I15:$I52,P$21,$H15:$H52,$M30)</f>
        <v>0</v>
      </c>
      <c r="Q30" s="6" t="n">
        <f aca="false">SUMIFS($J15:$J52,$I15:$I52,Q$21,$H15:$H52,$M30)</f>
        <v>0</v>
      </c>
    </row>
    <row r="31" customFormat="false" ht="14.25" hidden="false" customHeight="false" outlineLevel="0" collapsed="false">
      <c r="B31" s="5" t="n">
        <v>150975</v>
      </c>
      <c r="C31" s="6" t="s">
        <v>77</v>
      </c>
      <c r="D31" s="6" t="s">
        <v>78</v>
      </c>
      <c r="E31" s="7" t="n">
        <v>31478</v>
      </c>
      <c r="F31" s="5" t="s">
        <v>28</v>
      </c>
      <c r="G31" s="6" t="s">
        <v>17</v>
      </c>
      <c r="H31" s="6" t="s">
        <v>70</v>
      </c>
      <c r="I31" s="6" t="s">
        <v>39</v>
      </c>
      <c r="J31" s="6" t="n">
        <v>83000</v>
      </c>
      <c r="M31" s="6" t="s">
        <v>70</v>
      </c>
      <c r="N31" s="6" t="n">
        <f aca="false">SUMIFS($J16:$J53,$I16:$I53,N$21,$H16:$H53,$M31)</f>
        <v>85000</v>
      </c>
      <c r="O31" s="6" t="n">
        <f aca="false">SUMIFS($J16:$J53,$I16:$I53,O$21,$H16:$H53,$M31)</f>
        <v>19000</v>
      </c>
      <c r="P31" s="6" t="n">
        <f aca="false">SUMIFS($J16:$J53,$I16:$I53,P$21,$H16:$H53,$M31)</f>
        <v>49000</v>
      </c>
      <c r="Q31" s="6" t="n">
        <f aca="false">SUMIFS($J16:$J53,$I16:$I53,Q$21,$H16:$H53,$M31)</f>
        <v>83000</v>
      </c>
    </row>
    <row r="32" customFormat="false" ht="14.25" hidden="false" customHeight="false" outlineLevel="0" collapsed="false">
      <c r="B32" s="5" t="n">
        <v>150901</v>
      </c>
      <c r="C32" s="6" t="s">
        <v>79</v>
      </c>
      <c r="D32" s="6" t="s">
        <v>80</v>
      </c>
      <c r="E32" s="7" t="n">
        <v>32946</v>
      </c>
      <c r="F32" s="5" t="s">
        <v>16</v>
      </c>
      <c r="G32" s="6" t="s">
        <v>17</v>
      </c>
      <c r="H32" s="6" t="s">
        <v>81</v>
      </c>
      <c r="I32" s="6" t="s">
        <v>30</v>
      </c>
      <c r="J32" s="6" t="n">
        <v>53000</v>
      </c>
      <c r="M32" s="6" t="s">
        <v>81</v>
      </c>
      <c r="N32" s="6" t="n">
        <f aca="false">SUMIFS($J17:$J54,$I17:$I54,N$21,$H17:$H54,$M32)</f>
        <v>52000</v>
      </c>
      <c r="O32" s="6" t="n">
        <f aca="false">SUMIFS($J17:$J54,$I17:$I54,O$21,$H17:$H54,$M32)</f>
        <v>110000</v>
      </c>
      <c r="P32" s="6" t="n">
        <f aca="false">SUMIFS($J17:$J54,$I17:$I54,P$21,$H17:$H54,$M32)</f>
        <v>0</v>
      </c>
      <c r="Q32" s="6" t="n">
        <f aca="false">SUMIFS($J17:$J54,$I17:$I54,Q$21,$H17:$H54,$M32)</f>
        <v>0</v>
      </c>
    </row>
    <row r="33" customFormat="false" ht="14.25" hidden="false" customHeight="false" outlineLevel="0" collapsed="false">
      <c r="B33" s="5" t="n">
        <v>150968</v>
      </c>
      <c r="C33" s="6" t="s">
        <v>82</v>
      </c>
      <c r="D33" s="6" t="s">
        <v>83</v>
      </c>
      <c r="E33" s="7" t="n">
        <v>37208</v>
      </c>
      <c r="F33" s="5" t="s">
        <v>28</v>
      </c>
      <c r="G33" s="6" t="s">
        <v>17</v>
      </c>
      <c r="H33" s="6" t="s">
        <v>67</v>
      </c>
      <c r="I33" s="6" t="s">
        <v>30</v>
      </c>
      <c r="J33" s="6" t="n">
        <v>65000</v>
      </c>
    </row>
    <row r="34" customFormat="false" ht="14.25" hidden="false" customHeight="false" outlineLevel="0" collapsed="false">
      <c r="B34" s="5" t="n">
        <v>150773</v>
      </c>
      <c r="C34" s="6" t="s">
        <v>84</v>
      </c>
      <c r="D34" s="6" t="s">
        <v>85</v>
      </c>
      <c r="E34" s="7" t="n">
        <v>26860</v>
      </c>
      <c r="F34" s="5" t="s">
        <v>28</v>
      </c>
      <c r="G34" s="6" t="s">
        <v>17</v>
      </c>
      <c r="H34" s="6" t="s">
        <v>70</v>
      </c>
      <c r="I34" s="6" t="s">
        <v>19</v>
      </c>
      <c r="J34" s="6" t="n">
        <v>85000</v>
      </c>
    </row>
    <row r="35" customFormat="false" ht="14.25" hidden="false" customHeight="false" outlineLevel="0" collapsed="false">
      <c r="B35" s="5" t="n">
        <v>150840</v>
      </c>
      <c r="C35" s="6" t="s">
        <v>55</v>
      </c>
      <c r="D35" s="6" t="s">
        <v>86</v>
      </c>
      <c r="E35" s="7" t="n">
        <v>23136</v>
      </c>
      <c r="F35" s="5" t="s">
        <v>16</v>
      </c>
      <c r="G35" s="6" t="s">
        <v>17</v>
      </c>
      <c r="H35" s="6" t="s">
        <v>29</v>
      </c>
      <c r="I35" s="6" t="s">
        <v>43</v>
      </c>
      <c r="J35" s="6" t="n">
        <v>20000</v>
      </c>
    </row>
    <row r="36" customFormat="false" ht="14.25" hidden="false" customHeight="false" outlineLevel="0" collapsed="false">
      <c r="B36" s="5" t="n">
        <v>150850</v>
      </c>
      <c r="C36" s="6" t="s">
        <v>46</v>
      </c>
      <c r="D36" s="6" t="s">
        <v>87</v>
      </c>
      <c r="E36" s="7" t="n">
        <v>32027</v>
      </c>
      <c r="F36" s="5" t="s">
        <v>28</v>
      </c>
      <c r="G36" s="6" t="s">
        <v>17</v>
      </c>
      <c r="H36" s="6" t="s">
        <v>54</v>
      </c>
      <c r="I36" s="6" t="s">
        <v>43</v>
      </c>
      <c r="J36" s="6" t="n">
        <v>47000</v>
      </c>
    </row>
    <row r="37" customFormat="false" ht="14.25" hidden="false" customHeight="false" outlineLevel="0" collapsed="false">
      <c r="B37" s="5" t="n">
        <v>150962</v>
      </c>
      <c r="C37" s="6" t="s">
        <v>88</v>
      </c>
      <c r="D37" s="6" t="s">
        <v>89</v>
      </c>
      <c r="E37" s="7" t="n">
        <v>37773</v>
      </c>
      <c r="F37" s="5" t="s">
        <v>16</v>
      </c>
      <c r="G37" s="6" t="s">
        <v>17</v>
      </c>
      <c r="H37" s="6" t="s">
        <v>35</v>
      </c>
      <c r="I37" s="6" t="s">
        <v>30</v>
      </c>
      <c r="J37" s="6" t="n">
        <v>87000</v>
      </c>
    </row>
    <row r="38" customFormat="false" ht="13.8" hidden="false" customHeight="false" outlineLevel="0" collapsed="false">
      <c r="B38" s="5" t="n">
        <v>150954</v>
      </c>
      <c r="C38" s="6" t="s">
        <v>90</v>
      </c>
      <c r="D38" s="6" t="s">
        <v>89</v>
      </c>
      <c r="E38" s="7" t="n">
        <v>35495</v>
      </c>
      <c r="F38" s="5" t="s">
        <v>16</v>
      </c>
      <c r="G38" s="6" t="s">
        <v>17</v>
      </c>
      <c r="H38" s="6" t="s">
        <v>81</v>
      </c>
      <c r="I38" s="6" t="s">
        <v>30</v>
      </c>
      <c r="J38" s="6" t="n">
        <v>57000</v>
      </c>
    </row>
    <row r="39" customFormat="false" ht="13.8" hidden="false" customHeight="false" outlineLevel="0" collapsed="false">
      <c r="B39" s="5" t="n">
        <v>150874</v>
      </c>
      <c r="C39" s="6" t="s">
        <v>91</v>
      </c>
      <c r="D39" s="6" t="s">
        <v>89</v>
      </c>
      <c r="E39" s="7" t="n">
        <v>37890</v>
      </c>
      <c r="F39" s="5" t="s">
        <v>16</v>
      </c>
      <c r="G39" s="6" t="s">
        <v>17</v>
      </c>
      <c r="H39" s="6" t="s">
        <v>33</v>
      </c>
      <c r="I39" s="6" t="s">
        <v>43</v>
      </c>
      <c r="J39" s="6" t="n">
        <v>27000</v>
      </c>
    </row>
    <row r="40" customFormat="false" ht="13.8" hidden="false" customHeight="false" outlineLevel="0" collapsed="false">
      <c r="B40" s="5" t="n">
        <v>150798</v>
      </c>
      <c r="C40" s="6" t="s">
        <v>92</v>
      </c>
      <c r="D40" s="6" t="s">
        <v>89</v>
      </c>
      <c r="E40" s="7" t="n">
        <v>28276</v>
      </c>
      <c r="F40" s="5" t="s">
        <v>16</v>
      </c>
      <c r="G40" s="6" t="s">
        <v>17</v>
      </c>
      <c r="H40" s="6" t="s">
        <v>23</v>
      </c>
      <c r="I40" s="6" t="s">
        <v>19</v>
      </c>
      <c r="J40" s="6" t="n">
        <v>81000</v>
      </c>
    </row>
    <row r="41" customFormat="false" ht="13.8" hidden="false" customHeight="false" outlineLevel="0" collapsed="false">
      <c r="B41" s="5" t="n">
        <v>150830</v>
      </c>
      <c r="C41" s="6" t="s">
        <v>93</v>
      </c>
      <c r="D41" s="6" t="s">
        <v>94</v>
      </c>
      <c r="E41" s="7" t="n">
        <v>29037</v>
      </c>
      <c r="F41" s="5" t="s">
        <v>16</v>
      </c>
      <c r="G41" s="6" t="s">
        <v>17</v>
      </c>
      <c r="H41" s="6" t="s">
        <v>81</v>
      </c>
      <c r="I41" s="6" t="s">
        <v>19</v>
      </c>
      <c r="J41" s="6" t="n">
        <v>52000</v>
      </c>
    </row>
    <row r="42" customFormat="false" ht="13.8" hidden="false" customHeight="false" outlineLevel="0" collapsed="false">
      <c r="B42" s="5" t="n">
        <v>150929</v>
      </c>
      <c r="C42" s="6" t="s">
        <v>95</v>
      </c>
      <c r="D42" s="6" t="s">
        <v>96</v>
      </c>
      <c r="E42" s="7" t="n">
        <v>26739</v>
      </c>
      <c r="F42" s="5" t="s">
        <v>28</v>
      </c>
      <c r="G42" s="6" t="s">
        <v>17</v>
      </c>
      <c r="H42" s="6" t="s">
        <v>33</v>
      </c>
      <c r="I42" s="6" t="s">
        <v>30</v>
      </c>
      <c r="J42" s="6" t="n">
        <v>58000</v>
      </c>
    </row>
    <row r="43" customFormat="false" ht="13.8" hidden="false" customHeight="false" outlineLevel="0" collapsed="false">
      <c r="B43" s="5" t="n">
        <v>150982</v>
      </c>
      <c r="C43" s="6" t="s">
        <v>97</v>
      </c>
      <c r="D43" s="6" t="s">
        <v>98</v>
      </c>
      <c r="E43" s="7" t="n">
        <v>35574</v>
      </c>
      <c r="F43" s="5" t="s">
        <v>28</v>
      </c>
      <c r="G43" s="6" t="s">
        <v>17</v>
      </c>
      <c r="H43" s="6" t="s">
        <v>33</v>
      </c>
      <c r="I43" s="6" t="s">
        <v>39</v>
      </c>
      <c r="J43" s="6" t="n">
        <v>47000</v>
      </c>
    </row>
    <row r="44" customFormat="false" ht="13.8" hidden="false" customHeight="false" outlineLevel="0" collapsed="false">
      <c r="B44" s="5" t="n">
        <v>150821</v>
      </c>
      <c r="C44" s="6" t="s">
        <v>99</v>
      </c>
      <c r="D44" s="6" t="s">
        <v>100</v>
      </c>
      <c r="E44" s="7" t="n">
        <v>29966</v>
      </c>
      <c r="F44" s="5" t="s">
        <v>28</v>
      </c>
      <c r="G44" s="6" t="s">
        <v>22</v>
      </c>
      <c r="H44" s="6" t="s">
        <v>54</v>
      </c>
      <c r="I44" s="6" t="s">
        <v>19</v>
      </c>
      <c r="J44" s="6" t="n">
        <v>26000</v>
      </c>
    </row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</sheetData>
  <mergeCells count="3">
    <mergeCell ref="M2:N2"/>
    <mergeCell ref="M10:N10"/>
    <mergeCell ref="M20:N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2022-07-27T05:54:27Z</dcterms:created>
  <dc:creator>Shruti Nigam</dc:creator>
  <dc:description/>
  <dc:language>en-IN</dc:language>
  <cp:lastModifiedBy/>
  <dcterms:modified xsi:type="dcterms:W3CDTF">2023-07-31T17:56:39Z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