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y\Downloads\"/>
    </mc:Choice>
  </mc:AlternateContent>
  <xr:revisionPtr revIDLastSave="0" documentId="13_ncr:1_{89CF0EF1-E42A-4F9F-A6EE-FC5C36A4901B}" xr6:coauthVersionLast="47" xr6:coauthVersionMax="47" xr10:uidLastSave="{00000000-0000-0000-0000-000000000000}"/>
  <bookViews>
    <workbookView xWindow="28680" yWindow="-120" windowWidth="29040" windowHeight="15720" xr2:uid="{165FE687-7720-4445-9EAE-E028A88E1727}"/>
  </bookViews>
  <sheets>
    <sheet name="Proj1" sheetId="1" r:id="rId1"/>
    <sheet name="Plan_Aux" sheetId="2" r:id="rId2"/>
  </sheets>
  <definedNames>
    <definedName name="Aporte">Proj1!$C$9</definedName>
    <definedName name="Rend_Cart">Proj1!$C$4</definedName>
    <definedName name="Salario">Proj1!$C$3</definedName>
    <definedName name="Sug_Invest">Proj1!$C$6</definedName>
    <definedName name="Taxa_mes">Proj1!$C$11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C6" i="1"/>
  <c r="C26" i="1"/>
  <c r="C27" i="1"/>
  <c r="C28" i="1"/>
  <c r="C29" i="1"/>
  <c r="C30" i="1"/>
  <c r="C25" i="1"/>
  <c r="A14" i="2"/>
  <c r="A15" i="2"/>
  <c r="A16" i="2"/>
  <c r="A17" i="2"/>
  <c r="A18" i="2"/>
  <c r="A19" i="2"/>
  <c r="A8" i="2"/>
  <c r="A9" i="2"/>
  <c r="A10" i="2"/>
  <c r="A11" i="2"/>
  <c r="A12" i="2"/>
  <c r="A13" i="2"/>
  <c r="A2" i="2"/>
  <c r="A3" i="2"/>
  <c r="A4" i="2"/>
  <c r="A5" i="2"/>
  <c r="A6" i="2"/>
  <c r="A7" i="2"/>
  <c r="C17" i="1"/>
  <c r="D17" i="1" s="1"/>
  <c r="C18" i="1"/>
  <c r="D18" i="1" s="1"/>
  <c r="C19" i="1"/>
  <c r="D19" i="1" s="1"/>
  <c r="C20" i="1"/>
  <c r="D20" i="1" s="1"/>
  <c r="C16" i="1"/>
  <c r="D16" i="1" s="1"/>
  <c r="C12" i="1"/>
  <c r="C13" i="1" s="1"/>
  <c r="D31" i="1" l="1"/>
</calcChain>
</file>

<file path=xl/sharedStrings.xml><?xml version="1.0" encoding="utf-8"?>
<sst xmlns="http://schemas.openxmlformats.org/spreadsheetml/2006/main" count="71" uniqueCount="37">
  <si>
    <t>INVESTIMENTO MENSAL</t>
  </si>
  <si>
    <t>Quanto investir por mês?</t>
  </si>
  <si>
    <t>Por quantos anos?</t>
  </si>
  <si>
    <t>Taxa de rendimento mensal?</t>
  </si>
  <si>
    <t>Patrimônio Acumulado:</t>
  </si>
  <si>
    <t>Dividendos Mensais: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</si>
  <si>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</si>
  <si>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</si>
  <si>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</si>
  <si>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</si>
  <si>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</si>
  <si>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</si>
  <si>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</si>
  <si>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CONFIGURAÇÕES</t>
  </si>
  <si>
    <t>Salário:</t>
  </si>
  <si>
    <t>Rendimento Carteira:</t>
  </si>
  <si>
    <t>Sugestão de Investimento:</t>
  </si>
  <si>
    <t>Perfil</t>
  </si>
  <si>
    <t>Agressivo</t>
  </si>
  <si>
    <t>Perfil:</t>
  </si>
  <si>
    <t>Tipo de FII</t>
  </si>
  <si>
    <t>Papel</t>
  </si>
  <si>
    <t>Tijolo</t>
  </si>
  <si>
    <t>Híbrido</t>
  </si>
  <si>
    <t>FOFs</t>
  </si>
  <si>
    <t>Desenvolvimento</t>
  </si>
  <si>
    <t>Hotelaria</t>
  </si>
  <si>
    <t>Conservador</t>
  </si>
  <si>
    <t>PERFIL DE INVESTIMENTOS</t>
  </si>
  <si>
    <t>TIPOS DE FII</t>
  </si>
  <si>
    <t>VALORES</t>
  </si>
  <si>
    <t>% SUGERIDO</t>
  </si>
  <si>
    <t>%</t>
  </si>
  <si>
    <t>ID</t>
  </si>
  <si>
    <t>Moderado</t>
  </si>
  <si>
    <t>TOTAL</t>
  </si>
  <si>
    <t>Reserva: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</si>
</sst>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&quot;R$&quot;\ #,##0.00"/>
  </numFmts>
  <fonts count="10" x14ac:knownFonts="1">
    <font>
      <sz val="11"/>
      <color theme="1"/>
      <name val="Univers Condensed"/>
      <family val="2"/>
    </font>
    <font>
      <sz val="11"/>
      <color theme="1"/>
      <name val="Univers Condensed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0" tint="-4.9989318521683403E-2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2"/>
      <color theme="1" tint="0.249977111117893"/>
      <name val="Aptos Narrow"/>
      <family val="2"/>
      <scheme val="minor"/>
    </font>
    <font>
      <sz val="12"/>
      <color theme="1" tint="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10" fontId="3" fillId="0" borderId="10" xfId="1" applyNumberFormat="1" applyFont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166" fontId="3" fillId="0" borderId="15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0" fontId="8" fillId="2" borderId="13" xfId="0" applyFont="1" applyFill="1" applyBorder="1" applyAlignment="1">
      <alignment horizontal="right"/>
    </xf>
    <xf numFmtId="8" fontId="3" fillId="2" borderId="10" xfId="0" applyNumberFormat="1" applyFont="1" applyFill="1" applyBorder="1" applyAlignment="1">
      <alignment horizontal="center"/>
    </xf>
    <xf numFmtId="8" fontId="3" fillId="2" borderId="2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8" fontId="3" fillId="2" borderId="11" xfId="0" applyNumberFormat="1" applyFont="1" applyFill="1" applyBorder="1" applyAlignment="1">
      <alignment horizontal="center"/>
    </xf>
    <xf numFmtId="8" fontId="3" fillId="2" borderId="3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right"/>
    </xf>
    <xf numFmtId="166" fontId="3" fillId="2" borderId="19" xfId="0" applyNumberFormat="1" applyFont="1" applyFill="1" applyBorder="1" applyAlignment="1">
      <alignment horizontal="center"/>
    </xf>
    <xf numFmtId="166" fontId="3" fillId="2" borderId="16" xfId="0" applyNumberFormat="1" applyFont="1" applyFill="1" applyBorder="1" applyAlignment="1">
      <alignment horizontal="center"/>
    </xf>
    <xf numFmtId="166" fontId="3" fillId="2" borderId="20" xfId="0" applyNumberFormat="1" applyFont="1" applyFill="1" applyBorder="1" applyAlignment="1">
      <alignment horizontal="center"/>
    </xf>
    <xf numFmtId="166" fontId="3" fillId="2" borderId="17" xfId="0" applyNumberFormat="1" applyFont="1" applyFill="1" applyBorder="1" applyAlignment="1">
      <alignment horizontal="center"/>
    </xf>
    <xf numFmtId="166" fontId="3" fillId="2" borderId="21" xfId="0" applyNumberFormat="1" applyFont="1" applyFill="1" applyBorder="1" applyAlignment="1">
      <alignment horizontal="center"/>
    </xf>
    <xf numFmtId="166" fontId="3" fillId="2" borderId="18" xfId="0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vertical="center"/>
    </xf>
    <xf numFmtId="0" fontId="8" fillId="0" borderId="23" xfId="0" applyFont="1" applyBorder="1" applyAlignment="1">
      <alignment horizontal="right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de investimentos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Proj1!$C$24</c:f>
              <c:strCache>
                <c:ptCount val="1"/>
                <c:pt idx="0">
                  <c:v>% SUGERIDO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cat>
            <c:strRef>
              <c:f>Proj1!$B$25:$B$30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Proj1!$C$25:$C$30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1-4AF0-AB0C-CA31079157B5}"/>
            </c:ext>
          </c:extLst>
        </c:ser>
        <c:ser>
          <c:idx val="1"/>
          <c:order val="1"/>
          <c:tx>
            <c:strRef>
              <c:f>Proj1!$D$24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cat>
            <c:strRef>
              <c:f>Proj1!$B$25:$B$30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Proj1!$D$25:$D$30</c:f>
              <c:numCache>
                <c:formatCode>"R$"\ #,##0.00</c:formatCode>
                <c:ptCount val="6"/>
                <c:pt idx="0">
                  <c:v>420</c:v>
                </c:pt>
                <c:pt idx="1">
                  <c:v>700</c:v>
                </c:pt>
                <c:pt idx="2">
                  <c:v>140</c:v>
                </c:pt>
                <c:pt idx="3">
                  <c:v>140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1-4AF0-AB0C-CA310791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228281</xdr:colOff>
      <xdr:row>31</xdr:row>
      <xdr:rowOff>126682</xdr:rowOff>
    </xdr:from>
    <xdr:to>
      <xdr:col>3</xdr:col>
      <xdr:colOff>1579563</xdr:colOff>
      <xdr:row>41</xdr:row>
      <xdr:rowOff>20002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F75DE1-BA25-DB3A-5FE3-893C3E624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0DA6C-0DA8-48CB-8D97-9767472CFC36}" name="Planaux1" displayName="Planaux1" ref="A1:D19" totalsRowShown="0" headerRowDxfId="1" dataDxfId="0">
  <autoFilter ref="A1:D19" xr:uid="{3530DA6C-0DA8-48CB-8D97-9767472CFC36}"/>
  <tableColumns count="4">
    <tableColumn id="1" xr3:uid="{435B4DAB-C3ED-4F79-9B4A-DFDCE14B880F}" name="ID" dataDxfId="5">
      <calculatedColumnFormula>Planaux1[[#This Row],[Perfil]]&amp;Planaux1[[#This Row],[Tipo de FII]]</calculatedColumnFormula>
    </tableColumn>
    <tableColumn id="2" xr3:uid="{A4D8A6E3-BF30-49F5-B9D4-C4A52F7437A8}" name="Perfil" dataDxfId="4"/>
    <tableColumn id="3" xr3:uid="{34EFC07F-6FE2-4872-AFAC-75FEC269B073}" name="Tipo de FII" dataDxfId="3"/>
    <tableColumn id="4" xr3:uid="{FE5092AA-8F76-419D-9ED8-3099D64C89CF}" name="%" dataDxfId="2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D0D5-A0B0-4FB6-9928-39429FBE2E7C}">
  <dimension ref="A1:H42"/>
  <sheetViews>
    <sheetView showGridLines="0" tabSelected="1" topLeftCell="A6" zoomScale="120" zoomScaleNormal="120" workbookViewId="0">
      <selection activeCell="B25" sqref="B25"/>
    </sheetView>
  </sheetViews>
  <sheetFormatPr defaultColWidth="0" defaultRowHeight="15.6" zeroHeight="1" x14ac:dyDescent="0.3"/>
  <cols>
    <col min="1" max="1" width="3.875" style="1" customWidth="1"/>
    <col min="2" max="2" width="34.25" style="1" customWidth="1"/>
    <col min="3" max="4" width="26.375" style="1" customWidth="1"/>
    <col min="5" max="5" width="5.25" customWidth="1"/>
    <col min="6" max="7" width="28.125" style="1" hidden="1" customWidth="1"/>
    <col min="8" max="8" width="3.625" style="1" hidden="1" customWidth="1"/>
    <col min="9" max="12" width="0" style="1" hidden="1" customWidth="1"/>
    <col min="13" max="16384" width="0" style="1" hidden="1"/>
  </cols>
  <sheetData>
    <row r="1" spans="1:8" ht="16.2" thickBot="1" x14ac:dyDescent="0.35"/>
    <row r="2" spans="1:8" ht="18.600000000000001" thickBot="1" x14ac:dyDescent="0.35">
      <c r="B2" s="44" t="s">
        <v>13</v>
      </c>
      <c r="C2" s="45"/>
      <c r="D2" s="46"/>
    </row>
    <row r="3" spans="1:8" x14ac:dyDescent="0.3">
      <c r="B3" s="13" t="s">
        <v>14</v>
      </c>
      <c r="C3" s="11">
        <v>14000</v>
      </c>
      <c r="D3" s="5"/>
    </row>
    <row r="4" spans="1:8" x14ac:dyDescent="0.3">
      <c r="B4" s="14" t="s">
        <v>15</v>
      </c>
      <c r="C4" s="12">
        <v>6.0000000000000001E-3</v>
      </c>
      <c r="D4" s="10"/>
    </row>
    <row r="5" spans="1:8" x14ac:dyDescent="0.3">
      <c r="B5" s="43" t="s">
        <v>36</v>
      </c>
      <c r="C5" s="12">
        <v>0.1</v>
      </c>
      <c r="D5" s="10"/>
    </row>
    <row r="6" spans="1:8" ht="16.2" thickBot="1" x14ac:dyDescent="0.35">
      <c r="B6" s="21" t="s">
        <v>16</v>
      </c>
      <c r="C6" s="22">
        <f>C3*$C$5</f>
        <v>1400</v>
      </c>
      <c r="D6" s="23"/>
    </row>
    <row r="7" spans="1:8" ht="16.2" thickBot="1" x14ac:dyDescent="0.35"/>
    <row r="8" spans="1:8" ht="18.600000000000001" thickBot="1" x14ac:dyDescent="0.35">
      <c r="B8" s="44" t="s">
        <v>0</v>
      </c>
      <c r="C8" s="45"/>
      <c r="D8" s="46"/>
      <c r="H8" s="3"/>
    </row>
    <row r="9" spans="1:8" x14ac:dyDescent="0.3">
      <c r="B9" s="31" t="s">
        <v>1</v>
      </c>
      <c r="C9" s="15">
        <v>1400</v>
      </c>
      <c r="D9" s="8"/>
    </row>
    <row r="10" spans="1:8" x14ac:dyDescent="0.3">
      <c r="B10" s="32" t="s">
        <v>2</v>
      </c>
      <c r="C10" s="16">
        <v>20</v>
      </c>
      <c r="D10" s="6"/>
    </row>
    <row r="11" spans="1:8" x14ac:dyDescent="0.3">
      <c r="B11" s="32" t="s">
        <v>3</v>
      </c>
      <c r="C11" s="17">
        <v>1.0789999999999999E-2</v>
      </c>
      <c r="D11" s="7"/>
    </row>
    <row r="12" spans="1:8" x14ac:dyDescent="0.3">
      <c r="B12" s="18" t="s">
        <v>4</v>
      </c>
      <c r="C12" s="19">
        <f>FV(C11,C10*12,-C9)</f>
        <v>1575277.7601359128</v>
      </c>
      <c r="D12" s="20"/>
    </row>
    <row r="13" spans="1:8" ht="16.2" thickBot="1" x14ac:dyDescent="0.35">
      <c r="B13" s="21" t="s">
        <v>5</v>
      </c>
      <c r="C13" s="22">
        <f>C12*Rend_Cart</f>
        <v>9451.6665608154763</v>
      </c>
      <c r="D13" s="23"/>
    </row>
    <row r="14" spans="1:8" ht="16.2" thickBot="1" x14ac:dyDescent="0.35"/>
    <row r="15" spans="1:8" ht="18.600000000000001" thickBot="1" x14ac:dyDescent="0.35">
      <c r="B15" s="44" t="s">
        <v>6</v>
      </c>
      <c r="C15" s="47"/>
      <c r="D15" s="9" t="s">
        <v>7</v>
      </c>
    </row>
    <row r="16" spans="1:8" x14ac:dyDescent="0.3">
      <c r="A16" s="2">
        <v>2</v>
      </c>
      <c r="B16" s="24" t="s">
        <v>8</v>
      </c>
      <c r="C16" s="25">
        <f>FV($C$11,A16*12,-$C$9)</f>
        <v>38118.678216703302</v>
      </c>
      <c r="D16" s="26">
        <f>C16*Rend_Cart</f>
        <v>228.71206930021981</v>
      </c>
    </row>
    <row r="17" spans="1:4" x14ac:dyDescent="0.3">
      <c r="A17" s="2">
        <v>5</v>
      </c>
      <c r="B17" s="18" t="s">
        <v>9</v>
      </c>
      <c r="C17" s="27">
        <f t="shared" ref="C17:C20" si="0">FV($C$11,A17*12,-$C$9)</f>
        <v>117287.6795978827</v>
      </c>
      <c r="D17" s="28">
        <f>C17*Rend_Cart</f>
        <v>703.72607758729623</v>
      </c>
    </row>
    <row r="18" spans="1:4" x14ac:dyDescent="0.3">
      <c r="A18" s="2">
        <v>10</v>
      </c>
      <c r="B18" s="18" t="s">
        <v>10</v>
      </c>
      <c r="C18" s="27">
        <f t="shared" si="0"/>
        <v>340597.89754224109</v>
      </c>
      <c r="D18" s="28">
        <f>C18*Rend_Cart</f>
        <v>2043.5873852534467</v>
      </c>
    </row>
    <row r="19" spans="1:4" x14ac:dyDescent="0.3">
      <c r="A19" s="2">
        <v>20</v>
      </c>
      <c r="B19" s="18" t="s">
        <v>11</v>
      </c>
      <c r="C19" s="27">
        <f t="shared" si="0"/>
        <v>1575277.7601359128</v>
      </c>
      <c r="D19" s="28">
        <f>C19*Rend_Cart</f>
        <v>9451.6665608154763</v>
      </c>
    </row>
    <row r="20" spans="1:4" ht="16.2" thickBot="1" x14ac:dyDescent="0.35">
      <c r="A20" s="2">
        <v>30</v>
      </c>
      <c r="B20" s="21" t="s">
        <v>12</v>
      </c>
      <c r="C20" s="29">
        <f t="shared" si="0"/>
        <v>6051037.5170066003</v>
      </c>
      <c r="D20" s="30">
        <f>C20*Rend_Cart</f>
        <v>36306.2251020396</v>
      </c>
    </row>
    <row r="21" spans="1:4" x14ac:dyDescent="0.3"/>
    <row r="22" spans="1:4" ht="18" x14ac:dyDescent="0.3">
      <c r="B22" s="48" t="s">
        <v>28</v>
      </c>
      <c r="C22" s="48"/>
      <c r="D22" s="48"/>
    </row>
    <row r="23" spans="1:4" x14ac:dyDescent="0.3">
      <c r="B23" s="33" t="s">
        <v>19</v>
      </c>
      <c r="C23" s="4" t="s">
        <v>27</v>
      </c>
      <c r="D23" s="4"/>
    </row>
    <row r="24" spans="1:4" ht="18" x14ac:dyDescent="0.3">
      <c r="B24" s="34" t="s">
        <v>29</v>
      </c>
      <c r="C24" s="34" t="s">
        <v>31</v>
      </c>
      <c r="D24" s="34" t="s">
        <v>30</v>
      </c>
    </row>
    <row r="25" spans="1:4" x14ac:dyDescent="0.3">
      <c r="B25" s="33" t="s">
        <v>21</v>
      </c>
      <c r="C25" s="39">
        <f>VLOOKUP(($C$23&amp;B25),Planaux1[#All],4,0)</f>
        <v>0.3</v>
      </c>
      <c r="D25" s="38">
        <f>Aporte*C25</f>
        <v>420</v>
      </c>
    </row>
    <row r="26" spans="1:4" x14ac:dyDescent="0.3">
      <c r="B26" s="33" t="s">
        <v>22</v>
      </c>
      <c r="C26" s="39">
        <f>VLOOKUP(($C$23&amp;B26),Planaux1[#All],4,0)</f>
        <v>0.5</v>
      </c>
      <c r="D26" s="38">
        <f>Aporte*C26</f>
        <v>700</v>
      </c>
    </row>
    <row r="27" spans="1:4" x14ac:dyDescent="0.3">
      <c r="B27" s="33" t="s">
        <v>23</v>
      </c>
      <c r="C27" s="39">
        <f>VLOOKUP(($C$23&amp;B27),Planaux1[#All],4,0)</f>
        <v>0.1</v>
      </c>
      <c r="D27" s="38">
        <f>Aporte*C27</f>
        <v>140</v>
      </c>
    </row>
    <row r="28" spans="1:4" x14ac:dyDescent="0.3">
      <c r="B28" s="33" t="s">
        <v>24</v>
      </c>
      <c r="C28" s="39">
        <f>VLOOKUP(($C$23&amp;B28),Planaux1[#All],4,0)</f>
        <v>0.1</v>
      </c>
      <c r="D28" s="38">
        <f>Aporte*C28</f>
        <v>140</v>
      </c>
    </row>
    <row r="29" spans="1:4" x14ac:dyDescent="0.3">
      <c r="B29" s="33" t="s">
        <v>25</v>
      </c>
      <c r="C29" s="39">
        <f>VLOOKUP(($C$23&amp;B29),Planaux1[#All],4,0)</f>
        <v>0</v>
      </c>
      <c r="D29" s="38">
        <f>Aporte*C29</f>
        <v>0</v>
      </c>
    </row>
    <row r="30" spans="1:4" x14ac:dyDescent="0.3">
      <c r="B30" s="33" t="s">
        <v>26</v>
      </c>
      <c r="C30" s="39">
        <f>VLOOKUP(($C$23&amp;B30),Planaux1[#All],4,0)</f>
        <v>0</v>
      </c>
      <c r="D30" s="38">
        <f>Aporte*C30</f>
        <v>0</v>
      </c>
    </row>
    <row r="31" spans="1:4" ht="30" customHeight="1" x14ac:dyDescent="0.3">
      <c r="B31" s="40" t="s">
        <v>35</v>
      </c>
      <c r="C31" s="41"/>
      <c r="D31" s="42">
        <f>SUM(D25:D30)</f>
        <v>1400</v>
      </c>
    </row>
    <row r="32" spans="1:4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</sheetData>
  <mergeCells count="15">
    <mergeCell ref="C23:D23"/>
    <mergeCell ref="B31:C31"/>
    <mergeCell ref="C5:D5"/>
    <mergeCell ref="C13:D13"/>
    <mergeCell ref="B2:D2"/>
    <mergeCell ref="C3:D3"/>
    <mergeCell ref="C4:D4"/>
    <mergeCell ref="C6:D6"/>
    <mergeCell ref="B22:D22"/>
    <mergeCell ref="B15:C15"/>
    <mergeCell ref="B8:D8"/>
    <mergeCell ref="C9:D9"/>
    <mergeCell ref="C10:D10"/>
    <mergeCell ref="C11:D11"/>
    <mergeCell ref="C12:D12"/>
  </mergeCells>
  <dataValidations count="1">
    <dataValidation type="list" allowBlank="1" showInputMessage="1" showErrorMessage="1" sqref="C23:D23" xr:uid="{D142D3D6-8A17-4121-968B-14E6D9763752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F1C3-F8F5-48C5-8186-DEA4B439AF28}">
  <dimension ref="A1:D19"/>
  <sheetViews>
    <sheetView workbookViewId="0">
      <selection activeCell="C2" sqref="C2"/>
    </sheetView>
  </sheetViews>
  <sheetFormatPr defaultRowHeight="14.4" x14ac:dyDescent="0.3"/>
  <cols>
    <col min="1" max="1" width="30.875" bestFit="1" customWidth="1"/>
    <col min="2" max="4" width="27.5" customWidth="1"/>
  </cols>
  <sheetData>
    <row r="1" spans="1:4" x14ac:dyDescent="0.3">
      <c r="A1" s="35" t="s">
        <v>33</v>
      </c>
      <c r="B1" s="35" t="s">
        <v>17</v>
      </c>
      <c r="C1" s="35" t="s">
        <v>20</v>
      </c>
      <c r="D1" s="35" t="s">
        <v>32</v>
      </c>
    </row>
    <row r="2" spans="1:4" x14ac:dyDescent="0.3">
      <c r="A2" s="35" t="str">
        <f>Planaux1[[#This Row],[Perfil]]&amp;Planaux1[[#This Row],[Tipo de FII]]</f>
        <v>ConservadorPapel</v>
      </c>
      <c r="B2" s="35" t="s">
        <v>27</v>
      </c>
      <c r="C2" s="35" t="s">
        <v>21</v>
      </c>
      <c r="D2" s="36">
        <v>0.3</v>
      </c>
    </row>
    <row r="3" spans="1:4" x14ac:dyDescent="0.3">
      <c r="A3" s="35" t="str">
        <f>Planaux1[[#This Row],[Perfil]]&amp;Planaux1[[#This Row],[Tipo de FII]]</f>
        <v>ConservadorTijolo</v>
      </c>
      <c r="B3" s="35" t="s">
        <v>27</v>
      </c>
      <c r="C3" s="35" t="s">
        <v>22</v>
      </c>
      <c r="D3" s="36">
        <v>0.5</v>
      </c>
    </row>
    <row r="4" spans="1:4" x14ac:dyDescent="0.3">
      <c r="A4" s="35" t="str">
        <f>Planaux1[[#This Row],[Perfil]]&amp;Planaux1[[#This Row],[Tipo de FII]]</f>
        <v>ConservadorHíbrido</v>
      </c>
      <c r="B4" s="35" t="s">
        <v>27</v>
      </c>
      <c r="C4" s="35" t="s">
        <v>23</v>
      </c>
      <c r="D4" s="36">
        <v>0.1</v>
      </c>
    </row>
    <row r="5" spans="1:4" x14ac:dyDescent="0.3">
      <c r="A5" s="35" t="str">
        <f>Planaux1[[#This Row],[Perfil]]&amp;Planaux1[[#This Row],[Tipo de FII]]</f>
        <v>ConservadorFOFs</v>
      </c>
      <c r="B5" s="35" t="s">
        <v>27</v>
      </c>
      <c r="C5" s="35" t="s">
        <v>24</v>
      </c>
      <c r="D5" s="36">
        <v>0.1</v>
      </c>
    </row>
    <row r="6" spans="1:4" x14ac:dyDescent="0.3">
      <c r="A6" s="35" t="str">
        <f>Planaux1[[#This Row],[Perfil]]&amp;Planaux1[[#This Row],[Tipo de FII]]</f>
        <v>ConservadorDesenvolvimento</v>
      </c>
      <c r="B6" s="35" t="s">
        <v>27</v>
      </c>
      <c r="C6" s="35" t="s">
        <v>25</v>
      </c>
      <c r="D6" s="36">
        <v>0</v>
      </c>
    </row>
    <row r="7" spans="1:4" x14ac:dyDescent="0.3">
      <c r="A7" s="35" t="str">
        <f>Planaux1[[#This Row],[Perfil]]&amp;Planaux1[[#This Row],[Tipo de FII]]</f>
        <v>ConservadorHotelaria</v>
      </c>
      <c r="B7" s="35" t="s">
        <v>27</v>
      </c>
      <c r="C7" s="35" t="s">
        <v>26</v>
      </c>
      <c r="D7" s="36">
        <v>0</v>
      </c>
    </row>
    <row r="8" spans="1:4" x14ac:dyDescent="0.3">
      <c r="A8" s="37" t="str">
        <f>Planaux1[[#This Row],[Perfil]]&amp;Planaux1[[#This Row],[Tipo de FII]]</f>
        <v>ModeradoPapel</v>
      </c>
      <c r="B8" s="35" t="s">
        <v>34</v>
      </c>
      <c r="C8" s="35" t="s">
        <v>21</v>
      </c>
      <c r="D8" s="36">
        <v>0.32</v>
      </c>
    </row>
    <row r="9" spans="1:4" x14ac:dyDescent="0.3">
      <c r="A9" s="37" t="str">
        <f>Planaux1[[#This Row],[Perfil]]&amp;Planaux1[[#This Row],[Tipo de FII]]</f>
        <v>ModeradoTijolo</v>
      </c>
      <c r="B9" s="35" t="s">
        <v>34</v>
      </c>
      <c r="C9" s="35" t="s">
        <v>22</v>
      </c>
      <c r="D9" s="36">
        <v>0.4</v>
      </c>
    </row>
    <row r="10" spans="1:4" x14ac:dyDescent="0.3">
      <c r="A10" s="37" t="str">
        <f>Planaux1[[#This Row],[Perfil]]&amp;Planaux1[[#This Row],[Tipo de FII]]</f>
        <v>ModeradoHíbrido</v>
      </c>
      <c r="B10" s="35" t="s">
        <v>34</v>
      </c>
      <c r="C10" s="35" t="s">
        <v>23</v>
      </c>
      <c r="D10" s="36">
        <v>0.08</v>
      </c>
    </row>
    <row r="11" spans="1:4" x14ac:dyDescent="0.3">
      <c r="A11" s="37" t="str">
        <f>Planaux1[[#This Row],[Perfil]]&amp;Planaux1[[#This Row],[Tipo de FII]]</f>
        <v>ModeradoFOFs</v>
      </c>
      <c r="B11" s="35" t="s">
        <v>34</v>
      </c>
      <c r="C11" s="35" t="s">
        <v>24</v>
      </c>
      <c r="D11" s="36">
        <v>0.1</v>
      </c>
    </row>
    <row r="12" spans="1:4" x14ac:dyDescent="0.3">
      <c r="A12" s="37" t="str">
        <f>Planaux1[[#This Row],[Perfil]]&amp;Planaux1[[#This Row],[Tipo de FII]]</f>
        <v>ModeradoDesenvolvimento</v>
      </c>
      <c r="B12" s="35" t="s">
        <v>34</v>
      </c>
      <c r="C12" s="35" t="s">
        <v>25</v>
      </c>
      <c r="D12" s="36">
        <v>0.1</v>
      </c>
    </row>
    <row r="13" spans="1:4" x14ac:dyDescent="0.3">
      <c r="A13" s="37" t="str">
        <f>Planaux1[[#This Row],[Perfil]]&amp;Planaux1[[#This Row],[Tipo de FII]]</f>
        <v>ModeradoHotelaria</v>
      </c>
      <c r="B13" s="35" t="s">
        <v>34</v>
      </c>
      <c r="C13" s="35" t="s">
        <v>26</v>
      </c>
      <c r="D13" s="36">
        <v>0.1</v>
      </c>
    </row>
    <row r="14" spans="1:4" x14ac:dyDescent="0.3">
      <c r="A14" s="37" t="str">
        <f>Planaux1[[#This Row],[Perfil]]&amp;Planaux1[[#This Row],[Tipo de FII]]</f>
        <v>AgressivoPapel</v>
      </c>
      <c r="B14" s="35" t="s">
        <v>18</v>
      </c>
      <c r="C14" s="35" t="s">
        <v>21</v>
      </c>
      <c r="D14" s="36">
        <v>0.5</v>
      </c>
    </row>
    <row r="15" spans="1:4" x14ac:dyDescent="0.3">
      <c r="A15" s="37" t="str">
        <f>Planaux1[[#This Row],[Perfil]]&amp;Planaux1[[#This Row],[Tipo de FII]]</f>
        <v>AgressivoTijolo</v>
      </c>
      <c r="B15" s="35" t="s">
        <v>18</v>
      </c>
      <c r="C15" s="35" t="s">
        <v>22</v>
      </c>
      <c r="D15" s="36">
        <v>0.1</v>
      </c>
    </row>
    <row r="16" spans="1:4" x14ac:dyDescent="0.3">
      <c r="A16" s="37" t="str">
        <f>Planaux1[[#This Row],[Perfil]]&amp;Planaux1[[#This Row],[Tipo de FII]]</f>
        <v>AgressivoHíbrido</v>
      </c>
      <c r="B16" s="35" t="s">
        <v>18</v>
      </c>
      <c r="C16" s="35" t="s">
        <v>23</v>
      </c>
      <c r="D16" s="36">
        <v>0.05</v>
      </c>
    </row>
    <row r="17" spans="1:4" x14ac:dyDescent="0.3">
      <c r="A17" s="37" t="str">
        <f>Planaux1[[#This Row],[Perfil]]&amp;Planaux1[[#This Row],[Tipo de FII]]</f>
        <v>AgressivoFOFs</v>
      </c>
      <c r="B17" s="35" t="s">
        <v>18</v>
      </c>
      <c r="C17" s="35" t="s">
        <v>24</v>
      </c>
      <c r="D17" s="36">
        <v>0.05</v>
      </c>
    </row>
    <row r="18" spans="1:4" x14ac:dyDescent="0.3">
      <c r="A18" s="37" t="str">
        <f>Planaux1[[#This Row],[Perfil]]&amp;Planaux1[[#This Row],[Tipo de FII]]</f>
        <v>AgressivoDesenvolvimento</v>
      </c>
      <c r="B18" s="35" t="s">
        <v>18</v>
      </c>
      <c r="C18" s="35" t="s">
        <v>25</v>
      </c>
      <c r="D18" s="36">
        <v>0.2</v>
      </c>
    </row>
    <row r="19" spans="1:4" x14ac:dyDescent="0.3">
      <c r="A19" s="37" t="str">
        <f>Planaux1[[#This Row],[Perfil]]&amp;Planaux1[[#This Row],[Tipo de FII]]</f>
        <v>AgressivoHotelaria</v>
      </c>
      <c r="B19" s="35" t="s">
        <v>18</v>
      </c>
      <c r="C19" s="35" t="s">
        <v>26</v>
      </c>
      <c r="D19" s="36">
        <v>0.1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Proj1</vt:lpstr>
      <vt:lpstr>Plan_Aux</vt:lpstr>
      <vt:lpstr>Aporte</vt:lpstr>
      <vt:lpstr>Rend_Cart</vt:lpstr>
      <vt:lpstr>Salario</vt:lpstr>
      <vt:lpstr>Sug_Invest</vt:lpstr>
      <vt:lpstr>Taxa_mes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Yagnycz</dc:creator>
  <cp:lastModifiedBy>Rodrigo Yagnycz</cp:lastModifiedBy>
  <dcterms:created xsi:type="dcterms:W3CDTF">2025-06-10T20:35:27Z</dcterms:created>
  <dcterms:modified xsi:type="dcterms:W3CDTF">2025-06-10T21:20:23Z</dcterms:modified>
</cp:coreProperties>
</file>