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:\Área de Trabalho\Estudos em casa\IA em excel\Módulo 5 - Criando ferramentas\"/>
    </mc:Choice>
  </mc:AlternateContent>
  <xr:revisionPtr revIDLastSave="0" documentId="13_ncr:1_{F34ACA02-45B5-4755-A8F6-DC1B382F1196}" xr6:coauthVersionLast="47" xr6:coauthVersionMax="47" xr10:uidLastSave="{00000000-0000-0000-0000-000000000000}"/>
  <bookViews>
    <workbookView xWindow="-120" yWindow="-120" windowWidth="20730" windowHeight="11160" xr2:uid="{5985BAF4-9619-439B-8C53-C88BB4834379}"/>
  </bookViews>
  <sheets>
    <sheet name="Ferramenta" sheetId="1" r:id="rId1"/>
    <sheet name="Apoio" sheetId="2" r:id="rId2"/>
  </sheets>
  <definedNames>
    <definedName name="aporte">Ferramenta!$D$16</definedName>
    <definedName name="qtde_anos">Ferramenta!$D$17</definedName>
    <definedName name="Rendimento_carteira">Ferramenta!$D$12</definedName>
    <definedName name="salario">Ferramenta!$D$11</definedName>
    <definedName name="taxa_mensal">Ferramenta!$D$18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34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C27" i="1"/>
  <c r="D27" i="1" s="1"/>
  <c r="C26" i="1"/>
  <c r="D26" i="1" s="1"/>
  <c r="C25" i="1"/>
  <c r="D25" i="1" s="1"/>
  <c r="C24" i="1"/>
  <c r="D24" i="1" s="1"/>
  <c r="C23" i="1"/>
  <c r="D23" i="1" s="1"/>
  <c r="D19" i="1"/>
  <c r="D20" i="1" s="1"/>
  <c r="D35" i="1" l="1"/>
  <c r="D34" i="1"/>
  <c r="D39" i="1"/>
  <c r="D38" i="1"/>
  <c r="D37" i="1"/>
  <c r="D36" i="1"/>
  <c r="D40" i="1" l="1"/>
</calcChain>
</file>

<file path=xl/sharedStrings.xml><?xml version="1.0" encoding="utf-8"?>
<sst xmlns="http://schemas.openxmlformats.org/spreadsheetml/2006/main" count="80" uniqueCount="43">
  <si>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</si>
  <si>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</si>
  <si>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</si>
  <si>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</si>
  <si>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</si>
  <si>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</si>
  <si>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Patrimônio * Taxa</t>
  </si>
  <si>
    <t>Fixo</t>
  </si>
  <si>
    <t>Entrada</t>
  </si>
  <si>
    <t>Fórmula VF (multiplicado por -1)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</si>
  <si>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</si>
  <si>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</si>
  <si>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</si>
  <si>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</si>
  <si>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</si>
  <si>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</si>
  <si>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</si>
  <si>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Configurações</t>
  </si>
  <si>
    <t>Salário</t>
  </si>
  <si>
    <t>Rendimento Carteira</t>
  </si>
  <si>
    <t>Sugestão de investimento</t>
  </si>
  <si>
    <t>Valor*rend.carteira</t>
  </si>
  <si>
    <t>Ao nomear uma célula, é possível chamá-la com o F3</t>
  </si>
  <si>
    <t>CTRL + F3 abre o gerenciador de nomes</t>
  </si>
  <si>
    <t>Moderado</t>
  </si>
  <si>
    <t>PERFIL</t>
  </si>
  <si>
    <t>VALOR A SER INVESTIDO P/ MÊS</t>
  </si>
  <si>
    <t>TIPO DE FII</t>
  </si>
  <si>
    <t>Valores</t>
  </si>
  <si>
    <t>Percentual sugerido</t>
  </si>
  <si>
    <t>PAPEL</t>
  </si>
  <si>
    <t>TIJOLO</t>
  </si>
  <si>
    <t>HÍBRIDOS</t>
  </si>
  <si>
    <t>FOF's</t>
  </si>
  <si>
    <t>DESENVOLVIMENTO</t>
  </si>
  <si>
    <t>HOTELARIAS</t>
  </si>
  <si>
    <t>Conservador</t>
  </si>
  <si>
    <t>Chave</t>
  </si>
  <si>
    <t>Agressivo</t>
  </si>
  <si>
    <t>%</t>
  </si>
  <si>
    <t>Uma tabela de apoio foi criada</t>
  </si>
  <si>
    <t>E através de um PROCV, os percentuais foram trazidos</t>
  </si>
  <si>
    <t xml:space="preserve">Total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</si>
</sst>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70" formatCode="&quot;R$&quot;\ #,##0.00"/>
    <numFmt numFmtId="171" formatCode="0.000%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170" fontId="2" fillId="0" borderId="5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8" fontId="2" fillId="3" borderId="7" xfId="0" applyNumberFormat="1" applyFont="1" applyFill="1" applyBorder="1" applyAlignment="1">
      <alignment horizontal="center"/>
    </xf>
    <xf numFmtId="8" fontId="2" fillId="3" borderId="9" xfId="0" applyNumberFormat="1" applyFont="1" applyFill="1" applyBorder="1" applyAlignment="1">
      <alignment horizontal="center"/>
    </xf>
    <xf numFmtId="170" fontId="2" fillId="3" borderId="7" xfId="0" applyNumberFormat="1" applyFont="1" applyFill="1" applyBorder="1" applyAlignment="1">
      <alignment horizontal="center"/>
    </xf>
    <xf numFmtId="170" fontId="2" fillId="3" borderId="9" xfId="0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170" fontId="2" fillId="3" borderId="14" xfId="0" applyNumberFormat="1" applyFont="1" applyFill="1" applyBorder="1" applyAlignment="1">
      <alignment horizontal="center"/>
    </xf>
    <xf numFmtId="170" fontId="2" fillId="3" borderId="15" xfId="0" applyNumberFormat="1" applyFont="1" applyFill="1" applyBorder="1" applyAlignment="1">
      <alignment horizontal="center"/>
    </xf>
    <xf numFmtId="170" fontId="2" fillId="3" borderId="5" xfId="0" applyNumberFormat="1" applyFont="1" applyFill="1" applyBorder="1" applyAlignment="1">
      <alignment horizontal="center"/>
    </xf>
    <xf numFmtId="170" fontId="2" fillId="3" borderId="16" xfId="0" applyNumberFormat="1" applyFont="1" applyFill="1" applyBorder="1" applyAlignment="1">
      <alignment horizontal="center"/>
    </xf>
    <xf numFmtId="171" fontId="2" fillId="0" borderId="7" xfId="1" applyNumberFormat="1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9" fontId="0" fillId="0" borderId="7" xfId="1" applyFont="1" applyBorder="1" applyAlignment="1">
      <alignment horizontal="center" vertical="center"/>
    </xf>
    <xf numFmtId="170" fontId="0" fillId="0" borderId="9" xfId="0" applyNumberFormat="1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6" xfId="0" applyFont="1" applyFill="1" applyBorder="1"/>
    <xf numFmtId="0" fontId="4" fillId="3" borderId="8" xfId="0" applyFont="1" applyFill="1" applyBorder="1"/>
    <xf numFmtId="0" fontId="5" fillId="2" borderId="2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5" fillId="4" borderId="3" xfId="0" applyFont="1" applyFill="1" applyBorder="1" applyAlignment="1"/>
    <xf numFmtId="170" fontId="0" fillId="0" borderId="5" xfId="0" applyNumberFormat="1" applyFont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9" fillId="3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9" fillId="3" borderId="1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left"/>
    </xf>
    <xf numFmtId="0" fontId="10" fillId="5" borderId="11" xfId="0" applyFont="1" applyFill="1" applyBorder="1" applyAlignment="1">
      <alignment horizontal="left"/>
    </xf>
    <xf numFmtId="0" fontId="10" fillId="5" borderId="13" xfId="0" applyFont="1" applyFill="1" applyBorder="1" applyAlignment="1">
      <alignment horizontal="left"/>
    </xf>
    <xf numFmtId="0" fontId="0" fillId="6" borderId="13" xfId="0" applyFont="1" applyFill="1" applyBorder="1" applyAlignment="1">
      <alignment horizontal="center"/>
    </xf>
    <xf numFmtId="170" fontId="0" fillId="6" borderId="13" xfId="0" applyNumberFormat="1" applyFont="1" applyFill="1" applyBorder="1" applyAlignment="1">
      <alignment horizontal="center"/>
    </xf>
    <xf numFmtId="9" fontId="0" fillId="0" borderId="0" xfId="1" applyFont="1"/>
    <xf numFmtId="0" fontId="0" fillId="0" borderId="0" xfId="0" applyBorder="1"/>
    <xf numFmtId="9" fontId="0" fillId="0" borderId="0" xfId="1" applyFont="1" applyBorder="1"/>
    <xf numFmtId="0" fontId="0" fillId="0" borderId="17" xfId="0" applyBorder="1"/>
    <xf numFmtId="9" fontId="0" fillId="0" borderId="17" xfId="1" applyFont="1" applyBorder="1"/>
    <xf numFmtId="0" fontId="0" fillId="0" borderId="10" xfId="0" applyBorder="1"/>
    <xf numFmtId="9" fontId="0" fillId="0" borderId="10" xfId="1" applyFont="1" applyBorder="1"/>
    <xf numFmtId="0" fontId="3" fillId="4" borderId="2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9" fontId="0" fillId="7" borderId="14" xfId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7" borderId="15" xfId="1" applyFont="1" applyFill="1" applyBorder="1" applyAlignment="1">
      <alignment horizontal="center"/>
    </xf>
    <xf numFmtId="170" fontId="0" fillId="7" borderId="5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170" fontId="0" fillId="7" borderId="7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9" fontId="0" fillId="7" borderId="16" xfId="1" applyFont="1" applyFill="1" applyBorder="1" applyAlignment="1">
      <alignment horizontal="center"/>
    </xf>
    <xf numFmtId="170" fontId="0" fillId="7" borderId="9" xfId="0" applyNumberFormat="1" applyFill="1" applyBorder="1" applyAlignment="1">
      <alignment horizontal="center"/>
    </xf>
    <xf numFmtId="170" fontId="3" fillId="4" borderId="1" xfId="0" applyNumberFormat="1" applyFont="1" applyFill="1" applyBorder="1" applyAlignment="1">
      <alignment horizontal="center"/>
    </xf>
    <xf numFmtId="0" fontId="3" fillId="4" borderId="11" xfId="0" applyFont="1" applyFill="1" applyBorder="1" applyAlignment="1">
      <alignment horizontal="right"/>
    </xf>
    <xf numFmtId="0" fontId="3" fillId="4" borderId="13" xfId="0" applyFont="1" applyFill="1" applyBorder="1" applyAlignment="1">
      <alignment horizontal="righ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352425</xdr:colOff>
      <xdr:row>0</xdr:row>
      <xdr:rowOff>104775</xdr:rowOff>
    </xdr:from>
    <xdr:to>
      <xdr:col>4</xdr:col>
      <xdr:colOff>38840</xdr:colOff>
      <xdr:row>8</xdr:row>
      <xdr:rowOff>9724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B599130-BA67-8D90-1B02-0BDBC6C24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104775"/>
          <a:ext cx="5306165" cy="1428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0EB66-D73D-49A6-A09E-C435856A3E28}">
  <dimension ref="B1:XFD41"/>
  <sheetViews>
    <sheetView showGridLines="0" tabSelected="1" topLeftCell="A9" zoomScaleNormal="100" workbookViewId="0">
      <selection activeCell="E30" sqref="E30"/>
    </sheetView>
  </sheetViews>
  <sheetFormatPr defaultColWidth="0" defaultRowHeight="15" zeroHeight="1" x14ac:dyDescent="0.25"/>
  <cols>
    <col min="1" max="1" width="5.42578125" customWidth="1"/>
    <col min="2" max="3" width="28.5703125" customWidth="1"/>
    <col min="4" max="4" width="21.7109375" bestFit="1" customWidth="1"/>
    <col min="5" max="5" width="25.140625" bestFit="1" customWidth="1"/>
    <col min="6" max="6" width="10.7109375" bestFit="1" customWidth="1"/>
    <col min="7" max="7" width="9.140625" customWidth="1"/>
    <col min="8" max="8" width="9.140625" hidden="1" customWidth="1"/>
    <col min="9" max="9" width="0" hidden="1" customWidth="1"/>
    <col min="10" max="14" width="9.140625" hidden="1" customWidth="1"/>
    <col min="15" max="16381" width="9.140625" hidden="1"/>
    <col min="16382" max="16382" width="2.140625" hidden="1" customWidth="1"/>
    <col min="16383" max="16383" width="8.5703125" hidden="1" customWidth="1"/>
    <col min="16384" max="16384" width="6.5703125" hidden="1" customWidth="1"/>
  </cols>
  <sheetData>
    <row r="1" spans="2:5" x14ac:dyDescent="0.25"/>
    <row r="2" spans="2:5" x14ac:dyDescent="0.25"/>
    <row r="3" spans="2:5" x14ac:dyDescent="0.25"/>
    <row r="4" spans="2:5" x14ac:dyDescent="0.25"/>
    <row r="5" spans="2:5" x14ac:dyDescent="0.25"/>
    <row r="6" spans="2:5" x14ac:dyDescent="0.25"/>
    <row r="7" spans="2:5" x14ac:dyDescent="0.25"/>
    <row r="8" spans="2:5" x14ac:dyDescent="0.25"/>
    <row r="9" spans="2:5" ht="15.75" thickBot="1" x14ac:dyDescent="0.3"/>
    <row r="10" spans="2:5" ht="27" thickBot="1" x14ac:dyDescent="0.45">
      <c r="B10" s="41" t="s">
        <v>17</v>
      </c>
      <c r="C10" s="42"/>
      <c r="D10" s="31"/>
    </row>
    <row r="11" spans="2:5" ht="15.75" x14ac:dyDescent="0.25">
      <c r="B11" s="38" t="s">
        <v>18</v>
      </c>
      <c r="C11" s="39"/>
      <c r="D11" s="32">
        <v>5000</v>
      </c>
    </row>
    <row r="12" spans="2:5" ht="15.75" x14ac:dyDescent="0.25">
      <c r="B12" s="25" t="s">
        <v>19</v>
      </c>
      <c r="C12" s="33"/>
      <c r="D12" s="18">
        <v>0.01</v>
      </c>
    </row>
    <row r="13" spans="2:5" ht="16.5" thickBot="1" x14ac:dyDescent="0.3">
      <c r="B13" s="26" t="s">
        <v>20</v>
      </c>
      <c r="C13" s="40"/>
      <c r="D13" s="19">
        <v>1500</v>
      </c>
    </row>
    <row r="14" spans="2:5" ht="15.75" thickBot="1" x14ac:dyDescent="0.3"/>
    <row r="15" spans="2:5" ht="27" thickBot="1" x14ac:dyDescent="0.3">
      <c r="B15" s="7" t="s">
        <v>5</v>
      </c>
      <c r="C15" s="8"/>
      <c r="D15" s="9"/>
    </row>
    <row r="16" spans="2:5" ht="15.75" x14ac:dyDescent="0.25">
      <c r="B16" s="27" t="s">
        <v>0</v>
      </c>
      <c r="C16" s="36"/>
      <c r="D16" s="1">
        <v>500</v>
      </c>
      <c r="E16" s="17" t="s">
        <v>8</v>
      </c>
    </row>
    <row r="17" spans="2:9" ht="15.75" x14ac:dyDescent="0.25">
      <c r="B17" s="28" t="s">
        <v>1</v>
      </c>
      <c r="C17" s="34"/>
      <c r="D17" s="2">
        <v>3</v>
      </c>
      <c r="E17" s="17" t="s">
        <v>8</v>
      </c>
    </row>
    <row r="18" spans="2:9" ht="15.75" x14ac:dyDescent="0.25">
      <c r="B18" s="28" t="s">
        <v>2</v>
      </c>
      <c r="C18" s="34"/>
      <c r="D18" s="15">
        <v>1.0789999999999999E-2</v>
      </c>
      <c r="E18" s="17" t="s">
        <v>7</v>
      </c>
    </row>
    <row r="19" spans="2:9" ht="15.75" x14ac:dyDescent="0.25">
      <c r="B19" s="29" t="s">
        <v>3</v>
      </c>
      <c r="C19" s="35"/>
      <c r="D19" s="3">
        <f>FV(D18,D17*12,D16*-1)</f>
        <v>21854.187011511054</v>
      </c>
      <c r="E19" s="17" t="s">
        <v>9</v>
      </c>
    </row>
    <row r="20" spans="2:9" ht="16.5" thickBot="1" x14ac:dyDescent="0.3">
      <c r="B20" s="30" t="s">
        <v>4</v>
      </c>
      <c r="C20" s="37"/>
      <c r="D20" s="4">
        <f>D19*D18</f>
        <v>235.80667785420425</v>
      </c>
      <c r="E20" s="17" t="s">
        <v>6</v>
      </c>
    </row>
    <row r="21" spans="2:9" ht="15.75" thickBot="1" x14ac:dyDescent="0.3"/>
    <row r="22" spans="2:9" ht="27" thickBot="1" x14ac:dyDescent="0.3">
      <c r="B22" s="23" t="s">
        <v>15</v>
      </c>
      <c r="C22" s="24"/>
      <c r="D22" s="10" t="s">
        <v>16</v>
      </c>
    </row>
    <row r="23" spans="2:9" ht="15.75" x14ac:dyDescent="0.25">
      <c r="B23" s="20" t="s">
        <v>10</v>
      </c>
      <c r="C23" s="12">
        <f>FV($D$18,$I23*12,$D$16*-1)</f>
        <v>13613.813648822608</v>
      </c>
      <c r="D23" s="13">
        <f>C23*Rendimento_carteira</f>
        <v>136.13813648822608</v>
      </c>
      <c r="E23" s="16" t="s">
        <v>21</v>
      </c>
      <c r="I23">
        <v>2</v>
      </c>
    </row>
    <row r="24" spans="2:9" ht="15.75" x14ac:dyDescent="0.25">
      <c r="B24" s="21" t="s">
        <v>11</v>
      </c>
      <c r="C24" s="11">
        <f>FV($D$18,$I24*12,$D$16*-1)</f>
        <v>41888.456999243819</v>
      </c>
      <c r="D24" s="5">
        <f>C24*Rendimento_carteira</f>
        <v>418.88456999243817</v>
      </c>
      <c r="E24" s="16" t="s">
        <v>22</v>
      </c>
      <c r="I24">
        <v>5</v>
      </c>
    </row>
    <row r="25" spans="2:9" ht="15.75" x14ac:dyDescent="0.25">
      <c r="B25" s="21" t="s">
        <v>12</v>
      </c>
      <c r="C25" s="11">
        <f>FV($D$18,$I25*12,$D$16*-1)</f>
        <v>121642.1062650861</v>
      </c>
      <c r="D25" s="5">
        <f>C25*Rendimento_carteira</f>
        <v>1216.4210626508609</v>
      </c>
      <c r="E25" s="16" t="s">
        <v>23</v>
      </c>
      <c r="I25">
        <v>10</v>
      </c>
    </row>
    <row r="26" spans="2:9" ht="15.75" x14ac:dyDescent="0.25">
      <c r="B26" s="21" t="s">
        <v>13</v>
      </c>
      <c r="C26" s="11">
        <f>FV($D$18,$I26*12,$D$16*-1)</f>
        <v>562599.20004854025</v>
      </c>
      <c r="D26" s="5">
        <f>C26*Rendimento_carteira</f>
        <v>5625.992000485403</v>
      </c>
      <c r="I26">
        <v>20</v>
      </c>
    </row>
    <row r="27" spans="2:9" ht="16.5" thickBot="1" x14ac:dyDescent="0.3">
      <c r="B27" s="22" t="s">
        <v>14</v>
      </c>
      <c r="C27" s="14">
        <f>FV($D$18,$I27*12,$D$16*-1)</f>
        <v>2161084.8275023573</v>
      </c>
      <c r="D27" s="6">
        <f>C27*Rendimento_carteira</f>
        <v>21610.848275023574</v>
      </c>
      <c r="I27">
        <v>30</v>
      </c>
    </row>
    <row r="28" spans="2:9" x14ac:dyDescent="0.25"/>
    <row r="29" spans="2:9" ht="15.75" thickBot="1" x14ac:dyDescent="0.3"/>
    <row r="30" spans="2:9" ht="16.5" thickBot="1" x14ac:dyDescent="0.3">
      <c r="B30" s="43" t="s">
        <v>25</v>
      </c>
      <c r="C30" s="44"/>
      <c r="D30" s="45" t="s">
        <v>36</v>
      </c>
    </row>
    <row r="31" spans="2:9" ht="16.5" thickBot="1" x14ac:dyDescent="0.3">
      <c r="B31" s="43" t="s">
        <v>26</v>
      </c>
      <c r="C31" s="44"/>
      <c r="D31" s="46">
        <v>4200</v>
      </c>
    </row>
    <row r="32" spans="2:9" ht="15.75" thickBot="1" x14ac:dyDescent="0.3"/>
    <row r="33" spans="2:5" ht="15.75" thickBot="1" x14ac:dyDescent="0.3">
      <c r="B33" s="54" t="s">
        <v>27</v>
      </c>
      <c r="C33" s="55" t="s">
        <v>29</v>
      </c>
      <c r="D33" s="56" t="s">
        <v>28</v>
      </c>
    </row>
    <row r="34" spans="2:5" x14ac:dyDescent="0.25">
      <c r="B34" s="58" t="s">
        <v>30</v>
      </c>
      <c r="C34" s="59">
        <f>VLOOKUP($D$30&amp;"-"&amp;B34,Apoio!$B:$E,4,0)</f>
        <v>0.3</v>
      </c>
      <c r="D34" s="60">
        <f>$D$31*C34</f>
        <v>1260</v>
      </c>
      <c r="E34" s="16" t="s">
        <v>40</v>
      </c>
    </row>
    <row r="35" spans="2:5" x14ac:dyDescent="0.25">
      <c r="B35" s="61" t="s">
        <v>31</v>
      </c>
      <c r="C35" s="57">
        <f>VLOOKUP($D$30&amp;"-"&amp;B35,Apoio!$B:$E,4,0)</f>
        <v>0.5</v>
      </c>
      <c r="D35" s="62">
        <f t="shared" ref="D35:D39" si="0">$D$31*C35</f>
        <v>2100</v>
      </c>
      <c r="E35" s="16" t="s">
        <v>41</v>
      </c>
    </row>
    <row r="36" spans="2:5" x14ac:dyDescent="0.25">
      <c r="B36" s="61" t="s">
        <v>32</v>
      </c>
      <c r="C36" s="57">
        <f>VLOOKUP($D$30&amp;"-"&amp;B36,Apoio!$B:$E,4,0)</f>
        <v>0.1</v>
      </c>
      <c r="D36" s="62">
        <f t="shared" si="0"/>
        <v>420</v>
      </c>
    </row>
    <row r="37" spans="2:5" x14ac:dyDescent="0.25">
      <c r="B37" s="61" t="s">
        <v>33</v>
      </c>
      <c r="C37" s="57">
        <f>VLOOKUP($D$30&amp;"-"&amp;B37,Apoio!$B:$E,4,0)</f>
        <v>0.1</v>
      </c>
      <c r="D37" s="62">
        <f t="shared" si="0"/>
        <v>420</v>
      </c>
    </row>
    <row r="38" spans="2:5" x14ac:dyDescent="0.25">
      <c r="B38" s="61" t="s">
        <v>34</v>
      </c>
      <c r="C38" s="57">
        <f>VLOOKUP($D$30&amp;"-"&amp;B38,Apoio!$B:$E,4,0)</f>
        <v>0</v>
      </c>
      <c r="D38" s="62">
        <f t="shared" si="0"/>
        <v>0</v>
      </c>
    </row>
    <row r="39" spans="2:5" ht="15.75" thickBot="1" x14ac:dyDescent="0.3">
      <c r="B39" s="63" t="s">
        <v>35</v>
      </c>
      <c r="C39" s="64">
        <f>VLOOKUP($D$30&amp;"-"&amp;B39,Apoio!$B:$E,4,0)</f>
        <v>0</v>
      </c>
      <c r="D39" s="65">
        <f t="shared" si="0"/>
        <v>0</v>
      </c>
    </row>
    <row r="40" spans="2:5" ht="15.75" thickBot="1" x14ac:dyDescent="0.3">
      <c r="B40" s="67" t="s">
        <v>42</v>
      </c>
      <c r="C40" s="68"/>
      <c r="D40" s="66">
        <f>SUM(D34:D39)</f>
        <v>4200</v>
      </c>
    </row>
    <row r="41" spans="2:5" x14ac:dyDescent="0.25"/>
  </sheetData>
  <mergeCells count="13">
    <mergeCell ref="B40:C40"/>
    <mergeCell ref="B19:C19"/>
    <mergeCell ref="B20:C20"/>
    <mergeCell ref="B15:D15"/>
    <mergeCell ref="B30:C30"/>
    <mergeCell ref="B31:C31"/>
    <mergeCell ref="B10:C10"/>
    <mergeCell ref="B11:C11"/>
    <mergeCell ref="B12:C12"/>
    <mergeCell ref="B13:C13"/>
    <mergeCell ref="B16:C16"/>
    <mergeCell ref="B17:C17"/>
    <mergeCell ref="B18:C18"/>
  </mergeCells>
  <dataValidations count="1">
    <dataValidation type="list" allowBlank="1" showInputMessage="1" showErrorMessage="1" sqref="D30" xr:uid="{46C72506-C9EF-41D9-A3E8-A4530E5AE355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8423D-025F-474D-88C3-7438C380771D}">
  <dimension ref="B2:E20"/>
  <sheetViews>
    <sheetView workbookViewId="0">
      <selection activeCell="G12" sqref="G12"/>
    </sheetView>
  </sheetViews>
  <sheetFormatPr defaultRowHeight="15" x14ac:dyDescent="0.25"/>
  <cols>
    <col min="2" max="2" width="30.85546875" bestFit="1" customWidth="1"/>
    <col min="3" max="3" width="12.140625" bestFit="1" customWidth="1"/>
    <col min="4" max="4" width="18.5703125" bestFit="1" customWidth="1"/>
  </cols>
  <sheetData>
    <row r="2" spans="2:5" x14ac:dyDescent="0.25">
      <c r="B2" t="s">
        <v>37</v>
      </c>
      <c r="C2" t="s">
        <v>25</v>
      </c>
      <c r="D2" t="s">
        <v>27</v>
      </c>
      <c r="E2" t="s">
        <v>39</v>
      </c>
    </row>
    <row r="3" spans="2:5" x14ac:dyDescent="0.25">
      <c r="B3" s="48" t="str">
        <f>C3&amp;"-"&amp;D3</f>
        <v>Conservador-PAPEL</v>
      </c>
      <c r="C3" s="48" t="s">
        <v>36</v>
      </c>
      <c r="D3" s="48" t="s">
        <v>30</v>
      </c>
      <c r="E3" s="49">
        <v>0.3</v>
      </c>
    </row>
    <row r="4" spans="2:5" x14ac:dyDescent="0.25">
      <c r="B4" s="48" t="str">
        <f t="shared" ref="B4:B20" si="0">C4&amp;"-"&amp;D4</f>
        <v>Conservador-TIJOLO</v>
      </c>
      <c r="C4" s="48" t="s">
        <v>36</v>
      </c>
      <c r="D4" s="48" t="s">
        <v>31</v>
      </c>
      <c r="E4" s="49">
        <v>0.5</v>
      </c>
    </row>
    <row r="5" spans="2:5" x14ac:dyDescent="0.25">
      <c r="B5" s="48" t="str">
        <f t="shared" si="0"/>
        <v>Conservador-HÍBRIDOS</v>
      </c>
      <c r="C5" s="48" t="s">
        <v>36</v>
      </c>
      <c r="D5" s="48" t="s">
        <v>32</v>
      </c>
      <c r="E5" s="49">
        <v>0.1</v>
      </c>
    </row>
    <row r="6" spans="2:5" x14ac:dyDescent="0.25">
      <c r="B6" s="48" t="str">
        <f t="shared" si="0"/>
        <v>Conservador-FOF's</v>
      </c>
      <c r="C6" s="48" t="s">
        <v>36</v>
      </c>
      <c r="D6" s="48" t="s">
        <v>33</v>
      </c>
      <c r="E6" s="49">
        <v>0.1</v>
      </c>
    </row>
    <row r="7" spans="2:5" x14ac:dyDescent="0.25">
      <c r="B7" s="48" t="str">
        <f t="shared" si="0"/>
        <v>Conservador-DESENVOLVIMENTO</v>
      </c>
      <c r="C7" s="48" t="s">
        <v>36</v>
      </c>
      <c r="D7" s="48" t="s">
        <v>34</v>
      </c>
      <c r="E7" s="49">
        <v>0</v>
      </c>
    </row>
    <row r="8" spans="2:5" ht="15.75" thickBot="1" x14ac:dyDescent="0.3">
      <c r="B8" s="50" t="str">
        <f t="shared" si="0"/>
        <v>Conservador-HOTELARIAS</v>
      </c>
      <c r="C8" s="50" t="s">
        <v>36</v>
      </c>
      <c r="D8" s="50" t="s">
        <v>35</v>
      </c>
      <c r="E8" s="51">
        <v>0</v>
      </c>
    </row>
    <row r="9" spans="2:5" x14ac:dyDescent="0.25">
      <c r="B9" s="52" t="str">
        <f t="shared" si="0"/>
        <v>Moderado-PAPEL</v>
      </c>
      <c r="C9" s="52" t="s">
        <v>24</v>
      </c>
      <c r="D9" s="52" t="s">
        <v>30</v>
      </c>
      <c r="E9" s="53">
        <v>0.32</v>
      </c>
    </row>
    <row r="10" spans="2:5" x14ac:dyDescent="0.25">
      <c r="B10" s="48" t="str">
        <f t="shared" si="0"/>
        <v>Moderado-TIJOLO</v>
      </c>
      <c r="C10" s="48" t="s">
        <v>24</v>
      </c>
      <c r="D10" s="48" t="s">
        <v>31</v>
      </c>
      <c r="E10" s="49">
        <v>0.35</v>
      </c>
    </row>
    <row r="11" spans="2:5" x14ac:dyDescent="0.25">
      <c r="B11" s="48" t="str">
        <f t="shared" si="0"/>
        <v>Moderado-HÍBRIDOS</v>
      </c>
      <c r="C11" s="48" t="s">
        <v>24</v>
      </c>
      <c r="D11" s="48" t="s">
        <v>32</v>
      </c>
      <c r="E11" s="49">
        <v>0.08</v>
      </c>
    </row>
    <row r="12" spans="2:5" x14ac:dyDescent="0.25">
      <c r="B12" s="48" t="str">
        <f t="shared" si="0"/>
        <v>Moderado-FOF's</v>
      </c>
      <c r="C12" s="48" t="s">
        <v>24</v>
      </c>
      <c r="D12" s="48" t="s">
        <v>33</v>
      </c>
      <c r="E12" s="49">
        <v>0.05</v>
      </c>
    </row>
    <row r="13" spans="2:5" x14ac:dyDescent="0.25">
      <c r="B13" s="48" t="str">
        <f t="shared" si="0"/>
        <v>Moderado-DESENVOLVIMENTO</v>
      </c>
      <c r="C13" s="48" t="s">
        <v>24</v>
      </c>
      <c r="D13" s="48" t="s">
        <v>34</v>
      </c>
      <c r="E13" s="49">
        <v>0.1</v>
      </c>
    </row>
    <row r="14" spans="2:5" ht="15.75" thickBot="1" x14ac:dyDescent="0.3">
      <c r="B14" s="50" t="str">
        <f t="shared" si="0"/>
        <v>Moderado-HOTELARIAS</v>
      </c>
      <c r="C14" s="50" t="s">
        <v>24</v>
      </c>
      <c r="D14" s="50" t="s">
        <v>35</v>
      </c>
      <c r="E14" s="51">
        <v>0.1</v>
      </c>
    </row>
    <row r="15" spans="2:5" x14ac:dyDescent="0.25">
      <c r="B15" t="str">
        <f t="shared" si="0"/>
        <v>Agressivo-PAPEL</v>
      </c>
      <c r="C15" t="s">
        <v>38</v>
      </c>
      <c r="D15" t="s">
        <v>30</v>
      </c>
      <c r="E15" s="47">
        <v>0.5</v>
      </c>
    </row>
    <row r="16" spans="2:5" x14ac:dyDescent="0.25">
      <c r="B16" t="str">
        <f t="shared" si="0"/>
        <v>Agressivo-TIJOLO</v>
      </c>
      <c r="C16" t="s">
        <v>38</v>
      </c>
      <c r="D16" t="s">
        <v>31</v>
      </c>
      <c r="E16" s="47">
        <v>0.1</v>
      </c>
    </row>
    <row r="17" spans="2:5" x14ac:dyDescent="0.25">
      <c r="B17" t="str">
        <f t="shared" si="0"/>
        <v>Agressivo-HÍBRIDOS</v>
      </c>
      <c r="C17" t="s">
        <v>38</v>
      </c>
      <c r="D17" t="s">
        <v>32</v>
      </c>
      <c r="E17" s="47">
        <v>0.05</v>
      </c>
    </row>
    <row r="18" spans="2:5" x14ac:dyDescent="0.25">
      <c r="B18" t="str">
        <f t="shared" si="0"/>
        <v>Agressivo-FOF's</v>
      </c>
      <c r="C18" t="s">
        <v>38</v>
      </c>
      <c r="D18" t="s">
        <v>33</v>
      </c>
      <c r="E18" s="47">
        <v>0.05</v>
      </c>
    </row>
    <row r="19" spans="2:5" x14ac:dyDescent="0.25">
      <c r="B19" t="str">
        <f t="shared" si="0"/>
        <v>Agressivo-DESENVOLVIMENTO</v>
      </c>
      <c r="C19" t="s">
        <v>38</v>
      </c>
      <c r="D19" t="s">
        <v>34</v>
      </c>
      <c r="E19" s="47">
        <v>0.2</v>
      </c>
    </row>
    <row r="20" spans="2:5" x14ac:dyDescent="0.25">
      <c r="B20" t="str">
        <f t="shared" si="0"/>
        <v>Agressivo-HOTELARIAS</v>
      </c>
      <c r="C20" t="s">
        <v>38</v>
      </c>
      <c r="D20" t="s">
        <v>35</v>
      </c>
      <c r="E20" s="47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Ferramenta</vt:lpstr>
      <vt:lpstr>Apoio</vt:lpstr>
      <vt:lpstr>aporte</vt:lpstr>
      <vt:lpstr>qtde_anos</vt:lpstr>
      <vt:lpstr>Rendimento_carteira</vt:lpstr>
      <vt:lpstr>salario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Yago Santos Lopes</dc:creator>
  <cp:lastModifiedBy>Yago Santos Lopes</cp:lastModifiedBy>
  <dcterms:created xsi:type="dcterms:W3CDTF">2025-06-01T17:35:43Z</dcterms:created>
  <dcterms:modified xsi:type="dcterms:W3CDTF">2025-06-01T19:58:33Z</dcterms:modified>
</cp:coreProperties>
</file>