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534" documentId="8_{5D30225E-8201-4AB0-8799-B58CD7CB5EC6}" xr6:coauthVersionLast="46" xr6:coauthVersionMax="46" xr10:uidLastSave="{A7B6575D-41F4-4AAD-BCC1-6ECA31460158}"/>
  <bookViews>
    <workbookView xWindow="0" yWindow="0" windowWidth="16380" windowHeight="819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8" l="1"/>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E13" i="6"/>
  <c r="E59" i="6" s="1"/>
  <c r="D13" i="6"/>
  <c r="D59" i="6" s="1"/>
  <c r="D60" i="6" s="1"/>
  <c r="C5" i="9" s="1"/>
  <c r="D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D6" i="9" l="1"/>
  <c r="G6" i="9" s="1"/>
  <c r="B60" i="6"/>
  <c r="C4" i="9" s="1"/>
  <c r="D4" i="9" s="1"/>
  <c r="G4" i="9" s="1"/>
  <c r="G5" i="9"/>
</calcChain>
</file>

<file path=xl/sharedStrings.xml><?xml version="1.0" encoding="utf-8"?>
<sst xmlns="http://schemas.openxmlformats.org/spreadsheetml/2006/main" count="488" uniqueCount="276">
  <si>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</si>
  <si>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</si>
  <si>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</si>
  <si>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</si>
  <si>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</si>
  <si>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</si>
  <si>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</si>
  <si>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</si>
  <si>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</si>
  <si>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</si>
  <si>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</si>
  <si>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</si>
  <si>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</si>
  <si>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</si>
  <si>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</si>
  <si>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</si>
  <si>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</si>
  <si>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</si>
  <si>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</si>
  <si>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</si>
  <si>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</si>
  <si>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</si>
  <si>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</si>
  <si>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</si>
  <si>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</si>
  <si>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</si>
  <si>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</si>
  <si>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</si>
  <si>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</si>
  <si>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</si>
  <si>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</si>
  <si>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</si>
  <si>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</si>
  <si>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</si>
  <si>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</si>
  <si>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</si>
  <si>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</si>
  <si>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</si>
  <si>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</si>
  <si>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</si>
  <si>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</si>
  <si>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</si>
  <si>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</si>
  <si>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</si>
  <si>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</si>
  <si>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</si>
  <si>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</si>
  <si>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</si>
  <si>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</si>
  <si>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</si>
  <si>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</si>
  <si>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</si>
  <si>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</si>
  <si>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</si>
  <si>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</si>
  <si>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</si>
  <si>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</si>
  <si>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</si>
  <si>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</si>
  <si>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</si>
  <si>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</si>
  <si>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</si>
  <si>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</si>
  <si>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</si>
  <si>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</si>
  <si>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</si>
  <si>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</si>
  <si>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</si>
  <si>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</si>
  <si>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</si>
  <si>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</si>
  <si>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</si>
  <si>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</si>
  <si>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</si>
  <si>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</si>
  <si>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</si>
  <si>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</si>
  <si>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</si>
  <si>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</si>
  <si>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</si>
  <si>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</si>
  <si>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</si>
  <si>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</si>
  <si>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(Antoine Lamontagne)</t>
  </si>
  <si>
    <t>La classe n'a qu'une responsabilitée et elle est non triviale.</t>
  </si>
  <si>
    <t xml:space="preserve">ColorPickerModule inutilisé.
</t>
  </si>
  <si>
    <t>CarrouselComponent fait des requêtes http, utiliser un service
Même chose pour filterTagComponent
SelectionService vous devriez séparer ellipse et rectangle
DateController, DateService, IndexController et IndexService peuvent être supprimés</t>
  </si>
  <si>
    <t>Le nom de la classe est approprié. _x000D_
Utilisation appropriée des suffixes ({..}Component,{..}Controller, {..}Service, etc.). _x000D_
Le format à utiliser est le PascalCase</t>
  </si>
  <si>
    <t xml:space="preserve">AttributebarComponent n'est pas en PascalCase.
</t>
  </si>
  <si>
    <t>AttributebarComponent -&gt; AttributeBarComponent</t>
  </si>
  <si>
    <t>La classe ne comporte pas d'attributs inutiles (incluant des getter/setter inutiles). 
Les attributs ne représentent que des états de la classe. 
Un attribut utilisé seulement dans les tests ne devrait pas exister.</t>
  </si>
  <si>
    <t>CarrouselComponent ngOnInit inutile
ColorPickerComponent ngAfterViewInit inutile
DrawingCardComponent ngOnInit inutile
SavingService loading inutile</t>
  </si>
  <si>
    <t>emailData ne devrait pas être un attribut puisqu'il change a chaque email
saving.service loading
magic-wand.service invoker n'a pas besoin d'être un attribut, il est deja dans le constructeur</t>
  </si>
  <si>
    <t>La classe minimise l'accessibilité des membres (public/private/protected)</t>
  </si>
  <si>
    <t xml:space="preserve">Beaucoup de méthodes peuvent être private/protected (ex BrushService.makeBaseImage)
</t>
  </si>
  <si>
    <t>AttributeBarComponent des fonctions devraient être private
CarrouselComponent, des fonctions et attributs devraient être private
SavingComponent, des fonctions et attributs devraient être private
filterByTagService et autres</t>
  </si>
  <si>
    <t>Les valeurs par défaut des attributs de la classe sont initialisés de manière consistante (soit dans le constructeur partout, soit à la définition)</t>
  </si>
  <si>
    <t xml:space="preserve">Certaines classes comme LineService n'initialisent pas leurs attributs à la même place.
</t>
  </si>
  <si>
    <t>Il faut uniformiser la manière d'instancier les valeurs par défaut, soit dans le constructeur ou à l'extérieur de celui ci.</t>
  </si>
  <si>
    <t>sidebar.component primaryColor et secondaryColor
drawing.service</t>
  </si>
  <si>
    <t>Total de la catégorie</t>
  </si>
  <si>
    <t>Qualité des fonctions (Labonté)</t>
  </si>
  <si>
    <t>Les noms des fonctions sont précis et décrivent les tâches voulues. 
Le format à utiliser doit être uniforme dans tous les fichiers (camelCase, PascalCase, ...)</t>
  </si>
  <si>
    <t>Vous pouvez utiliser les set et les get de typescript.</t>
  </si>
  <si>
    <t>deleteKeyTreatment, printableKeyTreatment, etc  -&gt; Mauvaise utilisation de "treatment", utiliser plus handling, processing.
getRotatedGeniric typo.</t>
  </si>
  <si>
    <t xml:space="preserve">Chaque fonction n'a qu'une seule utilité, elle ne peut pas être fragmentée en plusieurs fonctions et elle est facilement lisible. </t>
  </si>
  <si>
    <t>PolygonService drawPolygon a trop d'utilités. Les cases du switch peuvent être d'autres fonctions.
Certaines fonctions de SelectionService sont très difficiles à lire et peuvent être fragmentés. Cela empêcherait de faire le même code deux fois comme  onMouseUp -&gt; this.mouseDown = false</t>
  </si>
  <si>
    <t>SelectionService non fixé.</t>
  </si>
  <si>
    <t>Les fonctions minimisent les paramètres en entrée (pas plus de trois).
Utilisation d'interfaces ou de classe pour des paramètres pouvant être regroupé logiquement.</t>
  </si>
  <si>
    <t>-0.25 drawRectangle dans rectangle.service.ts toSquare est un attribut de la classe
Même chose dans drawEllipse</t>
  </si>
  <si>
    <t xml:space="preserve">drawRectangle toSquare du sprint1 non fixé.
</t>
  </si>
  <si>
    <t>Les fonctions sont pures lorsque possible. Les effets secondaires sont minimisés</t>
  </si>
  <si>
    <t xml:space="preserve">createEmailData aurait pu être une fonction pure ou ne pas exister.
</t>
  </si>
  <si>
    <t>Tous les paramètres de fonction sont utilisés</t>
  </si>
  <si>
    <t>fillCarousel error dans le subscribe est inutilisé
SavingComponent add data et error dans le subscribe sont inutilisés
this.router.get('/localServer' -&gt; Promise.all drawing inutilisé.</t>
  </si>
  <si>
    <t>ResizingService resize -&gt; grid et stop -&gt; event inutilisé. 
eraseSelectionFromBase -&gt; endPos inutilisé.</t>
  </si>
  <si>
    <t>Exceptions (Labonté)</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</si>
  <si>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</si>
  <si>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</si>
  <si>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</si>
  <si>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getImageData et update du serveur ne sont pas géré adéquatement.
Vous n'attendez pas les promesses et ceux-ci n'utilisent pas promise.resolve ou promise.reject</t>
  </si>
  <si>
    <t>Variables (Antoine Lamontagne)</t>
  </si>
  <si>
    <t>Les constantes sont regroupées en groupes logiques. Des variables d'environnement sont utilisées plutôt que des constantes pour les valeurs en lien avec l'environnement de déploiement (par exemple, SERVER_URL).</t>
  </si>
  <si>
    <t>Les constantes devraient être déclaré dans vos component avec des private readonly et non globalement.</t>
  </si>
  <si>
    <t>Les constantes doivent être utilisées seulement dans un contexte lié à la logique d'affaire. (mauvais exemple: const DEUX = 2, bon exemple : const WAIT_TIME = 5000)</t>
  </si>
  <si>
    <t>L'utilisation d'une variable locale (let ou const) doit être justifiée par son utilisation.</t>
  </si>
  <si>
    <t>CarrouselComponent swapDrawing un seul tmp est nécessaire</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</si>
  <si>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</si>
  <si>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tosquare devrait être en camelCase dans ellipse.service.ts</t>
  </si>
  <si>
    <t>resizable.ts this ne devrait pas être un nom de variable
selection command degres -&gt; degrees
selection-clipboard isCuted -&gt; is Cut
line.service toAlligne -&gt; toAlign
stampService -&gt; degres</t>
  </si>
  <si>
    <t>Expression Booléennes (William)</t>
  </si>
  <si>
    <t>Les expression booléennes ne sont pas comparées à true ou false</t>
  </si>
  <si>
    <t>Minimiser la logique booléenne négative (ex: éviter "if (!notFound(...))")</t>
  </si>
  <si>
    <t>Utilisation des opérateurs ternaires dans les bon scénario</t>
  </si>
  <si>
    <t xml:space="preserve">
-   attributebar.component.ts méthode setShapeStyle - Ici, un ternaire aurait pu être utilisé.
-   resizing.service.ts méthode resizeFromRight - Utilisation d'un ternaire pour l'assignation de this.resizedWidth, puis retirer le if/else.
-   eraser.service.ts méthode setLineWidth - Utilisation d'un ternaire. Aussi, comme ce pattern d'assignation semble se répéter à plusieurs endroits et ressembler au fonctionnement d'une méthode générique `clamp`, je vous recommanderais d'en faire une à un endroit et de la réutiliser.
</t>
  </si>
  <si>
    <t>Mêmes ternaires pour eraser.service et resizing-service.ts. -0.5</t>
  </si>
  <si>
    <t>Pas d'expressions booléennes complexes. 
Des prédicats sont utilisés pour simplifier les conditions complexes</t>
  </si>
  <si>
    <t>Qualité Générale (William)</t>
  </si>
  <si>
    <t>Le projet suit une arborescence de fichier uniforme et stucturée (regroupement par objectifs des fichiers et par module). Les fichiers et dossiers doivent respecter le kebab-case.</t>
  </si>
  <si>
    <t xml:space="preserve">
-   attributebar devrait être attribute-bar (ou plutôt attributes-bar).
-   dossier toolsManger devrait être tools-manager</t>
  </si>
  <si>
    <t>Mêmes erreurs que sprint 1.</t>
  </si>
  <si>
    <t>- Dossier filterByTag -0.25</t>
  </si>
  <si>
    <t>Il y a une séparation entre le code typescript, html et css.</t>
  </si>
  <si>
    <t>-   sidebar.component.html contient la structure complète d'une page web (HTML&gt; head, body), ce qui rend la structure de votre application invalide. Un seul élément html, body et head doit se retrouver dans une page web.
-   attributebar.component.ts: les changements de style CSS devrait plutôt se faire via l'ajout ou le retrait de classes dans le template (.html) et avec le style des classes défini dans la feuille de styles (.css). Veillez à changer votre façon de faire pour toutes les occurences de style appliqués directement dans le code typescript pour le prochain sprint. (drawing.component.ts, user-guide.component.ts, resizing.service.ts, eraser.service.ts)</t>
  </si>
  <si>
    <t>Mêmes erreurs dans sidebar.component. -0.25 Vous pouvez me contacter lors des périodes de laboratoire si vous désirez obtenir de l'aide pour refactorer ça.</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</si>
  <si>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</si>
  <si>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</si>
  <si>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Quelques commentaires en anglais et d'autres en français</t>
  </si>
  <si>
    <t>Les commentaires sont pertinents</t>
  </si>
  <si>
    <t>-   "// On dessine sur le canvas de prévisualisation et on l'efface à chaque déplacement de la souris" répété à 5 endroits?</t>
  </si>
  <si>
    <t>brush-command.ts // maybe i will add some methode - 0.25
saving.component.ts méthode validateName code mort commenté -0.25</t>
  </si>
  <si>
    <t>Le programme utilise des enums lorsqu'elles sont nécessaires</t>
  </si>
  <si>
    <t>selection-command.ts utilisation d'une enum pour selectionStyle</t>
  </si>
  <si>
    <t>Même chose pour selectionStyle</t>
  </si>
  <si>
    <t>Les objets javascript ne sont pas utilisés, des classes ou des interfaces sont utilisés</t>
  </si>
  <si>
    <t xml:space="preserve">
-   attributebar.component.ts méthodes setJunctionState, updateTextInput: utilisation directe du DOM (document.querySelector...).
-   color-picker.component.ts méthodes cancelChanges, setOpacity, setColorFromInput: utilisation directe du DOM également. Utilisez des @ViewChild au lieu d'utiliser l'API document.(...).
-   Même chose pour les fichiers sidebar.component.ts, user-guide.component.ts, drawing.service.ts, resizing.service.ts</t>
  </si>
  <si>
    <t>Il n'y a pas de duplication de code.</t>
  </si>
  <si>
    <t>"export enum MouseButton" répété dans 9 fichiers.</t>
  </si>
  <si>
    <t>Aucune erreur TSLint non justifiée. (Des commentaires TODO sont acceptables). (25% de la note sera retirée par type d'erreur présente)
L'utilisation raisonnable de tslint:disable est tolérée dans les fichiers spec.ts.</t>
  </si>
  <si>
    <t>tslint-disable no-magic-numbers non justifié.</t>
  </si>
  <si>
    <t>Les structures conditionnelles réduisent l'imbrication lorsque possible (reduce nesting).</t>
  </si>
  <si>
    <t xml:space="preserve">
-   color-picker.component.ts méthode addColor, inverser le if pour early-return. Aussi, le if imbriqué pourrait faire un early return pour retirer le else.
-   sidebar.component.ts méthode displayPalette: le else { if(...)} devrait être un vrai else if ()
-   ellipse.service.ts méthode onMouseOut, onMouseMove: inverser les if pour early-return. Méthode drawEllipse, inverser le gros if pour early return et réduire le nesting des 50 lignes suivantes.
-   line.service.ts méthode onKeyDown: lepremier else if suivit d'un if représente du nesting non-nécessaire. Il serait plus logique de simplement ajouter un ET logique (&amp;&amp;) pour le if à l'intérieur.
</t>
  </si>
  <si>
    <t>carrousel.component.ts méthodes previous &amp; next, early return dans les premiers if pour réduire le nesting inutile. - 0.25
color-picker.component méthode addColor inverser les if et early return lorsque possible. - 0.25
drawing-card.component méthode ngAfterViewChecked - early return pour réduire le nesting. -0.25
méthode onClick - 0.25</t>
  </si>
  <si>
    <t>- movable.ts méthode drawSelectionOnBase, inversion du if et early return -0.25
méthoe moveSelectionWithKeys inversion du if et early return. -0.25
- export .component.ts méthode sendEmail, else inutile (early return présent dans le if) -0.25
- ellipse.service.ts méthode onMouseOut inversion du if et early return -0.25</t>
  </si>
  <si>
    <t>Le logiciel a une performance acceptable.</t>
  </si>
  <si>
    <t>Gestion de Versions (Labonté)</t>
  </si>
  <si>
    <t>La branche de production possède le bon TAG pour les remises de sprint (sprint1, sprint2, sprint3)</t>
  </si>
  <si>
    <t xml:space="preserve">Comme nous avons pris le commit qui avait été push avant l'heure de remise, nous n'avons pas le tag.
</t>
  </si>
  <si>
    <t>Chaque commit concerne une seule "issue" et les messages sont pertinents et suffisamment descriptifs pour chaque commit</t>
  </si>
  <si>
    <t>Le repo git ne contient pas de branches mortes (stale branches).</t>
  </si>
  <si>
    <t>Il y a des branches merged qui ne sont plus utilisées depuis plusieurs semaines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</si>
  <si>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</si>
  <si>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-0.25 Certaines branches ne correspondent pas au principe de nommage des autres branches
-0.25 Les issues ne sont pas à jour</t>
  </si>
  <si>
    <t>Le repo git ne contient que les fichiers nécessaires. (pas de dossier node_modules ou coverage. Les fichiers package-lock.json et package.json ne se retrouvent que les dossiers client et server)</t>
  </si>
  <si>
    <t xml:space="preserve">Total </t>
  </si>
  <si>
    <t>Note assurance qualité</t>
  </si>
  <si>
    <t>58dd78180327a49393bc2b90489279ea5be78a28</t>
  </si>
  <si>
    <t>Fonctionnalité</t>
  </si>
  <si>
    <t>Testé</t>
  </si>
  <si>
    <t>Note finale</t>
  </si>
  <si>
    <t>Outil-Ligne</t>
  </si>
  <si>
    <t xml:space="preserve">-   Le raccourci clavier ne fonctionne que lorsque le canvas est en focus. Aussi, l'outil actif dans la barre latérale ne change pas lorsqu'on utilise le raccourci.
-   "Il est possible d’annuler une ligne en cours de création (touche ESCAPE)" n'a pas le fonctionnement souhaité. Il termine la ligne en cours plutôt que de l'annuler (supprimer) lorsque des segments sont dessinés.
-   "Un double clic à 20 pixels du point intial de la ligne lie le dernier segment au point intial peu importe l'état de la touche SHIFT" ne fonctionne pas.
-   "Il est possible de forcer l'alignement du segment en gardant la touche SHIFT appuyée." ne fonctionne pas comme souhaité. Il ne fait que forcer l'alignement une seule fois, dès que l'on bouge la souris ou que l'on clique pour tracer un segment, l'alignement n'est plus là. Comme les angles sont tous respectés correctement, je vais vous pénaliser seulement 0.09 points pour l'ensemble de cette fonctionnalité. Par contre, veillez à ce que cette fonctionnalité soit ajustée pour le prochain sprint.
</t>
  </si>
  <si>
    <t>William</t>
  </si>
  <si>
    <t>Point d'entrée dans l'application</t>
  </si>
  <si>
    <t>Surface de dessin</t>
  </si>
  <si>
    <t>Vue de dessin</t>
  </si>
  <si>
    <t>-   "Des barres de défilement sont présentes seulement si la surface de dessin et la zone de travail ne sont pas complètement visible sur l'écran." ne fonctionne pas</t>
  </si>
  <si>
    <t>Créer un nouveau dessin</t>
  </si>
  <si>
    <t>Si on créé un dessin avec une petite height la width n'est pas de la moitié de la surface de dessin.
L'avertissement de création de dessin est lancée même s'il n'y a pas de dessin.</t>
  </si>
  <si>
    <t>Labonté</t>
  </si>
  <si>
    <t>Outil-Efface</t>
  </si>
  <si>
    <t>Il est possible d'entrer un nombre négatif d'épaisseur d'efface sans avertissement.</t>
  </si>
  <si>
    <t>Outil-Couleur</t>
  </si>
  <si>
    <t xml:space="preserve">
Conseil UX : Il serait bien de fermer la palette si on clique sur le bouton annuler.</t>
  </si>
  <si>
    <t>Outil-Ellipse</t>
  </si>
  <si>
    <t>Il est possible d'entrer un nombre négatif d'épaisseur d'ellipse sans avertissement.</t>
  </si>
  <si>
    <t>Outil-Rectangle</t>
  </si>
  <si>
    <t>Il n'y a pas de rectangle de périmètre pour le carré
Les raccoucis ne fonctionnent lorsque la souris est sur la barre latérale.
Pas de validation pour les valeurs négatives, e et les nombres à virgule</t>
  </si>
  <si>
    <t>Lamontagne</t>
  </si>
  <si>
    <t>Outil-Pinceau</t>
  </si>
  <si>
    <t>Le trait ne commence pas à la position du clic de la souris.
Aucun moyen de savoir quelle texture est selectionnée.
Pas de validation pour les valeurs négatives.
Les raccoucis ne fonctionnent lorsque la souris est sur la barre latérale.</t>
  </si>
  <si>
    <t>Outil-Crayon</t>
  </si>
  <si>
    <t>La pointe du crayon n'est pas ronde.
Pas de validation pour les valeurs négatives.
Les raccoucis ne fonctionnent lorsque la souris est sur la barre latérale.</t>
  </si>
  <si>
    <t>Guide d'utilisation</t>
  </si>
  <si>
    <t>Note finale pour le sprint</t>
  </si>
  <si>
    <t>Crash</t>
  </si>
  <si>
    <t>Ne build pas</t>
  </si>
  <si>
    <t>Erreur dans les test, voir le forum Moodle pour plus d'informations</t>
  </si>
  <si>
    <t>a5985d1db2b3dc8382b3efd41c7632a20666f4f4</t>
  </si>
  <si>
    <t>Outil-Sceau de peinute</t>
  </si>
  <si>
    <t>Avec une haute tolérance (&gt;80%), le remplissage contigu ne fait rien.</t>
  </si>
  <si>
    <t>Outil- Sélection par rectangle et ellipse</t>
  </si>
  <si>
    <t>controle+a ne fonctionne pas si l'on n'est pas sur l'outil de selection
L'éllipse n'est pas en pointillé
Changer d'outil devrait sortir de la selection et non supprimé l'élément selectionné
La sélection n'est pas un carré avec shift
Pas de bouton pour la selection de rectangle et ellipse</t>
  </si>
  <si>
    <t>Outil-Polygone</t>
  </si>
  <si>
    <t>Le polygone change de direction si l'on va trop loin vers la gauche.
Aucune indication visuelle pour le nombre de côtés choisi.
Il n'y a plus de modification si la souris sort de la zone de travail.
Le polygone n'est pas inscrit entre le point de départ et la position de la souris</t>
  </si>
  <si>
    <t>Outi-Pipette</t>
  </si>
  <si>
    <t>Exporter le dessin</t>
  </si>
  <si>
    <t>Après l'utilisation de l'exportation avec un filtre, l'image originale est modifiée par le filtre jusqu'à la prochaine action.</t>
  </si>
  <si>
    <t>Déplacement d'une sélection</t>
  </si>
  <si>
    <t>Une répétition d'appuie sur les flèches font en sorte que certains clics ne sont pas pris en compte. 
Les pixels sur les bordures s'affichent que lorsqu'un déplacement est fait dans un autre direction que celle de la bordure.</t>
  </si>
  <si>
    <t>Filtrage par étiquettes</t>
  </si>
  <si>
    <t>Base de données</t>
  </si>
  <si>
    <t>Carrousel de dessins</t>
  </si>
  <si>
    <t>Les fenêtres de carrousel peuvent être stack.</t>
  </si>
  <si>
    <t>Sauvegarder le dessin sur serveur</t>
  </si>
  <si>
    <t xml:space="preserve">Il est possible d'afficher un autre modal par dessus celle de sauvegarde de dessin.
</t>
  </si>
  <si>
    <t>Annuler-Refaire</t>
  </si>
  <si>
    <t>Si l'action Annuler ou Refaire est indisponible, il doit être impossible de choisir respectivement l'action Annuler ou Refaire via la barre latérale. - .1</t>
  </si>
  <si>
    <t>Guide d'utilisation - mise à jour</t>
  </si>
  <si>
    <t>ERROR dans vos tests de components https://moodle.polymtl.ca/mod/forum/discuss.php?d=84166</t>
  </si>
  <si>
    <t>Anciennes fonctionnalités brisées</t>
  </si>
  <si>
    <t>636adb3ff34e87c0da240b379d015e72c42aca9a</t>
  </si>
  <si>
    <t>Outil - Sélection par baguette magique</t>
  </si>
  <si>
    <t>On doit recliquer sur l'outil pour que la sélection refonctionne correctement après avoir cliquer sur escape.
Des fois, l'outil transforme plusieurs pixels en blanc pour aucune raison.</t>
  </si>
  <si>
    <t>Outil - Plume</t>
  </si>
  <si>
    <t>Outil- Aérosol</t>
  </si>
  <si>
    <t xml:space="preserve">
</t>
  </si>
  <si>
    <t>Outil - Étampe</t>
  </si>
  <si>
    <t>Outil - Texte</t>
  </si>
  <si>
    <t xml:space="preserve">Quand on fait escape, change d'outil ou clique à côté de la zone, la boite de texte reste affichée.
</t>
  </si>
  <si>
    <t>Manipulations de sélections et presse-papier</t>
  </si>
  <si>
    <t>-"Il est possible de supprimer une sélection avec le raccourci DELETE." non fait
- "Les actions couper, copier, coller et supprimer ne sont pas disponibles sans une sélection courante." Quand même affichés s'il n'y a pas de sélection</t>
  </si>
  <si>
    <t>Redimensionnement d'une sélection</t>
  </si>
  <si>
    <t>Si je redimensionne avec un coin et garde la touche shift, je suis capable de faire déplacer le dessin (en faisant des tours sur lui-même par exemple) -0.1</t>
  </si>
  <si>
    <t>Rotation d'une sélection</t>
  </si>
  <si>
    <t>Si on vient de faire un Annuler (CTRL+Z) et qu'on sélectionne tout de suite après, la rotation ne fonctionne pas (il faut resélectionner pour que ça fonctionne) -0.1</t>
  </si>
  <si>
    <t>Envoyer le dessin par courriel</t>
  </si>
  <si>
    <t>Sauvegarde automatique</t>
  </si>
  <si>
    <t>Continuer un dessin</t>
  </si>
  <si>
    <t>Grille</t>
  </si>
  <si>
    <t>Les valeurs minimales sont trop basses pour la taille des carrées et l'opacité.</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</si>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</sst>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4">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164" fontId="0" fillId="15" borderId="106" xfId="0" applyNumberFormat="1" applyFill="1" applyBorder="1" applyAlignment="1">
      <alignment horizontal="center" vertical="center"/>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0" borderId="0" xfId="0" quotePrefix="1"/>
    <xf numFmtId="0" fontId="0" fillId="5" borderId="77" xfId="0" applyNumberFormat="1" applyFill="1" applyBorder="1" applyAlignment="1">
      <alignment horizontal="center" vertical="center" wrapText="1"/>
    </xf>
    <xf numFmtId="0" fontId="0" fillId="6" borderId="77" xfId="0" applyNumberFormat="1" applyFill="1" applyBorder="1" applyAlignment="1">
      <alignment horizontal="center" vertical="center" wrapText="1"/>
    </xf>
    <xf numFmtId="0" fontId="0" fillId="7" borderId="77" xfId="0" applyNumberFormat="1" applyFill="1" applyBorder="1" applyAlignment="1">
      <alignment horizontal="center" vertical="center" wrapText="1"/>
    </xf>
    <xf numFmtId="0" fontId="0" fillId="19" borderId="91" xfId="0" quotePrefix="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8" t="s">
        <v>45</v>
      </c>
      <c r="D2" s="308"/>
      <c r="E2" s="309" t="s">
        <v>46</v>
      </c>
      <c r="F2" s="309"/>
      <c r="G2" s="310" t="s">
        <v>47</v>
      </c>
      <c r="H2" s="310"/>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1" t="s">
        <v>3</v>
      </c>
    </row>
    <row r="3" spans="1:7" ht="15">
      <c r="A3" s="52" t="s">
        <v>52</v>
      </c>
      <c r="B3" s="53"/>
      <c r="C3" s="54"/>
      <c r="D3" s="55"/>
      <c r="E3" s="56"/>
      <c r="F3" s="57"/>
      <c r="G3" s="311"/>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12" t="s">
        <v>55</v>
      </c>
      <c r="I27" s="312"/>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1" t="s">
        <v>3</v>
      </c>
    </row>
    <row r="3" spans="1:7" ht="15">
      <c r="A3" s="52" t="s">
        <v>52</v>
      </c>
      <c r="B3" s="53"/>
      <c r="C3" s="54"/>
      <c r="D3" s="55"/>
      <c r="E3" s="56"/>
      <c r="F3" s="57"/>
      <c r="G3" s="311"/>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12" t="s">
        <v>55</v>
      </c>
      <c r="I31" s="312"/>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E7" sqref="E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4"/>
      <c r="B3" s="251" t="s">
        <v>74</v>
      </c>
      <c r="C3" s="251" t="s">
        <v>75</v>
      </c>
      <c r="D3" s="251" t="s">
        <v>76</v>
      </c>
      <c r="E3" s="252" t="s">
        <v>77</v>
      </c>
      <c r="F3" s="2" t="s">
        <v>3</v>
      </c>
      <c r="G3" t="s">
        <v>78</v>
      </c>
    </row>
    <row r="4" spans="1:7">
      <c r="A4" s="253" t="s">
        <v>0</v>
      </c>
      <c r="B4" s="254">
        <f>(Fonctionnalités!E20)</f>
        <v>0.89230769230769236</v>
      </c>
      <c r="C4" s="255">
        <f>'Assurance Qualité'!B60</f>
        <v>0.75</v>
      </c>
      <c r="D4" s="255">
        <f>AVERAGE(B4:C4) - 0.1*E4</f>
        <v>0.82115384615384612</v>
      </c>
      <c r="F4" s="266">
        <v>15</v>
      </c>
      <c r="G4" s="265">
        <f>D4*F4</f>
        <v>12.317307692307692</v>
      </c>
    </row>
    <row r="5" spans="1:7">
      <c r="A5" s="256" t="s">
        <v>1</v>
      </c>
      <c r="B5" s="257">
        <f>(Fonctionnalités!E38)</f>
        <v>0.88424999999999976</v>
      </c>
      <c r="C5" s="258">
        <f>'Assurance Qualité'!D60</f>
        <v>0.67799999999999994</v>
      </c>
      <c r="D5" s="255">
        <f t="shared" ref="D5:D6" si="0">AVERAGE(B5:C5) - 0.1*E5</f>
        <v>0.78112499999999985</v>
      </c>
      <c r="F5" s="266">
        <v>25</v>
      </c>
      <c r="G5" s="265">
        <f t="shared" ref="G5:G7" si="1">D5*F5</f>
        <v>19.528124999999996</v>
      </c>
    </row>
    <row r="6" spans="1:7">
      <c r="A6" s="259" t="s">
        <v>2</v>
      </c>
      <c r="B6" s="260">
        <f>(Fonctionnalités!E59)</f>
        <v>0.93399999999999994</v>
      </c>
      <c r="C6" s="261">
        <f>'Assurance Qualité'!F60</f>
        <v>0.82499999999999996</v>
      </c>
      <c r="D6" s="255">
        <f t="shared" si="0"/>
        <v>0.87949999999999995</v>
      </c>
      <c r="F6" s="266">
        <v>25</v>
      </c>
      <c r="G6" s="265">
        <f t="shared" si="1"/>
        <v>21.987499999999997</v>
      </c>
    </row>
    <row r="7" spans="1:7">
      <c r="A7" s="262" t="s">
        <v>79</v>
      </c>
      <c r="B7" s="263"/>
      <c r="C7" s="263"/>
      <c r="D7" s="267">
        <v>0.72</v>
      </c>
      <c r="F7" s="2">
        <v>10</v>
      </c>
      <c r="G7" s="265">
        <f t="shared" si="1"/>
        <v>7.1999999999999993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11" zoomScaleNormal="100" workbookViewId="0">
      <selection activeCell="F13" sqref="F13"/>
    </sheetView>
  </sheetViews>
  <sheetFormatPr defaultRowHeight="14.25"/>
  <cols>
    <col min="1" max="1" width="68.7109375" style="1" customWidth="1"/>
    <col min="2" max="3" width="12.7109375" style="1" customWidth="1"/>
    <col min="4" max="8" width="12.7109375" customWidth="1"/>
    <col min="9" max="9" width="3.5703125" customWidth="1"/>
    <col min="10" max="10" width="8.85546875" customWidth="1"/>
    <col min="11" max="11" width="8.140625" customWidth="1"/>
    <col min="12" max="12" width="55.7109375" customWidth="1"/>
    <col min="13" max="1025" width="11.42578125"/>
  </cols>
  <sheetData>
    <row r="1" spans="1:13" ht="18.399999999999999" customHeight="1">
      <c r="A1" s="322" t="s">
        <v>80</v>
      </c>
      <c r="B1" s="323"/>
      <c r="C1" s="323"/>
      <c r="D1" s="323"/>
      <c r="E1" s="323"/>
      <c r="F1" s="323"/>
      <c r="G1" s="324"/>
      <c r="H1" s="203"/>
      <c r="I1" s="203"/>
    </row>
    <row r="2" spans="1:13" ht="15">
      <c r="H2" s="189"/>
      <c r="I2" s="189"/>
    </row>
    <row r="3" spans="1:13" ht="18.399999999999999" customHeight="1">
      <c r="A3" s="325" t="s">
        <v>54</v>
      </c>
      <c r="B3" s="326"/>
      <c r="C3" s="326"/>
      <c r="D3" s="326"/>
      <c r="E3" s="326"/>
      <c r="F3" s="326"/>
      <c r="G3" s="327"/>
      <c r="H3" s="185"/>
      <c r="I3" s="185"/>
    </row>
    <row r="4" spans="1:13" ht="18.75">
      <c r="A4" s="145"/>
      <c r="B4" s="146"/>
      <c r="C4" s="146"/>
      <c r="D4" s="146"/>
      <c r="E4" s="146"/>
      <c r="F4" s="146"/>
      <c r="G4" s="146"/>
      <c r="H4" s="146"/>
      <c r="I4" s="146"/>
    </row>
    <row r="5" spans="1:13" ht="18.399999999999999" customHeight="1">
      <c r="A5" s="331" t="s">
        <v>81</v>
      </c>
      <c r="B5" s="333" t="s">
        <v>0</v>
      </c>
      <c r="C5" s="333"/>
      <c r="D5" s="334" t="s">
        <v>1</v>
      </c>
      <c r="E5" s="334"/>
      <c r="F5" s="335" t="s">
        <v>2</v>
      </c>
      <c r="G5" s="336"/>
      <c r="H5" s="184"/>
      <c r="I5" s="184"/>
      <c r="J5" s="328" t="s">
        <v>82</v>
      </c>
      <c r="K5" s="329"/>
      <c r="L5" s="329"/>
    </row>
    <row r="6" spans="1:13" ht="18.75">
      <c r="A6" s="332"/>
      <c r="B6" s="147" t="s">
        <v>48</v>
      </c>
      <c r="C6" s="148" t="s">
        <v>3</v>
      </c>
      <c r="D6" s="149" t="s">
        <v>48</v>
      </c>
      <c r="E6" s="150" t="s">
        <v>3</v>
      </c>
      <c r="F6" s="151" t="s">
        <v>48</v>
      </c>
      <c r="G6" s="191" t="s">
        <v>3</v>
      </c>
      <c r="H6" s="184"/>
      <c r="I6" s="184"/>
      <c r="J6" s="152" t="s">
        <v>0</v>
      </c>
      <c r="K6" s="152" t="s">
        <v>1</v>
      </c>
      <c r="L6" s="152" t="s">
        <v>2</v>
      </c>
      <c r="M6" s="152"/>
    </row>
    <row r="7" spans="1:13" ht="18.399999999999999" customHeight="1">
      <c r="A7" s="313" t="s">
        <v>83</v>
      </c>
      <c r="B7" s="315"/>
      <c r="C7" s="315"/>
      <c r="D7" s="315"/>
      <c r="E7" s="315"/>
      <c r="F7" s="315"/>
      <c r="G7" s="316"/>
      <c r="H7" s="185"/>
      <c r="I7" s="185"/>
    </row>
    <row r="8" spans="1:13" ht="409.6">
      <c r="A8" s="192" t="s">
        <v>84</v>
      </c>
      <c r="B8" s="153">
        <v>0.75</v>
      </c>
      <c r="C8" s="154">
        <v>3</v>
      </c>
      <c r="D8" s="155">
        <v>0.5</v>
      </c>
      <c r="E8" s="154">
        <v>3</v>
      </c>
      <c r="F8" s="156">
        <v>1</v>
      </c>
      <c r="G8" s="154">
        <v>3</v>
      </c>
      <c r="H8" s="186"/>
      <c r="I8" s="186"/>
      <c r="J8" s="1" t="s">
        <v>85</v>
      </c>
      <c r="K8" s="1" t="s">
        <v>86</v>
      </c>
    </row>
    <row r="9" spans="1:13" ht="135">
      <c r="A9" s="192" t="s">
        <v>87</v>
      </c>
      <c r="B9" s="157">
        <v>0.75</v>
      </c>
      <c r="C9" s="161">
        <v>2</v>
      </c>
      <c r="D9" s="159">
        <v>0.75</v>
      </c>
      <c r="E9" s="161">
        <v>2</v>
      </c>
      <c r="F9" s="160">
        <v>1</v>
      </c>
      <c r="G9" s="161">
        <v>2</v>
      </c>
      <c r="H9" s="186"/>
      <c r="I9" s="186"/>
      <c r="J9" s="1" t="s">
        <v>88</v>
      </c>
      <c r="K9" t="s">
        <v>89</v>
      </c>
    </row>
    <row r="10" spans="1:13" ht="375">
      <c r="A10" s="268" t="s">
        <v>90</v>
      </c>
      <c r="B10" s="157">
        <v>1</v>
      </c>
      <c r="C10" s="161">
        <v>3</v>
      </c>
      <c r="D10" s="159">
        <v>0.5</v>
      </c>
      <c r="E10" s="161">
        <v>3</v>
      </c>
      <c r="F10" s="160">
        <v>0.25</v>
      </c>
      <c r="G10" s="161">
        <v>3</v>
      </c>
      <c r="H10" s="186"/>
      <c r="I10" s="186"/>
      <c r="K10" s="1" t="s">
        <v>91</v>
      </c>
      <c r="L10" s="1" t="s">
        <v>92</v>
      </c>
    </row>
    <row r="11" spans="1:13" ht="409.6">
      <c r="A11" s="193" t="s">
        <v>93</v>
      </c>
      <c r="B11" s="157">
        <v>0.5</v>
      </c>
      <c r="C11" s="161">
        <v>2</v>
      </c>
      <c r="D11" s="159">
        <v>0</v>
      </c>
      <c r="E11" s="161">
        <v>2</v>
      </c>
      <c r="F11" s="160">
        <v>1</v>
      </c>
      <c r="G11" s="161">
        <v>2</v>
      </c>
      <c r="H11" s="186"/>
      <c r="I11" s="186"/>
      <c r="J11" s="1" t="s">
        <v>94</v>
      </c>
      <c r="K11" s="1" t="s">
        <v>95</v>
      </c>
    </row>
    <row r="12" spans="1:13" ht="210">
      <c r="A12" s="194" t="s">
        <v>96</v>
      </c>
      <c r="B12" s="157">
        <v>0.5</v>
      </c>
      <c r="C12" s="161">
        <v>4</v>
      </c>
      <c r="D12" s="159">
        <v>0.5</v>
      </c>
      <c r="E12" s="161">
        <v>4</v>
      </c>
      <c r="F12" s="160">
        <v>0.5</v>
      </c>
      <c r="G12" s="161">
        <v>4</v>
      </c>
      <c r="H12" s="186"/>
      <c r="I12" s="186"/>
      <c r="J12" s="1" t="s">
        <v>97</v>
      </c>
      <c r="K12" t="s">
        <v>98</v>
      </c>
      <c r="L12" s="1" t="s">
        <v>99</v>
      </c>
    </row>
    <row r="13" spans="1:13" ht="15">
      <c r="A13" s="196" t="s">
        <v>100</v>
      </c>
      <c r="B13" s="176">
        <f>SUMPRODUCT(B8:B12,C8:C12)</f>
        <v>9.75</v>
      </c>
      <c r="C13" s="163">
        <f>SUM(C8:C12)</f>
        <v>14</v>
      </c>
      <c r="D13" s="177">
        <f>SUMPRODUCT(D8:D12,E8:E12)</f>
        <v>6.5</v>
      </c>
      <c r="E13" s="164">
        <f>SUM(E8:E12)</f>
        <v>14</v>
      </c>
      <c r="F13" s="165">
        <f>SUMPRODUCT(F8:F12,G8:G12)</f>
        <v>9.75</v>
      </c>
      <c r="G13" s="195">
        <f>SUM(G8:G12)</f>
        <v>14</v>
      </c>
      <c r="H13" s="186"/>
      <c r="I13" s="186"/>
    </row>
    <row r="14" spans="1:13" ht="18.399999999999999" customHeight="1">
      <c r="A14" s="313" t="s">
        <v>101</v>
      </c>
      <c r="B14" s="330"/>
      <c r="C14" s="330"/>
      <c r="D14" s="315"/>
      <c r="E14" s="315"/>
      <c r="F14" s="315"/>
      <c r="G14" s="316"/>
      <c r="H14" s="185"/>
      <c r="I14" s="185"/>
    </row>
    <row r="15" spans="1:13" ht="60">
      <c r="A15" s="268" t="s">
        <v>102</v>
      </c>
      <c r="B15" s="292">
        <v>1</v>
      </c>
      <c r="C15" s="293">
        <v>2</v>
      </c>
      <c r="D15" s="296">
        <v>1</v>
      </c>
      <c r="E15" s="293">
        <v>2</v>
      </c>
      <c r="F15" s="166">
        <v>0.75</v>
      </c>
      <c r="G15" s="293">
        <v>2</v>
      </c>
      <c r="H15" s="187"/>
      <c r="I15" s="186"/>
      <c r="J15" s="1" t="s">
        <v>103</v>
      </c>
      <c r="L15" s="1" t="s">
        <v>104</v>
      </c>
    </row>
    <row r="16" spans="1:13" ht="210">
      <c r="A16" s="268" t="s">
        <v>105</v>
      </c>
      <c r="B16" s="294">
        <v>1</v>
      </c>
      <c r="C16" s="283">
        <v>3</v>
      </c>
      <c r="D16" s="269">
        <v>0.5</v>
      </c>
      <c r="E16" s="283">
        <v>3</v>
      </c>
      <c r="F16" s="270">
        <v>0.75</v>
      </c>
      <c r="G16" s="283">
        <v>3</v>
      </c>
      <c r="H16" s="187"/>
      <c r="I16" s="186"/>
      <c r="K16" s="1" t="s">
        <v>106</v>
      </c>
      <c r="L16" t="s">
        <v>107</v>
      </c>
    </row>
    <row r="17" spans="1:12" ht="135">
      <c r="A17" s="276" t="s">
        <v>108</v>
      </c>
      <c r="B17" s="282">
        <v>0.75</v>
      </c>
      <c r="C17" s="283">
        <v>3</v>
      </c>
      <c r="D17" s="272">
        <v>0.75</v>
      </c>
      <c r="E17" s="283">
        <v>3</v>
      </c>
      <c r="F17" s="169">
        <v>1</v>
      </c>
      <c r="G17" s="283">
        <v>3</v>
      </c>
      <c r="H17" s="187"/>
      <c r="I17" s="186"/>
      <c r="J17" s="1" t="s">
        <v>109</v>
      </c>
      <c r="K17" s="1" t="s">
        <v>110</v>
      </c>
    </row>
    <row r="18" spans="1:12" ht="45">
      <c r="A18" s="276" t="s">
        <v>111</v>
      </c>
      <c r="B18" s="282">
        <v>1</v>
      </c>
      <c r="C18" s="283">
        <v>3</v>
      </c>
      <c r="D18" s="272">
        <v>1</v>
      </c>
      <c r="E18" s="283">
        <v>3</v>
      </c>
      <c r="F18" s="169">
        <v>0.75</v>
      </c>
      <c r="G18" s="283">
        <v>3</v>
      </c>
      <c r="H18" s="187"/>
      <c r="I18" s="186"/>
      <c r="L18" s="1" t="s">
        <v>112</v>
      </c>
    </row>
    <row r="19" spans="1:12" ht="135">
      <c r="A19" s="277" t="s">
        <v>113</v>
      </c>
      <c r="B19" s="295">
        <v>1</v>
      </c>
      <c r="C19" s="283">
        <v>2</v>
      </c>
      <c r="D19" s="297">
        <v>0.25</v>
      </c>
      <c r="E19" s="283">
        <v>2</v>
      </c>
      <c r="F19" s="169">
        <v>0.25</v>
      </c>
      <c r="G19" s="283">
        <v>2</v>
      </c>
      <c r="H19" s="187"/>
      <c r="I19" s="186"/>
      <c r="K19" s="1" t="s">
        <v>114</v>
      </c>
      <c r="L19" s="1" t="s">
        <v>115</v>
      </c>
    </row>
    <row r="20" spans="1:12" ht="15">
      <c r="A20" s="287" t="s">
        <v>100</v>
      </c>
      <c r="B20" s="290">
        <f>SUMPRODUCT(B15:B19,C15:C19)</f>
        <v>12.25</v>
      </c>
      <c r="C20" s="286">
        <f>SUM(C15:C19)</f>
        <v>13</v>
      </c>
      <c r="D20" s="291">
        <f>SUMPRODUCT(D15:D19,E15:E19)</f>
        <v>9.25</v>
      </c>
      <c r="E20" s="162">
        <f>SUM(E15:E19)</f>
        <v>13</v>
      </c>
      <c r="F20" s="170">
        <f>SUMPRODUCT(F15:F19,G15:G19)</f>
        <v>9.5</v>
      </c>
      <c r="G20" s="195">
        <f>SUM(G15:G19)</f>
        <v>13</v>
      </c>
      <c r="H20" s="187"/>
      <c r="I20" s="186"/>
    </row>
    <row r="21" spans="1:12" ht="18.399999999999999" customHeight="1">
      <c r="A21" s="313" t="s">
        <v>116</v>
      </c>
      <c r="B21" s="321"/>
      <c r="C21" s="321"/>
      <c r="D21" s="315"/>
      <c r="E21" s="315"/>
      <c r="F21" s="315"/>
      <c r="G21" s="316"/>
      <c r="H21" s="185"/>
      <c r="I21" s="185"/>
    </row>
    <row r="22" spans="1:12" ht="75">
      <c r="A22" s="193" t="s">
        <v>117</v>
      </c>
      <c r="B22" s="157">
        <v>1</v>
      </c>
      <c r="C22" s="158">
        <v>2</v>
      </c>
      <c r="D22" s="159">
        <v>1</v>
      </c>
      <c r="E22" s="158">
        <v>2</v>
      </c>
      <c r="F22" s="160">
        <v>1</v>
      </c>
      <c r="G22" s="158">
        <v>2</v>
      </c>
      <c r="H22" s="187"/>
      <c r="I22" s="186"/>
    </row>
    <row r="23" spans="1:12" ht="15">
      <c r="A23" s="194" t="s">
        <v>118</v>
      </c>
      <c r="B23" s="157">
        <v>1</v>
      </c>
      <c r="C23" s="161">
        <v>1</v>
      </c>
      <c r="D23" s="159">
        <v>1</v>
      </c>
      <c r="E23" s="161">
        <v>1</v>
      </c>
      <c r="F23" s="160">
        <v>1</v>
      </c>
      <c r="G23" s="161">
        <v>1</v>
      </c>
      <c r="H23" s="187"/>
      <c r="I23" s="186"/>
    </row>
    <row r="24" spans="1:12" ht="120">
      <c r="A24" s="194" t="s">
        <v>119</v>
      </c>
      <c r="B24" s="157">
        <v>1</v>
      </c>
      <c r="C24" s="161">
        <v>1</v>
      </c>
      <c r="D24" s="159">
        <v>0</v>
      </c>
      <c r="E24" s="161">
        <v>1</v>
      </c>
      <c r="F24" s="160">
        <v>1</v>
      </c>
      <c r="G24" s="161">
        <v>1</v>
      </c>
      <c r="H24" s="187"/>
      <c r="I24" s="186"/>
      <c r="K24" s="1" t="s">
        <v>120</v>
      </c>
    </row>
    <row r="25" spans="1:12" ht="15">
      <c r="A25" s="196" t="s">
        <v>100</v>
      </c>
      <c r="B25" s="176">
        <f>SUMPRODUCT(B22:B24,C22:C24)</f>
        <v>4</v>
      </c>
      <c r="C25" s="163">
        <f>SUM(C22:C24)</f>
        <v>4</v>
      </c>
      <c r="D25" s="177">
        <f>SUMPRODUCT(D22:D24,E22:E24)</f>
        <v>3</v>
      </c>
      <c r="E25" s="164">
        <f>SUM(E22:E24)</f>
        <v>4</v>
      </c>
      <c r="F25" s="165">
        <f>SUMPRODUCT(F22:F24,G22:G24)</f>
        <v>4</v>
      </c>
      <c r="G25" s="195">
        <f>SUM(G22:G24)</f>
        <v>4</v>
      </c>
      <c r="H25" s="187"/>
      <c r="I25" s="186"/>
    </row>
    <row r="26" spans="1:12" ht="18.399999999999999" customHeight="1">
      <c r="A26" s="313" t="s">
        <v>121</v>
      </c>
      <c r="B26" s="330"/>
      <c r="C26" s="330"/>
      <c r="D26" s="315"/>
      <c r="E26" s="315"/>
      <c r="F26" s="315"/>
      <c r="G26" s="316"/>
      <c r="H26" s="185"/>
      <c r="I26" s="185"/>
    </row>
    <row r="27" spans="1:12" ht="60">
      <c r="A27" s="277" t="s">
        <v>122</v>
      </c>
      <c r="B27" s="278">
        <v>1</v>
      </c>
      <c r="C27" s="279">
        <v>2</v>
      </c>
      <c r="D27" s="272">
        <v>0.75</v>
      </c>
      <c r="E27" s="279">
        <v>2</v>
      </c>
      <c r="F27" s="171">
        <v>1</v>
      </c>
      <c r="G27" s="279">
        <v>2</v>
      </c>
      <c r="H27" s="187"/>
      <c r="I27" s="186"/>
      <c r="K27" t="s">
        <v>123</v>
      </c>
    </row>
    <row r="28" spans="1:12" ht="45">
      <c r="A28" s="277" t="s">
        <v>124</v>
      </c>
      <c r="B28" s="282">
        <v>1</v>
      </c>
      <c r="C28" s="284">
        <v>2</v>
      </c>
      <c r="D28" s="272">
        <v>1</v>
      </c>
      <c r="E28" s="284">
        <v>2</v>
      </c>
      <c r="F28" s="171">
        <v>1</v>
      </c>
      <c r="G28" s="284">
        <v>2</v>
      </c>
      <c r="H28" s="187"/>
      <c r="I28" s="186"/>
    </row>
    <row r="29" spans="1:12" ht="30">
      <c r="A29" s="277" t="s">
        <v>125</v>
      </c>
      <c r="B29" s="282">
        <v>1</v>
      </c>
      <c r="C29" s="284">
        <v>2</v>
      </c>
      <c r="D29" s="272">
        <v>0.9</v>
      </c>
      <c r="E29" s="284">
        <v>2</v>
      </c>
      <c r="F29" s="171">
        <v>1</v>
      </c>
      <c r="G29" s="284">
        <v>2</v>
      </c>
      <c r="H29" s="187"/>
      <c r="I29" s="186"/>
      <c r="K29" t="s">
        <v>126</v>
      </c>
    </row>
    <row r="30" spans="1:12" ht="75">
      <c r="A30" s="277" t="s">
        <v>127</v>
      </c>
      <c r="B30" s="282">
        <v>0.75</v>
      </c>
      <c r="C30" s="284">
        <v>3</v>
      </c>
      <c r="D30" s="272">
        <v>1</v>
      </c>
      <c r="E30" s="284">
        <v>3</v>
      </c>
      <c r="F30" s="171">
        <v>0.25</v>
      </c>
      <c r="G30" s="284">
        <v>3</v>
      </c>
      <c r="H30" s="187"/>
      <c r="I30" s="186"/>
      <c r="J30" t="s">
        <v>128</v>
      </c>
      <c r="L30" s="1" t="s">
        <v>129</v>
      </c>
    </row>
    <row r="31" spans="1:12" ht="15">
      <c r="A31" s="287" t="s">
        <v>100</v>
      </c>
      <c r="B31" s="290">
        <f>SUMPRODUCT(B27:B30,C27:C30)</f>
        <v>8.25</v>
      </c>
      <c r="C31" s="286">
        <f>SUM(C27:C30)</f>
        <v>9</v>
      </c>
      <c r="D31" s="291">
        <f>SUMPRODUCT(D27:D30,E27:E30)</f>
        <v>8.3000000000000007</v>
      </c>
      <c r="E31" s="164">
        <f>SUM(E27:E30)</f>
        <v>9</v>
      </c>
      <c r="F31" s="165">
        <f>SUMPRODUCT(F27:F30,G27:G30)</f>
        <v>6.75</v>
      </c>
      <c r="G31" s="195">
        <f>SUM(G27:G30)</f>
        <v>9</v>
      </c>
      <c r="H31" s="187"/>
      <c r="I31" s="186"/>
    </row>
    <row r="32" spans="1:12" ht="18.399999999999999" customHeight="1">
      <c r="A32" s="313" t="s">
        <v>130</v>
      </c>
      <c r="B32" s="314"/>
      <c r="C32" s="314"/>
      <c r="D32" s="315"/>
      <c r="E32" s="315"/>
      <c r="F32" s="315"/>
      <c r="G32" s="316"/>
      <c r="H32" s="185"/>
      <c r="I32" s="185"/>
    </row>
    <row r="33" spans="1:12" ht="15">
      <c r="A33" s="268" t="s">
        <v>131</v>
      </c>
      <c r="B33" s="278">
        <v>1</v>
      </c>
      <c r="C33" s="279">
        <v>1</v>
      </c>
      <c r="D33" s="288">
        <v>1</v>
      </c>
      <c r="E33" s="279">
        <v>1</v>
      </c>
      <c r="F33" s="174">
        <v>1</v>
      </c>
      <c r="G33" s="279">
        <v>1</v>
      </c>
      <c r="H33" s="187"/>
      <c r="I33" s="186"/>
    </row>
    <row r="34" spans="1:12" ht="15">
      <c r="A34" s="268" t="s">
        <v>132</v>
      </c>
      <c r="B34" s="280">
        <v>1</v>
      </c>
      <c r="C34" s="281">
        <v>1</v>
      </c>
      <c r="D34" s="274">
        <v>1</v>
      </c>
      <c r="E34" s="281">
        <v>1</v>
      </c>
      <c r="F34" s="275">
        <v>1</v>
      </c>
      <c r="G34" s="281">
        <v>1</v>
      </c>
      <c r="H34" s="187"/>
      <c r="I34" s="186"/>
    </row>
    <row r="35" spans="1:12" ht="409.6">
      <c r="A35" s="276" t="s">
        <v>133</v>
      </c>
      <c r="B35" s="282">
        <v>0.25</v>
      </c>
      <c r="C35" s="283">
        <v>3</v>
      </c>
      <c r="D35" s="272">
        <v>0.5</v>
      </c>
      <c r="E35" s="283">
        <v>3</v>
      </c>
      <c r="F35" s="171">
        <v>1</v>
      </c>
      <c r="G35" s="283">
        <v>3</v>
      </c>
      <c r="H35" s="187"/>
      <c r="I35" s="186"/>
      <c r="J35" s="301" t="s">
        <v>134</v>
      </c>
      <c r="K35" t="s">
        <v>135</v>
      </c>
    </row>
    <row r="36" spans="1:12" ht="30">
      <c r="A36" s="277" t="s">
        <v>136</v>
      </c>
      <c r="B36" s="282">
        <v>1</v>
      </c>
      <c r="C36" s="284">
        <v>3</v>
      </c>
      <c r="D36" s="272">
        <v>1</v>
      </c>
      <c r="E36" s="284">
        <v>3</v>
      </c>
      <c r="F36" s="171">
        <v>1</v>
      </c>
      <c r="G36" s="284">
        <v>3</v>
      </c>
      <c r="H36" s="186"/>
      <c r="I36" s="186"/>
    </row>
    <row r="37" spans="1:12" ht="15">
      <c r="A37" s="287" t="s">
        <v>100</v>
      </c>
      <c r="B37" s="285">
        <f>SUMPRODUCT(B33:B36,C33:C36)</f>
        <v>5.75</v>
      </c>
      <c r="C37" s="286">
        <f>SUM(C33:C36)</f>
        <v>8</v>
      </c>
      <c r="D37" s="289">
        <f>SUMPRODUCT(D33:D36,E33:E36)</f>
        <v>6.5</v>
      </c>
      <c r="E37" s="164">
        <f>SUM(E33:E36)</f>
        <v>8</v>
      </c>
      <c r="F37" s="165">
        <f>SUMPRODUCT(F33:F36,G33:G36)</f>
        <v>8</v>
      </c>
      <c r="G37" s="195">
        <f>SUM(G33:G36)</f>
        <v>8</v>
      </c>
      <c r="H37" s="187"/>
      <c r="I37" s="186"/>
    </row>
    <row r="38" spans="1:12" ht="18.399999999999999" customHeight="1">
      <c r="A38" s="313" t="s">
        <v>137</v>
      </c>
      <c r="B38" s="314"/>
      <c r="C38" s="314"/>
      <c r="D38" s="315"/>
      <c r="E38" s="315"/>
      <c r="F38" s="315"/>
      <c r="G38" s="316"/>
      <c r="H38" s="185"/>
      <c r="I38" s="185"/>
    </row>
    <row r="39" spans="1:12" ht="409.6">
      <c r="A39" s="276" t="s">
        <v>138</v>
      </c>
      <c r="B39" s="278">
        <v>0.5</v>
      </c>
      <c r="C39" s="293">
        <v>1</v>
      </c>
      <c r="D39" s="272">
        <v>0.5</v>
      </c>
      <c r="E39" s="293">
        <v>1</v>
      </c>
      <c r="F39" s="171">
        <v>0.75</v>
      </c>
      <c r="G39" s="293">
        <v>1</v>
      </c>
      <c r="H39" s="186"/>
      <c r="I39" s="186"/>
      <c r="J39" s="301" t="s">
        <v>139</v>
      </c>
      <c r="K39" t="s">
        <v>140</v>
      </c>
      <c r="L39" s="302" t="s">
        <v>141</v>
      </c>
    </row>
    <row r="40" spans="1:12" ht="409.6">
      <c r="A40" s="276" t="s">
        <v>142</v>
      </c>
      <c r="B40" s="282">
        <v>0</v>
      </c>
      <c r="C40" s="283">
        <v>4</v>
      </c>
      <c r="D40" s="272">
        <v>0.75</v>
      </c>
      <c r="E40" s="283">
        <v>4</v>
      </c>
      <c r="F40" s="171">
        <v>1</v>
      </c>
      <c r="G40" s="283">
        <v>4</v>
      </c>
      <c r="H40" s="186"/>
      <c r="I40" s="186"/>
      <c r="J40" s="301" t="s">
        <v>143</v>
      </c>
      <c r="K40" t="s">
        <v>144</v>
      </c>
    </row>
    <row r="41" spans="1:12" ht="15">
      <c r="A41" s="276" t="s">
        <v>145</v>
      </c>
      <c r="B41" s="282">
        <v>1</v>
      </c>
      <c r="C41" s="283">
        <v>3</v>
      </c>
      <c r="D41" s="272">
        <v>1</v>
      </c>
      <c r="E41" s="283">
        <v>3</v>
      </c>
      <c r="F41" s="171">
        <v>1</v>
      </c>
      <c r="G41" s="283">
        <v>3</v>
      </c>
      <c r="H41" s="186"/>
      <c r="I41" s="186"/>
    </row>
    <row r="42" spans="1:12" ht="60">
      <c r="A42" s="276" t="s">
        <v>146</v>
      </c>
      <c r="B42" s="282">
        <v>1</v>
      </c>
      <c r="C42" s="283">
        <v>2</v>
      </c>
      <c r="D42" s="272">
        <v>1</v>
      </c>
      <c r="E42" s="283">
        <v>2</v>
      </c>
      <c r="F42" s="171">
        <v>0.75</v>
      </c>
      <c r="G42" s="283">
        <v>2</v>
      </c>
      <c r="H42" s="186"/>
      <c r="L42" t="s">
        <v>147</v>
      </c>
    </row>
    <row r="43" spans="1:12" ht="409.6">
      <c r="A43" s="276" t="s">
        <v>148</v>
      </c>
      <c r="B43" s="282">
        <v>0.75</v>
      </c>
      <c r="C43" s="283">
        <v>2</v>
      </c>
      <c r="D43" s="272">
        <v>0.5</v>
      </c>
      <c r="E43" s="283">
        <v>2</v>
      </c>
      <c r="F43" s="171">
        <v>1</v>
      </c>
      <c r="G43" s="283">
        <v>2</v>
      </c>
      <c r="H43" s="186"/>
      <c r="I43" s="186"/>
      <c r="J43" s="302" t="s">
        <v>149</v>
      </c>
      <c r="K43" s="1" t="s">
        <v>150</v>
      </c>
    </row>
    <row r="44" spans="1:12" ht="15">
      <c r="A44" s="276" t="s">
        <v>151</v>
      </c>
      <c r="B44" s="282">
        <v>1</v>
      </c>
      <c r="C44" s="283">
        <v>3</v>
      </c>
      <c r="D44" s="272">
        <v>0.75</v>
      </c>
      <c r="E44" s="283">
        <v>3</v>
      </c>
      <c r="F44" s="171">
        <v>0.75</v>
      </c>
      <c r="G44" s="283">
        <v>3</v>
      </c>
      <c r="H44" s="186"/>
      <c r="I44" s="186"/>
      <c r="K44" t="s">
        <v>152</v>
      </c>
      <c r="L44" t="s">
        <v>153</v>
      </c>
    </row>
    <row r="45" spans="1:12" ht="409.6">
      <c r="A45" s="276" t="s">
        <v>154</v>
      </c>
      <c r="B45" s="282">
        <v>0</v>
      </c>
      <c r="C45" s="283">
        <v>3</v>
      </c>
      <c r="D45" s="272">
        <v>1</v>
      </c>
      <c r="E45" s="283">
        <v>3</v>
      </c>
      <c r="F45" s="171">
        <v>1</v>
      </c>
      <c r="G45" s="283">
        <v>3</v>
      </c>
      <c r="H45" s="186"/>
      <c r="I45" s="186"/>
      <c r="J45" s="301" t="s">
        <v>155</v>
      </c>
    </row>
    <row r="46" spans="1:12" ht="15">
      <c r="A46" s="276" t="s">
        <v>156</v>
      </c>
      <c r="B46" s="282">
        <v>1</v>
      </c>
      <c r="C46" s="283">
        <v>4</v>
      </c>
      <c r="D46" s="272">
        <v>0</v>
      </c>
      <c r="E46" s="283">
        <v>4</v>
      </c>
      <c r="F46" s="171">
        <v>1</v>
      </c>
      <c r="G46" s="283">
        <v>4</v>
      </c>
      <c r="H46" s="186"/>
      <c r="I46" s="186"/>
      <c r="K46" t="s">
        <v>157</v>
      </c>
    </row>
    <row r="47" spans="1:12" ht="60">
      <c r="A47" s="277" t="s">
        <v>158</v>
      </c>
      <c r="B47" s="282">
        <v>1</v>
      </c>
      <c r="C47" s="284">
        <v>10</v>
      </c>
      <c r="D47" s="272">
        <v>0.75</v>
      </c>
      <c r="E47" s="284">
        <v>10</v>
      </c>
      <c r="F47" s="171">
        <v>1</v>
      </c>
      <c r="G47" s="284">
        <v>10</v>
      </c>
      <c r="H47" s="186"/>
      <c r="I47" s="186"/>
      <c r="K47" t="s">
        <v>159</v>
      </c>
    </row>
    <row r="48" spans="1:12" ht="409.6">
      <c r="A48" s="277" t="s">
        <v>160</v>
      </c>
      <c r="B48" s="282">
        <v>0</v>
      </c>
      <c r="C48" s="284">
        <v>6</v>
      </c>
      <c r="D48" s="272">
        <v>0</v>
      </c>
      <c r="E48" s="284">
        <v>6</v>
      </c>
      <c r="F48" s="171">
        <v>0</v>
      </c>
      <c r="G48" s="284">
        <v>6</v>
      </c>
      <c r="H48" s="186"/>
      <c r="I48" s="186"/>
      <c r="J48" s="301" t="s">
        <v>161</v>
      </c>
      <c r="K48" s="1" t="s">
        <v>162</v>
      </c>
      <c r="L48" s="301" t="s">
        <v>163</v>
      </c>
    </row>
    <row r="49" spans="1:11" ht="15">
      <c r="A49" s="277" t="s">
        <v>164</v>
      </c>
      <c r="B49" s="282">
        <v>1</v>
      </c>
      <c r="C49" s="284">
        <v>3</v>
      </c>
      <c r="D49" s="272">
        <v>1</v>
      </c>
      <c r="E49" s="284">
        <v>3</v>
      </c>
      <c r="F49" s="171">
        <v>1</v>
      </c>
      <c r="G49" s="284">
        <v>3</v>
      </c>
      <c r="H49" s="186"/>
      <c r="I49" s="186"/>
    </row>
    <row r="50" spans="1:11" ht="15">
      <c r="A50" s="287" t="s">
        <v>100</v>
      </c>
      <c r="B50" s="285">
        <f>SUMPRODUCT(B39:B49,C39:C49)</f>
        <v>27</v>
      </c>
      <c r="C50" s="286">
        <f>SUM(C39:C49)</f>
        <v>41</v>
      </c>
      <c r="D50" s="289">
        <f>SUMPRODUCT(D39:D49,E39:E49)</f>
        <v>25.25</v>
      </c>
      <c r="E50" s="164">
        <f>SUM(E39:E49)</f>
        <v>41</v>
      </c>
      <c r="F50" s="165">
        <f>SUMPRODUCT(F39:F49,G39:G49)</f>
        <v>33.5</v>
      </c>
      <c r="G50" s="195">
        <f>SUM(G39:G49)</f>
        <v>41</v>
      </c>
      <c r="H50" s="187"/>
      <c r="I50" s="186"/>
    </row>
    <row r="51" spans="1:11" ht="18.399999999999999" customHeight="1">
      <c r="A51" s="313" t="s">
        <v>165</v>
      </c>
      <c r="B51" s="321"/>
      <c r="C51" s="321"/>
      <c r="D51" s="315"/>
      <c r="E51" s="315"/>
      <c r="F51" s="315"/>
      <c r="G51" s="316"/>
      <c r="H51" s="185"/>
      <c r="I51" s="185"/>
    </row>
    <row r="52" spans="1:11" ht="90">
      <c r="A52" s="197" t="s">
        <v>166</v>
      </c>
      <c r="B52" s="172">
        <v>1</v>
      </c>
      <c r="C52" s="175">
        <v>2</v>
      </c>
      <c r="D52" s="173">
        <v>0</v>
      </c>
      <c r="E52" s="175">
        <v>2</v>
      </c>
      <c r="F52" s="174">
        <v>1</v>
      </c>
      <c r="G52" s="175">
        <v>2</v>
      </c>
      <c r="H52" s="187"/>
      <c r="I52" s="186"/>
      <c r="K52" s="1" t="s">
        <v>167</v>
      </c>
    </row>
    <row r="53" spans="1:11" ht="30">
      <c r="A53" s="194" t="s">
        <v>168</v>
      </c>
      <c r="B53" s="167">
        <v>1</v>
      </c>
      <c r="C53" s="161">
        <v>2</v>
      </c>
      <c r="D53" s="168">
        <v>1</v>
      </c>
      <c r="E53" s="161">
        <v>2</v>
      </c>
      <c r="F53" s="171">
        <v>1</v>
      </c>
      <c r="G53" s="161">
        <v>2</v>
      </c>
      <c r="H53" s="186"/>
      <c r="I53" s="186"/>
    </row>
    <row r="54" spans="1:11" ht="15">
      <c r="A54" s="194" t="s">
        <v>169</v>
      </c>
      <c r="B54" s="271">
        <v>0</v>
      </c>
      <c r="C54" s="161">
        <v>1</v>
      </c>
      <c r="D54" s="272">
        <v>1</v>
      </c>
      <c r="E54" s="161">
        <v>1</v>
      </c>
      <c r="F54" s="273">
        <v>1</v>
      </c>
      <c r="G54" s="161">
        <v>1</v>
      </c>
      <c r="H54" s="186"/>
      <c r="I54" s="186"/>
      <c r="J54" t="s">
        <v>170</v>
      </c>
    </row>
    <row r="55" spans="1:11" ht="120">
      <c r="A55" s="194" t="s">
        <v>171</v>
      </c>
      <c r="B55" s="271">
        <v>0.5</v>
      </c>
      <c r="C55" s="161">
        <v>4</v>
      </c>
      <c r="D55" s="272">
        <v>1</v>
      </c>
      <c r="E55" s="161">
        <v>4</v>
      </c>
      <c r="F55" s="273">
        <v>1</v>
      </c>
      <c r="G55" s="161">
        <v>4</v>
      </c>
      <c r="H55" s="186"/>
      <c r="I55" s="186"/>
      <c r="J55" s="1" t="s">
        <v>172</v>
      </c>
    </row>
    <row r="56" spans="1:11" ht="45">
      <c r="A56" s="193" t="s">
        <v>173</v>
      </c>
      <c r="B56" s="303">
        <v>1</v>
      </c>
      <c r="C56" s="158">
        <v>2</v>
      </c>
      <c r="D56" s="304">
        <v>1</v>
      </c>
      <c r="E56" s="158">
        <v>2</v>
      </c>
      <c r="F56" s="305">
        <v>1</v>
      </c>
      <c r="G56" s="158">
        <v>2</v>
      </c>
      <c r="H56" s="188"/>
      <c r="I56" s="186"/>
    </row>
    <row r="57" spans="1:11" ht="15">
      <c r="A57" s="198" t="s">
        <v>100</v>
      </c>
      <c r="B57" s="176">
        <f>SUMPRODUCT(B52:B56,C52:C56)</f>
        <v>8</v>
      </c>
      <c r="C57" s="163">
        <f>SUM(C52:C56)</f>
        <v>11</v>
      </c>
      <c r="D57" s="177">
        <f>SUMPRODUCT(D52:D56,E52:E56)</f>
        <v>9</v>
      </c>
      <c r="E57" s="164">
        <f>SUM(E52:E56)</f>
        <v>11</v>
      </c>
      <c r="F57" s="178">
        <f>SUMPRODUCT(F52:F56,G52:G56)</f>
        <v>11</v>
      </c>
      <c r="G57" s="199">
        <f>SUM(G52:G56)</f>
        <v>11</v>
      </c>
      <c r="H57" s="186"/>
      <c r="I57" s="186"/>
    </row>
    <row r="58" spans="1:11" ht="18.399999999999999" customHeight="1">
      <c r="A58" s="313" t="s">
        <v>76</v>
      </c>
      <c r="B58" s="315"/>
      <c r="C58" s="315"/>
      <c r="D58" s="315"/>
      <c r="E58" s="315"/>
      <c r="F58" s="315"/>
      <c r="G58" s="316"/>
      <c r="H58" s="185"/>
      <c r="I58" s="185"/>
    </row>
    <row r="59" spans="1:11" ht="15">
      <c r="A59" s="200" t="s">
        <v>174</v>
      </c>
      <c r="B59" s="179">
        <f>B13+B20+B25+B31+B37+B50+B57</f>
        <v>75</v>
      </c>
      <c r="C59" s="180">
        <f>C13+C20+C25+C31+C37+C50+C57</f>
        <v>100</v>
      </c>
      <c r="D59" s="181">
        <f>D13+D20+D25+D31+D37+D50+D57</f>
        <v>67.8</v>
      </c>
      <c r="E59" s="182">
        <f>E13+E20+E25+E31+E37+E50+E57</f>
        <v>100</v>
      </c>
      <c r="F59" s="183">
        <f>F13+F20+F25+F31+F37+F50+F57</f>
        <v>82.5</v>
      </c>
      <c r="G59" s="201">
        <f>G13+G20+G25+G31+G37+G50+G57</f>
        <v>100</v>
      </c>
      <c r="H59" s="188"/>
      <c r="I59" s="186"/>
    </row>
    <row r="60" spans="1:11" ht="15">
      <c r="A60" s="202" t="s">
        <v>175</v>
      </c>
      <c r="B60" s="317">
        <f>B59/C59</f>
        <v>0.75</v>
      </c>
      <c r="C60" s="317"/>
      <c r="D60" s="318">
        <f>D59/E59</f>
        <v>0.67799999999999994</v>
      </c>
      <c r="E60" s="318"/>
      <c r="F60" s="319">
        <f>F59/G59</f>
        <v>0.82499999999999996</v>
      </c>
      <c r="G60" s="320"/>
      <c r="H60" s="190"/>
      <c r="I60" s="190"/>
    </row>
    <row r="61" spans="1:11" ht="15">
      <c r="H61" s="189"/>
      <c r="I61" s="189"/>
    </row>
    <row r="62" spans="1:11" ht="15">
      <c r="H62" s="189"/>
      <c r="I62" s="189"/>
    </row>
    <row r="63" spans="1:11" ht="15">
      <c r="H63" s="189"/>
      <c r="I63" s="189"/>
    </row>
    <row r="64" spans="1:11" ht="15">
      <c r="H64" s="189"/>
      <c r="I64" s="189"/>
    </row>
    <row r="65" spans="8:9" ht="15">
      <c r="H65" s="189"/>
      <c r="I65" s="189"/>
    </row>
    <row r="66" spans="8:9" ht="15">
      <c r="H66" s="189"/>
      <c r="I66" s="189"/>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40" workbookViewId="0">
      <selection activeCell="B51" sqref="B51"/>
    </sheetView>
  </sheetViews>
  <sheetFormatPr defaultRowHeight="15"/>
  <cols>
    <col min="1" max="1" width="73" customWidth="1"/>
    <col min="5" max="5" width="11" bestFit="1" customWidth="1"/>
    <col min="6" max="6" width="50.5703125" customWidth="1"/>
  </cols>
  <sheetData>
    <row r="1" spans="1:7" ht="18.75">
      <c r="A1" s="345" t="s">
        <v>80</v>
      </c>
      <c r="B1" s="346"/>
      <c r="C1" s="346"/>
      <c r="D1" s="346"/>
      <c r="E1" s="346"/>
      <c r="F1" s="346"/>
    </row>
    <row r="2" spans="1:7">
      <c r="A2" s="204"/>
      <c r="B2" s="204"/>
      <c r="C2" s="205"/>
      <c r="D2" s="205"/>
      <c r="E2" s="204"/>
      <c r="F2" s="205"/>
    </row>
    <row r="3" spans="1:7" ht="18.75">
      <c r="A3" s="345" t="s">
        <v>51</v>
      </c>
      <c r="B3" s="346"/>
      <c r="C3" s="346"/>
      <c r="D3" s="346"/>
      <c r="E3" s="346"/>
      <c r="F3" s="346"/>
    </row>
    <row r="5" spans="1:7" ht="23.25">
      <c r="A5" s="347" t="s">
        <v>0</v>
      </c>
      <c r="B5" s="347"/>
      <c r="C5" s="347"/>
      <c r="D5" s="347"/>
      <c r="E5" s="347"/>
      <c r="F5" s="347"/>
    </row>
    <row r="6" spans="1:7">
      <c r="A6" s="206" t="s">
        <v>52</v>
      </c>
      <c r="B6" s="348" t="s">
        <v>176</v>
      </c>
      <c r="C6" s="348"/>
      <c r="D6" s="348"/>
      <c r="E6" s="348"/>
      <c r="F6" s="349"/>
    </row>
    <row r="7" spans="1:7">
      <c r="A7" s="207" t="s">
        <v>177</v>
      </c>
      <c r="B7" s="208" t="s">
        <v>48</v>
      </c>
      <c r="C7" s="208" t="s">
        <v>178</v>
      </c>
      <c r="D7" s="208" t="s">
        <v>3</v>
      </c>
      <c r="E7" s="208" t="s">
        <v>179</v>
      </c>
      <c r="F7" s="209" t="s">
        <v>82</v>
      </c>
    </row>
    <row r="8" spans="1:7" ht="409.6">
      <c r="A8" s="210" t="s">
        <v>180</v>
      </c>
      <c r="B8" s="298">
        <v>0.8</v>
      </c>
      <c r="C8" s="211">
        <v>1</v>
      </c>
      <c r="D8" s="211">
        <v>14</v>
      </c>
      <c r="E8" s="299">
        <f t="shared" ref="E8:E19" si="0">B8*C8*D8</f>
        <v>11.200000000000001</v>
      </c>
      <c r="F8" s="300" t="s">
        <v>181</v>
      </c>
      <c r="G8" t="s">
        <v>182</v>
      </c>
    </row>
    <row r="9" spans="1:7">
      <c r="A9" s="210" t="s">
        <v>183</v>
      </c>
      <c r="B9" s="211">
        <v>1</v>
      </c>
      <c r="C9" s="211">
        <v>1</v>
      </c>
      <c r="D9" s="211">
        <v>7</v>
      </c>
      <c r="E9" s="211">
        <f t="shared" si="0"/>
        <v>7</v>
      </c>
      <c r="F9" s="213"/>
      <c r="G9" t="s">
        <v>182</v>
      </c>
    </row>
    <row r="10" spans="1:7">
      <c r="A10" s="210" t="s">
        <v>184</v>
      </c>
      <c r="B10" s="211">
        <v>1</v>
      </c>
      <c r="C10" s="211">
        <v>1</v>
      </c>
      <c r="D10" s="211">
        <v>12</v>
      </c>
      <c r="E10" s="211">
        <f t="shared" si="0"/>
        <v>12</v>
      </c>
      <c r="F10" s="213"/>
      <c r="G10" t="s">
        <v>182</v>
      </c>
    </row>
    <row r="11" spans="1:7" ht="75">
      <c r="A11" s="210" t="s">
        <v>185</v>
      </c>
      <c r="B11" s="299">
        <f>12/13</f>
        <v>0.92307692307692313</v>
      </c>
      <c r="C11" s="211">
        <v>1</v>
      </c>
      <c r="D11" s="211">
        <v>10</v>
      </c>
      <c r="E11" s="299">
        <f t="shared" si="0"/>
        <v>9.2307692307692317</v>
      </c>
      <c r="F11" s="300" t="s">
        <v>186</v>
      </c>
      <c r="G11" t="s">
        <v>182</v>
      </c>
    </row>
    <row r="12" spans="1:7" ht="90">
      <c r="A12" s="210" t="s">
        <v>187</v>
      </c>
      <c r="B12" s="211">
        <v>0.85</v>
      </c>
      <c r="C12" s="211">
        <v>1</v>
      </c>
      <c r="D12" s="211">
        <v>6</v>
      </c>
      <c r="E12" s="211">
        <f t="shared" si="0"/>
        <v>5.0999999999999996</v>
      </c>
      <c r="F12" s="212" t="s">
        <v>188</v>
      </c>
      <c r="G12" t="s">
        <v>189</v>
      </c>
    </row>
    <row r="13" spans="1:7" ht="45">
      <c r="A13" s="210" t="s">
        <v>190</v>
      </c>
      <c r="B13" s="211">
        <v>0.85</v>
      </c>
      <c r="C13" s="211">
        <v>1</v>
      </c>
      <c r="D13" s="211">
        <v>7</v>
      </c>
      <c r="E13" s="211">
        <f t="shared" si="0"/>
        <v>5.95</v>
      </c>
      <c r="F13" s="212" t="s">
        <v>191</v>
      </c>
      <c r="G13" t="s">
        <v>189</v>
      </c>
    </row>
    <row r="14" spans="1:7" ht="60">
      <c r="A14" s="210" t="s">
        <v>192</v>
      </c>
      <c r="B14" s="211">
        <v>1</v>
      </c>
      <c r="C14" s="211">
        <v>1</v>
      </c>
      <c r="D14" s="211">
        <v>8</v>
      </c>
      <c r="E14" s="211">
        <f t="shared" si="0"/>
        <v>8</v>
      </c>
      <c r="F14" s="212" t="s">
        <v>193</v>
      </c>
      <c r="G14" t="s">
        <v>189</v>
      </c>
    </row>
    <row r="15" spans="1:7" ht="45">
      <c r="A15" s="210" t="s">
        <v>194</v>
      </c>
      <c r="B15" s="211">
        <v>0.95</v>
      </c>
      <c r="C15" s="211">
        <v>1</v>
      </c>
      <c r="D15" s="211">
        <v>8</v>
      </c>
      <c r="E15" s="211">
        <f t="shared" si="0"/>
        <v>7.6</v>
      </c>
      <c r="F15" s="212" t="s">
        <v>195</v>
      </c>
      <c r="G15" t="s">
        <v>189</v>
      </c>
    </row>
    <row r="16" spans="1:7" ht="75">
      <c r="A16" s="210" t="s">
        <v>196</v>
      </c>
      <c r="B16" s="211">
        <v>0.9</v>
      </c>
      <c r="C16" s="211">
        <v>1</v>
      </c>
      <c r="D16" s="211">
        <v>8</v>
      </c>
      <c r="E16" s="211">
        <f t="shared" si="0"/>
        <v>7.2</v>
      </c>
      <c r="F16" s="212" t="s">
        <v>197</v>
      </c>
      <c r="G16" t="s">
        <v>198</v>
      </c>
    </row>
    <row r="17" spans="1:7" ht="105">
      <c r="A17" s="210" t="s">
        <v>199</v>
      </c>
      <c r="B17" s="211">
        <v>0.85</v>
      </c>
      <c r="C17" s="211">
        <v>1</v>
      </c>
      <c r="D17" s="211">
        <v>7</v>
      </c>
      <c r="E17" s="211">
        <f t="shared" si="0"/>
        <v>5.95</v>
      </c>
      <c r="F17" s="212" t="s">
        <v>200</v>
      </c>
      <c r="G17" t="s">
        <v>198</v>
      </c>
    </row>
    <row r="18" spans="1:7" ht="60">
      <c r="A18" s="210" t="s">
        <v>201</v>
      </c>
      <c r="B18" s="211">
        <v>0.8</v>
      </c>
      <c r="C18" s="211">
        <v>1</v>
      </c>
      <c r="D18" s="211">
        <v>5</v>
      </c>
      <c r="E18" s="211">
        <f t="shared" si="0"/>
        <v>4</v>
      </c>
      <c r="F18" s="212" t="s">
        <v>202</v>
      </c>
      <c r="G18" t="s">
        <v>198</v>
      </c>
    </row>
    <row r="19" spans="1:7">
      <c r="A19" s="210" t="s">
        <v>203</v>
      </c>
      <c r="B19" s="211">
        <v>1</v>
      </c>
      <c r="C19" s="211">
        <v>0.75</v>
      </c>
      <c r="D19" s="211">
        <v>8</v>
      </c>
      <c r="E19" s="211">
        <f t="shared" si="0"/>
        <v>6</v>
      </c>
      <c r="F19" s="213"/>
      <c r="G19" t="s">
        <v>198</v>
      </c>
    </row>
    <row r="20" spans="1:7">
      <c r="A20" s="214" t="s">
        <v>204</v>
      </c>
      <c r="B20" s="350"/>
      <c r="C20" s="350"/>
      <c r="D20" s="307">
        <f>SUM(D8:D19)</f>
        <v>100</v>
      </c>
      <c r="E20" s="264">
        <f>SUM(E8:E19)/D20 - E22*D22 - E21*D21</f>
        <v>0.89230769230769236</v>
      </c>
      <c r="F20" s="215"/>
    </row>
    <row r="21" spans="1:7">
      <c r="A21" s="216" t="s">
        <v>205</v>
      </c>
      <c r="D21" s="217">
        <v>0.15</v>
      </c>
    </row>
    <row r="22" spans="1:7">
      <c r="A22" s="216" t="s">
        <v>206</v>
      </c>
      <c r="D22" s="217">
        <v>0.2</v>
      </c>
      <c r="F22" t="s">
        <v>207</v>
      </c>
    </row>
    <row r="23" spans="1:7" ht="23.25">
      <c r="A23" s="351" t="s">
        <v>1</v>
      </c>
      <c r="B23" s="352"/>
      <c r="C23" s="352"/>
      <c r="D23" s="352"/>
      <c r="E23" s="352"/>
      <c r="F23" s="353"/>
    </row>
    <row r="24" spans="1:7" ht="25.5" customHeight="1">
      <c r="A24" s="226" t="s">
        <v>52</v>
      </c>
      <c r="B24" s="337" t="s">
        <v>208</v>
      </c>
      <c r="C24" s="338"/>
      <c r="D24" s="338"/>
      <c r="E24" s="338"/>
      <c r="F24" s="339"/>
    </row>
    <row r="25" spans="1:7">
      <c r="A25" s="226" t="s">
        <v>177</v>
      </c>
      <c r="B25" s="218" t="s">
        <v>48</v>
      </c>
      <c r="C25" s="218" t="s">
        <v>178</v>
      </c>
      <c r="D25" s="218" t="s">
        <v>3</v>
      </c>
      <c r="E25" s="218" t="s">
        <v>179</v>
      </c>
      <c r="F25" s="227" t="s">
        <v>82</v>
      </c>
    </row>
    <row r="26" spans="1:7" ht="30">
      <c r="A26" s="226" t="s">
        <v>209</v>
      </c>
      <c r="B26" s="239">
        <v>0.9</v>
      </c>
      <c r="C26" s="239">
        <v>1</v>
      </c>
      <c r="D26" s="218">
        <v>14</v>
      </c>
      <c r="E26" s="218">
        <f>B26*C26*D26</f>
        <v>12.6</v>
      </c>
      <c r="F26" s="227" t="s">
        <v>210</v>
      </c>
      <c r="G26" t="s">
        <v>182</v>
      </c>
    </row>
    <row r="27" spans="1:7" ht="105">
      <c r="A27" s="226" t="s">
        <v>211</v>
      </c>
      <c r="B27" s="239">
        <v>0.85</v>
      </c>
      <c r="C27" s="239">
        <v>1</v>
      </c>
      <c r="D27" s="218">
        <v>15</v>
      </c>
      <c r="E27" s="218">
        <f t="shared" ref="E27:E37" si="1">B27*C27*D27</f>
        <v>12.75</v>
      </c>
      <c r="F27" s="227" t="s">
        <v>212</v>
      </c>
      <c r="G27" t="s">
        <v>198</v>
      </c>
    </row>
    <row r="28" spans="1:7" ht="120">
      <c r="A28" s="226" t="s">
        <v>213</v>
      </c>
      <c r="B28" s="239">
        <v>0.9</v>
      </c>
      <c r="C28" s="239">
        <v>0.75</v>
      </c>
      <c r="D28" s="218">
        <v>5</v>
      </c>
      <c r="E28" s="218">
        <f t="shared" si="1"/>
        <v>3.375</v>
      </c>
      <c r="F28" s="227" t="s">
        <v>214</v>
      </c>
      <c r="G28" t="s">
        <v>198</v>
      </c>
    </row>
    <row r="29" spans="1:7">
      <c r="A29" s="226" t="s">
        <v>215</v>
      </c>
      <c r="B29" s="239">
        <v>1</v>
      </c>
      <c r="C29" s="239">
        <v>1</v>
      </c>
      <c r="D29" s="218">
        <v>6</v>
      </c>
      <c r="E29" s="218">
        <f t="shared" si="1"/>
        <v>6</v>
      </c>
      <c r="F29" s="227"/>
      <c r="G29" t="s">
        <v>189</v>
      </c>
    </row>
    <row r="30" spans="1:7" ht="45">
      <c r="A30" s="226" t="s">
        <v>216</v>
      </c>
      <c r="B30" s="239">
        <v>0.9</v>
      </c>
      <c r="C30" s="239">
        <v>1</v>
      </c>
      <c r="D30" s="218">
        <v>6</v>
      </c>
      <c r="E30" s="218">
        <f t="shared" si="1"/>
        <v>5.4</v>
      </c>
      <c r="F30" s="227" t="s">
        <v>217</v>
      </c>
      <c r="G30" t="s">
        <v>182</v>
      </c>
    </row>
    <row r="31" spans="1:7" ht="75">
      <c r="A31" s="226" t="s">
        <v>218</v>
      </c>
      <c r="B31" s="239">
        <v>0.95</v>
      </c>
      <c r="C31" s="239">
        <v>1</v>
      </c>
      <c r="D31" s="218">
        <v>10</v>
      </c>
      <c r="E31" s="218">
        <f t="shared" si="1"/>
        <v>9.5</v>
      </c>
      <c r="F31" s="227" t="s">
        <v>219</v>
      </c>
      <c r="G31" t="s">
        <v>198</v>
      </c>
    </row>
    <row r="32" spans="1:7">
      <c r="A32" s="226" t="s">
        <v>220</v>
      </c>
      <c r="B32" s="239">
        <v>1</v>
      </c>
      <c r="C32" s="239">
        <v>1</v>
      </c>
      <c r="D32" s="218">
        <v>6</v>
      </c>
      <c r="E32" s="218">
        <f t="shared" si="1"/>
        <v>6</v>
      </c>
      <c r="F32" s="227"/>
      <c r="G32" t="s">
        <v>189</v>
      </c>
    </row>
    <row r="33" spans="1:7">
      <c r="A33" s="226" t="s">
        <v>221</v>
      </c>
      <c r="B33" s="239">
        <v>1</v>
      </c>
      <c r="C33" s="239">
        <v>1</v>
      </c>
      <c r="D33" s="218">
        <v>6</v>
      </c>
      <c r="E33" s="218">
        <f t="shared" si="1"/>
        <v>6</v>
      </c>
      <c r="F33" s="227"/>
      <c r="G33" t="s">
        <v>189</v>
      </c>
    </row>
    <row r="34" spans="1:7">
      <c r="A34" s="226" t="s">
        <v>222</v>
      </c>
      <c r="B34" s="239">
        <v>0.95</v>
      </c>
      <c r="C34" s="239">
        <v>1</v>
      </c>
      <c r="D34" s="218">
        <v>8</v>
      </c>
      <c r="E34" s="218">
        <f t="shared" si="1"/>
        <v>7.6</v>
      </c>
      <c r="F34" s="227" t="s">
        <v>223</v>
      </c>
      <c r="G34" t="s">
        <v>189</v>
      </c>
    </row>
    <row r="35" spans="1:7" ht="45">
      <c r="A35" s="226" t="s">
        <v>224</v>
      </c>
      <c r="B35" s="239">
        <v>0.95</v>
      </c>
      <c r="C35" s="239">
        <v>1</v>
      </c>
      <c r="D35" s="218">
        <v>8</v>
      </c>
      <c r="E35" s="218">
        <f t="shared" si="1"/>
        <v>7.6</v>
      </c>
      <c r="F35" s="227" t="s">
        <v>225</v>
      </c>
      <c r="G35" t="s">
        <v>189</v>
      </c>
    </row>
    <row r="36" spans="1:7" ht="45">
      <c r="A36" s="226" t="s">
        <v>226</v>
      </c>
      <c r="B36" s="239">
        <v>0.9</v>
      </c>
      <c r="C36" s="239">
        <v>1</v>
      </c>
      <c r="D36" s="218">
        <v>14</v>
      </c>
      <c r="E36" s="218">
        <f t="shared" si="1"/>
        <v>12.6</v>
      </c>
      <c r="F36" s="227" t="s">
        <v>227</v>
      </c>
      <c r="G36" t="s">
        <v>182</v>
      </c>
    </row>
    <row r="37" spans="1:7">
      <c r="A37" s="226" t="s">
        <v>228</v>
      </c>
      <c r="B37" s="239">
        <v>1</v>
      </c>
      <c r="C37" s="239">
        <v>1</v>
      </c>
      <c r="D37" s="218">
        <v>2</v>
      </c>
      <c r="E37" s="218">
        <f t="shared" si="1"/>
        <v>2</v>
      </c>
      <c r="F37" s="227"/>
      <c r="G37" t="s">
        <v>182</v>
      </c>
    </row>
    <row r="38" spans="1:7">
      <c r="A38" s="228" t="s">
        <v>204</v>
      </c>
      <c r="B38" s="229"/>
      <c r="C38" s="248"/>
      <c r="D38" s="248">
        <f>SUM(D26:D37)</f>
        <v>100</v>
      </c>
      <c r="E38" s="230">
        <f>SUM(E26:E37)/D38 -E39*D39 -E40*D40-E41*D41</f>
        <v>0.88424999999999976</v>
      </c>
      <c r="F38" s="231"/>
    </row>
    <row r="39" spans="1:7">
      <c r="A39" s="219" t="s">
        <v>205</v>
      </c>
      <c r="C39" s="250"/>
      <c r="D39" s="249">
        <v>0.15</v>
      </c>
      <c r="E39">
        <v>0.2</v>
      </c>
      <c r="F39" t="s">
        <v>229</v>
      </c>
    </row>
    <row r="40" spans="1:7">
      <c r="A40" s="219" t="s">
        <v>206</v>
      </c>
      <c r="D40" s="220">
        <v>0.2</v>
      </c>
    </row>
    <row r="41" spans="1:7">
      <c r="A41" s="219" t="s">
        <v>230</v>
      </c>
      <c r="D41" s="221">
        <v>0.05</v>
      </c>
    </row>
    <row r="42" spans="1:7" ht="23.25">
      <c r="A42" s="340" t="s">
        <v>2</v>
      </c>
      <c r="B42" s="341"/>
      <c r="C42" s="341"/>
      <c r="D42" s="341"/>
      <c r="E42" s="341"/>
      <c r="F42" s="342"/>
    </row>
    <row r="43" spans="1:7">
      <c r="A43" s="232" t="s">
        <v>52</v>
      </c>
      <c r="B43" s="343" t="s">
        <v>231</v>
      </c>
      <c r="C43" s="343"/>
      <c r="D43" s="343"/>
      <c r="E43" s="343"/>
      <c r="F43" s="344"/>
    </row>
    <row r="44" spans="1:7">
      <c r="A44" s="233" t="s">
        <v>177</v>
      </c>
      <c r="B44" s="222" t="s">
        <v>48</v>
      </c>
      <c r="C44" s="222" t="s">
        <v>178</v>
      </c>
      <c r="D44" s="222" t="s">
        <v>3</v>
      </c>
      <c r="E44" s="222" t="s">
        <v>179</v>
      </c>
      <c r="F44" s="234" t="s">
        <v>82</v>
      </c>
    </row>
    <row r="45" spans="1:7" ht="75">
      <c r="A45" s="235" t="s">
        <v>232</v>
      </c>
      <c r="B45" s="223">
        <v>0.85</v>
      </c>
      <c r="C45" s="223">
        <v>1</v>
      </c>
      <c r="D45" s="223">
        <v>8</v>
      </c>
      <c r="E45" s="223">
        <f t="shared" ref="E45:E57" si="2">B45*C45*D45</f>
        <v>6.8</v>
      </c>
      <c r="F45" s="236" t="s">
        <v>233</v>
      </c>
      <c r="G45" t="s">
        <v>189</v>
      </c>
    </row>
    <row r="46" spans="1:7">
      <c r="A46" s="235" t="s">
        <v>234</v>
      </c>
      <c r="B46" s="223">
        <v>1</v>
      </c>
      <c r="C46" s="223">
        <v>1</v>
      </c>
      <c r="D46" s="223">
        <v>6</v>
      </c>
      <c r="E46" s="223">
        <f t="shared" si="2"/>
        <v>6</v>
      </c>
      <c r="F46" s="236"/>
      <c r="G46" t="s">
        <v>189</v>
      </c>
    </row>
    <row r="47" spans="1:7" ht="30">
      <c r="A47" s="235" t="s">
        <v>235</v>
      </c>
      <c r="B47" s="223">
        <v>1</v>
      </c>
      <c r="C47" s="223">
        <v>1</v>
      </c>
      <c r="D47" s="223">
        <v>6</v>
      </c>
      <c r="E47" s="223">
        <f t="shared" si="2"/>
        <v>6</v>
      </c>
      <c r="F47" s="236" t="s">
        <v>236</v>
      </c>
      <c r="G47" t="s">
        <v>189</v>
      </c>
    </row>
    <row r="48" spans="1:7">
      <c r="A48" s="235" t="s">
        <v>237</v>
      </c>
      <c r="B48" s="223">
        <v>1</v>
      </c>
      <c r="C48" s="223">
        <v>1</v>
      </c>
      <c r="D48" s="223">
        <v>6</v>
      </c>
      <c r="E48" s="223">
        <f t="shared" si="2"/>
        <v>6</v>
      </c>
      <c r="F48" s="236"/>
      <c r="G48" t="s">
        <v>189</v>
      </c>
    </row>
    <row r="49" spans="1:7" ht="45">
      <c r="A49" s="235" t="s">
        <v>238</v>
      </c>
      <c r="B49" s="223">
        <v>0.95</v>
      </c>
      <c r="C49" s="223">
        <v>1</v>
      </c>
      <c r="D49" s="223">
        <v>10</v>
      </c>
      <c r="E49" s="223">
        <f t="shared" si="2"/>
        <v>9.5</v>
      </c>
      <c r="F49" s="236" t="s">
        <v>239</v>
      </c>
      <c r="G49" t="s">
        <v>189</v>
      </c>
    </row>
    <row r="50" spans="1:7" ht="75">
      <c r="A50" s="235" t="s">
        <v>240</v>
      </c>
      <c r="B50" s="223">
        <v>0.77</v>
      </c>
      <c r="C50" s="223">
        <v>1</v>
      </c>
      <c r="D50" s="223">
        <v>10</v>
      </c>
      <c r="E50" s="223">
        <f t="shared" si="2"/>
        <v>7.7</v>
      </c>
      <c r="F50" s="306" t="s">
        <v>241</v>
      </c>
      <c r="G50" t="s">
        <v>182</v>
      </c>
    </row>
    <row r="51" spans="1:7" ht="45">
      <c r="A51" s="235" t="s">
        <v>242</v>
      </c>
      <c r="B51" s="223">
        <v>0.9</v>
      </c>
      <c r="C51" s="223">
        <v>1</v>
      </c>
      <c r="D51" s="223">
        <v>12</v>
      </c>
      <c r="E51" s="223">
        <f t="shared" si="2"/>
        <v>10.8</v>
      </c>
      <c r="F51" s="236" t="s">
        <v>243</v>
      </c>
      <c r="G51" t="s">
        <v>182</v>
      </c>
    </row>
    <row r="52" spans="1:7" ht="60">
      <c r="A52" s="235" t="s">
        <v>244</v>
      </c>
      <c r="B52" s="241">
        <v>0.9</v>
      </c>
      <c r="C52" s="241">
        <v>1</v>
      </c>
      <c r="D52" s="223">
        <v>12</v>
      </c>
      <c r="E52" s="223">
        <f t="shared" si="2"/>
        <v>10.8</v>
      </c>
      <c r="F52" s="236" t="s">
        <v>245</v>
      </c>
      <c r="G52" t="s">
        <v>182</v>
      </c>
    </row>
    <row r="53" spans="1:7">
      <c r="A53" s="245" t="s">
        <v>246</v>
      </c>
      <c r="B53" s="243">
        <v>1</v>
      </c>
      <c r="C53" s="243">
        <v>1</v>
      </c>
      <c r="D53" s="240">
        <v>6</v>
      </c>
      <c r="E53" s="223">
        <f t="shared" si="2"/>
        <v>6</v>
      </c>
      <c r="F53" s="242"/>
      <c r="G53" t="s">
        <v>198</v>
      </c>
    </row>
    <row r="54" spans="1:7">
      <c r="A54" s="245" t="s">
        <v>247</v>
      </c>
      <c r="B54" s="243">
        <v>1</v>
      </c>
      <c r="C54" s="243">
        <v>1</v>
      </c>
      <c r="D54" s="240">
        <v>5</v>
      </c>
      <c r="E54" s="223">
        <f t="shared" si="2"/>
        <v>5</v>
      </c>
      <c r="F54" s="242"/>
      <c r="G54" t="s">
        <v>198</v>
      </c>
    </row>
    <row r="55" spans="1:7">
      <c r="A55" s="245" t="s">
        <v>248</v>
      </c>
      <c r="B55" s="243">
        <v>1</v>
      </c>
      <c r="C55" s="243">
        <v>1</v>
      </c>
      <c r="D55" s="240">
        <v>5</v>
      </c>
      <c r="E55" s="223">
        <f t="shared" si="2"/>
        <v>5</v>
      </c>
      <c r="F55" s="242"/>
      <c r="G55" t="s">
        <v>198</v>
      </c>
    </row>
    <row r="56" spans="1:7">
      <c r="A56" s="245" t="s">
        <v>249</v>
      </c>
      <c r="B56" s="243">
        <v>0.95</v>
      </c>
      <c r="C56" s="243">
        <v>1</v>
      </c>
      <c r="D56" s="240">
        <v>4</v>
      </c>
      <c r="E56" s="223">
        <f t="shared" si="2"/>
        <v>3.8</v>
      </c>
      <c r="F56" s="242" t="s">
        <v>250</v>
      </c>
      <c r="G56" t="s">
        <v>198</v>
      </c>
    </row>
    <row r="57" spans="1:7">
      <c r="A57" s="245" t="s">
        <v>251</v>
      </c>
      <c r="B57" s="243">
        <v>1</v>
      </c>
      <c r="C57" s="243">
        <v>1</v>
      </c>
      <c r="D57" s="240">
        <v>8</v>
      </c>
      <c r="E57" s="223">
        <f t="shared" si="2"/>
        <v>8</v>
      </c>
      <c r="F57" s="242"/>
      <c r="G57" t="s">
        <v>198</v>
      </c>
    </row>
    <row r="58" spans="1:7">
      <c r="A58" s="245" t="s">
        <v>228</v>
      </c>
      <c r="B58" s="243">
        <v>1</v>
      </c>
      <c r="C58" s="243">
        <v>1</v>
      </c>
      <c r="D58" s="240">
        <v>2</v>
      </c>
      <c r="E58" s="223">
        <f t="shared" ref="E52:E58" si="3">B58*C58*D58</f>
        <v>2</v>
      </c>
      <c r="F58" s="242"/>
      <c r="G58" t="s">
        <v>198</v>
      </c>
    </row>
    <row r="59" spans="1:7">
      <c r="A59" s="246" t="s">
        <v>204</v>
      </c>
      <c r="B59" s="244"/>
      <c r="C59" s="244"/>
      <c r="D59" s="247">
        <f>SUM(D45:D58)</f>
        <v>100</v>
      </c>
      <c r="E59" s="237">
        <f>SUM(E45:E58)/D59 - D60*E60  - D61*E61 - D62*E62</f>
        <v>0.93399999999999994</v>
      </c>
      <c r="F59" s="238"/>
    </row>
    <row r="60" spans="1:7">
      <c r="A60" s="224" t="s">
        <v>205</v>
      </c>
      <c r="D60" s="220">
        <v>0.15</v>
      </c>
    </row>
    <row r="61" spans="1:7">
      <c r="A61" s="224" t="s">
        <v>206</v>
      </c>
      <c r="D61" s="220">
        <v>0.2</v>
      </c>
    </row>
    <row r="62" spans="1:7">
      <c r="A62" s="225" t="s">
        <v>230</v>
      </c>
      <c r="D62" s="221">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61 E4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1" t="s">
        <v>3</v>
      </c>
    </row>
    <row r="3" spans="1:7" ht="15">
      <c r="A3" s="52" t="s">
        <v>52</v>
      </c>
      <c r="B3" s="53"/>
      <c r="C3" s="54"/>
      <c r="D3" s="55"/>
      <c r="E3" s="56"/>
      <c r="F3" s="57"/>
      <c r="G3" s="311"/>
    </row>
    <row r="4" spans="1:7" ht="30">
      <c r="A4" s="58" t="s">
        <v>252</v>
      </c>
      <c r="B4" s="59"/>
      <c r="C4" s="60"/>
      <c r="D4" s="61"/>
      <c r="E4" s="62"/>
      <c r="F4" s="63"/>
      <c r="G4" s="64">
        <v>6</v>
      </c>
    </row>
    <row r="5" spans="1:7" ht="30">
      <c r="A5" s="65" t="s">
        <v>12</v>
      </c>
      <c r="B5" s="66"/>
      <c r="C5" s="67"/>
      <c r="D5" s="68"/>
      <c r="E5" s="69"/>
      <c r="F5" s="70"/>
      <c r="G5" s="71">
        <v>3</v>
      </c>
    </row>
    <row r="6" spans="1:7" ht="30">
      <c r="A6" s="65" t="s">
        <v>253</v>
      </c>
      <c r="B6" s="66"/>
      <c r="C6" s="67"/>
      <c r="D6" s="68"/>
      <c r="E6" s="69"/>
      <c r="F6" s="70"/>
      <c r="G6" s="71">
        <v>2</v>
      </c>
    </row>
    <row r="7" spans="1:7" ht="15">
      <c r="A7" s="65" t="s">
        <v>254</v>
      </c>
      <c r="B7" s="66"/>
      <c r="C7" s="67"/>
      <c r="D7" s="68"/>
      <c r="E7" s="69"/>
      <c r="F7" s="70"/>
      <c r="G7" s="71">
        <v>4</v>
      </c>
    </row>
    <row r="8" spans="1:7" ht="30">
      <c r="A8" s="65" t="s">
        <v>255</v>
      </c>
      <c r="B8" s="66"/>
      <c r="C8" s="67"/>
      <c r="D8" s="68"/>
      <c r="E8" s="69"/>
      <c r="F8" s="70"/>
      <c r="G8" s="71">
        <v>3</v>
      </c>
    </row>
    <row r="9" spans="1:7" ht="15">
      <c r="A9" s="65" t="s">
        <v>256</v>
      </c>
      <c r="B9" s="66"/>
      <c r="C9" s="67"/>
      <c r="D9" s="68"/>
      <c r="E9" s="69"/>
      <c r="F9" s="70"/>
      <c r="G9" s="71">
        <v>3</v>
      </c>
    </row>
    <row r="10" spans="1:7" ht="30">
      <c r="A10" s="65" t="s">
        <v>257</v>
      </c>
      <c r="B10" s="66"/>
      <c r="C10" s="67"/>
      <c r="D10" s="68"/>
      <c r="E10" s="69"/>
      <c r="F10" s="70"/>
      <c r="G10" s="71">
        <v>3</v>
      </c>
    </row>
    <row r="11" spans="1:7" ht="30">
      <c r="A11" s="65" t="s">
        <v>258</v>
      </c>
      <c r="B11" s="66"/>
      <c r="C11" s="67"/>
      <c r="D11" s="68"/>
      <c r="E11" s="69"/>
      <c r="F11" s="70"/>
      <c r="G11" s="71">
        <v>3</v>
      </c>
    </row>
    <row r="12" spans="1:7" ht="15">
      <c r="A12" s="65" t="s">
        <v>259</v>
      </c>
      <c r="B12" s="66"/>
      <c r="C12" s="67"/>
      <c r="D12" s="68"/>
      <c r="E12" s="69"/>
      <c r="F12" s="70"/>
      <c r="G12" s="71">
        <v>2</v>
      </c>
    </row>
    <row r="13" spans="1:7" ht="30">
      <c r="A13" s="65" t="s">
        <v>260</v>
      </c>
      <c r="B13" s="66"/>
      <c r="C13" s="67"/>
      <c r="D13" s="68"/>
      <c r="E13" s="69"/>
      <c r="F13" s="70"/>
      <c r="G13" s="71">
        <v>5</v>
      </c>
    </row>
    <row r="14" spans="1:7" ht="15">
      <c r="A14" s="65" t="s">
        <v>261</v>
      </c>
      <c r="B14" s="66"/>
      <c r="C14" s="67"/>
      <c r="D14" s="68"/>
      <c r="E14" s="69"/>
      <c r="F14" s="70"/>
      <c r="G14" s="71">
        <v>2</v>
      </c>
    </row>
    <row r="15" spans="1:7" ht="15">
      <c r="A15" s="65" t="s">
        <v>262</v>
      </c>
      <c r="B15" s="66"/>
      <c r="C15" s="67"/>
      <c r="D15" s="68"/>
      <c r="E15" s="69"/>
      <c r="F15" s="70"/>
      <c r="G15" s="71">
        <v>3</v>
      </c>
    </row>
    <row r="16" spans="1:7" ht="15">
      <c r="A16" s="65" t="s">
        <v>263</v>
      </c>
      <c r="B16" s="66"/>
      <c r="C16" s="67"/>
      <c r="D16" s="68"/>
      <c r="E16" s="69"/>
      <c r="F16" s="70"/>
      <c r="G16" s="71">
        <v>1</v>
      </c>
    </row>
    <row r="17" spans="1:7" ht="15">
      <c r="A17" s="65" t="s">
        <v>264</v>
      </c>
      <c r="B17" s="66"/>
      <c r="C17" s="67"/>
      <c r="D17" s="68"/>
      <c r="E17" s="69"/>
      <c r="F17" s="70"/>
      <c r="G17" s="71">
        <v>3</v>
      </c>
    </row>
    <row r="18" spans="1:7" ht="30">
      <c r="A18" s="65" t="s">
        <v>265</v>
      </c>
      <c r="B18" s="66"/>
      <c r="C18" s="67"/>
      <c r="D18" s="68"/>
      <c r="E18" s="69"/>
      <c r="F18" s="70"/>
      <c r="G18" s="71">
        <v>2</v>
      </c>
    </row>
    <row r="19" spans="1:7" ht="15">
      <c r="A19" s="65" t="s">
        <v>266</v>
      </c>
      <c r="B19" s="66"/>
      <c r="C19" s="67"/>
      <c r="D19" s="68"/>
      <c r="E19" s="69"/>
      <c r="F19" s="70"/>
      <c r="G19" s="71">
        <v>1</v>
      </c>
    </row>
    <row r="20" spans="1:7" ht="15">
      <c r="A20" s="65" t="s">
        <v>267</v>
      </c>
      <c r="B20" s="66"/>
      <c r="C20" s="67"/>
      <c r="D20" s="68"/>
      <c r="E20" s="69"/>
      <c r="F20" s="70"/>
      <c r="G20" s="71">
        <v>2</v>
      </c>
    </row>
    <row r="21" spans="1:7" ht="45">
      <c r="A21" s="65" t="s">
        <v>268</v>
      </c>
      <c r="B21" s="66"/>
      <c r="C21" s="67"/>
      <c r="D21" s="68"/>
      <c r="E21" s="69"/>
      <c r="F21" s="70"/>
      <c r="G21" s="71">
        <v>3</v>
      </c>
    </row>
    <row r="22" spans="1:7" ht="15">
      <c r="A22" s="65" t="s">
        <v>269</v>
      </c>
      <c r="B22" s="66"/>
      <c r="C22" s="67"/>
      <c r="D22" s="68"/>
      <c r="E22" s="69"/>
      <c r="F22" s="70"/>
      <c r="G22" s="71">
        <v>1</v>
      </c>
    </row>
    <row r="23" spans="1:7" ht="30">
      <c r="A23" s="65" t="s">
        <v>270</v>
      </c>
      <c r="B23" s="66"/>
      <c r="C23" s="67"/>
      <c r="D23" s="68"/>
      <c r="E23" s="69"/>
      <c r="F23" s="70"/>
      <c r="G23" s="71">
        <v>3</v>
      </c>
    </row>
    <row r="24" spans="1:7" ht="15">
      <c r="A24" s="65" t="s">
        <v>271</v>
      </c>
      <c r="B24" s="66"/>
      <c r="C24" s="67"/>
      <c r="D24" s="68"/>
      <c r="E24" s="69"/>
      <c r="F24" s="70"/>
      <c r="G24" s="71">
        <v>1</v>
      </c>
    </row>
    <row r="25" spans="1:7" ht="15">
      <c r="A25" s="65" t="s">
        <v>272</v>
      </c>
      <c r="B25" s="66"/>
      <c r="C25" s="67"/>
      <c r="D25" s="68"/>
      <c r="E25" s="69"/>
      <c r="F25" s="70"/>
      <c r="G25" s="71">
        <v>1</v>
      </c>
    </row>
    <row r="26" spans="1:7" ht="30">
      <c r="A26" s="65" t="s">
        <v>273</v>
      </c>
      <c r="B26" s="66"/>
      <c r="C26" s="67"/>
      <c r="D26" s="68"/>
      <c r="E26" s="69"/>
      <c r="F26" s="70"/>
      <c r="G26" s="71">
        <v>2</v>
      </c>
    </row>
    <row r="27" spans="1:7" ht="30">
      <c r="A27" s="72" t="s">
        <v>274</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12" t="s">
        <v>55</v>
      </c>
      <c r="I33" s="312"/>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275</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2020-12-23T21:37:25Z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