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linguanghui/Documents/"/>
    </mc:Choice>
  </mc:AlternateContent>
  <xr:revisionPtr revIDLastSave="0" documentId="13_ncr:1_{0B6C1C44-22EC-7748-A021-EAB619ED0814}" xr6:coauthVersionLast="36" xr6:coauthVersionMax="36" xr10:uidLastSave="{00000000-0000-0000-0000-000000000000}"/>
  <workbookProtection workbookPassword="CEE5" lockStructure="1"/>
  <bookViews>
    <workbookView xWindow="0" yWindow="460" windowWidth="25520" windowHeight="15540" xr2:uid="{00000000-000D-0000-FFFF-FFFF00000000}"/>
  </bookViews>
  <sheets>
    <sheet name="成绩单" sheetId="1" r:id="rId1"/>
    <sheet name="作业加减分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A58" i="2" l="1"/>
  <c r="A57" i="2"/>
  <c r="S56" i="2"/>
  <c r="A56" i="2"/>
  <c r="S55" i="2"/>
  <c r="A55" i="2"/>
  <c r="S54" i="2"/>
  <c r="A54" i="2"/>
  <c r="S53" i="2"/>
  <c r="A53" i="2"/>
  <c r="S52" i="2"/>
  <c r="A52" i="2"/>
  <c r="S51" i="2"/>
  <c r="A51" i="2"/>
  <c r="S50" i="2"/>
  <c r="A50" i="2"/>
  <c r="S49" i="2"/>
  <c r="A49" i="2"/>
  <c r="S48" i="2"/>
  <c r="A48" i="2"/>
  <c r="S47" i="2"/>
  <c r="A47" i="2"/>
  <c r="S46" i="2"/>
  <c r="A46" i="2"/>
  <c r="S45" i="2"/>
  <c r="L57" i="1" s="1"/>
  <c r="M57" i="1" s="1"/>
  <c r="A45" i="2"/>
  <c r="S44" i="2"/>
  <c r="A44" i="2"/>
  <c r="S43" i="2"/>
  <c r="L55" i="1" s="1"/>
  <c r="M55" i="1" s="1"/>
  <c r="A43" i="2"/>
  <c r="S42" i="2"/>
  <c r="A42" i="2"/>
  <c r="S41" i="2"/>
  <c r="L53" i="1" s="1"/>
  <c r="M53" i="1" s="1"/>
  <c r="A41" i="2"/>
  <c r="S40" i="2"/>
  <c r="L52" i="1" s="1"/>
  <c r="M52" i="1" s="1"/>
  <c r="A40" i="2"/>
  <c r="S39" i="2"/>
  <c r="A39" i="2"/>
  <c r="S38" i="2"/>
  <c r="A38" i="2"/>
  <c r="S37" i="2"/>
  <c r="L49" i="1" s="1"/>
  <c r="M49" i="1" s="1"/>
  <c r="A37" i="2"/>
  <c r="S36" i="2"/>
  <c r="L48" i="1" s="1"/>
  <c r="M48" i="1" s="1"/>
  <c r="A36" i="2"/>
  <c r="S35" i="2"/>
  <c r="L47" i="1" s="1"/>
  <c r="M47" i="1" s="1"/>
  <c r="N47" i="1" s="1"/>
  <c r="A35" i="2"/>
  <c r="S34" i="2"/>
  <c r="L46" i="1" s="1"/>
  <c r="M46" i="1" s="1"/>
  <c r="A34" i="2"/>
  <c r="S33" i="2"/>
  <c r="L45" i="1" s="1"/>
  <c r="M45" i="1" s="1"/>
  <c r="A33" i="2"/>
  <c r="S32" i="2"/>
  <c r="A32" i="2"/>
  <c r="S31" i="2"/>
  <c r="A31" i="2"/>
  <c r="S30" i="2"/>
  <c r="L42" i="1" s="1"/>
  <c r="M42" i="1" s="1"/>
  <c r="A30" i="2"/>
  <c r="S29" i="2"/>
  <c r="L41" i="1" s="1"/>
  <c r="M41" i="1" s="1"/>
  <c r="A29" i="2"/>
  <c r="S28" i="2"/>
  <c r="A28" i="2"/>
  <c r="S27" i="2"/>
  <c r="L39" i="1" s="1"/>
  <c r="M39" i="1" s="1"/>
  <c r="A27" i="2"/>
  <c r="S26" i="2"/>
  <c r="A26" i="2"/>
  <c r="S25" i="2"/>
  <c r="L37" i="1" s="1"/>
  <c r="M37" i="1" s="1"/>
  <c r="A25" i="2"/>
  <c r="S24" i="2"/>
  <c r="L36" i="1" s="1"/>
  <c r="M36" i="1" s="1"/>
  <c r="A24" i="2"/>
  <c r="S23" i="2"/>
  <c r="A23" i="2"/>
  <c r="S22" i="2"/>
  <c r="A22" i="2"/>
  <c r="S21" i="2"/>
  <c r="L33" i="1" s="1"/>
  <c r="M33" i="1" s="1"/>
  <c r="A21" i="2"/>
  <c r="S20" i="2"/>
  <c r="L32" i="1" s="1"/>
  <c r="M32" i="1" s="1"/>
  <c r="A20" i="2"/>
  <c r="S19" i="2"/>
  <c r="L31" i="1" s="1"/>
  <c r="M31" i="1" s="1"/>
  <c r="N31" i="1" s="1"/>
  <c r="A19" i="2"/>
  <c r="S18" i="2"/>
  <c r="A18" i="2"/>
  <c r="S17" i="2"/>
  <c r="L29" i="1" s="1"/>
  <c r="M29" i="1" s="1"/>
  <c r="A17" i="2"/>
  <c r="S16" i="2"/>
  <c r="L28" i="1" s="1"/>
  <c r="M28" i="1" s="1"/>
  <c r="A16" i="2"/>
  <c r="S15" i="2"/>
  <c r="L27" i="1" s="1"/>
  <c r="M27" i="1" s="1"/>
  <c r="A15" i="2"/>
  <c r="S14" i="2"/>
  <c r="A14" i="2"/>
  <c r="S13" i="2"/>
  <c r="A13" i="2"/>
  <c r="S12" i="2"/>
  <c r="L24" i="1" s="1"/>
  <c r="M24" i="1" s="1"/>
  <c r="A12" i="2"/>
  <c r="S11" i="2"/>
  <c r="L23" i="1" s="1"/>
  <c r="M23" i="1" s="1"/>
  <c r="A11" i="2"/>
  <c r="S10" i="2"/>
  <c r="L22" i="1" s="1"/>
  <c r="M22" i="1" s="1"/>
  <c r="A10" i="2"/>
  <c r="S9" i="2"/>
  <c r="L21" i="1" s="1"/>
  <c r="M21" i="1" s="1"/>
  <c r="A9" i="2"/>
  <c r="S8" i="2"/>
  <c r="A8" i="2"/>
  <c r="S7" i="2"/>
  <c r="L19" i="1" s="1"/>
  <c r="M19" i="1" s="1"/>
  <c r="A7" i="2"/>
  <c r="S6" i="2"/>
  <c r="A6" i="2"/>
  <c r="S5" i="2"/>
  <c r="A5" i="2"/>
  <c r="S4" i="2"/>
  <c r="L16" i="1" s="1"/>
  <c r="M16" i="1" s="1"/>
  <c r="A4" i="2"/>
  <c r="S3" i="2"/>
  <c r="L15" i="1" s="1"/>
  <c r="M15" i="1" s="1"/>
  <c r="A3" i="2"/>
  <c r="L110" i="1"/>
  <c r="M110" i="1" s="1"/>
  <c r="K110" i="1"/>
  <c r="G110" i="1"/>
  <c r="M109" i="1"/>
  <c r="L109" i="1"/>
  <c r="K109" i="1"/>
  <c r="G109" i="1"/>
  <c r="N109" i="1" s="1"/>
  <c r="L108" i="1"/>
  <c r="M108" i="1" s="1"/>
  <c r="K108" i="1"/>
  <c r="G108" i="1"/>
  <c r="N108" i="1" s="1"/>
  <c r="M107" i="1"/>
  <c r="L107" i="1"/>
  <c r="K107" i="1"/>
  <c r="G107" i="1"/>
  <c r="N107" i="1" s="1"/>
  <c r="L106" i="1"/>
  <c r="M106" i="1" s="1"/>
  <c r="K106" i="1"/>
  <c r="G106" i="1"/>
  <c r="N106" i="1" s="1"/>
  <c r="M105" i="1"/>
  <c r="L105" i="1"/>
  <c r="K105" i="1"/>
  <c r="G105" i="1"/>
  <c r="N105" i="1" s="1"/>
  <c r="L104" i="1"/>
  <c r="M104" i="1" s="1"/>
  <c r="K104" i="1"/>
  <c r="G104" i="1"/>
  <c r="M103" i="1"/>
  <c r="L103" i="1"/>
  <c r="K103" i="1"/>
  <c r="G103" i="1"/>
  <c r="N103" i="1" s="1"/>
  <c r="M102" i="1"/>
  <c r="L102" i="1"/>
  <c r="K102" i="1"/>
  <c r="G102" i="1"/>
  <c r="N102" i="1" s="1"/>
  <c r="L101" i="1"/>
  <c r="M101" i="1" s="1"/>
  <c r="K101" i="1"/>
  <c r="G101" i="1"/>
  <c r="M100" i="1"/>
  <c r="L100" i="1"/>
  <c r="K100" i="1"/>
  <c r="G100" i="1"/>
  <c r="N100" i="1" s="1"/>
  <c r="L99" i="1"/>
  <c r="M99" i="1" s="1"/>
  <c r="K99" i="1"/>
  <c r="G99" i="1"/>
  <c r="N99" i="1" s="1"/>
  <c r="M98" i="1"/>
  <c r="L98" i="1"/>
  <c r="K98" i="1"/>
  <c r="G98" i="1"/>
  <c r="N98" i="1" s="1"/>
  <c r="L97" i="1"/>
  <c r="M97" i="1" s="1"/>
  <c r="K97" i="1"/>
  <c r="G97" i="1"/>
  <c r="N97" i="1" s="1"/>
  <c r="M96" i="1"/>
  <c r="L96" i="1"/>
  <c r="K96" i="1"/>
  <c r="G96" i="1"/>
  <c r="N96" i="1" s="1"/>
  <c r="L95" i="1"/>
  <c r="M95" i="1" s="1"/>
  <c r="N95" i="1" s="1"/>
  <c r="K95" i="1"/>
  <c r="H95" i="1"/>
  <c r="G95" i="1"/>
  <c r="L94" i="1"/>
  <c r="M94" i="1" s="1"/>
  <c r="K94" i="1"/>
  <c r="G94" i="1"/>
  <c r="M93" i="1"/>
  <c r="L93" i="1"/>
  <c r="K93" i="1"/>
  <c r="G93" i="1"/>
  <c r="N93" i="1" s="1"/>
  <c r="L92" i="1"/>
  <c r="M92" i="1" s="1"/>
  <c r="K92" i="1"/>
  <c r="G92" i="1"/>
  <c r="M91" i="1"/>
  <c r="L91" i="1"/>
  <c r="K91" i="1"/>
  <c r="G91" i="1"/>
  <c r="N91" i="1" s="1"/>
  <c r="L90" i="1"/>
  <c r="M90" i="1" s="1"/>
  <c r="K90" i="1"/>
  <c r="G90" i="1"/>
  <c r="N90" i="1" s="1"/>
  <c r="M89" i="1"/>
  <c r="L89" i="1"/>
  <c r="K89" i="1"/>
  <c r="G89" i="1"/>
  <c r="N89" i="1" s="1"/>
  <c r="L88" i="1"/>
  <c r="M88" i="1" s="1"/>
  <c r="K88" i="1"/>
  <c r="G88" i="1"/>
  <c r="N88" i="1" s="1"/>
  <c r="M87" i="1"/>
  <c r="L87" i="1"/>
  <c r="K87" i="1"/>
  <c r="G87" i="1"/>
  <c r="N87" i="1" s="1"/>
  <c r="M86" i="1"/>
  <c r="L86" i="1"/>
  <c r="K86" i="1"/>
  <c r="G86" i="1"/>
  <c r="N86" i="1" s="1"/>
  <c r="L85" i="1"/>
  <c r="M85" i="1" s="1"/>
  <c r="K85" i="1"/>
  <c r="G85" i="1"/>
  <c r="M84" i="1"/>
  <c r="L84" i="1"/>
  <c r="K84" i="1"/>
  <c r="G84" i="1"/>
  <c r="N84" i="1" s="1"/>
  <c r="L83" i="1"/>
  <c r="M83" i="1" s="1"/>
  <c r="K83" i="1"/>
  <c r="G83" i="1"/>
  <c r="M82" i="1"/>
  <c r="L82" i="1"/>
  <c r="K82" i="1"/>
  <c r="G82" i="1"/>
  <c r="N82" i="1" s="1"/>
  <c r="L81" i="1"/>
  <c r="M81" i="1" s="1"/>
  <c r="K81" i="1"/>
  <c r="G81" i="1"/>
  <c r="N81" i="1" s="1"/>
  <c r="M80" i="1"/>
  <c r="L80" i="1"/>
  <c r="K80" i="1"/>
  <c r="G80" i="1"/>
  <c r="N80" i="1" s="1"/>
  <c r="L79" i="1"/>
  <c r="M79" i="1" s="1"/>
  <c r="N79" i="1" s="1"/>
  <c r="K79" i="1"/>
  <c r="H79" i="1"/>
  <c r="G79" i="1"/>
  <c r="L78" i="1"/>
  <c r="M78" i="1" s="1"/>
  <c r="K78" i="1"/>
  <c r="G78" i="1"/>
  <c r="N78" i="1" s="1"/>
  <c r="M77" i="1"/>
  <c r="L77" i="1"/>
  <c r="K77" i="1"/>
  <c r="G77" i="1"/>
  <c r="N77" i="1" s="1"/>
  <c r="L76" i="1"/>
  <c r="M76" i="1" s="1"/>
  <c r="K76" i="1"/>
  <c r="G76" i="1"/>
  <c r="M75" i="1"/>
  <c r="L75" i="1"/>
  <c r="K75" i="1"/>
  <c r="G75" i="1"/>
  <c r="N75" i="1" s="1"/>
  <c r="L74" i="1"/>
  <c r="M74" i="1" s="1"/>
  <c r="K74" i="1"/>
  <c r="G74" i="1"/>
  <c r="M73" i="1"/>
  <c r="L73" i="1"/>
  <c r="K73" i="1"/>
  <c r="G73" i="1"/>
  <c r="N73" i="1" s="1"/>
  <c r="L72" i="1"/>
  <c r="M72" i="1" s="1"/>
  <c r="K72" i="1"/>
  <c r="G72" i="1"/>
  <c r="N72" i="1" s="1"/>
  <c r="M71" i="1"/>
  <c r="L71" i="1"/>
  <c r="K71" i="1"/>
  <c r="G71" i="1"/>
  <c r="N71" i="1" s="1"/>
  <c r="M70" i="1"/>
  <c r="L70" i="1"/>
  <c r="K70" i="1"/>
  <c r="G70" i="1"/>
  <c r="N70" i="1" s="1"/>
  <c r="L69" i="1"/>
  <c r="M69" i="1" s="1"/>
  <c r="K69" i="1"/>
  <c r="G69" i="1"/>
  <c r="N69" i="1" s="1"/>
  <c r="M68" i="1"/>
  <c r="L68" i="1"/>
  <c r="K68" i="1"/>
  <c r="G68" i="1"/>
  <c r="N68" i="1" s="1"/>
  <c r="L67" i="1"/>
  <c r="M67" i="1" s="1"/>
  <c r="K67" i="1"/>
  <c r="G67" i="1"/>
  <c r="M66" i="1"/>
  <c r="L66" i="1"/>
  <c r="K66" i="1"/>
  <c r="G66" i="1"/>
  <c r="N66" i="1" s="1"/>
  <c r="L65" i="1"/>
  <c r="M65" i="1" s="1"/>
  <c r="K65" i="1"/>
  <c r="G65" i="1"/>
  <c r="M64" i="1"/>
  <c r="L64" i="1"/>
  <c r="K64" i="1"/>
  <c r="G64" i="1"/>
  <c r="N64" i="1" s="1"/>
  <c r="L63" i="1"/>
  <c r="M63" i="1" s="1"/>
  <c r="N63" i="1" s="1"/>
  <c r="K63" i="1"/>
  <c r="H63" i="1"/>
  <c r="G63" i="1"/>
  <c r="L62" i="1"/>
  <c r="M62" i="1" s="1"/>
  <c r="K62" i="1"/>
  <c r="G62" i="1"/>
  <c r="N62" i="1" s="1"/>
  <c r="M61" i="1"/>
  <c r="L61" i="1"/>
  <c r="K61" i="1"/>
  <c r="G61" i="1"/>
  <c r="N61" i="1" s="1"/>
  <c r="L60" i="1"/>
  <c r="M60" i="1" s="1"/>
  <c r="K60" i="1"/>
  <c r="G60" i="1"/>
  <c r="N60" i="1" s="1"/>
  <c r="M59" i="1"/>
  <c r="L59" i="1"/>
  <c r="K59" i="1"/>
  <c r="G59" i="1"/>
  <c r="N59" i="1" s="1"/>
  <c r="L58" i="1"/>
  <c r="M58" i="1" s="1"/>
  <c r="K58" i="1"/>
  <c r="G58" i="1"/>
  <c r="K57" i="1"/>
  <c r="G57" i="1"/>
  <c r="L56" i="1"/>
  <c r="M56" i="1" s="1"/>
  <c r="K56" i="1"/>
  <c r="G56" i="1"/>
  <c r="K55" i="1"/>
  <c r="G55" i="1"/>
  <c r="L54" i="1"/>
  <c r="M54" i="1" s="1"/>
  <c r="K54" i="1"/>
  <c r="G54" i="1"/>
  <c r="K53" i="1"/>
  <c r="G53" i="1"/>
  <c r="K52" i="1"/>
  <c r="G52" i="1"/>
  <c r="L51" i="1"/>
  <c r="M51" i="1" s="1"/>
  <c r="K51" i="1"/>
  <c r="G51" i="1"/>
  <c r="L50" i="1"/>
  <c r="M50" i="1" s="1"/>
  <c r="K50" i="1"/>
  <c r="G50" i="1"/>
  <c r="K49" i="1"/>
  <c r="G49" i="1"/>
  <c r="H47" i="1" s="1"/>
  <c r="K48" i="1"/>
  <c r="G48" i="1"/>
  <c r="K47" i="1"/>
  <c r="G47" i="1"/>
  <c r="K46" i="1"/>
  <c r="G46" i="1"/>
  <c r="K45" i="1"/>
  <c r="G45" i="1"/>
  <c r="L44" i="1"/>
  <c r="M44" i="1" s="1"/>
  <c r="K44" i="1"/>
  <c r="G44" i="1"/>
  <c r="L43" i="1"/>
  <c r="M43" i="1" s="1"/>
  <c r="K43" i="1"/>
  <c r="G43" i="1"/>
  <c r="K42" i="1"/>
  <c r="G42" i="1"/>
  <c r="K41" i="1"/>
  <c r="G41" i="1"/>
  <c r="L40" i="1"/>
  <c r="M40" i="1" s="1"/>
  <c r="K40" i="1"/>
  <c r="G40" i="1"/>
  <c r="K39" i="1"/>
  <c r="G39" i="1"/>
  <c r="L38" i="1"/>
  <c r="M38" i="1" s="1"/>
  <c r="K38" i="1"/>
  <c r="G38" i="1"/>
  <c r="K37" i="1"/>
  <c r="G37" i="1"/>
  <c r="K36" i="1"/>
  <c r="G36" i="1"/>
  <c r="L35" i="1"/>
  <c r="M35" i="1" s="1"/>
  <c r="K35" i="1"/>
  <c r="G35" i="1"/>
  <c r="L34" i="1"/>
  <c r="M34" i="1" s="1"/>
  <c r="K34" i="1"/>
  <c r="G34" i="1"/>
  <c r="K33" i="1"/>
  <c r="G33" i="1"/>
  <c r="K32" i="1"/>
  <c r="G32" i="1"/>
  <c r="K31" i="1"/>
  <c r="H31" i="1"/>
  <c r="G31" i="1"/>
  <c r="L30" i="1"/>
  <c r="M30" i="1" s="1"/>
  <c r="K30" i="1"/>
  <c r="G30" i="1"/>
  <c r="K29" i="1"/>
  <c r="G29" i="1"/>
  <c r="K28" i="1"/>
  <c r="G28" i="1"/>
  <c r="K27" i="1"/>
  <c r="G27" i="1"/>
  <c r="L26" i="1"/>
  <c r="M26" i="1" s="1"/>
  <c r="K26" i="1"/>
  <c r="G26" i="1"/>
  <c r="L25" i="1"/>
  <c r="M25" i="1" s="1"/>
  <c r="K25" i="1"/>
  <c r="G25" i="1"/>
  <c r="K24" i="1"/>
  <c r="G24" i="1"/>
  <c r="K23" i="1"/>
  <c r="G23" i="1"/>
  <c r="K22" i="1"/>
  <c r="G22" i="1"/>
  <c r="K21" i="1"/>
  <c r="G21" i="1"/>
  <c r="M20" i="1"/>
  <c r="K20" i="1"/>
  <c r="G20" i="1"/>
  <c r="K19" i="1"/>
  <c r="G19" i="1"/>
  <c r="L18" i="1"/>
  <c r="M18" i="1" s="1"/>
  <c r="K18" i="1"/>
  <c r="G18" i="1"/>
  <c r="L17" i="1"/>
  <c r="M17" i="1" s="1"/>
  <c r="K17" i="1"/>
  <c r="G17" i="1"/>
  <c r="K16" i="1"/>
  <c r="G16" i="1"/>
  <c r="K15" i="1"/>
  <c r="G15" i="1"/>
  <c r="E10" i="1"/>
  <c r="E11" i="1" s="1"/>
  <c r="N9" i="1"/>
  <c r="E9" i="1"/>
  <c r="N8" i="1"/>
  <c r="E8" i="1"/>
  <c r="N7" i="1"/>
  <c r="E7" i="1"/>
  <c r="N6" i="1"/>
  <c r="E6" i="1"/>
  <c r="N5" i="1"/>
  <c r="N13" i="1" s="1"/>
  <c r="E5" i="1"/>
  <c r="E13" i="1" s="1"/>
  <c r="E4" i="1"/>
  <c r="E12" i="1" s="1"/>
  <c r="N38" i="1" l="1"/>
  <c r="N55" i="1"/>
  <c r="N19" i="1"/>
  <c r="N20" i="1"/>
  <c r="N27" i="1"/>
  <c r="N28" i="1"/>
  <c r="N36" i="1"/>
  <c r="N37" i="1"/>
  <c r="N45" i="1"/>
  <c r="N46" i="1"/>
  <c r="N52" i="1"/>
  <c r="N53" i="1"/>
  <c r="N29" i="1"/>
  <c r="N17" i="1"/>
  <c r="N34" i="1"/>
  <c r="N39" i="1"/>
  <c r="N54" i="1"/>
  <c r="N18" i="1"/>
  <c r="N35" i="1"/>
  <c r="N43" i="1"/>
  <c r="N44" i="1"/>
  <c r="N50" i="1"/>
  <c r="N51" i="1"/>
  <c r="N15" i="1"/>
  <c r="N32" i="1"/>
  <c r="N41" i="1"/>
  <c r="N48" i="1"/>
  <c r="N57" i="1"/>
  <c r="N25" i="1"/>
  <c r="N26" i="1"/>
  <c r="N16" i="1"/>
  <c r="N4" i="1" s="1"/>
  <c r="N22" i="1"/>
  <c r="N23" i="1"/>
  <c r="N24" i="1"/>
  <c r="N33" i="1"/>
  <c r="N42" i="1"/>
  <c r="N58" i="1"/>
  <c r="N10" i="1" s="1"/>
  <c r="N11" i="1" s="1"/>
  <c r="N67" i="1"/>
  <c r="N76" i="1"/>
  <c r="N85" i="1"/>
  <c r="N94" i="1"/>
  <c r="N104" i="1"/>
  <c r="N21" i="1"/>
  <c r="N30" i="1"/>
  <c r="N40" i="1"/>
  <c r="N56" i="1"/>
  <c r="N65" i="1"/>
  <c r="N74" i="1"/>
  <c r="N83" i="1"/>
  <c r="N92" i="1"/>
  <c r="N101" i="1"/>
  <c r="N110" i="1"/>
  <c r="H15" i="1"/>
  <c r="H23" i="1"/>
  <c r="H55" i="1"/>
  <c r="H87" i="1"/>
  <c r="N49" i="1"/>
  <c r="E3" i="1"/>
  <c r="H39" i="1"/>
  <c r="H71" i="1"/>
  <c r="H103" i="1"/>
  <c r="N3" i="1" l="1"/>
  <c r="N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手填：写好专业。班级、请写全，不要简写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讲师手动添加
按顺序PK，1、2组互相PK。3、4组互相PK,依次类推</t>
        </r>
      </text>
    </comment>
    <comment ref="B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讲师手动添加
如果是重修的1次，标注1，如果是2次就标注2.无重修标注0</t>
        </r>
      </text>
    </comment>
    <comment ref="D1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讲师手动添加，必须是身份证上的名字。</t>
        </r>
      </text>
    </comment>
    <comment ref="E1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手填</t>
        </r>
      </text>
    </comment>
    <comment ref="F14" authorId="0" shapeId="0" xr:uid="{00000000-0006-0000-0000-000006000000}">
      <text>
        <r>
          <rPr>
            <sz val="9"/>
            <rFont val="宋体"/>
            <family val="3"/>
            <charset val="134"/>
          </rPr>
          <t>WR:手填</t>
        </r>
      </text>
    </comment>
    <comment ref="I1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手填</t>
        </r>
      </text>
    </comment>
    <comment ref="A15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讲师手动添加
按顺序PK，1、2组互相PK。3、4组互相PK,依次类推</t>
        </r>
      </text>
    </comment>
  </commentList>
</comments>
</file>

<file path=xl/sharedStrings.xml><?xml version="1.0" encoding="utf-8"?>
<sst xmlns="http://schemas.openxmlformats.org/spreadsheetml/2006/main" count="106" uniqueCount="105">
  <si>
    <t xml:space="preserve">全栈专业   1905A 班   月度成绩表              讲师：赵美杰    班主任：吴刚    </t>
  </si>
  <si>
    <t>小组号</t>
  </si>
  <si>
    <t>是否重修（总重修次数）</t>
  </si>
  <si>
    <t>本门课程重修次数</t>
  </si>
  <si>
    <t>日期(星期)</t>
  </si>
  <si>
    <t>期中考试</t>
  </si>
  <si>
    <t>每小组均分</t>
  </si>
  <si>
    <t>期末成绩</t>
  </si>
  <si>
    <t>升班成绩</t>
  </si>
  <si>
    <t>不及格人数</t>
  </si>
  <si>
    <t>成才人数</t>
  </si>
  <si>
    <t>班级人数</t>
  </si>
  <si>
    <t>请假\旷考</t>
  </si>
  <si>
    <t>休学</t>
  </si>
  <si>
    <t>作弊</t>
  </si>
  <si>
    <t>重修生人数</t>
  </si>
  <si>
    <t>重修生成材人数</t>
  </si>
  <si>
    <t>重修生成材率</t>
  </si>
  <si>
    <t>成才率</t>
  </si>
  <si>
    <t>出勤率</t>
  </si>
  <si>
    <t>姓名</t>
  </si>
  <si>
    <t>笔试成绩</t>
  </si>
  <si>
    <t>机试成绩</t>
  </si>
  <si>
    <t>期中实际成绩</t>
  </si>
  <si>
    <t>技能成绩</t>
  </si>
  <si>
    <t>理论成绩</t>
  </si>
  <si>
    <t>期末实际成绩</t>
  </si>
  <si>
    <r>
      <rPr>
        <sz val="14"/>
        <rFont val="宋体"/>
        <family val="3"/>
        <charset val="134"/>
      </rPr>
      <t>作业加分（</t>
    </r>
    <r>
      <rPr>
        <sz val="10"/>
        <color rgb="FFFF0000"/>
        <rFont val="宋体"/>
        <family val="3"/>
        <charset val="134"/>
      </rPr>
      <t>-8至8分</t>
    </r>
    <r>
      <rPr>
        <sz val="10"/>
        <rFont val="宋体"/>
        <family val="3"/>
        <charset val="134"/>
      </rPr>
      <t>）</t>
    </r>
  </si>
  <si>
    <t>月考通关分</t>
  </si>
  <si>
    <t>月度最终成绩</t>
  </si>
  <si>
    <t>第1组</t>
  </si>
  <si>
    <t>张沈洋</t>
  </si>
  <si>
    <t>赵晨朔</t>
  </si>
  <si>
    <t>刘彦</t>
  </si>
  <si>
    <t>郝凯</t>
  </si>
  <si>
    <t>刘付阳</t>
  </si>
  <si>
    <t>丁国桐</t>
  </si>
  <si>
    <t>常海聪</t>
  </si>
  <si>
    <t>皇甫霖</t>
  </si>
  <si>
    <t>第2组</t>
  </si>
  <si>
    <t>杜建波</t>
  </si>
  <si>
    <t>丁灵芝</t>
  </si>
  <si>
    <t>李洋洋</t>
  </si>
  <si>
    <t>贾旺</t>
  </si>
  <si>
    <t>员子昂</t>
  </si>
  <si>
    <t>麻海荣</t>
  </si>
  <si>
    <t>张文轩</t>
  </si>
  <si>
    <t>浮嘉冉</t>
  </si>
  <si>
    <t>第3组</t>
  </si>
  <si>
    <t>杨路</t>
  </si>
  <si>
    <t>张庆</t>
  </si>
  <si>
    <t>崔荣</t>
  </si>
  <si>
    <t>杜磊</t>
  </si>
  <si>
    <t>杜云平</t>
  </si>
  <si>
    <t>赵雨龙</t>
  </si>
  <si>
    <t>张猛</t>
  </si>
  <si>
    <t>张俊伟张俊伟</t>
  </si>
  <si>
    <t>第4组</t>
  </si>
  <si>
    <t>朝鲁孟</t>
  </si>
  <si>
    <t>张亚函</t>
  </si>
  <si>
    <t>浮裕</t>
  </si>
  <si>
    <t>蔡书齐</t>
  </si>
  <si>
    <t>杨勇强</t>
  </si>
  <si>
    <t>王晓宝</t>
  </si>
  <si>
    <t>胡轩祥</t>
  </si>
  <si>
    <t>柏文财</t>
  </si>
  <si>
    <t>第5组</t>
  </si>
  <si>
    <t>张硕</t>
  </si>
  <si>
    <t>李涛</t>
  </si>
  <si>
    <t>王瑞</t>
  </si>
  <si>
    <t>张宏涌</t>
  </si>
  <si>
    <t>李宁</t>
  </si>
  <si>
    <t>谭嘉欣</t>
  </si>
  <si>
    <t>李南</t>
  </si>
  <si>
    <t>刘林林</t>
  </si>
  <si>
    <t>第6组</t>
  </si>
  <si>
    <t>周煜博</t>
  </si>
  <si>
    <t>钟广泉</t>
  </si>
  <si>
    <t>闫宏焘</t>
  </si>
  <si>
    <t>张俊伟</t>
  </si>
  <si>
    <t>第7组</t>
  </si>
  <si>
    <t>第8组</t>
  </si>
  <si>
    <t>第9组</t>
  </si>
  <si>
    <t>第十组</t>
  </si>
  <si>
    <t>第十一组</t>
  </si>
  <si>
    <t>第十二组</t>
  </si>
  <si>
    <t>**方向**班级第**教学周期作业加分明细表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</si>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</sst>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0_);[Red]\(0\)"/>
    <numFmt numFmtId="181" formatCode="m\.d\([$]aaaa\)"/>
    <numFmt numFmtId="182" formatCode="0.0%"/>
    <numFmt numFmtId="183" formatCode="0_ "/>
    <numFmt numFmtId="184" formatCode="0.0_ "/>
  </numFmts>
  <fonts count="12">
    <font>
      <sz val="11"/>
      <name val="宋体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4"/>
      <color rgb="FFFFFFFF"/>
      <name val="宋体"/>
      <family val="3"/>
      <charset val="134"/>
    </font>
    <font>
      <sz val="16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33339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FF66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9" fillId="0" borderId="0">
      <alignment vertical="center"/>
    </xf>
  </cellStyleXfs>
  <cellXfs count="62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protection locked="0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81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/>
    </xf>
    <xf numFmtId="180" fontId="4" fillId="2" borderId="5" xfId="0" applyNumberFormat="1" applyFont="1" applyFill="1" applyBorder="1" applyAlignment="1" applyProtection="1">
      <alignment horizontal="center" vertical="center" wrapText="1"/>
    </xf>
    <xf numFmtId="180" fontId="4" fillId="2" borderId="6" xfId="0" applyNumberFormat="1" applyFont="1" applyFill="1" applyBorder="1" applyAlignment="1" applyProtection="1">
      <alignment horizontal="center" vertical="center" wrapText="1"/>
    </xf>
    <xf numFmtId="180" fontId="4" fillId="2" borderId="7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180" fontId="4" fillId="2" borderId="1" xfId="0" applyNumberFormat="1" applyFont="1" applyFill="1" applyBorder="1" applyAlignment="1" applyProtection="1">
      <alignment horizontal="center" vertical="center" wrapText="1"/>
    </xf>
    <xf numFmtId="182" fontId="4" fillId="2" borderId="5" xfId="1" applyNumberFormat="1" applyFont="1" applyFill="1" applyBorder="1" applyAlignment="1" applyProtection="1">
      <alignment horizontal="center" vertical="center" wrapText="1"/>
    </xf>
    <xf numFmtId="182" fontId="4" fillId="2" borderId="6" xfId="1" applyNumberFormat="1" applyFont="1" applyFill="1" applyBorder="1" applyAlignment="1" applyProtection="1">
      <alignment horizontal="center" vertical="center" wrapText="1"/>
    </xf>
    <xf numFmtId="182" fontId="4" fillId="2" borderId="7" xfId="1" applyNumberFormat="1" applyFont="1" applyFill="1" applyBorder="1" applyAlignment="1" applyProtection="1">
      <alignment horizontal="center" vertical="center" wrapText="1"/>
    </xf>
    <xf numFmtId="182" fontId="4" fillId="2" borderId="5" xfId="0" applyNumberFormat="1" applyFont="1" applyFill="1" applyBorder="1" applyAlignment="1" applyProtection="1">
      <alignment horizontal="center" vertical="center" wrapText="1"/>
    </xf>
    <xf numFmtId="182" fontId="4" fillId="2" borderId="6" xfId="0" applyNumberFormat="1" applyFont="1" applyFill="1" applyBorder="1" applyAlignment="1" applyProtection="1">
      <alignment horizontal="center" vertical="center" wrapText="1"/>
    </xf>
    <xf numFmtId="182" fontId="4" fillId="2" borderId="7" xfId="0" applyNumberFormat="1" applyFont="1" applyFill="1" applyBorder="1" applyAlignment="1" applyProtection="1">
      <alignment horizontal="center" vertical="center" wrapText="1"/>
    </xf>
    <xf numFmtId="182" fontId="4" fillId="2" borderId="1" xfId="0" applyNumberFormat="1" applyFont="1" applyFill="1" applyBorder="1" applyAlignment="1" applyProtection="1">
      <alignment horizontal="center" vertical="center" wrapText="1"/>
    </xf>
    <xf numFmtId="9" fontId="4" fillId="2" borderId="5" xfId="1" applyNumberFormat="1" applyFont="1" applyFill="1" applyBorder="1" applyAlignment="1" applyProtection="1">
      <alignment horizontal="center" vertical="center" wrapText="1"/>
    </xf>
    <xf numFmtId="9" fontId="4" fillId="2" borderId="6" xfId="1" applyNumberFormat="1" applyFont="1" applyFill="1" applyBorder="1" applyAlignment="1" applyProtection="1">
      <alignment horizontal="center" vertical="center" wrapText="1"/>
    </xf>
    <xf numFmtId="9" fontId="4" fillId="2" borderId="7" xfId="1" applyNumberFormat="1" applyFont="1" applyFill="1" applyBorder="1" applyAlignment="1" applyProtection="1">
      <alignment horizontal="center" vertical="center" wrapText="1"/>
    </xf>
    <xf numFmtId="49" fontId="4" fillId="2" borderId="3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183" fontId="0" fillId="0" borderId="1" xfId="0" applyNumberFormat="1" applyFont="1" applyFill="1" applyBorder="1" applyAlignment="1" applyProtection="1">
      <protection locked="0"/>
    </xf>
    <xf numFmtId="0" fontId="4" fillId="4" borderId="1" xfId="0" applyNumberFormat="1" applyFont="1" applyFill="1" applyBorder="1" applyAlignment="1" applyProtection="1">
      <alignment horizontal="center" vertical="center"/>
      <protection locked="0"/>
    </xf>
    <xf numFmtId="0" fontId="5" fillId="4" borderId="1" xfId="0" applyNumberFormat="1" applyFont="1" applyFill="1" applyBorder="1" applyAlignment="1" applyProtection="1">
      <alignment horizontal="center" vertical="center"/>
      <protection locked="0"/>
    </xf>
    <xf numFmtId="182" fontId="4" fillId="2" borderId="5" xfId="1" applyNumberFormat="1" applyFont="1" applyFill="1" applyBorder="1" applyAlignment="1" applyProtection="1">
      <alignment vertical="center" wrapText="1"/>
    </xf>
    <xf numFmtId="182" fontId="4" fillId="2" borderId="1" xfId="1" applyNumberFormat="1" applyFont="1" applyFill="1" applyBorder="1" applyAlignment="1" applyProtection="1">
      <alignment horizontal="center" vertical="center" wrapText="1"/>
    </xf>
    <xf numFmtId="183" fontId="4" fillId="0" borderId="1" xfId="0" applyNumberFormat="1" applyFont="1" applyFill="1" applyBorder="1" applyAlignment="1" applyProtection="1">
      <alignment horizontal="center" vertical="center"/>
    </xf>
    <xf numFmtId="0" fontId="6" fillId="4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181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NumberFormat="1" applyFont="1" applyFill="1" applyBorder="1" applyAlignment="1" applyProtection="1">
      <alignment horizontal="center" vertical="center"/>
      <protection locked="0"/>
    </xf>
    <xf numFmtId="0" fontId="4" fillId="6" borderId="3" xfId="0" applyNumberFormat="1" applyFont="1" applyFill="1" applyBorder="1" applyAlignment="1" applyProtection="1">
      <alignment horizontal="center" vertical="center"/>
      <protection locked="0"/>
    </xf>
    <xf numFmtId="0" fontId="4" fillId="6" borderId="4" xfId="0" applyNumberFormat="1" applyFont="1" applyFill="1" applyBorder="1" applyAlignment="1" applyProtection="1">
      <alignment horizontal="center" vertical="center"/>
      <protection locked="0"/>
    </xf>
    <xf numFmtId="0" fontId="4" fillId="6" borderId="10" xfId="0" applyNumberFormat="1" applyFont="1" applyFill="1" applyBorder="1" applyAlignment="1" applyProtection="1">
      <alignment horizontal="center" vertical="center"/>
      <protection locked="0"/>
    </xf>
    <xf numFmtId="0" fontId="4" fillId="6" borderId="1" xfId="0" applyNumberFormat="1" applyFont="1" applyFill="1" applyBorder="1" applyAlignment="1" applyProtection="1">
      <alignment horizontal="center" vertical="center"/>
      <protection locked="0"/>
    </xf>
    <xf numFmtId="0" fontId="4" fillId="7" borderId="1" xfId="0" applyNumberFormat="1" applyFont="1" applyFill="1" applyBorder="1" applyAlignment="1" applyProtection="1">
      <alignment horizontal="center" vertical="center"/>
      <protection locked="0"/>
    </xf>
    <xf numFmtId="0" fontId="4" fillId="8" borderId="1" xfId="0" applyNumberFormat="1" applyFont="1" applyFill="1" applyBorder="1" applyAlignment="1" applyProtection="1">
      <alignment horizontal="center" vertical="center"/>
      <protection locked="0"/>
    </xf>
    <xf numFmtId="0" fontId="4" fillId="9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184" fontId="0" fillId="0" borderId="3" xfId="0" applyNumberFormat="1" applyFont="1" applyFill="1" applyBorder="1" applyAlignment="1" applyProtection="1">
      <alignment horizontal="center" vertical="center"/>
    </xf>
    <xf numFmtId="184" fontId="0" fillId="0" borderId="4" xfId="0" applyNumberFormat="1" applyFont="1" applyFill="1" applyBorder="1" applyAlignment="1" applyProtection="1">
      <alignment horizontal="center" vertical="center"/>
    </xf>
    <xf numFmtId="184" fontId="0" fillId="0" borderId="10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/>
  </cellXfs>
  <cellStyles count="2">
    <cellStyle name="百分比" xfId="1" builtinId="5"/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0"/>
  <sheetViews>
    <sheetView tabSelected="1" topLeftCell="A39" zoomScale="75" zoomScaleNormal="75" workbookViewId="0">
      <pane xSplit="4" topLeftCell="E1" activePane="topRight" state="frozen"/>
      <selection pane="topRight" activeCell="M24" sqref="M24"/>
    </sheetView>
  </sheetViews>
  <sheetFormatPr baseColWidth="10" defaultColWidth="9" defaultRowHeight="14"/>
  <cols>
    <col min="1" max="1" width="6.33203125" style="4" customWidth="1"/>
    <col min="2" max="3" width="7.83203125" style="4" customWidth="1"/>
    <col min="4" max="4" width="21.5" style="4" customWidth="1"/>
    <col min="5" max="5" width="14.33203125" style="4" customWidth="1"/>
    <col min="6" max="6" width="14.5" style="4" customWidth="1"/>
    <col min="7" max="7" width="18.5" style="4" customWidth="1"/>
    <col min="8" max="8" width="15.33203125" style="4" customWidth="1"/>
    <col min="9" max="13" width="16.5" style="4" customWidth="1"/>
    <col min="14" max="14" width="24.33203125" style="4" customWidth="1"/>
    <col min="15" max="256" width="9" style="4" customWidth="1"/>
  </cols>
  <sheetData>
    <row r="1" spans="1:14" ht="48" customHeight="1">
      <c r="A1" s="41" t="s">
        <v>0</v>
      </c>
      <c r="B1" s="41"/>
      <c r="C1" s="41"/>
      <c r="D1" s="41"/>
    </row>
    <row r="2" spans="1:14" ht="18" customHeight="1">
      <c r="A2" s="43" t="s">
        <v>1</v>
      </c>
      <c r="B2" s="53" t="s">
        <v>2</v>
      </c>
      <c r="C2" s="54" t="s">
        <v>3</v>
      </c>
      <c r="D2" s="5" t="s">
        <v>4</v>
      </c>
      <c r="E2" s="42" t="s">
        <v>5</v>
      </c>
      <c r="F2" s="42"/>
      <c r="G2" s="42"/>
      <c r="H2" s="7" t="s">
        <v>6</v>
      </c>
      <c r="I2" s="42" t="s">
        <v>7</v>
      </c>
      <c r="J2" s="42"/>
      <c r="K2" s="42"/>
      <c r="L2" s="42" t="s">
        <v>8</v>
      </c>
      <c r="M2" s="42"/>
      <c r="N2" s="42"/>
    </row>
    <row r="3" spans="1:14" ht="18" customHeight="1">
      <c r="A3" s="43"/>
      <c r="B3" s="53"/>
      <c r="C3" s="55"/>
      <c r="D3" s="8" t="s">
        <v>9</v>
      </c>
      <c r="E3" s="9">
        <f>E5-E4-E6-E7-E8</f>
        <v>41</v>
      </c>
      <c r="F3" s="10"/>
      <c r="G3" s="11"/>
      <c r="H3" s="6"/>
      <c r="I3" s="9"/>
      <c r="J3" s="9"/>
      <c r="K3" s="9"/>
      <c r="L3" s="9"/>
      <c r="M3" s="9"/>
      <c r="N3" s="19">
        <f>N5-N4-N6-N7-N8</f>
        <v>44</v>
      </c>
    </row>
    <row r="4" spans="1:14" ht="18" customHeight="1">
      <c r="A4" s="43"/>
      <c r="B4" s="53"/>
      <c r="C4" s="55"/>
      <c r="D4" s="12" t="s">
        <v>10</v>
      </c>
      <c r="E4" s="13">
        <f>COUNTIF(G$15:G$110,"&gt;=79.5")</f>
        <v>3</v>
      </c>
      <c r="F4" s="14"/>
      <c r="G4" s="15"/>
      <c r="H4" s="6"/>
      <c r="I4" s="16"/>
      <c r="J4" s="16"/>
      <c r="K4" s="16"/>
      <c r="L4" s="16"/>
      <c r="M4" s="16"/>
      <c r="N4" s="6">
        <f>COUNTIF(N$15:N$110,"&gt;=79.5")</f>
        <v>0</v>
      </c>
    </row>
    <row r="5" spans="1:14" ht="18" customHeight="1">
      <c r="A5" s="43"/>
      <c r="B5" s="53"/>
      <c r="C5" s="55"/>
      <c r="D5" s="12" t="s">
        <v>11</v>
      </c>
      <c r="E5" s="16">
        <f>COUNTA($D$15:$D$110)</f>
        <v>44</v>
      </c>
      <c r="F5" s="17"/>
      <c r="G5" s="18"/>
      <c r="H5" s="6"/>
      <c r="I5" s="17"/>
      <c r="J5" s="17"/>
      <c r="K5" s="17"/>
      <c r="L5" s="17"/>
      <c r="M5" s="17"/>
      <c r="N5" s="6">
        <f>COUNTA($D$15:$D$110)</f>
        <v>44</v>
      </c>
    </row>
    <row r="6" spans="1:14" ht="18" customHeight="1">
      <c r="A6" s="43"/>
      <c r="B6" s="53"/>
      <c r="C6" s="55"/>
      <c r="D6" s="12" t="s">
        <v>12</v>
      </c>
      <c r="E6" s="9">
        <f>COUNTIF(E15:F110,"请假")-COUNTIFS(E15:E110,"请假",F15:F110,"请假")+COUNTIF(E15:F110,"旷考")-COUNTIFS(E15:E110,"旷考",F15:F110,"旷考")</f>
        <v>0</v>
      </c>
      <c r="F6" s="10"/>
      <c r="G6" s="11"/>
      <c r="H6" s="19"/>
      <c r="I6" s="9"/>
      <c r="J6" s="9"/>
      <c r="K6" s="9"/>
      <c r="L6" s="9"/>
      <c r="M6" s="9"/>
      <c r="N6" s="19">
        <f>COUNTIF(I15:I110,"请假")+COUNTIF(I15:I110,"旷考")</f>
        <v>0</v>
      </c>
    </row>
    <row r="7" spans="1:14" ht="18" customHeight="1">
      <c r="A7" s="43"/>
      <c r="B7" s="53"/>
      <c r="C7" s="55"/>
      <c r="D7" s="12" t="s">
        <v>13</v>
      </c>
      <c r="E7" s="9">
        <f>COUNTIF(E15:F110,"休学")-COUNTIFS(E15:E110,"休学",F15:F110,"休学")</f>
        <v>0</v>
      </c>
      <c r="F7" s="10"/>
      <c r="G7" s="11"/>
      <c r="H7" s="19"/>
      <c r="I7" s="9"/>
      <c r="J7" s="9"/>
      <c r="K7" s="9"/>
      <c r="L7" s="9"/>
      <c r="M7" s="9"/>
      <c r="N7" s="19">
        <f>COUNTIF(I15:I110,"休学")</f>
        <v>0</v>
      </c>
    </row>
    <row r="8" spans="1:14" ht="18" customHeight="1">
      <c r="A8" s="43"/>
      <c r="B8" s="53"/>
      <c r="C8" s="55"/>
      <c r="D8" s="12" t="s">
        <v>14</v>
      </c>
      <c r="E8" s="9">
        <f>COUNTIF(E15:F110,"作弊")-COUNTIFS(E15:E110,"作弊",F15:F110,"作弊")</f>
        <v>0</v>
      </c>
      <c r="F8" s="10"/>
      <c r="G8" s="11"/>
      <c r="H8" s="19"/>
      <c r="I8" s="9"/>
      <c r="J8" s="9"/>
      <c r="K8" s="9"/>
      <c r="L8" s="9"/>
      <c r="M8" s="9"/>
      <c r="N8" s="19">
        <f>COUNTIF(I15:I110,"作弊")</f>
        <v>0</v>
      </c>
    </row>
    <row r="9" spans="1:14" ht="18" customHeight="1">
      <c r="A9" s="43"/>
      <c r="B9" s="53"/>
      <c r="C9" s="55"/>
      <c r="D9" s="12" t="s">
        <v>15</v>
      </c>
      <c r="E9" s="9">
        <f>COUNT($C$15:$C$110)</f>
        <v>16</v>
      </c>
      <c r="F9" s="10"/>
      <c r="G9" s="11"/>
      <c r="H9" s="19"/>
      <c r="I9" s="9"/>
      <c r="J9" s="9"/>
      <c r="K9" s="9"/>
      <c r="L9" s="9"/>
      <c r="M9" s="9"/>
      <c r="N9" s="19">
        <f>COUNT($C$15:$C$110)</f>
        <v>16</v>
      </c>
    </row>
    <row r="10" spans="1:14" ht="18" customHeight="1">
      <c r="A10" s="43"/>
      <c r="B10" s="53"/>
      <c r="C10" s="55"/>
      <c r="D10" s="12" t="s">
        <v>16</v>
      </c>
      <c r="E10" s="9">
        <f>COUNTIFS(C:C,"&gt;0",G:G,"&gt;=80")</f>
        <v>1</v>
      </c>
      <c r="F10" s="10"/>
      <c r="G10" s="11"/>
      <c r="H10" s="19"/>
      <c r="I10" s="9"/>
      <c r="J10" s="9"/>
      <c r="K10" s="9"/>
      <c r="L10" s="9"/>
      <c r="M10" s="9"/>
      <c r="N10" s="19">
        <f>COUNTIFS(C:C,"&gt;0",N:N,"&gt;=80")</f>
        <v>0</v>
      </c>
    </row>
    <row r="11" spans="1:14" ht="18" customHeight="1">
      <c r="A11" s="43"/>
      <c r="B11" s="53"/>
      <c r="C11" s="55"/>
      <c r="D11" s="12" t="s">
        <v>17</v>
      </c>
      <c r="E11" s="20">
        <f>E10/E9</f>
        <v>6.25E-2</v>
      </c>
      <c r="F11" s="21"/>
      <c r="G11" s="22"/>
      <c r="H11" s="19"/>
      <c r="I11" s="37"/>
      <c r="J11" s="37"/>
      <c r="K11" s="37"/>
      <c r="L11" s="37"/>
      <c r="M11" s="37"/>
      <c r="N11" s="38">
        <f>N10/N9</f>
        <v>0</v>
      </c>
    </row>
    <row r="12" spans="1:14" ht="18" customHeight="1">
      <c r="A12" s="43"/>
      <c r="B12" s="53"/>
      <c r="C12" s="55"/>
      <c r="D12" s="12" t="s">
        <v>18</v>
      </c>
      <c r="E12" s="23">
        <f>E4/E5</f>
        <v>6.8181818181818177E-2</v>
      </c>
      <c r="F12" s="24"/>
      <c r="G12" s="25"/>
      <c r="H12" s="26"/>
      <c r="I12" s="37"/>
      <c r="J12" s="37"/>
      <c r="K12" s="37"/>
      <c r="L12" s="37"/>
      <c r="M12" s="37"/>
      <c r="N12" s="38">
        <f>N4/N5</f>
        <v>0</v>
      </c>
    </row>
    <row r="13" spans="1:14" ht="18" customHeight="1">
      <c r="A13" s="43"/>
      <c r="B13" s="53"/>
      <c r="C13" s="55"/>
      <c r="D13" s="12" t="s">
        <v>19</v>
      </c>
      <c r="E13" s="27">
        <f>(E5-E6)/E5</f>
        <v>1</v>
      </c>
      <c r="F13" s="28"/>
      <c r="G13" s="29"/>
      <c r="H13" s="19"/>
      <c r="I13" s="37"/>
      <c r="J13" s="37"/>
      <c r="K13" s="37"/>
      <c r="L13" s="37"/>
      <c r="M13" s="37"/>
      <c r="N13" s="38">
        <f>(N5-N6)/N5</f>
        <v>1</v>
      </c>
    </row>
    <row r="14" spans="1:14" ht="44" customHeight="1">
      <c r="A14" s="43"/>
      <c r="B14" s="53"/>
      <c r="C14" s="56"/>
      <c r="D14" s="5" t="s">
        <v>20</v>
      </c>
      <c r="E14" s="30" t="s">
        <v>21</v>
      </c>
      <c r="F14" s="30" t="s">
        <v>22</v>
      </c>
      <c r="G14" s="30" t="s">
        <v>23</v>
      </c>
      <c r="H14" s="30"/>
      <c r="I14" s="30" t="s">
        <v>24</v>
      </c>
      <c r="J14" s="30" t="s">
        <v>25</v>
      </c>
      <c r="K14" s="30" t="s">
        <v>26</v>
      </c>
      <c r="L14" s="30" t="s">
        <v>27</v>
      </c>
      <c r="M14" s="30" t="s">
        <v>28</v>
      </c>
      <c r="N14" s="30" t="s">
        <v>29</v>
      </c>
    </row>
    <row r="15" spans="1:14" ht="17">
      <c r="A15" s="44" t="s">
        <v>30</v>
      </c>
      <c r="B15" s="31">
        <v>3</v>
      </c>
      <c r="C15" s="31">
        <v>2</v>
      </c>
      <c r="D15" s="32" t="s">
        <v>31</v>
      </c>
      <c r="E15" s="33">
        <v>53</v>
      </c>
      <c r="F15" s="33">
        <v>35</v>
      </c>
      <c r="G15" s="34">
        <f t="shared" ref="G15:G78" si="0">AVERAGEA(E15:F15)</f>
        <v>44</v>
      </c>
      <c r="H15" s="57">
        <f>AVERAGE(G15:G22)</f>
        <v>44.625</v>
      </c>
      <c r="I15" s="33"/>
      <c r="J15" s="33"/>
      <c r="K15" s="33">
        <f t="shared" ref="K15:K78" si="1">I15*0.8+J15*0.2</f>
        <v>0</v>
      </c>
      <c r="L15" s="33">
        <f>作业加减分!S3</f>
        <v>2</v>
      </c>
      <c r="M15" s="33">
        <f t="shared" ref="M15:M27" si="2">80-L15</f>
        <v>78</v>
      </c>
      <c r="N15" s="39">
        <f>IF(G15*0.15+K15*0.85&gt;=M15,100,G15*0.15+K15*0.85)</f>
        <v>6.6</v>
      </c>
    </row>
    <row r="16" spans="1:14" ht="17">
      <c r="A16" s="44"/>
      <c r="B16" s="31"/>
      <c r="C16" s="31"/>
      <c r="D16" s="35" t="s">
        <v>32</v>
      </c>
      <c r="E16" s="33">
        <v>24</v>
      </c>
      <c r="F16" s="33">
        <v>0</v>
      </c>
      <c r="G16" s="34">
        <f t="shared" si="0"/>
        <v>12</v>
      </c>
      <c r="H16" s="58"/>
      <c r="I16" s="33"/>
      <c r="J16" s="33"/>
      <c r="K16" s="33">
        <f t="shared" si="1"/>
        <v>0</v>
      </c>
      <c r="L16" s="33">
        <f>作业加减分!S4</f>
        <v>4</v>
      </c>
      <c r="M16" s="33">
        <f t="shared" si="2"/>
        <v>76</v>
      </c>
      <c r="N16" s="39">
        <f>IF(G16*0.15+K16*0.85&gt;=M16,100,G16*0.15+K16*0.85)</f>
        <v>1.7999999999999998</v>
      </c>
    </row>
    <row r="17" spans="1:14" ht="17">
      <c r="A17" s="44"/>
      <c r="B17" s="31"/>
      <c r="C17" s="31"/>
      <c r="D17" s="35" t="s">
        <v>33</v>
      </c>
      <c r="E17" s="33">
        <v>60</v>
      </c>
      <c r="F17" s="33">
        <v>0</v>
      </c>
      <c r="G17" s="34">
        <f t="shared" si="0"/>
        <v>30</v>
      </c>
      <c r="H17" s="58"/>
      <c r="I17" s="33"/>
      <c r="J17" s="33"/>
      <c r="K17" s="33">
        <f t="shared" si="1"/>
        <v>0</v>
      </c>
      <c r="L17" s="33">
        <f>作业加减分!S5</f>
        <v>4</v>
      </c>
      <c r="M17" s="33">
        <f t="shared" si="2"/>
        <v>76</v>
      </c>
      <c r="N17" s="39">
        <f>IF(G17*0.15+K17*0.85&gt;=M17,100,G17*0.15+K17*0.85)</f>
        <v>4.5</v>
      </c>
    </row>
    <row r="18" spans="1:14" ht="17">
      <c r="A18" s="44"/>
      <c r="B18" s="31">
        <v>1</v>
      </c>
      <c r="C18" s="31"/>
      <c r="D18" s="35" t="s">
        <v>34</v>
      </c>
      <c r="E18" s="33">
        <v>28</v>
      </c>
      <c r="F18" s="33">
        <v>0</v>
      </c>
      <c r="G18" s="34">
        <f t="shared" si="0"/>
        <v>14</v>
      </c>
      <c r="H18" s="58"/>
      <c r="I18" s="33"/>
      <c r="J18" s="33"/>
      <c r="K18" s="33">
        <f t="shared" si="1"/>
        <v>0</v>
      </c>
      <c r="L18" s="33">
        <f>作业加减分!S6</f>
        <v>4</v>
      </c>
      <c r="M18" s="33">
        <f t="shared" si="2"/>
        <v>76</v>
      </c>
      <c r="N18" s="39">
        <f>IF(G18*0.15+K18*0.85&gt;=M18,100,G18*0.15+K18*0.85)</f>
        <v>2.1</v>
      </c>
    </row>
    <row r="19" spans="1:14" ht="17">
      <c r="A19" s="44"/>
      <c r="B19" s="31">
        <v>1</v>
      </c>
      <c r="C19" s="31">
        <v>1</v>
      </c>
      <c r="D19" s="35" t="s">
        <v>35</v>
      </c>
      <c r="E19" s="33">
        <v>57</v>
      </c>
      <c r="F19" s="33">
        <v>45</v>
      </c>
      <c r="G19" s="34">
        <f t="shared" si="0"/>
        <v>51</v>
      </c>
      <c r="H19" s="58"/>
      <c r="I19" s="33"/>
      <c r="J19" s="33"/>
      <c r="K19" s="33">
        <f t="shared" si="1"/>
        <v>0</v>
      </c>
      <c r="L19" s="33">
        <f>作业加减分!S7</f>
        <v>2</v>
      </c>
      <c r="M19" s="33">
        <f t="shared" si="2"/>
        <v>78</v>
      </c>
      <c r="N19" s="39">
        <f>IF(G19*0.15+K19*0.85&gt;=M19,100,G19*0.15+K19*0.85)</f>
        <v>7.6499999999999995</v>
      </c>
    </row>
    <row r="20" spans="1:14" ht="17">
      <c r="A20" s="44"/>
      <c r="B20" s="31"/>
      <c r="C20" s="31"/>
      <c r="D20" s="35" t="s">
        <v>36</v>
      </c>
      <c r="E20" s="33">
        <v>80</v>
      </c>
      <c r="F20" s="33">
        <v>100</v>
      </c>
      <c r="G20" s="34">
        <f t="shared" si="0"/>
        <v>90</v>
      </c>
      <c r="H20" s="58"/>
      <c r="I20" s="33"/>
      <c r="J20" s="33"/>
      <c r="K20" s="33">
        <f t="shared" si="1"/>
        <v>0</v>
      </c>
      <c r="L20" s="33">
        <v>2</v>
      </c>
      <c r="M20" s="33">
        <f t="shared" si="2"/>
        <v>78</v>
      </c>
      <c r="N20" s="39">
        <f>IF(G20*0.15+K20*0.85&gt;=M23,100,G20*0.15+K20*0.85)</f>
        <v>13.5</v>
      </c>
    </row>
    <row r="21" spans="1:14" ht="17">
      <c r="A21" s="44"/>
      <c r="B21" s="31"/>
      <c r="C21" s="31"/>
      <c r="D21" s="35" t="s">
        <v>37</v>
      </c>
      <c r="E21" s="33">
        <v>64</v>
      </c>
      <c r="F21" s="33">
        <v>28</v>
      </c>
      <c r="G21" s="34">
        <f t="shared" si="0"/>
        <v>46</v>
      </c>
      <c r="H21" s="58"/>
      <c r="I21" s="33"/>
      <c r="J21" s="33"/>
      <c r="K21" s="33">
        <f t="shared" si="1"/>
        <v>0</v>
      </c>
      <c r="L21" s="33">
        <f>作业加减分!S9</f>
        <v>4</v>
      </c>
      <c r="M21" s="33">
        <f t="shared" si="2"/>
        <v>76</v>
      </c>
      <c r="N21" s="39">
        <f>IF(G21*0.15+K21*0.85&gt;=M24,100,G21*0.15+K21*0.85)</f>
        <v>6.8999999999999995</v>
      </c>
    </row>
    <row r="22" spans="1:14" ht="17">
      <c r="A22" s="44"/>
      <c r="B22" s="31">
        <v>1</v>
      </c>
      <c r="C22" s="31">
        <v>1</v>
      </c>
      <c r="D22" s="35" t="s">
        <v>38</v>
      </c>
      <c r="E22" s="33">
        <v>90</v>
      </c>
      <c r="F22" s="33">
        <v>50</v>
      </c>
      <c r="G22" s="34">
        <f t="shared" si="0"/>
        <v>70</v>
      </c>
      <c r="H22" s="59"/>
      <c r="I22" s="33"/>
      <c r="J22" s="33"/>
      <c r="K22" s="33">
        <f t="shared" si="1"/>
        <v>0</v>
      </c>
      <c r="L22" s="33">
        <f>作业加减分!S10</f>
        <v>4</v>
      </c>
      <c r="M22" s="33">
        <f t="shared" si="2"/>
        <v>76</v>
      </c>
      <c r="N22" s="39">
        <f>IF(G22*0.15+K22*0.85&gt;=M24,100,G22*0.15+K22*0.85)</f>
        <v>10.5</v>
      </c>
    </row>
    <row r="23" spans="1:14" ht="17">
      <c r="A23" s="44" t="s">
        <v>39</v>
      </c>
      <c r="B23" s="31"/>
      <c r="C23" s="31"/>
      <c r="D23" s="32" t="s">
        <v>40</v>
      </c>
      <c r="E23" s="33">
        <v>60</v>
      </c>
      <c r="F23" s="33">
        <v>0</v>
      </c>
      <c r="G23" s="34">
        <f t="shared" si="0"/>
        <v>30</v>
      </c>
      <c r="H23" s="57">
        <f>AVERAGE(G23:G30)</f>
        <v>56.875</v>
      </c>
      <c r="I23" s="33"/>
      <c r="J23" s="33"/>
      <c r="K23" s="33">
        <f t="shared" si="1"/>
        <v>0</v>
      </c>
      <c r="L23" s="33">
        <f>作业加减分!S11</f>
        <v>4</v>
      </c>
      <c r="M23" s="33">
        <f t="shared" si="2"/>
        <v>76</v>
      </c>
      <c r="N23" s="39">
        <f>IF(G23*0.15+K23*0.85&gt;=M24,100,G23*0.15+K23*0.85)</f>
        <v>4.5</v>
      </c>
    </row>
    <row r="24" spans="1:14" ht="17">
      <c r="A24" s="44"/>
      <c r="B24" s="31">
        <v>1</v>
      </c>
      <c r="C24" s="31">
        <v>1</v>
      </c>
      <c r="D24" s="35" t="s">
        <v>41</v>
      </c>
      <c r="E24" s="33">
        <v>100</v>
      </c>
      <c r="F24" s="33">
        <v>100</v>
      </c>
      <c r="G24" s="34">
        <f t="shared" si="0"/>
        <v>100</v>
      </c>
      <c r="H24" s="58"/>
      <c r="I24" s="33"/>
      <c r="J24" s="33"/>
      <c r="K24" s="33">
        <f t="shared" si="1"/>
        <v>0</v>
      </c>
      <c r="L24" s="33">
        <f>作业加减分!S12</f>
        <v>4</v>
      </c>
      <c r="M24" s="33">
        <f t="shared" si="2"/>
        <v>76</v>
      </c>
      <c r="N24" s="39">
        <f>IF(G24*0.15+K24*0.85&gt;=M24,100,G24*0.15+K24*0.85)</f>
        <v>15</v>
      </c>
    </row>
    <row r="25" spans="1:14" ht="17">
      <c r="A25" s="44"/>
      <c r="B25" s="31"/>
      <c r="C25" s="31"/>
      <c r="D25" s="35" t="s">
        <v>42</v>
      </c>
      <c r="E25" s="33">
        <v>98</v>
      </c>
      <c r="F25" s="33">
        <v>40</v>
      </c>
      <c r="G25" s="34">
        <f t="shared" si="0"/>
        <v>69</v>
      </c>
      <c r="H25" s="58"/>
      <c r="I25" s="33"/>
      <c r="J25" s="33"/>
      <c r="K25" s="33">
        <f t="shared" si="1"/>
        <v>0</v>
      </c>
      <c r="L25" s="33">
        <f>作业加减分!S13</f>
        <v>4</v>
      </c>
      <c r="M25" s="33">
        <f t="shared" si="2"/>
        <v>76</v>
      </c>
      <c r="N25" s="39">
        <f>IF(G25*0.15+K25*0.85&gt;=M24,100,G25*0.15+K25*0.85)</f>
        <v>10.35</v>
      </c>
    </row>
    <row r="26" spans="1:14" ht="17">
      <c r="A26" s="44"/>
      <c r="B26" s="31"/>
      <c r="C26" s="31"/>
      <c r="D26" s="35" t="s">
        <v>43</v>
      </c>
      <c r="E26" s="33">
        <v>10</v>
      </c>
      <c r="F26" s="33">
        <v>0</v>
      </c>
      <c r="G26" s="34">
        <f t="shared" si="0"/>
        <v>5</v>
      </c>
      <c r="H26" s="58"/>
      <c r="I26" s="33"/>
      <c r="J26" s="33"/>
      <c r="K26" s="33">
        <f t="shared" si="1"/>
        <v>0</v>
      </c>
      <c r="L26" s="33">
        <f>作业加减分!S14</f>
        <v>4</v>
      </c>
      <c r="M26" s="33">
        <f t="shared" si="2"/>
        <v>76</v>
      </c>
      <c r="N26" s="39">
        <f>IF(G26*0.15+K26*0.85&gt;=M24,100,G26*0.15+K26*0.85)</f>
        <v>0.75</v>
      </c>
    </row>
    <row r="27" spans="1:14" ht="17">
      <c r="A27" s="44"/>
      <c r="B27" s="31">
        <v>3</v>
      </c>
      <c r="C27" s="31">
        <v>3</v>
      </c>
      <c r="D27" s="35" t="s">
        <v>44</v>
      </c>
      <c r="E27" s="33">
        <v>67</v>
      </c>
      <c r="F27" s="33">
        <v>35</v>
      </c>
      <c r="G27" s="34">
        <f t="shared" si="0"/>
        <v>51</v>
      </c>
      <c r="H27" s="58"/>
      <c r="I27" s="33"/>
      <c r="J27" s="33"/>
      <c r="K27" s="33">
        <f t="shared" si="1"/>
        <v>0</v>
      </c>
      <c r="L27" s="33">
        <f>作业加减分!S15</f>
        <v>2</v>
      </c>
      <c r="M27" s="33">
        <f t="shared" si="2"/>
        <v>78</v>
      </c>
      <c r="N27" s="39">
        <f>IF(G27*0.15+K27*0.85&gt;=M25,100,G27*0.15+K27*0.85)</f>
        <v>7.6499999999999995</v>
      </c>
    </row>
    <row r="28" spans="1:14" ht="17">
      <c r="A28" s="44"/>
      <c r="B28" s="31"/>
      <c r="C28" s="31"/>
      <c r="D28" s="35" t="s">
        <v>45</v>
      </c>
      <c r="E28" s="33">
        <v>88</v>
      </c>
      <c r="F28" s="33">
        <v>90</v>
      </c>
      <c r="G28" s="34">
        <f t="shared" si="0"/>
        <v>89</v>
      </c>
      <c r="H28" s="58"/>
      <c r="I28" s="33"/>
      <c r="J28" s="33"/>
      <c r="K28" s="33">
        <f t="shared" si="1"/>
        <v>0</v>
      </c>
      <c r="L28" s="33">
        <f>作业加减分!S16</f>
        <v>4</v>
      </c>
      <c r="M28" s="33">
        <f t="shared" ref="M28:M34" si="3">80-L28</f>
        <v>76</v>
      </c>
      <c r="N28" s="39">
        <f t="shared" ref="N28:N91" si="4">IF(G28*0.15+K28*0.85&gt;=M28,100,G28*0.15+K28*0.85)</f>
        <v>13.35</v>
      </c>
    </row>
    <row r="29" spans="1:14" ht="17">
      <c r="A29" s="44"/>
      <c r="B29" s="31"/>
      <c r="C29" s="31"/>
      <c r="D29" s="35" t="s">
        <v>46</v>
      </c>
      <c r="E29" s="33">
        <v>90</v>
      </c>
      <c r="F29" s="33">
        <v>30</v>
      </c>
      <c r="G29" s="34">
        <f t="shared" si="0"/>
        <v>60</v>
      </c>
      <c r="H29" s="58"/>
      <c r="I29" s="33"/>
      <c r="J29" s="33"/>
      <c r="K29" s="33">
        <f t="shared" si="1"/>
        <v>0</v>
      </c>
      <c r="L29" s="33">
        <f>作业加减分!S17</f>
        <v>4</v>
      </c>
      <c r="M29" s="33">
        <f t="shared" si="3"/>
        <v>76</v>
      </c>
      <c r="N29" s="39">
        <f t="shared" si="4"/>
        <v>9</v>
      </c>
    </row>
    <row r="30" spans="1:14" ht="17">
      <c r="A30" s="44"/>
      <c r="B30" s="31"/>
      <c r="C30" s="31"/>
      <c r="D30" s="35" t="s">
        <v>47</v>
      </c>
      <c r="E30" s="33">
        <v>72</v>
      </c>
      <c r="F30" s="33">
        <v>30</v>
      </c>
      <c r="G30" s="34">
        <f t="shared" si="0"/>
        <v>51</v>
      </c>
      <c r="H30" s="59"/>
      <c r="I30" s="33"/>
      <c r="J30" s="33"/>
      <c r="K30" s="33">
        <f t="shared" si="1"/>
        <v>0</v>
      </c>
      <c r="L30" s="33">
        <f>作业加减分!S18</f>
        <v>4</v>
      </c>
      <c r="M30" s="33">
        <f t="shared" si="3"/>
        <v>76</v>
      </c>
      <c r="N30" s="39">
        <f t="shared" si="4"/>
        <v>7.6499999999999995</v>
      </c>
    </row>
    <row r="31" spans="1:14" ht="17">
      <c r="A31" s="45" t="s">
        <v>48</v>
      </c>
      <c r="B31" s="31"/>
      <c r="C31" s="31"/>
      <c r="D31" s="32" t="s">
        <v>49</v>
      </c>
      <c r="E31" s="33">
        <v>80</v>
      </c>
      <c r="F31" s="33">
        <v>0</v>
      </c>
      <c r="G31" s="34">
        <f t="shared" si="0"/>
        <v>40</v>
      </c>
      <c r="H31" s="57" t="e">
        <f>AVERAGE(G31:G38)</f>
        <v>#DIV/0!</v>
      </c>
      <c r="I31" s="33"/>
      <c r="J31" s="33"/>
      <c r="K31" s="33">
        <f t="shared" si="1"/>
        <v>0</v>
      </c>
      <c r="L31" s="33">
        <f>作业加减分!S19</f>
        <v>4</v>
      </c>
      <c r="M31" s="33">
        <f t="shared" si="3"/>
        <v>76</v>
      </c>
      <c r="N31" s="39">
        <f t="shared" si="4"/>
        <v>6</v>
      </c>
    </row>
    <row r="32" spans="1:14" ht="17">
      <c r="A32" s="45"/>
      <c r="B32" s="31"/>
      <c r="C32" s="31"/>
      <c r="D32" s="35" t="s">
        <v>50</v>
      </c>
      <c r="E32" s="33">
        <v>85</v>
      </c>
      <c r="F32" s="33">
        <v>40</v>
      </c>
      <c r="G32" s="34">
        <f t="shared" si="0"/>
        <v>62.5</v>
      </c>
      <c r="H32" s="58"/>
      <c r="I32" s="33"/>
      <c r="J32" s="33"/>
      <c r="K32" s="33">
        <f t="shared" si="1"/>
        <v>0</v>
      </c>
      <c r="L32" s="33">
        <f>作业加减分!S20</f>
        <v>4</v>
      </c>
      <c r="M32" s="33">
        <f t="shared" si="3"/>
        <v>76</v>
      </c>
      <c r="N32" s="39">
        <f t="shared" si="4"/>
        <v>9.375</v>
      </c>
    </row>
    <row r="33" spans="1:14" ht="17">
      <c r="A33" s="45"/>
      <c r="B33" s="31"/>
      <c r="C33" s="31"/>
      <c r="D33" s="35" t="s">
        <v>51</v>
      </c>
      <c r="E33" s="33">
        <v>55</v>
      </c>
      <c r="F33" s="33">
        <v>0</v>
      </c>
      <c r="G33" s="34">
        <f t="shared" si="0"/>
        <v>27.5</v>
      </c>
      <c r="H33" s="58"/>
      <c r="I33" s="33"/>
      <c r="J33" s="33"/>
      <c r="K33" s="33">
        <f t="shared" si="1"/>
        <v>0</v>
      </c>
      <c r="L33" s="33">
        <f>作业加减分!S21</f>
        <v>4</v>
      </c>
      <c r="M33" s="33">
        <f t="shared" si="3"/>
        <v>76</v>
      </c>
      <c r="N33" s="39">
        <f t="shared" si="4"/>
        <v>4.125</v>
      </c>
    </row>
    <row r="34" spans="1:14" ht="17">
      <c r="A34" s="45"/>
      <c r="B34" s="31">
        <v>3</v>
      </c>
      <c r="C34" s="31">
        <v>3</v>
      </c>
      <c r="D34" s="35" t="s">
        <v>52</v>
      </c>
      <c r="E34" s="33">
        <v>75</v>
      </c>
      <c r="F34" s="33">
        <v>10</v>
      </c>
      <c r="G34" s="34">
        <f t="shared" si="0"/>
        <v>42.5</v>
      </c>
      <c r="H34" s="58"/>
      <c r="I34" s="33"/>
      <c r="J34" s="33"/>
      <c r="K34" s="33">
        <f t="shared" si="1"/>
        <v>0</v>
      </c>
      <c r="L34" s="33">
        <f>作业加减分!S22</f>
        <v>2</v>
      </c>
      <c r="M34" s="33">
        <f t="shared" si="3"/>
        <v>78</v>
      </c>
      <c r="N34" s="39">
        <f t="shared" si="4"/>
        <v>6.375</v>
      </c>
    </row>
    <row r="35" spans="1:14" ht="17">
      <c r="A35" s="45"/>
      <c r="B35" s="31">
        <v>4</v>
      </c>
      <c r="C35" s="31">
        <v>4</v>
      </c>
      <c r="D35" s="35" t="s">
        <v>53</v>
      </c>
      <c r="E35" s="33">
        <v>73</v>
      </c>
      <c r="F35" s="33">
        <v>40</v>
      </c>
      <c r="G35" s="34">
        <f t="shared" si="0"/>
        <v>56.5</v>
      </c>
      <c r="H35" s="58"/>
      <c r="I35" s="33"/>
      <c r="J35" s="33"/>
      <c r="K35" s="33">
        <f t="shared" si="1"/>
        <v>0</v>
      </c>
      <c r="L35" s="33">
        <f>作业加减分!S23</f>
        <v>3</v>
      </c>
      <c r="M35" s="33">
        <f t="shared" ref="M35:M98" si="5">80-L35</f>
        <v>77</v>
      </c>
      <c r="N35" s="39">
        <f t="shared" si="4"/>
        <v>8.4749999999999996</v>
      </c>
    </row>
    <row r="36" spans="1:14" ht="17">
      <c r="A36" s="45"/>
      <c r="B36" s="31">
        <v>1</v>
      </c>
      <c r="C36" s="31">
        <v>1</v>
      </c>
      <c r="D36" s="35" t="s">
        <v>54</v>
      </c>
      <c r="E36" s="33">
        <v>10</v>
      </c>
      <c r="F36" s="33">
        <v>0</v>
      </c>
      <c r="G36" s="34">
        <f t="shared" si="0"/>
        <v>5</v>
      </c>
      <c r="H36" s="58"/>
      <c r="I36" s="33"/>
      <c r="J36" s="33"/>
      <c r="K36" s="33">
        <f t="shared" si="1"/>
        <v>0</v>
      </c>
      <c r="L36" s="33">
        <f>作业加减分!S24</f>
        <v>0</v>
      </c>
      <c r="M36" s="33">
        <f t="shared" si="5"/>
        <v>80</v>
      </c>
      <c r="N36" s="39">
        <f t="shared" si="4"/>
        <v>0.75</v>
      </c>
    </row>
    <row r="37" spans="1:14" ht="17">
      <c r="A37" s="45"/>
      <c r="B37" s="31">
        <v>3</v>
      </c>
      <c r="C37" s="31">
        <v>2</v>
      </c>
      <c r="D37" s="35" t="s">
        <v>55</v>
      </c>
      <c r="E37" s="33">
        <v>50</v>
      </c>
      <c r="F37" s="33">
        <v>40</v>
      </c>
      <c r="G37" s="34">
        <f t="shared" si="0"/>
        <v>45</v>
      </c>
      <c r="H37" s="58"/>
      <c r="I37" s="33"/>
      <c r="J37" s="33"/>
      <c r="K37" s="33">
        <f t="shared" si="1"/>
        <v>0</v>
      </c>
      <c r="L37" s="33">
        <f>作业加减分!S25</f>
        <v>2</v>
      </c>
      <c r="M37" s="33">
        <f t="shared" si="5"/>
        <v>78</v>
      </c>
      <c r="N37" s="39">
        <f t="shared" si="4"/>
        <v>6.75</v>
      </c>
    </row>
    <row r="38" spans="1:14" ht="17">
      <c r="A38" s="45"/>
      <c r="B38" s="31"/>
      <c r="C38" s="31"/>
      <c r="D38" s="36" t="s">
        <v>56</v>
      </c>
      <c r="E38" s="33"/>
      <c r="F38" s="33"/>
      <c r="G38" s="34" t="e">
        <f t="shared" si="0"/>
        <v>#DIV/0!</v>
      </c>
      <c r="H38" s="59"/>
      <c r="I38" s="33"/>
      <c r="J38" s="33"/>
      <c r="K38" s="33">
        <f t="shared" si="1"/>
        <v>0</v>
      </c>
      <c r="L38" s="33">
        <f>作业加减分!S26</f>
        <v>4</v>
      </c>
      <c r="M38" s="33">
        <f t="shared" si="5"/>
        <v>76</v>
      </c>
      <c r="N38" s="39" t="e">
        <f t="shared" si="4"/>
        <v>#DIV/0!</v>
      </c>
    </row>
    <row r="39" spans="1:14" ht="17">
      <c r="A39" s="45" t="s">
        <v>57</v>
      </c>
      <c r="B39" s="31"/>
      <c r="C39" s="31"/>
      <c r="D39" s="32" t="s">
        <v>58</v>
      </c>
      <c r="E39" s="33">
        <v>40</v>
      </c>
      <c r="F39" s="33">
        <v>0</v>
      </c>
      <c r="G39" s="34">
        <f t="shared" si="0"/>
        <v>20</v>
      </c>
      <c r="H39" s="57">
        <f>AVERAGE(G39:G46)</f>
        <v>46.25</v>
      </c>
      <c r="I39" s="33"/>
      <c r="J39" s="33"/>
      <c r="K39" s="33">
        <f t="shared" si="1"/>
        <v>0</v>
      </c>
      <c r="L39" s="33">
        <f>作业加减分!S27</f>
        <v>4</v>
      </c>
      <c r="M39" s="33">
        <f t="shared" si="5"/>
        <v>76</v>
      </c>
      <c r="N39" s="39">
        <f t="shared" si="4"/>
        <v>3</v>
      </c>
    </row>
    <row r="40" spans="1:14" ht="17">
      <c r="A40" s="45"/>
      <c r="B40" s="31"/>
      <c r="C40" s="31"/>
      <c r="D40" s="35" t="s">
        <v>59</v>
      </c>
      <c r="E40" s="33">
        <v>100</v>
      </c>
      <c r="F40" s="33">
        <v>55</v>
      </c>
      <c r="G40" s="34">
        <f t="shared" si="0"/>
        <v>77.5</v>
      </c>
      <c r="H40" s="58"/>
      <c r="I40" s="33"/>
      <c r="J40" s="33"/>
      <c r="K40" s="33">
        <f t="shared" si="1"/>
        <v>0</v>
      </c>
      <c r="L40" s="33">
        <f>作业加减分!S28</f>
        <v>4</v>
      </c>
      <c r="M40" s="33">
        <f t="shared" si="5"/>
        <v>76</v>
      </c>
      <c r="N40" s="39">
        <f t="shared" si="4"/>
        <v>11.625</v>
      </c>
    </row>
    <row r="41" spans="1:14" ht="17">
      <c r="A41" s="45"/>
      <c r="B41" s="31"/>
      <c r="C41" s="31"/>
      <c r="D41" s="35" t="s">
        <v>60</v>
      </c>
      <c r="E41" s="33">
        <v>95</v>
      </c>
      <c r="F41" s="33">
        <v>40</v>
      </c>
      <c r="G41" s="34">
        <f t="shared" si="0"/>
        <v>67.5</v>
      </c>
      <c r="H41" s="58"/>
      <c r="I41" s="33"/>
      <c r="J41" s="33"/>
      <c r="K41" s="33">
        <f t="shared" si="1"/>
        <v>0</v>
      </c>
      <c r="L41" s="33">
        <f>作业加减分!S29</f>
        <v>4</v>
      </c>
      <c r="M41" s="33">
        <f t="shared" si="5"/>
        <v>76</v>
      </c>
      <c r="N41" s="39">
        <f t="shared" si="4"/>
        <v>10.125</v>
      </c>
    </row>
    <row r="42" spans="1:14" ht="17">
      <c r="A42" s="45"/>
      <c r="B42" s="31"/>
      <c r="C42" s="31"/>
      <c r="D42" s="35" t="s">
        <v>61</v>
      </c>
      <c r="E42" s="33">
        <v>30</v>
      </c>
      <c r="F42" s="33">
        <v>35</v>
      </c>
      <c r="G42" s="34">
        <f t="shared" si="0"/>
        <v>32.5</v>
      </c>
      <c r="H42" s="58"/>
      <c r="I42" s="33"/>
      <c r="J42" s="33"/>
      <c r="K42" s="33">
        <f t="shared" si="1"/>
        <v>0</v>
      </c>
      <c r="L42" s="33">
        <f>作业加减分!S30</f>
        <v>4</v>
      </c>
      <c r="M42" s="33">
        <f t="shared" si="5"/>
        <v>76</v>
      </c>
      <c r="N42" s="39">
        <f t="shared" si="4"/>
        <v>4.875</v>
      </c>
    </row>
    <row r="43" spans="1:14" ht="17">
      <c r="A43" s="45"/>
      <c r="B43" s="31"/>
      <c r="C43" s="31"/>
      <c r="D43" s="35" t="s">
        <v>62</v>
      </c>
      <c r="E43" s="33">
        <v>50</v>
      </c>
      <c r="F43" s="33">
        <v>0</v>
      </c>
      <c r="G43" s="34">
        <f t="shared" si="0"/>
        <v>25</v>
      </c>
      <c r="H43" s="58"/>
      <c r="I43" s="33"/>
      <c r="J43" s="33"/>
      <c r="K43" s="33">
        <f t="shared" si="1"/>
        <v>0</v>
      </c>
      <c r="L43" s="33">
        <f>作业加减分!S31</f>
        <v>2</v>
      </c>
      <c r="M43" s="33">
        <f t="shared" si="5"/>
        <v>78</v>
      </c>
      <c r="N43" s="39">
        <f t="shared" si="4"/>
        <v>3.75</v>
      </c>
    </row>
    <row r="44" spans="1:14" ht="17">
      <c r="A44" s="45"/>
      <c r="B44" s="31"/>
      <c r="C44" s="31"/>
      <c r="D44" s="35" t="s">
        <v>63</v>
      </c>
      <c r="E44" s="33">
        <v>80</v>
      </c>
      <c r="F44" s="33">
        <v>60</v>
      </c>
      <c r="G44" s="34">
        <f t="shared" si="0"/>
        <v>70</v>
      </c>
      <c r="H44" s="58"/>
      <c r="I44" s="33"/>
      <c r="J44" s="33"/>
      <c r="K44" s="33">
        <f t="shared" si="1"/>
        <v>0</v>
      </c>
      <c r="L44" s="33">
        <f>作业加减分!S32</f>
        <v>4</v>
      </c>
      <c r="M44" s="33">
        <f t="shared" si="5"/>
        <v>76</v>
      </c>
      <c r="N44" s="39">
        <f t="shared" si="4"/>
        <v>10.5</v>
      </c>
    </row>
    <row r="45" spans="1:14" ht="17">
      <c r="A45" s="45"/>
      <c r="B45" s="31"/>
      <c r="C45" s="31"/>
      <c r="D45" s="35" t="s">
        <v>64</v>
      </c>
      <c r="E45" s="33">
        <v>60</v>
      </c>
      <c r="F45" s="33">
        <v>30</v>
      </c>
      <c r="G45" s="34">
        <f t="shared" si="0"/>
        <v>45</v>
      </c>
      <c r="H45" s="58"/>
      <c r="I45" s="33"/>
      <c r="J45" s="33"/>
      <c r="K45" s="33">
        <f t="shared" si="1"/>
        <v>0</v>
      </c>
      <c r="L45" s="33">
        <f>作业加减分!S33</f>
        <v>4</v>
      </c>
      <c r="M45" s="33">
        <f t="shared" si="5"/>
        <v>76</v>
      </c>
      <c r="N45" s="39">
        <f t="shared" si="4"/>
        <v>6.75</v>
      </c>
    </row>
    <row r="46" spans="1:14" ht="17">
      <c r="A46" s="45"/>
      <c r="B46" s="35"/>
      <c r="C46" s="35"/>
      <c r="D46" s="35" t="s">
        <v>65</v>
      </c>
      <c r="E46" s="33">
        <v>65</v>
      </c>
      <c r="F46" s="33">
        <v>0</v>
      </c>
      <c r="G46" s="34">
        <f t="shared" si="0"/>
        <v>32.5</v>
      </c>
      <c r="H46" s="59"/>
      <c r="I46" s="33"/>
      <c r="J46" s="33"/>
      <c r="K46" s="33">
        <f t="shared" si="1"/>
        <v>0</v>
      </c>
      <c r="L46" s="33">
        <f>作业加减分!S34</f>
        <v>4</v>
      </c>
      <c r="M46" s="33">
        <f t="shared" si="5"/>
        <v>76</v>
      </c>
      <c r="N46" s="39">
        <f t="shared" si="4"/>
        <v>4.875</v>
      </c>
    </row>
    <row r="47" spans="1:14" ht="17">
      <c r="A47" s="46" t="s">
        <v>66</v>
      </c>
      <c r="B47" s="31"/>
      <c r="C47" s="31"/>
      <c r="D47" s="32" t="s">
        <v>67</v>
      </c>
      <c r="E47" s="33">
        <v>20</v>
      </c>
      <c r="F47" s="33">
        <v>0</v>
      </c>
      <c r="G47" s="34">
        <f t="shared" si="0"/>
        <v>10</v>
      </c>
      <c r="H47" s="57">
        <f>AVERAGE(G47:G54)</f>
        <v>44.75</v>
      </c>
      <c r="I47" s="33"/>
      <c r="J47" s="33"/>
      <c r="K47" s="33">
        <f t="shared" si="1"/>
        <v>0</v>
      </c>
      <c r="L47" s="33">
        <f>作业加减分!S35</f>
        <v>4</v>
      </c>
      <c r="M47" s="33">
        <f t="shared" si="5"/>
        <v>76</v>
      </c>
      <c r="N47" s="39">
        <f t="shared" si="4"/>
        <v>1.5</v>
      </c>
    </row>
    <row r="48" spans="1:14" ht="17">
      <c r="A48" s="47"/>
      <c r="B48" s="31"/>
      <c r="C48" s="31"/>
      <c r="D48" s="35" t="s">
        <v>68</v>
      </c>
      <c r="E48" s="33">
        <v>80</v>
      </c>
      <c r="F48" s="33">
        <v>0</v>
      </c>
      <c r="G48" s="34">
        <f t="shared" si="0"/>
        <v>40</v>
      </c>
      <c r="H48" s="58"/>
      <c r="I48" s="33"/>
      <c r="J48" s="33"/>
      <c r="K48" s="33">
        <f t="shared" si="1"/>
        <v>0</v>
      </c>
      <c r="L48" s="33">
        <f>作业加减分!S36</f>
        <v>4</v>
      </c>
      <c r="M48" s="33">
        <f t="shared" si="5"/>
        <v>76</v>
      </c>
      <c r="N48" s="39">
        <f t="shared" si="4"/>
        <v>6</v>
      </c>
    </row>
    <row r="49" spans="1:14" ht="17">
      <c r="A49" s="47"/>
      <c r="B49" s="31"/>
      <c r="C49" s="31"/>
      <c r="D49" s="35" t="s">
        <v>69</v>
      </c>
      <c r="E49" s="33">
        <v>83</v>
      </c>
      <c r="F49" s="33">
        <v>60</v>
      </c>
      <c r="G49" s="34">
        <f t="shared" si="0"/>
        <v>71.5</v>
      </c>
      <c r="H49" s="58"/>
      <c r="I49" s="33"/>
      <c r="J49" s="33"/>
      <c r="K49" s="33">
        <f t="shared" si="1"/>
        <v>0</v>
      </c>
      <c r="L49" s="33">
        <f>作业加减分!S37</f>
        <v>4</v>
      </c>
      <c r="M49" s="33">
        <f t="shared" si="5"/>
        <v>76</v>
      </c>
      <c r="N49" s="39">
        <f t="shared" si="4"/>
        <v>10.725</v>
      </c>
    </row>
    <row r="50" spans="1:14" ht="17">
      <c r="A50" s="47"/>
      <c r="B50" s="31"/>
      <c r="C50" s="31"/>
      <c r="D50" s="35" t="s">
        <v>70</v>
      </c>
      <c r="E50" s="33">
        <v>65</v>
      </c>
      <c r="F50" s="33">
        <v>25</v>
      </c>
      <c r="G50" s="34">
        <f t="shared" si="0"/>
        <v>45</v>
      </c>
      <c r="H50" s="58"/>
      <c r="I50" s="33"/>
      <c r="J50" s="33"/>
      <c r="K50" s="33">
        <f t="shared" si="1"/>
        <v>0</v>
      </c>
      <c r="L50" s="33">
        <f>作业加减分!S38</f>
        <v>4</v>
      </c>
      <c r="M50" s="33">
        <f t="shared" si="5"/>
        <v>76</v>
      </c>
      <c r="N50" s="39">
        <f t="shared" si="4"/>
        <v>6.75</v>
      </c>
    </row>
    <row r="51" spans="1:14" ht="17">
      <c r="A51" s="47"/>
      <c r="B51" s="31">
        <v>1</v>
      </c>
      <c r="C51" s="31"/>
      <c r="D51" s="35" t="s">
        <v>71</v>
      </c>
      <c r="E51" s="33">
        <v>55</v>
      </c>
      <c r="F51" s="33">
        <v>50</v>
      </c>
      <c r="G51" s="34">
        <f t="shared" si="0"/>
        <v>52.5</v>
      </c>
      <c r="H51" s="58"/>
      <c r="I51" s="33"/>
      <c r="J51" s="33"/>
      <c r="K51" s="33">
        <f t="shared" si="1"/>
        <v>0</v>
      </c>
      <c r="L51" s="33">
        <f>作业加减分!S39</f>
        <v>4</v>
      </c>
      <c r="M51" s="33">
        <f t="shared" si="5"/>
        <v>76</v>
      </c>
      <c r="N51" s="39">
        <f t="shared" si="4"/>
        <v>7.875</v>
      </c>
    </row>
    <row r="52" spans="1:14" ht="17">
      <c r="A52" s="47"/>
      <c r="B52" s="31">
        <v>3</v>
      </c>
      <c r="C52" s="31">
        <v>3</v>
      </c>
      <c r="D52" s="35" t="s">
        <v>72</v>
      </c>
      <c r="E52" s="33">
        <v>80</v>
      </c>
      <c r="F52" s="33">
        <v>55</v>
      </c>
      <c r="G52" s="34">
        <f t="shared" si="0"/>
        <v>67.5</v>
      </c>
      <c r="H52" s="58"/>
      <c r="I52" s="33"/>
      <c r="J52" s="33"/>
      <c r="K52" s="33">
        <f t="shared" si="1"/>
        <v>0</v>
      </c>
      <c r="L52" s="33">
        <f>作业加减分!S40</f>
        <v>4</v>
      </c>
      <c r="M52" s="33">
        <f t="shared" si="5"/>
        <v>76</v>
      </c>
      <c r="N52" s="39">
        <f t="shared" si="4"/>
        <v>10.125</v>
      </c>
    </row>
    <row r="53" spans="1:14" ht="17">
      <c r="A53" s="47"/>
      <c r="B53" s="31">
        <v>1</v>
      </c>
      <c r="C53" s="31">
        <v>1</v>
      </c>
      <c r="D53" s="35" t="s">
        <v>73</v>
      </c>
      <c r="E53" s="33">
        <v>65</v>
      </c>
      <c r="F53" s="33">
        <v>0</v>
      </c>
      <c r="G53" s="34">
        <f t="shared" si="0"/>
        <v>32.5</v>
      </c>
      <c r="H53" s="58"/>
      <c r="I53" s="33"/>
      <c r="J53" s="33"/>
      <c r="K53" s="33">
        <f t="shared" si="1"/>
        <v>0</v>
      </c>
      <c r="L53" s="33">
        <f>作业加减分!S41</f>
        <v>4</v>
      </c>
      <c r="M53" s="33">
        <f t="shared" si="5"/>
        <v>76</v>
      </c>
      <c r="N53" s="39">
        <f t="shared" si="4"/>
        <v>4.875</v>
      </c>
    </row>
    <row r="54" spans="1:14" ht="17">
      <c r="A54" s="48"/>
      <c r="B54" s="31">
        <v>2</v>
      </c>
      <c r="C54" s="31">
        <v>1</v>
      </c>
      <c r="D54" s="35" t="s">
        <v>74</v>
      </c>
      <c r="E54" s="33">
        <v>58</v>
      </c>
      <c r="F54" s="33">
        <v>20</v>
      </c>
      <c r="G54" s="34">
        <f t="shared" si="0"/>
        <v>39</v>
      </c>
      <c r="H54" s="59"/>
      <c r="I54" s="33"/>
      <c r="J54" s="33"/>
      <c r="K54" s="33">
        <f t="shared" si="1"/>
        <v>0</v>
      </c>
      <c r="L54" s="33">
        <f>作业加减分!S42</f>
        <v>4</v>
      </c>
      <c r="M54" s="33">
        <f t="shared" si="5"/>
        <v>76</v>
      </c>
      <c r="N54" s="39">
        <f t="shared" si="4"/>
        <v>5.85</v>
      </c>
    </row>
    <row r="55" spans="1:14" ht="17">
      <c r="A55" s="49" t="s">
        <v>75</v>
      </c>
      <c r="B55" s="31">
        <v>1</v>
      </c>
      <c r="C55" s="31">
        <v>1</v>
      </c>
      <c r="D55" s="32" t="s">
        <v>76</v>
      </c>
      <c r="E55" s="33">
        <v>55</v>
      </c>
      <c r="F55" s="33">
        <v>60</v>
      </c>
      <c r="G55" s="34">
        <f t="shared" si="0"/>
        <v>57.5</v>
      </c>
      <c r="H55" s="57" t="e">
        <f>AVERAGE(G55:G62)</f>
        <v>#DIV/0!</v>
      </c>
      <c r="I55" s="33"/>
      <c r="J55" s="33"/>
      <c r="K55" s="33">
        <f t="shared" si="1"/>
        <v>0</v>
      </c>
      <c r="L55" s="33">
        <f>作业加减分!S43</f>
        <v>4</v>
      </c>
      <c r="M55" s="33">
        <f t="shared" si="5"/>
        <v>76</v>
      </c>
      <c r="N55" s="39">
        <f t="shared" si="4"/>
        <v>8.625</v>
      </c>
    </row>
    <row r="56" spans="1:14" ht="17">
      <c r="A56" s="49"/>
      <c r="B56" s="31">
        <v>1</v>
      </c>
      <c r="C56" s="31">
        <v>1</v>
      </c>
      <c r="D56" s="35" t="s">
        <v>77</v>
      </c>
      <c r="E56" s="33">
        <v>63</v>
      </c>
      <c r="F56" s="33">
        <v>60</v>
      </c>
      <c r="G56" s="34">
        <f t="shared" si="0"/>
        <v>61.5</v>
      </c>
      <c r="H56" s="58"/>
      <c r="I56" s="33"/>
      <c r="J56" s="33"/>
      <c r="K56" s="33">
        <f t="shared" si="1"/>
        <v>0</v>
      </c>
      <c r="L56" s="33">
        <f>作业加减分!S44</f>
        <v>4</v>
      </c>
      <c r="M56" s="33">
        <f t="shared" si="5"/>
        <v>76</v>
      </c>
      <c r="N56" s="39">
        <f t="shared" si="4"/>
        <v>9.2249999999999996</v>
      </c>
    </row>
    <row r="57" spans="1:14" ht="17">
      <c r="A57" s="49"/>
      <c r="B57" s="31">
        <v>3</v>
      </c>
      <c r="C57" s="31">
        <v>1</v>
      </c>
      <c r="D57" s="35" t="s">
        <v>78</v>
      </c>
      <c r="E57" s="33">
        <v>30</v>
      </c>
      <c r="F57" s="33">
        <v>0</v>
      </c>
      <c r="G57" s="34">
        <f t="shared" si="0"/>
        <v>15</v>
      </c>
      <c r="H57" s="58"/>
      <c r="I57" s="33"/>
      <c r="J57" s="33"/>
      <c r="K57" s="33">
        <f t="shared" si="1"/>
        <v>0</v>
      </c>
      <c r="L57" s="33">
        <f>作业加减分!S45</f>
        <v>4</v>
      </c>
      <c r="M57" s="33">
        <f t="shared" si="5"/>
        <v>76</v>
      </c>
      <c r="N57" s="39">
        <f t="shared" si="4"/>
        <v>2.25</v>
      </c>
    </row>
    <row r="58" spans="1:14" ht="17">
      <c r="A58" s="49"/>
      <c r="B58" s="31">
        <v>3</v>
      </c>
      <c r="C58" s="31">
        <v>2</v>
      </c>
      <c r="D58" s="35" t="s">
        <v>79</v>
      </c>
      <c r="E58" s="33">
        <v>80</v>
      </c>
      <c r="F58" s="33">
        <v>0</v>
      </c>
      <c r="G58" s="34">
        <f t="shared" si="0"/>
        <v>40</v>
      </c>
      <c r="H58" s="58"/>
      <c r="I58" s="33"/>
      <c r="J58" s="33"/>
      <c r="K58" s="33">
        <f t="shared" si="1"/>
        <v>0</v>
      </c>
      <c r="L58" s="33">
        <f>作业加减分!S46</f>
        <v>2</v>
      </c>
      <c r="M58" s="33">
        <f t="shared" si="5"/>
        <v>78</v>
      </c>
      <c r="N58" s="39">
        <f t="shared" si="4"/>
        <v>6</v>
      </c>
    </row>
    <row r="59" spans="1:14" ht="17">
      <c r="A59" s="49"/>
      <c r="B59" s="31"/>
      <c r="C59" s="31"/>
      <c r="D59" s="35"/>
      <c r="E59" s="33"/>
      <c r="F59" s="33"/>
      <c r="G59" s="34" t="e">
        <f t="shared" si="0"/>
        <v>#DIV/0!</v>
      </c>
      <c r="H59" s="58"/>
      <c r="I59" s="33"/>
      <c r="J59" s="33"/>
      <c r="K59" s="33">
        <f t="shared" si="1"/>
        <v>0</v>
      </c>
      <c r="L59" s="33">
        <f>作业加减分!S47</f>
        <v>0</v>
      </c>
      <c r="M59" s="33">
        <f t="shared" si="5"/>
        <v>80</v>
      </c>
      <c r="N59" s="39" t="e">
        <f t="shared" si="4"/>
        <v>#DIV/0!</v>
      </c>
    </row>
    <row r="60" spans="1:14" ht="17">
      <c r="A60" s="49"/>
      <c r="B60" s="31"/>
      <c r="C60" s="31"/>
      <c r="D60" s="35"/>
      <c r="E60" s="33"/>
      <c r="F60" s="33"/>
      <c r="G60" s="34" t="e">
        <f t="shared" si="0"/>
        <v>#DIV/0!</v>
      </c>
      <c r="H60" s="58"/>
      <c r="I60" s="33"/>
      <c r="J60" s="33"/>
      <c r="K60" s="33">
        <f t="shared" si="1"/>
        <v>0</v>
      </c>
      <c r="L60" s="33">
        <f>作业加减分!S48</f>
        <v>0</v>
      </c>
      <c r="M60" s="33">
        <f t="shared" si="5"/>
        <v>80</v>
      </c>
      <c r="N60" s="39" t="e">
        <f t="shared" si="4"/>
        <v>#DIV/0!</v>
      </c>
    </row>
    <row r="61" spans="1:14" ht="17">
      <c r="A61" s="49"/>
      <c r="B61" s="31"/>
      <c r="C61" s="31"/>
      <c r="D61" s="35"/>
      <c r="E61" s="33"/>
      <c r="F61" s="33"/>
      <c r="G61" s="34" t="e">
        <f t="shared" si="0"/>
        <v>#DIV/0!</v>
      </c>
      <c r="H61" s="58"/>
      <c r="I61" s="33"/>
      <c r="J61" s="33"/>
      <c r="K61" s="33">
        <f t="shared" si="1"/>
        <v>0</v>
      </c>
      <c r="L61" s="33">
        <f>作业加减分!S49</f>
        <v>0</v>
      </c>
      <c r="M61" s="33">
        <f t="shared" si="5"/>
        <v>80</v>
      </c>
      <c r="N61" s="39" t="e">
        <f t="shared" si="4"/>
        <v>#DIV/0!</v>
      </c>
    </row>
    <row r="62" spans="1:14" ht="17">
      <c r="A62" s="49"/>
      <c r="B62" s="31"/>
      <c r="C62" s="31"/>
      <c r="D62" s="35"/>
      <c r="E62" s="33"/>
      <c r="F62" s="33"/>
      <c r="G62" s="34" t="e">
        <f t="shared" si="0"/>
        <v>#DIV/0!</v>
      </c>
      <c r="H62" s="59"/>
      <c r="I62" s="33"/>
      <c r="J62" s="33"/>
      <c r="K62" s="33">
        <f t="shared" si="1"/>
        <v>0</v>
      </c>
      <c r="L62" s="33">
        <f>作业加减分!S50</f>
        <v>0</v>
      </c>
      <c r="M62" s="33">
        <f t="shared" si="5"/>
        <v>80</v>
      </c>
      <c r="N62" s="39" t="e">
        <f t="shared" si="4"/>
        <v>#DIV/0!</v>
      </c>
    </row>
    <row r="63" spans="1:14" ht="17">
      <c r="A63" s="50" t="s">
        <v>80</v>
      </c>
      <c r="B63" s="31"/>
      <c r="C63" s="31"/>
      <c r="D63" s="32"/>
      <c r="E63" s="33"/>
      <c r="F63" s="33"/>
      <c r="G63" s="34" t="e">
        <f t="shared" si="0"/>
        <v>#DIV/0!</v>
      </c>
      <c r="H63" s="57" t="e">
        <f>AVERAGE(G63:G70)</f>
        <v>#DIV/0!</v>
      </c>
      <c r="I63" s="33"/>
      <c r="J63" s="33"/>
      <c r="K63" s="33">
        <f t="shared" si="1"/>
        <v>0</v>
      </c>
      <c r="L63" s="33">
        <f>作业加减分!S51</f>
        <v>0</v>
      </c>
      <c r="M63" s="33">
        <f t="shared" si="5"/>
        <v>80</v>
      </c>
      <c r="N63" s="39" t="e">
        <f t="shared" si="4"/>
        <v>#DIV/0!</v>
      </c>
    </row>
    <row r="64" spans="1:14" ht="17">
      <c r="A64" s="50"/>
      <c r="B64" s="31"/>
      <c r="C64" s="31"/>
      <c r="D64" s="35"/>
      <c r="E64" s="33"/>
      <c r="F64" s="33"/>
      <c r="G64" s="34" t="e">
        <f t="shared" si="0"/>
        <v>#DIV/0!</v>
      </c>
      <c r="H64" s="58"/>
      <c r="I64" s="33"/>
      <c r="J64" s="33"/>
      <c r="K64" s="33">
        <f t="shared" si="1"/>
        <v>0</v>
      </c>
      <c r="L64" s="33">
        <f>作业加减分!S52</f>
        <v>0</v>
      </c>
      <c r="M64" s="33">
        <f t="shared" si="5"/>
        <v>80</v>
      </c>
      <c r="N64" s="39" t="e">
        <f t="shared" si="4"/>
        <v>#DIV/0!</v>
      </c>
    </row>
    <row r="65" spans="1:14" ht="17">
      <c r="A65" s="50"/>
      <c r="B65" s="31"/>
      <c r="C65" s="31"/>
      <c r="D65" s="35"/>
      <c r="E65" s="33"/>
      <c r="F65" s="33"/>
      <c r="G65" s="34" t="e">
        <f t="shared" si="0"/>
        <v>#DIV/0!</v>
      </c>
      <c r="H65" s="58"/>
      <c r="I65" s="33"/>
      <c r="J65" s="33"/>
      <c r="K65" s="33">
        <f t="shared" si="1"/>
        <v>0</v>
      </c>
      <c r="L65" s="33">
        <f>作业加减分!S53</f>
        <v>0</v>
      </c>
      <c r="M65" s="33">
        <f t="shared" si="5"/>
        <v>80</v>
      </c>
      <c r="N65" s="39" t="e">
        <f t="shared" si="4"/>
        <v>#DIV/0!</v>
      </c>
    </row>
    <row r="66" spans="1:14" ht="17">
      <c r="A66" s="50"/>
      <c r="B66" s="31"/>
      <c r="C66" s="31"/>
      <c r="D66" s="35"/>
      <c r="E66" s="33"/>
      <c r="F66" s="33"/>
      <c r="G66" s="34" t="e">
        <f t="shared" si="0"/>
        <v>#DIV/0!</v>
      </c>
      <c r="H66" s="58"/>
      <c r="I66" s="33"/>
      <c r="J66" s="33"/>
      <c r="K66" s="33">
        <f t="shared" si="1"/>
        <v>0</v>
      </c>
      <c r="L66" s="33">
        <f>作业加减分!S54</f>
        <v>0</v>
      </c>
      <c r="M66" s="33">
        <f t="shared" si="5"/>
        <v>80</v>
      </c>
      <c r="N66" s="39" t="e">
        <f t="shared" si="4"/>
        <v>#DIV/0!</v>
      </c>
    </row>
    <row r="67" spans="1:14" ht="17">
      <c r="A67" s="50"/>
      <c r="B67" s="31"/>
      <c r="C67" s="31"/>
      <c r="D67" s="35"/>
      <c r="E67" s="33"/>
      <c r="F67" s="33"/>
      <c r="G67" s="34" t="e">
        <f t="shared" si="0"/>
        <v>#DIV/0!</v>
      </c>
      <c r="H67" s="58"/>
      <c r="I67" s="33"/>
      <c r="J67" s="33"/>
      <c r="K67" s="33">
        <f t="shared" si="1"/>
        <v>0</v>
      </c>
      <c r="L67" s="33">
        <f>作业加减分!S55</f>
        <v>0</v>
      </c>
      <c r="M67" s="33">
        <f t="shared" si="5"/>
        <v>80</v>
      </c>
      <c r="N67" s="39" t="e">
        <f t="shared" si="4"/>
        <v>#DIV/0!</v>
      </c>
    </row>
    <row r="68" spans="1:14" ht="17">
      <c r="A68" s="50"/>
      <c r="B68" s="31"/>
      <c r="C68" s="31"/>
      <c r="D68" s="35"/>
      <c r="E68" s="33"/>
      <c r="F68" s="33"/>
      <c r="G68" s="34" t="e">
        <f t="shared" si="0"/>
        <v>#DIV/0!</v>
      </c>
      <c r="H68" s="58"/>
      <c r="I68" s="33"/>
      <c r="J68" s="33"/>
      <c r="K68" s="33">
        <f t="shared" si="1"/>
        <v>0</v>
      </c>
      <c r="L68" s="33">
        <f>作业加减分!S56</f>
        <v>0</v>
      </c>
      <c r="M68" s="33">
        <f t="shared" si="5"/>
        <v>80</v>
      </c>
      <c r="N68" s="39" t="e">
        <f t="shared" si="4"/>
        <v>#DIV/0!</v>
      </c>
    </row>
    <row r="69" spans="1:14" ht="17">
      <c r="A69" s="50"/>
      <c r="B69" s="31"/>
      <c r="C69" s="31"/>
      <c r="D69" s="35"/>
      <c r="E69" s="33"/>
      <c r="F69" s="33"/>
      <c r="G69" s="34" t="e">
        <f t="shared" si="0"/>
        <v>#DIV/0!</v>
      </c>
      <c r="H69" s="58"/>
      <c r="I69" s="33"/>
      <c r="J69" s="33"/>
      <c r="K69" s="33">
        <f t="shared" si="1"/>
        <v>0</v>
      </c>
      <c r="L69" s="33">
        <f>作业加减分!S57</f>
        <v>0</v>
      </c>
      <c r="M69" s="33">
        <f t="shared" si="5"/>
        <v>80</v>
      </c>
      <c r="N69" s="39" t="e">
        <f t="shared" si="4"/>
        <v>#DIV/0!</v>
      </c>
    </row>
    <row r="70" spans="1:14" ht="17">
      <c r="A70" s="50"/>
      <c r="B70" s="31"/>
      <c r="C70" s="31"/>
      <c r="D70" s="35"/>
      <c r="E70" s="33"/>
      <c r="F70" s="33"/>
      <c r="G70" s="34" t="e">
        <f t="shared" si="0"/>
        <v>#DIV/0!</v>
      </c>
      <c r="H70" s="59"/>
      <c r="I70" s="33"/>
      <c r="J70" s="33"/>
      <c r="K70" s="33">
        <f t="shared" si="1"/>
        <v>0</v>
      </c>
      <c r="L70" s="33">
        <f>作业加减分!S58</f>
        <v>0</v>
      </c>
      <c r="M70" s="33">
        <f t="shared" si="5"/>
        <v>80</v>
      </c>
      <c r="N70" s="39" t="e">
        <f t="shared" si="4"/>
        <v>#DIV/0!</v>
      </c>
    </row>
    <row r="71" spans="1:14" ht="17">
      <c r="A71" s="50" t="s">
        <v>81</v>
      </c>
      <c r="B71" s="31"/>
      <c r="C71" s="31"/>
      <c r="D71" s="32"/>
      <c r="E71" s="33"/>
      <c r="F71" s="33"/>
      <c r="G71" s="34" t="e">
        <f t="shared" si="0"/>
        <v>#DIV/0!</v>
      </c>
      <c r="H71" s="57" t="e">
        <f>AVERAGE(G71:G78)</f>
        <v>#DIV/0!</v>
      </c>
      <c r="I71" s="33"/>
      <c r="J71" s="33"/>
      <c r="K71" s="33">
        <f t="shared" si="1"/>
        <v>0</v>
      </c>
      <c r="L71" s="33">
        <f>作业加减分!S59</f>
        <v>0</v>
      </c>
      <c r="M71" s="33">
        <f t="shared" si="5"/>
        <v>80</v>
      </c>
      <c r="N71" s="39" t="e">
        <f t="shared" si="4"/>
        <v>#DIV/0!</v>
      </c>
    </row>
    <row r="72" spans="1:14" ht="17">
      <c r="A72" s="50"/>
      <c r="B72" s="31"/>
      <c r="C72" s="31"/>
      <c r="D72" s="35"/>
      <c r="E72" s="33"/>
      <c r="F72" s="33"/>
      <c r="G72" s="34" t="e">
        <f t="shared" si="0"/>
        <v>#DIV/0!</v>
      </c>
      <c r="H72" s="58"/>
      <c r="I72" s="33"/>
      <c r="J72" s="33"/>
      <c r="K72" s="33">
        <f t="shared" si="1"/>
        <v>0</v>
      </c>
      <c r="L72" s="33">
        <f>作业加减分!S60</f>
        <v>0</v>
      </c>
      <c r="M72" s="33">
        <f t="shared" si="5"/>
        <v>80</v>
      </c>
      <c r="N72" s="39" t="e">
        <f t="shared" si="4"/>
        <v>#DIV/0!</v>
      </c>
    </row>
    <row r="73" spans="1:14" ht="17">
      <c r="A73" s="50"/>
      <c r="B73" s="31"/>
      <c r="C73" s="31"/>
      <c r="D73" s="35"/>
      <c r="E73" s="33"/>
      <c r="F73" s="33"/>
      <c r="G73" s="34" t="e">
        <f t="shared" si="0"/>
        <v>#DIV/0!</v>
      </c>
      <c r="H73" s="58"/>
      <c r="I73" s="33"/>
      <c r="J73" s="33"/>
      <c r="K73" s="33">
        <f t="shared" si="1"/>
        <v>0</v>
      </c>
      <c r="L73" s="33">
        <f>作业加减分!S61</f>
        <v>0</v>
      </c>
      <c r="M73" s="33">
        <f t="shared" si="5"/>
        <v>80</v>
      </c>
      <c r="N73" s="39" t="e">
        <f t="shared" si="4"/>
        <v>#DIV/0!</v>
      </c>
    </row>
    <row r="74" spans="1:14" ht="17">
      <c r="A74" s="50"/>
      <c r="B74" s="31"/>
      <c r="C74" s="31"/>
      <c r="D74" s="35"/>
      <c r="E74" s="33"/>
      <c r="F74" s="33"/>
      <c r="G74" s="34" t="e">
        <f t="shared" si="0"/>
        <v>#DIV/0!</v>
      </c>
      <c r="H74" s="58"/>
      <c r="I74" s="33"/>
      <c r="J74" s="33"/>
      <c r="K74" s="33">
        <f t="shared" si="1"/>
        <v>0</v>
      </c>
      <c r="L74" s="33">
        <f>作业加减分!S62</f>
        <v>0</v>
      </c>
      <c r="M74" s="33">
        <f t="shared" si="5"/>
        <v>80</v>
      </c>
      <c r="N74" s="39" t="e">
        <f t="shared" si="4"/>
        <v>#DIV/0!</v>
      </c>
    </row>
    <row r="75" spans="1:14" ht="19">
      <c r="A75" s="50"/>
      <c r="B75" s="31"/>
      <c r="C75" s="31"/>
      <c r="D75" s="40"/>
      <c r="E75" s="33"/>
      <c r="F75" s="33"/>
      <c r="G75" s="34" t="e">
        <f t="shared" si="0"/>
        <v>#DIV/0!</v>
      </c>
      <c r="H75" s="58"/>
      <c r="I75" s="33"/>
      <c r="J75" s="33"/>
      <c r="K75" s="33">
        <f t="shared" si="1"/>
        <v>0</v>
      </c>
      <c r="L75" s="33">
        <f>作业加减分!S63</f>
        <v>0</v>
      </c>
      <c r="M75" s="33">
        <f t="shared" si="5"/>
        <v>80</v>
      </c>
      <c r="N75" s="39" t="e">
        <f t="shared" si="4"/>
        <v>#DIV/0!</v>
      </c>
    </row>
    <row r="76" spans="1:14" ht="17">
      <c r="A76" s="50"/>
      <c r="B76" s="31"/>
      <c r="C76" s="31"/>
      <c r="D76" s="35"/>
      <c r="E76" s="33"/>
      <c r="F76" s="33"/>
      <c r="G76" s="34" t="e">
        <f t="shared" si="0"/>
        <v>#DIV/0!</v>
      </c>
      <c r="H76" s="58"/>
      <c r="I76" s="33"/>
      <c r="J76" s="33"/>
      <c r="K76" s="33">
        <f t="shared" si="1"/>
        <v>0</v>
      </c>
      <c r="L76" s="33">
        <f>作业加减分!S64</f>
        <v>0</v>
      </c>
      <c r="M76" s="33">
        <f t="shared" si="5"/>
        <v>80</v>
      </c>
      <c r="N76" s="39" t="e">
        <f t="shared" si="4"/>
        <v>#DIV/0!</v>
      </c>
    </row>
    <row r="77" spans="1:14" ht="17">
      <c r="A77" s="50"/>
      <c r="B77" s="31"/>
      <c r="C77" s="31"/>
      <c r="D77" s="35"/>
      <c r="E77" s="33"/>
      <c r="F77" s="33"/>
      <c r="G77" s="34" t="e">
        <f t="shared" si="0"/>
        <v>#DIV/0!</v>
      </c>
      <c r="H77" s="58"/>
      <c r="I77" s="33"/>
      <c r="J77" s="33"/>
      <c r="K77" s="33">
        <f t="shared" si="1"/>
        <v>0</v>
      </c>
      <c r="L77" s="33">
        <f>作业加减分!S65</f>
        <v>0</v>
      </c>
      <c r="M77" s="33">
        <f t="shared" si="5"/>
        <v>80</v>
      </c>
      <c r="N77" s="39" t="e">
        <f t="shared" si="4"/>
        <v>#DIV/0!</v>
      </c>
    </row>
    <row r="78" spans="1:14" ht="17">
      <c r="A78" s="50"/>
      <c r="B78" s="31"/>
      <c r="C78" s="31"/>
      <c r="D78" s="35"/>
      <c r="E78" s="33"/>
      <c r="F78" s="33"/>
      <c r="G78" s="34" t="e">
        <f t="shared" si="0"/>
        <v>#DIV/0!</v>
      </c>
      <c r="H78" s="59"/>
      <c r="I78" s="33"/>
      <c r="J78" s="33"/>
      <c r="K78" s="33">
        <f t="shared" si="1"/>
        <v>0</v>
      </c>
      <c r="L78" s="33">
        <f>作业加减分!S66</f>
        <v>0</v>
      </c>
      <c r="M78" s="33">
        <f t="shared" si="5"/>
        <v>80</v>
      </c>
      <c r="N78" s="39" t="e">
        <f t="shared" si="4"/>
        <v>#DIV/0!</v>
      </c>
    </row>
    <row r="79" spans="1:14" ht="17">
      <c r="A79" s="51" t="s">
        <v>82</v>
      </c>
      <c r="B79" s="31"/>
      <c r="C79" s="31"/>
      <c r="D79" s="32"/>
      <c r="E79" s="33"/>
      <c r="F79" s="33"/>
      <c r="G79" s="34" t="e">
        <f t="shared" ref="G79:G110" si="6">AVERAGEA(E79:F79)</f>
        <v>#DIV/0!</v>
      </c>
      <c r="H79" s="57" t="e">
        <f>AVERAGE(G79:G86)</f>
        <v>#DIV/0!</v>
      </c>
      <c r="I79" s="33"/>
      <c r="J79" s="33"/>
      <c r="K79" s="33">
        <f t="shared" ref="K79:K110" si="7">I79*0.8+J79*0.2</f>
        <v>0</v>
      </c>
      <c r="L79" s="33">
        <f>作业加减分!S67</f>
        <v>0</v>
      </c>
      <c r="M79" s="33">
        <f t="shared" si="5"/>
        <v>80</v>
      </c>
      <c r="N79" s="39" t="e">
        <f t="shared" si="4"/>
        <v>#DIV/0!</v>
      </c>
    </row>
    <row r="80" spans="1:14" ht="17">
      <c r="A80" s="51"/>
      <c r="B80" s="31"/>
      <c r="C80" s="31"/>
      <c r="D80" s="35"/>
      <c r="E80" s="33"/>
      <c r="F80" s="33"/>
      <c r="G80" s="34" t="e">
        <f t="shared" si="6"/>
        <v>#DIV/0!</v>
      </c>
      <c r="H80" s="58"/>
      <c r="I80" s="33"/>
      <c r="J80" s="33"/>
      <c r="K80" s="33">
        <f t="shared" si="7"/>
        <v>0</v>
      </c>
      <c r="L80" s="33">
        <f>作业加减分!S68</f>
        <v>0</v>
      </c>
      <c r="M80" s="33">
        <f t="shared" si="5"/>
        <v>80</v>
      </c>
      <c r="N80" s="39" t="e">
        <f t="shared" si="4"/>
        <v>#DIV/0!</v>
      </c>
    </row>
    <row r="81" spans="1:14" ht="17">
      <c r="A81" s="51"/>
      <c r="B81" s="31"/>
      <c r="C81" s="31"/>
      <c r="D81" s="35"/>
      <c r="E81" s="33"/>
      <c r="F81" s="33"/>
      <c r="G81" s="34" t="e">
        <f t="shared" si="6"/>
        <v>#DIV/0!</v>
      </c>
      <c r="H81" s="58"/>
      <c r="I81" s="33"/>
      <c r="J81" s="33"/>
      <c r="K81" s="33">
        <f t="shared" si="7"/>
        <v>0</v>
      </c>
      <c r="L81" s="33">
        <f>作业加减分!S69</f>
        <v>0</v>
      </c>
      <c r="M81" s="33">
        <f t="shared" si="5"/>
        <v>80</v>
      </c>
      <c r="N81" s="39" t="e">
        <f t="shared" si="4"/>
        <v>#DIV/0!</v>
      </c>
    </row>
    <row r="82" spans="1:14" ht="17">
      <c r="A82" s="51"/>
      <c r="B82" s="31"/>
      <c r="C82" s="31"/>
      <c r="D82" s="35"/>
      <c r="E82" s="33"/>
      <c r="F82" s="33"/>
      <c r="G82" s="34" t="e">
        <f t="shared" si="6"/>
        <v>#DIV/0!</v>
      </c>
      <c r="H82" s="58"/>
      <c r="I82" s="33"/>
      <c r="J82" s="33"/>
      <c r="K82" s="33">
        <f t="shared" si="7"/>
        <v>0</v>
      </c>
      <c r="L82" s="33">
        <f>作业加减分!S70</f>
        <v>0</v>
      </c>
      <c r="M82" s="33">
        <f t="shared" si="5"/>
        <v>80</v>
      </c>
      <c r="N82" s="39" t="e">
        <f t="shared" si="4"/>
        <v>#DIV/0!</v>
      </c>
    </row>
    <row r="83" spans="1:14" ht="17">
      <c r="A83" s="51"/>
      <c r="B83" s="31"/>
      <c r="C83" s="31"/>
      <c r="D83" s="35"/>
      <c r="E83" s="33"/>
      <c r="F83" s="33"/>
      <c r="G83" s="34" t="e">
        <f t="shared" si="6"/>
        <v>#DIV/0!</v>
      </c>
      <c r="H83" s="58"/>
      <c r="I83" s="33"/>
      <c r="J83" s="33"/>
      <c r="K83" s="33">
        <f t="shared" si="7"/>
        <v>0</v>
      </c>
      <c r="L83" s="33">
        <f>作业加减分!S71</f>
        <v>0</v>
      </c>
      <c r="M83" s="33">
        <f t="shared" si="5"/>
        <v>80</v>
      </c>
      <c r="N83" s="39" t="e">
        <f t="shared" si="4"/>
        <v>#DIV/0!</v>
      </c>
    </row>
    <row r="84" spans="1:14" ht="17">
      <c r="A84" s="51"/>
      <c r="B84" s="31"/>
      <c r="C84" s="31"/>
      <c r="D84" s="35"/>
      <c r="E84" s="33"/>
      <c r="F84" s="33"/>
      <c r="G84" s="34" t="e">
        <f t="shared" si="6"/>
        <v>#DIV/0!</v>
      </c>
      <c r="H84" s="58"/>
      <c r="I84" s="33"/>
      <c r="J84" s="33"/>
      <c r="K84" s="33">
        <f t="shared" si="7"/>
        <v>0</v>
      </c>
      <c r="L84" s="33">
        <f>作业加减分!S72</f>
        <v>0</v>
      </c>
      <c r="M84" s="33">
        <f t="shared" si="5"/>
        <v>80</v>
      </c>
      <c r="N84" s="39" t="e">
        <f t="shared" si="4"/>
        <v>#DIV/0!</v>
      </c>
    </row>
    <row r="85" spans="1:14" ht="17">
      <c r="A85" s="51"/>
      <c r="B85" s="31"/>
      <c r="C85" s="31"/>
      <c r="D85" s="35"/>
      <c r="E85" s="33"/>
      <c r="F85" s="33"/>
      <c r="G85" s="34" t="e">
        <f t="shared" si="6"/>
        <v>#DIV/0!</v>
      </c>
      <c r="H85" s="58"/>
      <c r="I85" s="33"/>
      <c r="J85" s="33"/>
      <c r="K85" s="33">
        <f t="shared" si="7"/>
        <v>0</v>
      </c>
      <c r="L85" s="33">
        <f>作业加减分!S73</f>
        <v>0</v>
      </c>
      <c r="M85" s="33">
        <f t="shared" si="5"/>
        <v>80</v>
      </c>
      <c r="N85" s="39" t="e">
        <f t="shared" si="4"/>
        <v>#DIV/0!</v>
      </c>
    </row>
    <row r="86" spans="1:14" ht="17">
      <c r="A86" s="51"/>
      <c r="B86" s="31"/>
      <c r="C86" s="31"/>
      <c r="D86" s="35"/>
      <c r="E86" s="33"/>
      <c r="F86" s="33"/>
      <c r="G86" s="34" t="e">
        <f t="shared" si="6"/>
        <v>#DIV/0!</v>
      </c>
      <c r="H86" s="59"/>
      <c r="I86" s="33"/>
      <c r="J86" s="33"/>
      <c r="K86" s="33">
        <f t="shared" si="7"/>
        <v>0</v>
      </c>
      <c r="L86" s="33">
        <f>作业加减分!S74</f>
        <v>0</v>
      </c>
      <c r="M86" s="33">
        <f t="shared" si="5"/>
        <v>80</v>
      </c>
      <c r="N86" s="39" t="e">
        <f t="shared" si="4"/>
        <v>#DIV/0!</v>
      </c>
    </row>
    <row r="87" spans="1:14" ht="17">
      <c r="A87" s="51" t="s">
        <v>83</v>
      </c>
      <c r="B87" s="31"/>
      <c r="C87" s="31"/>
      <c r="D87" s="32"/>
      <c r="E87" s="33"/>
      <c r="F87" s="33"/>
      <c r="G87" s="34" t="e">
        <f t="shared" si="6"/>
        <v>#DIV/0!</v>
      </c>
      <c r="H87" s="57" t="e">
        <f>AVERAGE(G87:G94)</f>
        <v>#DIV/0!</v>
      </c>
      <c r="I87" s="33"/>
      <c r="J87" s="33"/>
      <c r="K87" s="33">
        <f t="shared" si="7"/>
        <v>0</v>
      </c>
      <c r="L87" s="33">
        <f>作业加减分!S75</f>
        <v>0</v>
      </c>
      <c r="M87" s="33">
        <f t="shared" si="5"/>
        <v>80</v>
      </c>
      <c r="N87" s="39" t="e">
        <f t="shared" si="4"/>
        <v>#DIV/0!</v>
      </c>
    </row>
    <row r="88" spans="1:14" ht="17">
      <c r="A88" s="51"/>
      <c r="B88" s="31"/>
      <c r="C88" s="31"/>
      <c r="D88" s="35"/>
      <c r="E88" s="33"/>
      <c r="F88" s="33"/>
      <c r="G88" s="34" t="e">
        <f t="shared" si="6"/>
        <v>#DIV/0!</v>
      </c>
      <c r="H88" s="58"/>
      <c r="I88" s="33"/>
      <c r="J88" s="33"/>
      <c r="K88" s="33">
        <f t="shared" si="7"/>
        <v>0</v>
      </c>
      <c r="L88" s="33">
        <f>作业加减分!S76</f>
        <v>0</v>
      </c>
      <c r="M88" s="33">
        <f t="shared" si="5"/>
        <v>80</v>
      </c>
      <c r="N88" s="39" t="e">
        <f t="shared" si="4"/>
        <v>#DIV/0!</v>
      </c>
    </row>
    <row r="89" spans="1:14" ht="17">
      <c r="A89" s="51"/>
      <c r="B89" s="31"/>
      <c r="C89" s="31"/>
      <c r="D89" s="35"/>
      <c r="E89" s="33"/>
      <c r="F89" s="33"/>
      <c r="G89" s="34" t="e">
        <f t="shared" si="6"/>
        <v>#DIV/0!</v>
      </c>
      <c r="H89" s="58"/>
      <c r="I89" s="33"/>
      <c r="J89" s="33"/>
      <c r="K89" s="33">
        <f t="shared" si="7"/>
        <v>0</v>
      </c>
      <c r="L89" s="33">
        <f>作业加减分!S77</f>
        <v>0</v>
      </c>
      <c r="M89" s="33">
        <f t="shared" si="5"/>
        <v>80</v>
      </c>
      <c r="N89" s="39" t="e">
        <f t="shared" si="4"/>
        <v>#DIV/0!</v>
      </c>
    </row>
    <row r="90" spans="1:14" ht="17">
      <c r="A90" s="51"/>
      <c r="B90" s="31"/>
      <c r="C90" s="31"/>
      <c r="D90" s="35"/>
      <c r="E90" s="33"/>
      <c r="F90" s="33"/>
      <c r="G90" s="34" t="e">
        <f t="shared" si="6"/>
        <v>#DIV/0!</v>
      </c>
      <c r="H90" s="58"/>
      <c r="I90" s="33"/>
      <c r="J90" s="33"/>
      <c r="K90" s="33">
        <f t="shared" si="7"/>
        <v>0</v>
      </c>
      <c r="L90" s="33">
        <f>作业加减分!S78</f>
        <v>0</v>
      </c>
      <c r="M90" s="33">
        <f t="shared" si="5"/>
        <v>80</v>
      </c>
      <c r="N90" s="39" t="e">
        <f t="shared" si="4"/>
        <v>#DIV/0!</v>
      </c>
    </row>
    <row r="91" spans="1:14" ht="17">
      <c r="A91" s="51"/>
      <c r="B91" s="31"/>
      <c r="C91" s="31"/>
      <c r="D91" s="35"/>
      <c r="E91" s="33"/>
      <c r="F91" s="33"/>
      <c r="G91" s="34" t="e">
        <f t="shared" si="6"/>
        <v>#DIV/0!</v>
      </c>
      <c r="H91" s="58"/>
      <c r="I91" s="33"/>
      <c r="J91" s="33"/>
      <c r="K91" s="33">
        <f t="shared" si="7"/>
        <v>0</v>
      </c>
      <c r="L91" s="33">
        <f>作业加减分!S79</f>
        <v>0</v>
      </c>
      <c r="M91" s="33">
        <f t="shared" si="5"/>
        <v>80</v>
      </c>
      <c r="N91" s="39" t="e">
        <f t="shared" si="4"/>
        <v>#DIV/0!</v>
      </c>
    </row>
    <row r="92" spans="1:14" ht="17">
      <c r="A92" s="51"/>
      <c r="B92" s="31"/>
      <c r="C92" s="31"/>
      <c r="D92" s="35"/>
      <c r="E92" s="33"/>
      <c r="F92" s="33"/>
      <c r="G92" s="34" t="e">
        <f t="shared" si="6"/>
        <v>#DIV/0!</v>
      </c>
      <c r="H92" s="58"/>
      <c r="I92" s="33"/>
      <c r="J92" s="33"/>
      <c r="K92" s="33">
        <f t="shared" si="7"/>
        <v>0</v>
      </c>
      <c r="L92" s="33">
        <f>作业加减分!S80</f>
        <v>0</v>
      </c>
      <c r="M92" s="33">
        <f t="shared" si="5"/>
        <v>80</v>
      </c>
      <c r="N92" s="39" t="e">
        <f t="shared" ref="N92:N110" si="8">IF(G92*0.15+K92*0.85&gt;=M92,100,G92*0.15+K92*0.85)</f>
        <v>#DIV/0!</v>
      </c>
    </row>
    <row r="93" spans="1:14" ht="17">
      <c r="A93" s="51"/>
      <c r="B93" s="31"/>
      <c r="C93" s="31"/>
      <c r="D93" s="35"/>
      <c r="E93" s="33"/>
      <c r="F93" s="33"/>
      <c r="G93" s="34" t="e">
        <f t="shared" si="6"/>
        <v>#DIV/0!</v>
      </c>
      <c r="H93" s="58"/>
      <c r="I93" s="33"/>
      <c r="J93" s="33"/>
      <c r="K93" s="33">
        <f t="shared" si="7"/>
        <v>0</v>
      </c>
      <c r="L93" s="33">
        <f>作业加减分!S81</f>
        <v>0</v>
      </c>
      <c r="M93" s="33">
        <f t="shared" si="5"/>
        <v>80</v>
      </c>
      <c r="N93" s="39" t="e">
        <f t="shared" si="8"/>
        <v>#DIV/0!</v>
      </c>
    </row>
    <row r="94" spans="1:14" ht="17">
      <c r="A94" s="51"/>
      <c r="B94" s="31"/>
      <c r="C94" s="31"/>
      <c r="D94" s="35"/>
      <c r="E94" s="33"/>
      <c r="F94" s="33"/>
      <c r="G94" s="34" t="e">
        <f t="shared" si="6"/>
        <v>#DIV/0!</v>
      </c>
      <c r="H94" s="59"/>
      <c r="I94" s="33"/>
      <c r="J94" s="33"/>
      <c r="K94" s="33">
        <f t="shared" si="7"/>
        <v>0</v>
      </c>
      <c r="L94" s="33">
        <f>作业加减分!S82</f>
        <v>0</v>
      </c>
      <c r="M94" s="33">
        <f t="shared" si="5"/>
        <v>80</v>
      </c>
      <c r="N94" s="39" t="e">
        <f t="shared" si="8"/>
        <v>#DIV/0!</v>
      </c>
    </row>
    <row r="95" spans="1:14" ht="17">
      <c r="A95" s="52" t="s">
        <v>84</v>
      </c>
      <c r="B95" s="31"/>
      <c r="C95" s="31"/>
      <c r="D95" s="32"/>
      <c r="E95" s="33"/>
      <c r="F95" s="33"/>
      <c r="G95" s="34" t="e">
        <f t="shared" si="6"/>
        <v>#DIV/0!</v>
      </c>
      <c r="H95" s="57" t="e">
        <f>AVERAGE(G95:G102)</f>
        <v>#DIV/0!</v>
      </c>
      <c r="I95" s="33"/>
      <c r="J95" s="33"/>
      <c r="K95" s="33">
        <f t="shared" si="7"/>
        <v>0</v>
      </c>
      <c r="L95" s="33">
        <f>作业加减分!S83</f>
        <v>0</v>
      </c>
      <c r="M95" s="33">
        <f t="shared" si="5"/>
        <v>80</v>
      </c>
      <c r="N95" s="39" t="e">
        <f t="shared" si="8"/>
        <v>#DIV/0!</v>
      </c>
    </row>
    <row r="96" spans="1:14" ht="17">
      <c r="A96" s="52"/>
      <c r="B96" s="31"/>
      <c r="C96" s="31"/>
      <c r="D96" s="35"/>
      <c r="E96" s="33"/>
      <c r="F96" s="33"/>
      <c r="G96" s="34" t="e">
        <f t="shared" si="6"/>
        <v>#DIV/0!</v>
      </c>
      <c r="H96" s="58"/>
      <c r="I96" s="33"/>
      <c r="J96" s="33"/>
      <c r="K96" s="33">
        <f t="shared" si="7"/>
        <v>0</v>
      </c>
      <c r="L96" s="33">
        <f>作业加减分!S84</f>
        <v>0</v>
      </c>
      <c r="M96" s="33">
        <f t="shared" si="5"/>
        <v>80</v>
      </c>
      <c r="N96" s="39" t="e">
        <f t="shared" si="8"/>
        <v>#DIV/0!</v>
      </c>
    </row>
    <row r="97" spans="1:14" ht="17">
      <c r="A97" s="52"/>
      <c r="B97" s="31"/>
      <c r="C97" s="31"/>
      <c r="D97" s="35"/>
      <c r="E97" s="33"/>
      <c r="F97" s="33"/>
      <c r="G97" s="34" t="e">
        <f t="shared" si="6"/>
        <v>#DIV/0!</v>
      </c>
      <c r="H97" s="58"/>
      <c r="I97" s="33"/>
      <c r="J97" s="33"/>
      <c r="K97" s="33">
        <f t="shared" si="7"/>
        <v>0</v>
      </c>
      <c r="L97" s="33">
        <f>作业加减分!S85</f>
        <v>0</v>
      </c>
      <c r="M97" s="33">
        <f t="shared" si="5"/>
        <v>80</v>
      </c>
      <c r="N97" s="39" t="e">
        <f t="shared" si="8"/>
        <v>#DIV/0!</v>
      </c>
    </row>
    <row r="98" spans="1:14" ht="17">
      <c r="A98" s="52"/>
      <c r="B98" s="31"/>
      <c r="C98" s="31"/>
      <c r="D98" s="35"/>
      <c r="E98" s="33"/>
      <c r="F98" s="33"/>
      <c r="G98" s="34" t="e">
        <f t="shared" si="6"/>
        <v>#DIV/0!</v>
      </c>
      <c r="H98" s="58"/>
      <c r="I98" s="33"/>
      <c r="J98" s="33"/>
      <c r="K98" s="33">
        <f t="shared" si="7"/>
        <v>0</v>
      </c>
      <c r="L98" s="33">
        <f>作业加减分!S86</f>
        <v>0</v>
      </c>
      <c r="M98" s="33">
        <f t="shared" si="5"/>
        <v>80</v>
      </c>
      <c r="N98" s="39" t="e">
        <f t="shared" si="8"/>
        <v>#DIV/0!</v>
      </c>
    </row>
    <row r="99" spans="1:14" ht="17">
      <c r="A99" s="52"/>
      <c r="B99" s="31"/>
      <c r="C99" s="31"/>
      <c r="D99" s="35"/>
      <c r="E99" s="33"/>
      <c r="F99" s="33"/>
      <c r="G99" s="34" t="e">
        <f t="shared" si="6"/>
        <v>#DIV/0!</v>
      </c>
      <c r="H99" s="58"/>
      <c r="I99" s="33"/>
      <c r="J99" s="33"/>
      <c r="K99" s="33">
        <f t="shared" si="7"/>
        <v>0</v>
      </c>
      <c r="L99" s="33">
        <f>作业加减分!S87</f>
        <v>0</v>
      </c>
      <c r="M99" s="33">
        <f t="shared" ref="M99:M110" si="9">80-L99</f>
        <v>80</v>
      </c>
      <c r="N99" s="39" t="e">
        <f t="shared" si="8"/>
        <v>#DIV/0!</v>
      </c>
    </row>
    <row r="100" spans="1:14" ht="17">
      <c r="A100" s="52"/>
      <c r="B100" s="31"/>
      <c r="C100" s="31"/>
      <c r="D100" s="35"/>
      <c r="E100" s="33"/>
      <c r="F100" s="33"/>
      <c r="G100" s="34" t="e">
        <f t="shared" si="6"/>
        <v>#DIV/0!</v>
      </c>
      <c r="H100" s="58"/>
      <c r="I100" s="33"/>
      <c r="J100" s="33"/>
      <c r="K100" s="33">
        <f t="shared" si="7"/>
        <v>0</v>
      </c>
      <c r="L100" s="33">
        <f>作业加减分!S88</f>
        <v>0</v>
      </c>
      <c r="M100" s="33">
        <f t="shared" si="9"/>
        <v>80</v>
      </c>
      <c r="N100" s="39" t="e">
        <f t="shared" si="8"/>
        <v>#DIV/0!</v>
      </c>
    </row>
    <row r="101" spans="1:14" ht="17">
      <c r="A101" s="52"/>
      <c r="B101" s="31"/>
      <c r="C101" s="31"/>
      <c r="D101" s="35"/>
      <c r="E101" s="33"/>
      <c r="F101" s="33"/>
      <c r="G101" s="34" t="e">
        <f t="shared" si="6"/>
        <v>#DIV/0!</v>
      </c>
      <c r="H101" s="58"/>
      <c r="I101" s="33"/>
      <c r="J101" s="33"/>
      <c r="K101" s="33">
        <f t="shared" si="7"/>
        <v>0</v>
      </c>
      <c r="L101" s="33">
        <f>作业加减分!S89</f>
        <v>0</v>
      </c>
      <c r="M101" s="33">
        <f t="shared" si="9"/>
        <v>80</v>
      </c>
      <c r="N101" s="39" t="e">
        <f t="shared" si="8"/>
        <v>#DIV/0!</v>
      </c>
    </row>
    <row r="102" spans="1:14" ht="17">
      <c r="A102" s="52"/>
      <c r="B102" s="31"/>
      <c r="C102" s="31"/>
      <c r="D102" s="35"/>
      <c r="E102" s="33"/>
      <c r="F102" s="33"/>
      <c r="G102" s="34" t="e">
        <f t="shared" si="6"/>
        <v>#DIV/0!</v>
      </c>
      <c r="H102" s="59"/>
      <c r="I102" s="33"/>
      <c r="J102" s="33"/>
      <c r="K102" s="33">
        <f t="shared" si="7"/>
        <v>0</v>
      </c>
      <c r="L102" s="33">
        <f>作业加减分!S90</f>
        <v>0</v>
      </c>
      <c r="M102" s="33">
        <f t="shared" si="9"/>
        <v>80</v>
      </c>
      <c r="N102" s="39" t="e">
        <f t="shared" si="8"/>
        <v>#DIV/0!</v>
      </c>
    </row>
    <row r="103" spans="1:14" ht="17">
      <c r="A103" s="52" t="s">
        <v>85</v>
      </c>
      <c r="B103" s="31"/>
      <c r="C103" s="31"/>
      <c r="D103" s="32"/>
      <c r="E103" s="33"/>
      <c r="F103" s="33"/>
      <c r="G103" s="34" t="e">
        <f t="shared" si="6"/>
        <v>#DIV/0!</v>
      </c>
      <c r="H103" s="57" t="e">
        <f>AVERAGE(G103:G110)</f>
        <v>#DIV/0!</v>
      </c>
      <c r="I103" s="33"/>
      <c r="J103" s="33"/>
      <c r="K103" s="33">
        <f t="shared" si="7"/>
        <v>0</v>
      </c>
      <c r="L103" s="33">
        <f>作业加减分!S91</f>
        <v>0</v>
      </c>
      <c r="M103" s="33">
        <f t="shared" si="9"/>
        <v>80</v>
      </c>
      <c r="N103" s="39" t="e">
        <f t="shared" si="8"/>
        <v>#DIV/0!</v>
      </c>
    </row>
    <row r="104" spans="1:14" ht="17">
      <c r="A104" s="52"/>
      <c r="B104" s="31"/>
      <c r="C104" s="31"/>
      <c r="D104" s="35"/>
      <c r="E104" s="33"/>
      <c r="F104" s="33"/>
      <c r="G104" s="34" t="e">
        <f t="shared" si="6"/>
        <v>#DIV/0!</v>
      </c>
      <c r="H104" s="58"/>
      <c r="I104" s="33"/>
      <c r="J104" s="33"/>
      <c r="K104" s="33">
        <f t="shared" si="7"/>
        <v>0</v>
      </c>
      <c r="L104" s="33">
        <f>作业加减分!S92</f>
        <v>0</v>
      </c>
      <c r="M104" s="33">
        <f t="shared" si="9"/>
        <v>80</v>
      </c>
      <c r="N104" s="39" t="e">
        <f t="shared" si="8"/>
        <v>#DIV/0!</v>
      </c>
    </row>
    <row r="105" spans="1:14" ht="17">
      <c r="A105" s="52"/>
      <c r="B105" s="31"/>
      <c r="C105" s="31"/>
      <c r="D105" s="35"/>
      <c r="E105" s="33"/>
      <c r="F105" s="33"/>
      <c r="G105" s="34" t="e">
        <f t="shared" si="6"/>
        <v>#DIV/0!</v>
      </c>
      <c r="H105" s="58"/>
      <c r="I105" s="33"/>
      <c r="J105" s="33"/>
      <c r="K105" s="33">
        <f t="shared" si="7"/>
        <v>0</v>
      </c>
      <c r="L105" s="33">
        <f>作业加减分!S93</f>
        <v>0</v>
      </c>
      <c r="M105" s="33">
        <f t="shared" si="9"/>
        <v>80</v>
      </c>
      <c r="N105" s="39" t="e">
        <f t="shared" si="8"/>
        <v>#DIV/0!</v>
      </c>
    </row>
    <row r="106" spans="1:14" ht="17">
      <c r="A106" s="52"/>
      <c r="B106" s="31"/>
      <c r="C106" s="31"/>
      <c r="D106" s="35"/>
      <c r="E106" s="33"/>
      <c r="F106" s="33"/>
      <c r="G106" s="34" t="e">
        <f t="shared" si="6"/>
        <v>#DIV/0!</v>
      </c>
      <c r="H106" s="58"/>
      <c r="I106" s="33"/>
      <c r="J106" s="33"/>
      <c r="K106" s="33">
        <f t="shared" si="7"/>
        <v>0</v>
      </c>
      <c r="L106" s="33">
        <f>作业加减分!S94</f>
        <v>0</v>
      </c>
      <c r="M106" s="33">
        <f t="shared" si="9"/>
        <v>80</v>
      </c>
      <c r="N106" s="39" t="e">
        <f t="shared" si="8"/>
        <v>#DIV/0!</v>
      </c>
    </row>
    <row r="107" spans="1:14" ht="17">
      <c r="A107" s="52"/>
      <c r="B107" s="31"/>
      <c r="C107" s="31"/>
      <c r="D107" s="35"/>
      <c r="E107" s="33"/>
      <c r="F107" s="33"/>
      <c r="G107" s="34" t="e">
        <f t="shared" si="6"/>
        <v>#DIV/0!</v>
      </c>
      <c r="H107" s="58"/>
      <c r="I107" s="33"/>
      <c r="J107" s="33"/>
      <c r="K107" s="33">
        <f t="shared" si="7"/>
        <v>0</v>
      </c>
      <c r="L107" s="33">
        <f>作业加减分!S95</f>
        <v>0</v>
      </c>
      <c r="M107" s="33">
        <f t="shared" si="9"/>
        <v>80</v>
      </c>
      <c r="N107" s="39" t="e">
        <f t="shared" si="8"/>
        <v>#DIV/0!</v>
      </c>
    </row>
    <row r="108" spans="1:14" ht="17">
      <c r="A108" s="52"/>
      <c r="B108" s="31"/>
      <c r="C108" s="31"/>
      <c r="D108" s="35"/>
      <c r="E108" s="33"/>
      <c r="F108" s="33"/>
      <c r="G108" s="34" t="e">
        <f t="shared" si="6"/>
        <v>#DIV/0!</v>
      </c>
      <c r="H108" s="58"/>
      <c r="I108" s="33"/>
      <c r="J108" s="33"/>
      <c r="K108" s="33">
        <f t="shared" si="7"/>
        <v>0</v>
      </c>
      <c r="L108" s="33">
        <f>作业加减分!S96</f>
        <v>0</v>
      </c>
      <c r="M108" s="33">
        <f t="shared" si="9"/>
        <v>80</v>
      </c>
      <c r="N108" s="39" t="e">
        <f t="shared" si="8"/>
        <v>#DIV/0!</v>
      </c>
    </row>
    <row r="109" spans="1:14" ht="17">
      <c r="A109" s="52"/>
      <c r="B109" s="31"/>
      <c r="C109" s="31"/>
      <c r="D109" s="35"/>
      <c r="E109" s="33"/>
      <c r="F109" s="33"/>
      <c r="G109" s="34" t="e">
        <f t="shared" si="6"/>
        <v>#DIV/0!</v>
      </c>
      <c r="H109" s="58"/>
      <c r="I109" s="33"/>
      <c r="J109" s="33"/>
      <c r="K109" s="33">
        <f t="shared" si="7"/>
        <v>0</v>
      </c>
      <c r="L109" s="33">
        <f>作业加减分!S97</f>
        <v>0</v>
      </c>
      <c r="M109" s="33">
        <f t="shared" si="9"/>
        <v>80</v>
      </c>
      <c r="N109" s="39" t="e">
        <f t="shared" si="8"/>
        <v>#DIV/0!</v>
      </c>
    </row>
    <row r="110" spans="1:14" ht="17">
      <c r="A110" s="52"/>
      <c r="B110" s="31"/>
      <c r="C110" s="31"/>
      <c r="D110" s="35"/>
      <c r="E110" s="33"/>
      <c r="F110" s="33"/>
      <c r="G110" s="34" t="e">
        <f t="shared" si="6"/>
        <v>#DIV/0!</v>
      </c>
      <c r="H110" s="59"/>
      <c r="I110" s="33"/>
      <c r="J110" s="33"/>
      <c r="K110" s="33">
        <f t="shared" si="7"/>
        <v>0</v>
      </c>
      <c r="L110" s="33">
        <f>作业加减分!S98</f>
        <v>0</v>
      </c>
      <c r="M110" s="33">
        <f t="shared" si="9"/>
        <v>80</v>
      </c>
      <c r="N110" s="39" t="e">
        <f t="shared" si="8"/>
        <v>#DIV/0!</v>
      </c>
    </row>
  </sheetData>
  <sheetProtection password="CEFD" sheet="1"/>
  <mergeCells count="31">
    <mergeCell ref="A95:A102"/>
    <mergeCell ref="A103:A110"/>
    <mergeCell ref="B2:B14"/>
    <mergeCell ref="C2:C14"/>
    <mergeCell ref="H15:H22"/>
    <mergeCell ref="H23:H30"/>
    <mergeCell ref="H31:H38"/>
    <mergeCell ref="H39:H46"/>
    <mergeCell ref="H47:H54"/>
    <mergeCell ref="H55:H62"/>
    <mergeCell ref="H63:H70"/>
    <mergeCell ref="H71:H78"/>
    <mergeCell ref="H79:H86"/>
    <mergeCell ref="H87:H94"/>
    <mergeCell ref="H95:H102"/>
    <mergeCell ref="H103:H110"/>
    <mergeCell ref="A55:A62"/>
    <mergeCell ref="A63:A70"/>
    <mergeCell ref="A71:A78"/>
    <mergeCell ref="A79:A86"/>
    <mergeCell ref="A87:A94"/>
    <mergeCell ref="A15:A22"/>
    <mergeCell ref="A23:A30"/>
    <mergeCell ref="A31:A38"/>
    <mergeCell ref="A39:A46"/>
    <mergeCell ref="A47:A54"/>
    <mergeCell ref="A1:D1"/>
    <mergeCell ref="E2:G2"/>
    <mergeCell ref="I2:K2"/>
    <mergeCell ref="L2:N2"/>
    <mergeCell ref="A2:A14"/>
  </mergeCells>
  <phoneticPr fontId="11" type="noConversion"/>
  <conditionalFormatting sqref="G15:G110">
    <cfRule type="cellIs" dxfId="3" priority="1" operator="lessThan">
      <formula>79.5</formula>
    </cfRule>
  </conditionalFormatting>
  <conditionalFormatting sqref="H15:H110">
    <cfRule type="cellIs" dxfId="2" priority="2" operator="lessThan">
      <formula>80</formula>
    </cfRule>
  </conditionalFormatting>
  <conditionalFormatting sqref="N15:N110">
    <cfRule type="cellIs" dxfId="1" priority="3" operator="lessThan">
      <formula>79.5</formula>
    </cfRule>
  </conditionalFormatting>
  <conditionalFormatting sqref="E15:F110 I15:K110">
    <cfRule type="cellIs" dxfId="0" priority="4" operator="lessThan">
      <formula>80</formula>
    </cfRule>
  </conditionalFormatting>
  <dataValidations count="1">
    <dataValidation type="whole" allowBlank="1" showInputMessage="1" showErrorMessage="1" errorTitle="对不起！" error="此列只能输入数值" sqref="B15:C110" xr:uid="{00000000-0002-0000-0000-000000000000}">
      <formula1>1</formula1>
      <formula2>50</formula2>
    </dataValidation>
  </dataValidations>
  <pageMargins left="0.69930555555555596" right="0.69930555555555596" top="0.75" bottom="0.75" header="0.3" footer="0.3"/>
  <pageSetup paperSize="9" pageOrder="overThenDown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topLeftCell="A22" workbookViewId="0">
      <selection activeCell="N12" sqref="N12"/>
    </sheetView>
  </sheetViews>
  <sheetFormatPr baseColWidth="10" defaultColWidth="9" defaultRowHeight="14"/>
  <cols>
    <col min="1" max="1" width="8.6640625" customWidth="1"/>
  </cols>
  <sheetData>
    <row r="1" spans="1:19" ht="20" customHeight="1">
      <c r="A1" s="60" t="s">
        <v>86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s="1" customFormat="1">
      <c r="A2" s="2" t="s">
        <v>20</v>
      </c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  <c r="Q2" s="2" t="s">
        <v>102</v>
      </c>
      <c r="R2" s="2" t="s">
        <v>103</v>
      </c>
      <c r="S2" s="2" t="s">
        <v>104</v>
      </c>
    </row>
    <row r="3" spans="1:19">
      <c r="A3" s="3" t="str">
        <f>成绩单!D15</f>
        <v>张沈洋</v>
      </c>
      <c r="B3" s="3"/>
      <c r="C3" s="3"/>
      <c r="D3" s="3">
        <v>1</v>
      </c>
      <c r="E3" s="3"/>
      <c r="F3" s="3">
        <v>1</v>
      </c>
      <c r="G3" s="61"/>
      <c r="H3" s="61"/>
      <c r="I3" s="61"/>
      <c r="J3" s="61"/>
      <c r="K3" s="61"/>
      <c r="L3" s="3"/>
      <c r="M3" s="3"/>
      <c r="N3" s="3"/>
      <c r="O3" s="3"/>
      <c r="P3" s="3"/>
      <c r="Q3" s="3"/>
      <c r="R3" s="3"/>
      <c r="S3" s="3">
        <f t="shared" ref="S3:S56" si="0">IF(B3+C3+D3+E3+F3+G3+H3+I3+J3+K3+L3+M3+N3+O3+P3+Q3+R3&gt;=8,8,(B3+C3+D3+E3+F3+G3+H3+I3+J3+K3+L3+M3+N3+O3+P3+Q3+R3))</f>
        <v>2</v>
      </c>
    </row>
    <row r="4" spans="1:19">
      <c r="A4" s="3" t="str">
        <f>成绩单!D16</f>
        <v>赵晨朔</v>
      </c>
      <c r="B4" s="3"/>
      <c r="C4" s="3"/>
      <c r="D4" s="3">
        <v>1</v>
      </c>
      <c r="E4" s="3"/>
      <c r="F4" s="3">
        <v>1</v>
      </c>
      <c r="G4" s="61"/>
      <c r="H4" s="61">
        <v>1</v>
      </c>
      <c r="I4" s="61"/>
      <c r="J4" s="61">
        <v>1</v>
      </c>
      <c r="K4" s="61"/>
      <c r="L4" s="3"/>
      <c r="M4" s="3"/>
      <c r="N4" s="3"/>
      <c r="O4" s="3"/>
      <c r="P4" s="3"/>
      <c r="Q4" s="3"/>
      <c r="R4" s="3"/>
      <c r="S4" s="3">
        <f t="shared" si="0"/>
        <v>4</v>
      </c>
    </row>
    <row r="5" spans="1:19">
      <c r="A5" s="3" t="str">
        <f>成绩单!D17</f>
        <v>刘彦</v>
      </c>
      <c r="B5" s="3"/>
      <c r="C5" s="3">
        <v>1</v>
      </c>
      <c r="D5" s="3"/>
      <c r="E5" s="3"/>
      <c r="F5" s="3">
        <v>1</v>
      </c>
      <c r="G5" s="61"/>
      <c r="H5" s="61">
        <v>1</v>
      </c>
      <c r="I5" s="61">
        <v>1</v>
      </c>
      <c r="J5" s="61"/>
      <c r="K5" s="61"/>
      <c r="L5" s="3"/>
      <c r="M5" s="3"/>
      <c r="N5" s="3"/>
      <c r="O5" s="3"/>
      <c r="P5" s="3"/>
      <c r="Q5" s="3"/>
      <c r="R5" s="3"/>
      <c r="S5" s="3">
        <f t="shared" si="0"/>
        <v>4</v>
      </c>
    </row>
    <row r="6" spans="1:19">
      <c r="A6" s="3" t="str">
        <f>成绩单!D18</f>
        <v>郝凯</v>
      </c>
      <c r="B6" s="3"/>
      <c r="C6" s="3"/>
      <c r="D6" s="3"/>
      <c r="E6" s="3">
        <v>1</v>
      </c>
      <c r="F6" s="3">
        <v>1</v>
      </c>
      <c r="G6" s="61"/>
      <c r="H6" s="61">
        <v>1</v>
      </c>
      <c r="I6" s="61"/>
      <c r="J6" s="61">
        <v>1</v>
      </c>
      <c r="K6" s="61"/>
      <c r="L6" s="3"/>
      <c r="M6" s="3"/>
      <c r="N6" s="3"/>
      <c r="O6" s="3"/>
      <c r="P6" s="3"/>
      <c r="Q6" s="3"/>
      <c r="R6" s="3"/>
      <c r="S6" s="3">
        <f t="shared" si="0"/>
        <v>4</v>
      </c>
    </row>
    <row r="7" spans="1:19">
      <c r="A7" s="3" t="str">
        <f>成绩单!D19</f>
        <v>刘付阳</v>
      </c>
      <c r="B7" s="3"/>
      <c r="C7" s="3"/>
      <c r="D7" s="3">
        <v>1</v>
      </c>
      <c r="E7" s="3"/>
      <c r="F7" s="3">
        <v>1</v>
      </c>
      <c r="G7" s="61"/>
      <c r="H7" s="61"/>
      <c r="I7" s="61"/>
      <c r="J7" s="61"/>
      <c r="K7" s="61"/>
      <c r="L7" s="3"/>
      <c r="M7" s="3"/>
      <c r="N7" s="3"/>
      <c r="O7" s="3"/>
      <c r="P7" s="3"/>
      <c r="Q7" s="3"/>
      <c r="R7" s="3"/>
      <c r="S7" s="3">
        <f t="shared" si="0"/>
        <v>2</v>
      </c>
    </row>
    <row r="8" spans="1:19">
      <c r="A8" s="3" t="str">
        <f>成绩单!D20</f>
        <v>丁国桐</v>
      </c>
      <c r="B8" s="3"/>
      <c r="C8" s="3">
        <v>1</v>
      </c>
      <c r="D8" s="3"/>
      <c r="E8" s="3">
        <v>1</v>
      </c>
      <c r="F8" s="3"/>
      <c r="G8" s="61">
        <v>1</v>
      </c>
      <c r="H8" s="61">
        <v>1</v>
      </c>
      <c r="I8" s="61"/>
      <c r="J8" s="61"/>
      <c r="K8" s="61"/>
      <c r="L8" s="3"/>
      <c r="M8" s="3"/>
      <c r="N8" s="3"/>
      <c r="O8" s="3"/>
      <c r="P8" s="3"/>
      <c r="Q8" s="3"/>
      <c r="R8" s="3"/>
      <c r="S8" s="3">
        <f t="shared" si="0"/>
        <v>4</v>
      </c>
    </row>
    <row r="9" spans="1:19">
      <c r="A9" s="3" t="str">
        <f>成绩单!D21</f>
        <v>常海聪</v>
      </c>
      <c r="B9" s="3"/>
      <c r="C9" s="3"/>
      <c r="D9" s="3">
        <v>1</v>
      </c>
      <c r="E9" s="3"/>
      <c r="F9" s="3">
        <v>1</v>
      </c>
      <c r="G9" s="61"/>
      <c r="H9" s="61"/>
      <c r="I9" s="61">
        <v>1</v>
      </c>
      <c r="J9" s="61">
        <v>1</v>
      </c>
      <c r="K9" s="61"/>
      <c r="L9" s="3"/>
      <c r="M9" s="3"/>
      <c r="N9" s="3"/>
      <c r="O9" s="3"/>
      <c r="P9" s="3"/>
      <c r="Q9" s="3"/>
      <c r="R9" s="3"/>
      <c r="S9" s="3">
        <f t="shared" si="0"/>
        <v>4</v>
      </c>
    </row>
    <row r="10" spans="1:19">
      <c r="A10" s="3" t="str">
        <f>成绩单!D22</f>
        <v>皇甫霖</v>
      </c>
      <c r="B10" s="3"/>
      <c r="C10" s="3"/>
      <c r="D10" s="3">
        <v>1</v>
      </c>
      <c r="E10" s="3"/>
      <c r="F10" s="3">
        <v>1</v>
      </c>
      <c r="G10" s="61">
        <v>1</v>
      </c>
      <c r="H10" s="61">
        <v>1</v>
      </c>
      <c r="I10" s="61"/>
      <c r="J10" s="61"/>
      <c r="K10" s="61"/>
      <c r="L10" s="3"/>
      <c r="M10" s="3"/>
      <c r="N10" s="3"/>
      <c r="O10" s="3"/>
      <c r="P10" s="3"/>
      <c r="Q10" s="3"/>
      <c r="R10" s="3"/>
      <c r="S10" s="3">
        <f t="shared" si="0"/>
        <v>4</v>
      </c>
    </row>
    <row r="11" spans="1:19">
      <c r="A11" s="3" t="str">
        <f>成绩单!D23</f>
        <v>杜建波</v>
      </c>
      <c r="B11" s="3"/>
      <c r="C11" s="3">
        <v>1</v>
      </c>
      <c r="D11" s="3"/>
      <c r="E11" s="3"/>
      <c r="F11" s="3">
        <v>1</v>
      </c>
      <c r="G11" s="61">
        <v>1</v>
      </c>
      <c r="H11" s="61">
        <v>1</v>
      </c>
      <c r="I11" s="61"/>
      <c r="J11" s="61"/>
      <c r="K11" s="61"/>
      <c r="L11" s="3"/>
      <c r="M11" s="3"/>
      <c r="N11" s="3"/>
      <c r="O11" s="3"/>
      <c r="P11" s="3"/>
      <c r="Q11" s="3"/>
      <c r="R11" s="3"/>
      <c r="S11" s="3">
        <f t="shared" si="0"/>
        <v>4</v>
      </c>
    </row>
    <row r="12" spans="1:19">
      <c r="A12" s="3" t="str">
        <f>成绩单!D24</f>
        <v>丁灵芝</v>
      </c>
      <c r="B12" s="3"/>
      <c r="C12" s="3"/>
      <c r="D12" s="3">
        <v>1</v>
      </c>
      <c r="E12" s="3"/>
      <c r="F12" s="3">
        <v>1</v>
      </c>
      <c r="G12" s="61">
        <v>1</v>
      </c>
      <c r="H12" s="61">
        <v>1</v>
      </c>
      <c r="I12" s="61"/>
      <c r="J12" s="61"/>
      <c r="K12" s="61"/>
      <c r="L12" s="3"/>
      <c r="M12" s="3"/>
      <c r="N12" s="3"/>
      <c r="O12" s="3"/>
      <c r="P12" s="3"/>
      <c r="Q12" s="3"/>
      <c r="R12" s="3"/>
      <c r="S12" s="3">
        <f t="shared" si="0"/>
        <v>4</v>
      </c>
    </row>
    <row r="13" spans="1:19">
      <c r="A13" s="3" t="str">
        <f>成绩单!D25</f>
        <v>李洋洋</v>
      </c>
      <c r="B13" s="3"/>
      <c r="C13" s="3"/>
      <c r="D13" s="3">
        <v>1</v>
      </c>
      <c r="E13" s="3">
        <v>1</v>
      </c>
      <c r="F13" s="3"/>
      <c r="G13" s="61">
        <v>1</v>
      </c>
      <c r="H13" s="61">
        <v>1</v>
      </c>
      <c r="I13" s="61"/>
      <c r="J13" s="61"/>
      <c r="K13" s="61"/>
      <c r="L13" s="3"/>
      <c r="M13" s="3"/>
      <c r="N13" s="3"/>
      <c r="O13" s="3"/>
      <c r="P13" s="3"/>
      <c r="Q13" s="3"/>
      <c r="R13" s="3"/>
      <c r="S13" s="3">
        <f t="shared" si="0"/>
        <v>4</v>
      </c>
    </row>
    <row r="14" spans="1:19">
      <c r="A14" s="3" t="str">
        <f>成绩单!D26</f>
        <v>贾旺</v>
      </c>
      <c r="B14" s="3"/>
      <c r="C14" s="3"/>
      <c r="D14" s="3">
        <v>1</v>
      </c>
      <c r="E14" s="3"/>
      <c r="F14" s="3">
        <v>1</v>
      </c>
      <c r="G14" s="61">
        <v>1</v>
      </c>
      <c r="H14" s="61">
        <v>1</v>
      </c>
      <c r="I14" s="61"/>
      <c r="J14" s="61"/>
      <c r="K14" s="61"/>
      <c r="L14" s="3"/>
      <c r="M14" s="3"/>
      <c r="N14" s="3"/>
      <c r="O14" s="3"/>
      <c r="P14" s="3"/>
      <c r="Q14" s="3"/>
      <c r="R14" s="3"/>
      <c r="S14" s="3">
        <f t="shared" si="0"/>
        <v>4</v>
      </c>
    </row>
    <row r="15" spans="1:19">
      <c r="A15" s="3" t="str">
        <f>成绩单!D27</f>
        <v>员子昂</v>
      </c>
      <c r="B15" s="3"/>
      <c r="C15" s="3">
        <v>1</v>
      </c>
      <c r="D15" s="3"/>
      <c r="E15" s="3"/>
      <c r="F15" s="3">
        <v>1</v>
      </c>
      <c r="G15" s="61"/>
      <c r="H15" s="61"/>
      <c r="I15" s="61"/>
      <c r="J15" s="61"/>
      <c r="K15" s="61"/>
      <c r="L15" s="3"/>
      <c r="M15" s="3"/>
      <c r="N15" s="3"/>
      <c r="O15" s="3"/>
      <c r="P15" s="3"/>
      <c r="Q15" s="3"/>
      <c r="R15" s="3"/>
      <c r="S15" s="3">
        <f t="shared" si="0"/>
        <v>2</v>
      </c>
    </row>
    <row r="16" spans="1:19">
      <c r="A16" s="3" t="str">
        <f>成绩单!D28</f>
        <v>麻海荣</v>
      </c>
      <c r="B16" s="3"/>
      <c r="C16" s="3"/>
      <c r="D16" s="3">
        <v>1</v>
      </c>
      <c r="E16" s="3"/>
      <c r="F16" s="3">
        <v>1</v>
      </c>
      <c r="G16" s="61">
        <v>1</v>
      </c>
      <c r="H16" s="61">
        <v>1</v>
      </c>
      <c r="I16" s="61"/>
      <c r="J16" s="61"/>
      <c r="K16" s="61"/>
      <c r="L16" s="3"/>
      <c r="M16" s="3"/>
      <c r="N16" s="3"/>
      <c r="O16" s="3"/>
      <c r="P16" s="3"/>
      <c r="Q16" s="3"/>
      <c r="R16" s="3"/>
      <c r="S16" s="3">
        <f t="shared" si="0"/>
        <v>4</v>
      </c>
    </row>
    <row r="17" spans="1:19">
      <c r="A17" s="3" t="str">
        <f>成绩单!D29</f>
        <v>张文轩</v>
      </c>
      <c r="B17" s="3"/>
      <c r="C17" s="3">
        <v>1</v>
      </c>
      <c r="D17" s="3"/>
      <c r="E17" s="3"/>
      <c r="F17" s="3">
        <v>1</v>
      </c>
      <c r="G17" s="61"/>
      <c r="H17" s="61"/>
      <c r="I17" s="61">
        <v>1</v>
      </c>
      <c r="J17" s="61">
        <v>1</v>
      </c>
      <c r="K17" s="61"/>
      <c r="L17" s="3"/>
      <c r="M17" s="3"/>
      <c r="N17" s="3"/>
      <c r="O17" s="3"/>
      <c r="P17" s="3"/>
      <c r="Q17" s="3"/>
      <c r="R17" s="3"/>
      <c r="S17" s="3">
        <f t="shared" si="0"/>
        <v>4</v>
      </c>
    </row>
    <row r="18" spans="1:19">
      <c r="A18" s="3" t="str">
        <f>成绩单!D30</f>
        <v>浮嘉冉</v>
      </c>
      <c r="B18" s="3"/>
      <c r="C18" s="3"/>
      <c r="D18" s="3">
        <v>1</v>
      </c>
      <c r="E18" s="3"/>
      <c r="F18" s="3">
        <v>1</v>
      </c>
      <c r="G18" s="61"/>
      <c r="H18" s="61">
        <v>1</v>
      </c>
      <c r="I18" s="61">
        <v>1</v>
      </c>
      <c r="J18" s="61"/>
      <c r="K18" s="61"/>
      <c r="L18" s="3"/>
      <c r="M18" s="3"/>
      <c r="N18" s="3"/>
      <c r="O18" s="3"/>
      <c r="P18" s="3"/>
      <c r="Q18" s="3"/>
      <c r="R18" s="3"/>
      <c r="S18" s="3">
        <f t="shared" si="0"/>
        <v>4</v>
      </c>
    </row>
    <row r="19" spans="1:19">
      <c r="A19" s="3" t="str">
        <f>成绩单!D31</f>
        <v>杨路</v>
      </c>
      <c r="B19" s="3"/>
      <c r="C19" s="3">
        <v>1</v>
      </c>
      <c r="D19" s="3"/>
      <c r="E19" s="3">
        <v>1</v>
      </c>
      <c r="F19" s="3"/>
      <c r="G19" s="61"/>
      <c r="H19" s="61"/>
      <c r="I19" s="61">
        <v>1</v>
      </c>
      <c r="J19" s="61">
        <v>1</v>
      </c>
      <c r="K19" s="61"/>
      <c r="L19" s="3"/>
      <c r="M19" s="3"/>
      <c r="N19" s="3"/>
      <c r="O19" s="3"/>
      <c r="P19" s="3"/>
      <c r="Q19" s="3"/>
      <c r="R19" s="3"/>
      <c r="S19" s="3">
        <f t="shared" si="0"/>
        <v>4</v>
      </c>
    </row>
    <row r="20" spans="1:19">
      <c r="A20" s="3" t="str">
        <f>成绩单!D32</f>
        <v>张庆</v>
      </c>
      <c r="B20" s="3"/>
      <c r="C20" s="3">
        <v>1</v>
      </c>
      <c r="D20" s="3"/>
      <c r="E20" s="3"/>
      <c r="F20" s="3">
        <v>1</v>
      </c>
      <c r="G20" s="61">
        <v>1</v>
      </c>
      <c r="H20" s="61">
        <v>1</v>
      </c>
      <c r="I20" s="61"/>
      <c r="J20" s="61"/>
      <c r="K20" s="61"/>
      <c r="L20" s="3"/>
      <c r="M20" s="3"/>
      <c r="N20" s="3"/>
      <c r="O20" s="3"/>
      <c r="P20" s="3"/>
      <c r="Q20" s="3"/>
      <c r="R20" s="3"/>
      <c r="S20" s="3">
        <f t="shared" si="0"/>
        <v>4</v>
      </c>
    </row>
    <row r="21" spans="1:19">
      <c r="A21" s="3" t="str">
        <f>成绩单!D33</f>
        <v>崔荣</v>
      </c>
      <c r="B21" s="3"/>
      <c r="C21" s="3"/>
      <c r="D21" s="3">
        <v>1</v>
      </c>
      <c r="E21" s="3">
        <v>1</v>
      </c>
      <c r="F21" s="3"/>
      <c r="G21" s="61"/>
      <c r="H21" s="61">
        <v>1</v>
      </c>
      <c r="I21" s="61">
        <v>1</v>
      </c>
      <c r="J21" s="61"/>
      <c r="K21" s="61"/>
      <c r="L21" s="3"/>
      <c r="M21" s="3"/>
      <c r="N21" s="3"/>
      <c r="O21" s="3"/>
      <c r="P21" s="3"/>
      <c r="Q21" s="3"/>
      <c r="R21" s="3"/>
      <c r="S21" s="3">
        <f t="shared" si="0"/>
        <v>4</v>
      </c>
    </row>
    <row r="22" spans="1:19">
      <c r="A22" s="3" t="str">
        <f>成绩单!D34</f>
        <v>杜磊</v>
      </c>
      <c r="B22" s="3"/>
      <c r="C22" s="3"/>
      <c r="D22" s="3"/>
      <c r="E22" s="3"/>
      <c r="F22" s="3"/>
      <c r="G22" s="61"/>
      <c r="H22" s="61"/>
      <c r="I22" s="61">
        <v>1</v>
      </c>
      <c r="J22" s="61">
        <v>1</v>
      </c>
      <c r="K22" s="61"/>
      <c r="L22" s="3"/>
      <c r="M22" s="3"/>
      <c r="N22" s="3"/>
      <c r="O22" s="3"/>
      <c r="P22" s="3"/>
      <c r="Q22" s="3"/>
      <c r="R22" s="3"/>
      <c r="S22" s="3">
        <f t="shared" si="0"/>
        <v>2</v>
      </c>
    </row>
    <row r="23" spans="1:19">
      <c r="A23" s="3" t="str">
        <f>成绩单!D35</f>
        <v>杜云平</v>
      </c>
      <c r="B23" s="3"/>
      <c r="C23" s="3">
        <v>1</v>
      </c>
      <c r="D23" s="3"/>
      <c r="E23" s="3"/>
      <c r="F23" s="3">
        <v>1</v>
      </c>
      <c r="G23" s="61"/>
      <c r="H23" s="61"/>
      <c r="I23" s="61">
        <v>1</v>
      </c>
      <c r="J23" s="61"/>
      <c r="K23" s="61"/>
      <c r="L23" s="3"/>
      <c r="M23" s="3"/>
      <c r="N23" s="3"/>
      <c r="O23" s="3"/>
      <c r="P23" s="3"/>
      <c r="Q23" s="3"/>
      <c r="R23" s="3"/>
      <c r="S23" s="3">
        <f t="shared" si="0"/>
        <v>3</v>
      </c>
    </row>
    <row r="24" spans="1:19">
      <c r="A24" s="3" t="str">
        <f>成绩单!D36</f>
        <v>赵雨龙</v>
      </c>
      <c r="B24" s="3"/>
      <c r="C24" s="3"/>
      <c r="D24" s="3"/>
      <c r="E24" s="3"/>
      <c r="F24" s="3"/>
      <c r="G24" s="61"/>
      <c r="H24" s="61"/>
      <c r="I24" s="61"/>
      <c r="J24" s="61"/>
      <c r="K24" s="61"/>
      <c r="L24" s="3"/>
      <c r="M24" s="3"/>
      <c r="N24" s="3"/>
      <c r="O24" s="3"/>
      <c r="P24" s="3"/>
      <c r="Q24" s="3"/>
      <c r="R24" s="3"/>
      <c r="S24" s="3">
        <f t="shared" si="0"/>
        <v>0</v>
      </c>
    </row>
    <row r="25" spans="1:19">
      <c r="A25" s="3" t="str">
        <f>成绩单!D37</f>
        <v>张猛</v>
      </c>
      <c r="B25" s="3"/>
      <c r="C25" s="3"/>
      <c r="D25" s="3">
        <v>1</v>
      </c>
      <c r="E25" s="3"/>
      <c r="F25" s="3">
        <v>1</v>
      </c>
      <c r="G25" s="61"/>
      <c r="H25" s="61"/>
      <c r="I25" s="61"/>
      <c r="J25" s="61"/>
      <c r="K25" s="61"/>
      <c r="L25" s="3"/>
      <c r="M25" s="3"/>
      <c r="N25" s="3"/>
      <c r="O25" s="3"/>
      <c r="P25" s="3"/>
      <c r="Q25" s="3"/>
      <c r="R25" s="3"/>
      <c r="S25" s="3">
        <f t="shared" si="0"/>
        <v>2</v>
      </c>
    </row>
    <row r="26" spans="1:19">
      <c r="A26" s="3" t="str">
        <f>成绩单!D38</f>
        <v>张俊伟张俊伟</v>
      </c>
      <c r="B26" s="3"/>
      <c r="C26" s="3"/>
      <c r="D26" s="3">
        <v>1</v>
      </c>
      <c r="E26" s="3"/>
      <c r="F26" s="3">
        <v>1</v>
      </c>
      <c r="G26" s="61"/>
      <c r="H26" s="61">
        <v>1</v>
      </c>
      <c r="I26" s="61">
        <v>1</v>
      </c>
      <c r="J26" s="61"/>
      <c r="K26" s="61"/>
      <c r="L26" s="3"/>
      <c r="M26" s="3"/>
      <c r="N26" s="3"/>
      <c r="O26" s="3"/>
      <c r="P26" s="3"/>
      <c r="Q26" s="3"/>
      <c r="R26" s="3"/>
      <c r="S26" s="3">
        <f t="shared" si="0"/>
        <v>4</v>
      </c>
    </row>
    <row r="27" spans="1:19">
      <c r="A27" s="3" t="str">
        <f>成绩单!D39</f>
        <v>朝鲁孟</v>
      </c>
      <c r="B27" s="3"/>
      <c r="C27" s="3">
        <v>1</v>
      </c>
      <c r="D27" s="3"/>
      <c r="E27" s="3"/>
      <c r="F27" s="3">
        <v>1</v>
      </c>
      <c r="G27" s="61"/>
      <c r="H27" s="61"/>
      <c r="I27" s="61">
        <v>1</v>
      </c>
      <c r="J27" s="61">
        <v>1</v>
      </c>
      <c r="K27" s="61"/>
      <c r="L27" s="3"/>
      <c r="M27" s="3"/>
      <c r="N27" s="3"/>
      <c r="O27" s="3"/>
      <c r="P27" s="3"/>
      <c r="Q27" s="3"/>
      <c r="R27" s="3"/>
      <c r="S27" s="3">
        <f t="shared" si="0"/>
        <v>4</v>
      </c>
    </row>
    <row r="28" spans="1:19">
      <c r="A28" s="3" t="str">
        <f>成绩单!D40</f>
        <v>张亚函</v>
      </c>
      <c r="B28" s="3"/>
      <c r="C28" s="3">
        <v>1</v>
      </c>
      <c r="D28" s="3"/>
      <c r="E28" s="3"/>
      <c r="F28" s="3">
        <v>1</v>
      </c>
      <c r="G28" s="61">
        <v>1</v>
      </c>
      <c r="H28" s="61">
        <v>1</v>
      </c>
      <c r="I28" s="61"/>
      <c r="J28" s="61"/>
      <c r="K28" s="61"/>
      <c r="L28" s="3"/>
      <c r="M28" s="3"/>
      <c r="N28" s="3"/>
      <c r="O28" s="3"/>
      <c r="P28" s="3"/>
      <c r="Q28" s="3"/>
      <c r="R28" s="3"/>
      <c r="S28" s="3">
        <f t="shared" si="0"/>
        <v>4</v>
      </c>
    </row>
    <row r="29" spans="1:19">
      <c r="A29" s="3" t="str">
        <f>成绩单!D41</f>
        <v>浮裕</v>
      </c>
      <c r="B29" s="3"/>
      <c r="C29" s="3"/>
      <c r="D29" s="3">
        <v>1</v>
      </c>
      <c r="E29" s="3"/>
      <c r="F29" s="3">
        <v>1</v>
      </c>
      <c r="G29" s="61">
        <v>1</v>
      </c>
      <c r="H29" s="61">
        <v>1</v>
      </c>
      <c r="I29" s="61"/>
      <c r="J29" s="61"/>
      <c r="K29" s="61"/>
      <c r="L29" s="3"/>
      <c r="M29" s="3"/>
      <c r="N29" s="3"/>
      <c r="O29" s="3"/>
      <c r="P29" s="3"/>
      <c r="Q29" s="3"/>
      <c r="R29" s="3"/>
      <c r="S29" s="3">
        <f t="shared" si="0"/>
        <v>4</v>
      </c>
    </row>
    <row r="30" spans="1:19">
      <c r="A30" s="3" t="str">
        <f>成绩单!D42</f>
        <v>蔡书齐</v>
      </c>
      <c r="B30" s="3"/>
      <c r="C30" s="3">
        <v>1</v>
      </c>
      <c r="D30" s="3"/>
      <c r="E30" s="3"/>
      <c r="F30" s="3">
        <v>1</v>
      </c>
      <c r="G30" s="61">
        <v>1</v>
      </c>
      <c r="H30" s="61">
        <v>1</v>
      </c>
      <c r="I30" s="61"/>
      <c r="J30" s="61"/>
      <c r="K30" s="61"/>
      <c r="L30" s="3"/>
      <c r="M30" s="3"/>
      <c r="N30" s="3"/>
      <c r="O30" s="3"/>
      <c r="P30" s="3"/>
      <c r="Q30" s="3"/>
      <c r="R30" s="3"/>
      <c r="S30" s="3">
        <f t="shared" si="0"/>
        <v>4</v>
      </c>
    </row>
    <row r="31" spans="1:19">
      <c r="A31" s="3" t="str">
        <f>成绩单!D43</f>
        <v>杨勇强</v>
      </c>
      <c r="B31" s="3"/>
      <c r="C31" s="3"/>
      <c r="D31" s="3">
        <v>1</v>
      </c>
      <c r="E31" s="3"/>
      <c r="F31" s="3">
        <v>1</v>
      </c>
      <c r="G31" s="61"/>
      <c r="H31" s="61"/>
      <c r="I31" s="61"/>
      <c r="J31" s="61"/>
      <c r="K31" s="61"/>
      <c r="L31" s="3"/>
      <c r="M31" s="3"/>
      <c r="N31" s="3"/>
      <c r="O31" s="3"/>
      <c r="P31" s="3"/>
      <c r="Q31" s="3"/>
      <c r="R31" s="3"/>
      <c r="S31" s="3">
        <f t="shared" si="0"/>
        <v>2</v>
      </c>
    </row>
    <row r="32" spans="1:19">
      <c r="A32" s="3" t="str">
        <f>成绩单!D44</f>
        <v>王晓宝</v>
      </c>
      <c r="B32" s="3"/>
      <c r="C32" s="3">
        <v>1</v>
      </c>
      <c r="D32" s="3"/>
      <c r="E32" s="3"/>
      <c r="F32" s="3">
        <v>1</v>
      </c>
      <c r="G32" s="61"/>
      <c r="H32" s="61"/>
      <c r="I32" s="61">
        <v>1</v>
      </c>
      <c r="J32" s="61">
        <v>1</v>
      </c>
      <c r="K32" s="61"/>
      <c r="L32" s="3"/>
      <c r="M32" s="3"/>
      <c r="N32" s="3"/>
      <c r="O32" s="3"/>
      <c r="P32" s="3"/>
      <c r="Q32" s="3"/>
      <c r="R32" s="3"/>
      <c r="S32" s="3">
        <f t="shared" si="0"/>
        <v>4</v>
      </c>
    </row>
    <row r="33" spans="1:19">
      <c r="A33" s="3" t="str">
        <f>成绩单!D45</f>
        <v>胡轩祥</v>
      </c>
      <c r="B33" s="3"/>
      <c r="C33" s="3"/>
      <c r="D33" s="3">
        <v>1</v>
      </c>
      <c r="E33" s="3"/>
      <c r="F33" s="3">
        <v>1</v>
      </c>
      <c r="G33" s="61">
        <v>1</v>
      </c>
      <c r="H33" s="61">
        <v>1</v>
      </c>
      <c r="I33" s="61"/>
      <c r="J33" s="61"/>
      <c r="K33" s="61"/>
      <c r="L33" s="3"/>
      <c r="M33" s="3"/>
      <c r="N33" s="3"/>
      <c r="O33" s="3"/>
      <c r="P33" s="3"/>
      <c r="Q33" s="3"/>
      <c r="R33" s="3"/>
      <c r="S33" s="3">
        <f t="shared" si="0"/>
        <v>4</v>
      </c>
    </row>
    <row r="34" spans="1:19">
      <c r="A34" s="3" t="str">
        <f>成绩单!D46</f>
        <v>柏文财</v>
      </c>
      <c r="B34" s="3"/>
      <c r="C34" s="3">
        <v>1</v>
      </c>
      <c r="D34" s="3"/>
      <c r="E34" s="3"/>
      <c r="F34" s="3">
        <v>1</v>
      </c>
      <c r="G34" s="61">
        <v>1</v>
      </c>
      <c r="H34" s="61">
        <v>1</v>
      </c>
      <c r="I34" s="61"/>
      <c r="J34" s="61"/>
      <c r="K34" s="61"/>
      <c r="L34" s="3"/>
      <c r="M34" s="3"/>
      <c r="N34" s="3"/>
      <c r="O34" s="3"/>
      <c r="P34" s="3"/>
      <c r="Q34" s="3"/>
      <c r="R34" s="3"/>
      <c r="S34" s="3">
        <f t="shared" si="0"/>
        <v>4</v>
      </c>
    </row>
    <row r="35" spans="1:19">
      <c r="A35" s="3" t="str">
        <f>成绩单!D47</f>
        <v>张硕</v>
      </c>
      <c r="B35" s="3"/>
      <c r="C35" s="3"/>
      <c r="D35" s="3">
        <v>1</v>
      </c>
      <c r="E35" s="3"/>
      <c r="F35" s="3">
        <v>1</v>
      </c>
      <c r="G35" s="61"/>
      <c r="H35" s="61"/>
      <c r="I35" s="61">
        <v>1</v>
      </c>
      <c r="J35" s="61">
        <v>1</v>
      </c>
      <c r="K35" s="61"/>
      <c r="L35" s="3"/>
      <c r="M35" s="3"/>
      <c r="N35" s="3"/>
      <c r="O35" s="3"/>
      <c r="P35" s="3"/>
      <c r="Q35" s="3"/>
      <c r="R35" s="3"/>
      <c r="S35" s="3">
        <f t="shared" si="0"/>
        <v>4</v>
      </c>
    </row>
    <row r="36" spans="1:19">
      <c r="A36" s="3" t="str">
        <f>成绩单!D48</f>
        <v>李涛</v>
      </c>
      <c r="B36" s="3"/>
      <c r="C36" s="3"/>
      <c r="D36" s="3">
        <v>1</v>
      </c>
      <c r="E36" s="3"/>
      <c r="F36" s="3">
        <v>1</v>
      </c>
      <c r="G36" s="61"/>
      <c r="H36" s="61"/>
      <c r="I36" s="61">
        <v>1</v>
      </c>
      <c r="J36" s="61">
        <v>1</v>
      </c>
      <c r="K36" s="61"/>
      <c r="L36" s="3"/>
      <c r="M36" s="3"/>
      <c r="N36" s="3"/>
      <c r="O36" s="3"/>
      <c r="P36" s="3"/>
      <c r="Q36" s="3"/>
      <c r="R36" s="3"/>
      <c r="S36" s="3">
        <f t="shared" si="0"/>
        <v>4</v>
      </c>
    </row>
    <row r="37" spans="1:19">
      <c r="A37" s="3" t="str">
        <f>成绩单!D49</f>
        <v>王瑞</v>
      </c>
      <c r="B37" s="3"/>
      <c r="C37" s="3">
        <v>1</v>
      </c>
      <c r="D37" s="3"/>
      <c r="E37" s="3"/>
      <c r="F37" s="3">
        <v>1</v>
      </c>
      <c r="G37" s="61"/>
      <c r="H37" s="61"/>
      <c r="I37" s="61">
        <v>1</v>
      </c>
      <c r="J37" s="61">
        <v>1</v>
      </c>
      <c r="K37" s="61"/>
      <c r="L37" s="3"/>
      <c r="M37" s="3"/>
      <c r="N37" s="3"/>
      <c r="O37" s="3"/>
      <c r="P37" s="3"/>
      <c r="Q37" s="3"/>
      <c r="R37" s="3"/>
      <c r="S37" s="3">
        <f t="shared" si="0"/>
        <v>4</v>
      </c>
    </row>
    <row r="38" spans="1:19">
      <c r="A38" s="3" t="str">
        <f>成绩单!D50</f>
        <v>张宏涌</v>
      </c>
      <c r="B38" s="3"/>
      <c r="C38" s="3">
        <v>1</v>
      </c>
      <c r="D38" s="3"/>
      <c r="E38" s="3"/>
      <c r="F38" s="3">
        <v>1</v>
      </c>
      <c r="G38" s="61">
        <v>1</v>
      </c>
      <c r="H38" s="61">
        <v>1</v>
      </c>
      <c r="I38" s="61"/>
      <c r="J38" s="61"/>
      <c r="K38" s="61"/>
      <c r="L38" s="3"/>
      <c r="M38" s="3"/>
      <c r="N38" s="3"/>
      <c r="O38" s="3"/>
      <c r="P38" s="3"/>
      <c r="Q38" s="3"/>
      <c r="R38" s="3"/>
      <c r="S38" s="3">
        <f t="shared" si="0"/>
        <v>4</v>
      </c>
    </row>
    <row r="39" spans="1:19">
      <c r="A39" s="3" t="str">
        <f>成绩单!D51</f>
        <v>李宁</v>
      </c>
      <c r="B39" s="3"/>
      <c r="C39" s="3">
        <v>1</v>
      </c>
      <c r="D39" s="3"/>
      <c r="E39" s="3">
        <v>1</v>
      </c>
      <c r="F39" s="3"/>
      <c r="G39" s="61">
        <v>1</v>
      </c>
      <c r="H39" s="61">
        <v>1</v>
      </c>
      <c r="I39" s="61"/>
      <c r="J39" s="61"/>
      <c r="K39" s="61"/>
      <c r="L39" s="3"/>
      <c r="M39" s="3"/>
      <c r="N39" s="3"/>
      <c r="O39" s="3"/>
      <c r="P39" s="3"/>
      <c r="Q39" s="3"/>
      <c r="R39" s="3"/>
      <c r="S39" s="3">
        <f t="shared" si="0"/>
        <v>4</v>
      </c>
    </row>
    <row r="40" spans="1:19">
      <c r="A40" s="3" t="str">
        <f>成绩单!D52</f>
        <v>谭嘉欣</v>
      </c>
      <c r="B40" s="3"/>
      <c r="C40" s="3"/>
      <c r="D40" s="3">
        <v>1</v>
      </c>
      <c r="E40" s="3"/>
      <c r="F40" s="3">
        <v>1</v>
      </c>
      <c r="G40" s="61">
        <v>1</v>
      </c>
      <c r="H40" s="61">
        <v>1</v>
      </c>
      <c r="I40" s="61"/>
      <c r="J40" s="61"/>
      <c r="K40" s="61"/>
      <c r="L40" s="3"/>
      <c r="M40" s="3"/>
      <c r="N40" s="3"/>
      <c r="O40" s="3"/>
      <c r="P40" s="3"/>
      <c r="Q40" s="3"/>
      <c r="R40" s="3"/>
      <c r="S40" s="3">
        <f t="shared" si="0"/>
        <v>4</v>
      </c>
    </row>
    <row r="41" spans="1:19">
      <c r="A41" s="3" t="str">
        <f>成绩单!D53</f>
        <v>李南</v>
      </c>
      <c r="B41" s="3"/>
      <c r="C41" s="3">
        <v>1</v>
      </c>
      <c r="D41" s="3"/>
      <c r="E41" s="3">
        <v>1</v>
      </c>
      <c r="F41" s="3"/>
      <c r="G41" s="61">
        <v>1</v>
      </c>
      <c r="H41" s="61">
        <v>1</v>
      </c>
      <c r="I41" s="61"/>
      <c r="J41" s="61"/>
      <c r="K41" s="61"/>
      <c r="L41" s="3"/>
      <c r="M41" s="3"/>
      <c r="N41" s="3"/>
      <c r="O41" s="3"/>
      <c r="P41" s="3"/>
      <c r="Q41" s="3"/>
      <c r="R41" s="3"/>
      <c r="S41" s="3">
        <f t="shared" si="0"/>
        <v>4</v>
      </c>
    </row>
    <row r="42" spans="1:19">
      <c r="A42" s="3" t="str">
        <f>成绩单!D54</f>
        <v>刘林林</v>
      </c>
      <c r="B42" s="3"/>
      <c r="C42" s="3"/>
      <c r="D42" s="3">
        <v>1</v>
      </c>
      <c r="E42" s="3"/>
      <c r="F42" s="3">
        <v>1</v>
      </c>
      <c r="G42" s="61">
        <v>1</v>
      </c>
      <c r="H42" s="61">
        <v>1</v>
      </c>
      <c r="I42" s="61"/>
      <c r="J42" s="61"/>
      <c r="K42" s="61"/>
      <c r="L42" s="3"/>
      <c r="M42" s="3"/>
      <c r="N42" s="3"/>
      <c r="O42" s="3"/>
      <c r="P42" s="3"/>
      <c r="Q42" s="3"/>
      <c r="R42" s="3"/>
      <c r="S42" s="3">
        <f t="shared" si="0"/>
        <v>4</v>
      </c>
    </row>
    <row r="43" spans="1:19">
      <c r="A43" s="3" t="str">
        <f>成绩单!D55</f>
        <v>周煜博</v>
      </c>
      <c r="B43" s="3"/>
      <c r="C43" s="3"/>
      <c r="D43" s="3"/>
      <c r="E43" s="3">
        <v>1</v>
      </c>
      <c r="F43" s="3">
        <v>1</v>
      </c>
      <c r="G43" s="61"/>
      <c r="H43" s="61">
        <v>1</v>
      </c>
      <c r="I43" s="61"/>
      <c r="J43" s="61">
        <v>1</v>
      </c>
      <c r="K43" s="61"/>
      <c r="L43" s="3"/>
      <c r="M43" s="3"/>
      <c r="N43" s="3"/>
      <c r="O43" s="3"/>
      <c r="P43" s="3"/>
      <c r="Q43" s="3"/>
      <c r="R43" s="3"/>
      <c r="S43" s="3">
        <f t="shared" si="0"/>
        <v>4</v>
      </c>
    </row>
    <row r="44" spans="1:19">
      <c r="A44" s="3" t="str">
        <f>成绩单!D56</f>
        <v>钟广泉</v>
      </c>
      <c r="B44" s="3"/>
      <c r="C44" s="3">
        <v>1</v>
      </c>
      <c r="D44" s="3"/>
      <c r="E44" s="3"/>
      <c r="F44" s="3">
        <v>1</v>
      </c>
      <c r="G44" s="61">
        <v>1</v>
      </c>
      <c r="H44" s="61">
        <v>1</v>
      </c>
      <c r="I44" s="61"/>
      <c r="J44" s="61"/>
      <c r="K44" s="61"/>
      <c r="L44" s="3"/>
      <c r="M44" s="3"/>
      <c r="N44" s="3"/>
      <c r="O44" s="3"/>
      <c r="P44" s="3"/>
      <c r="Q44" s="3"/>
      <c r="R44" s="3"/>
      <c r="S44" s="3">
        <f t="shared" si="0"/>
        <v>4</v>
      </c>
    </row>
    <row r="45" spans="1:19">
      <c r="A45" s="3" t="str">
        <f>成绩单!D57</f>
        <v>闫宏焘</v>
      </c>
      <c r="B45" s="3"/>
      <c r="C45" s="3"/>
      <c r="D45" s="3">
        <v>1</v>
      </c>
      <c r="E45" s="3"/>
      <c r="F45" s="3">
        <v>1</v>
      </c>
      <c r="G45" s="61"/>
      <c r="H45" s="61">
        <v>1</v>
      </c>
      <c r="I45" s="61">
        <v>1</v>
      </c>
      <c r="J45" s="61"/>
      <c r="K45" s="61"/>
      <c r="L45" s="3"/>
      <c r="M45" s="3"/>
      <c r="N45" s="3"/>
      <c r="O45" s="3"/>
      <c r="P45" s="3"/>
      <c r="Q45" s="3"/>
      <c r="R45" s="3"/>
      <c r="S45" s="3">
        <f t="shared" si="0"/>
        <v>4</v>
      </c>
    </row>
    <row r="46" spans="1:19">
      <c r="A46" s="3" t="str">
        <f>成绩单!D58</f>
        <v>张俊伟</v>
      </c>
      <c r="B46" s="3"/>
      <c r="C46" s="3">
        <v>1</v>
      </c>
      <c r="D46" s="3"/>
      <c r="E46" s="3"/>
      <c r="F46" s="3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f t="shared" si="0"/>
        <v>2</v>
      </c>
    </row>
    <row r="47" spans="1:19">
      <c r="A47" s="3">
        <f>成绩单!D59</f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f t="shared" si="0"/>
        <v>0</v>
      </c>
    </row>
    <row r="48" spans="1:19">
      <c r="A48" s="3">
        <f>成绩单!D60</f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f t="shared" si="0"/>
        <v>0</v>
      </c>
    </row>
    <row r="49" spans="1:19">
      <c r="A49" s="3">
        <f>成绩单!D61</f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f t="shared" si="0"/>
        <v>0</v>
      </c>
    </row>
    <row r="50" spans="1:19">
      <c r="A50" s="3">
        <f>成绩单!D62</f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f t="shared" si="0"/>
        <v>0</v>
      </c>
    </row>
    <row r="51" spans="1:19">
      <c r="A51" s="3">
        <f>成绩单!D63</f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f t="shared" si="0"/>
        <v>0</v>
      </c>
    </row>
    <row r="52" spans="1:19">
      <c r="A52" s="3">
        <f>成绩单!D64</f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f t="shared" si="0"/>
        <v>0</v>
      </c>
    </row>
    <row r="53" spans="1:19">
      <c r="A53" s="3">
        <f>成绩单!D65</f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f t="shared" si="0"/>
        <v>0</v>
      </c>
    </row>
    <row r="54" spans="1:19">
      <c r="A54" s="3">
        <f>成绩单!D66</f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f t="shared" si="0"/>
        <v>0</v>
      </c>
    </row>
    <row r="55" spans="1:19">
      <c r="A55" s="3">
        <f>成绩单!D67</f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f t="shared" si="0"/>
        <v>0</v>
      </c>
    </row>
    <row r="56" spans="1:19">
      <c r="A56" s="3">
        <f>成绩单!D68</f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f t="shared" si="0"/>
        <v>0</v>
      </c>
    </row>
    <row r="57" spans="1:19">
      <c r="A57" s="3">
        <f>成绩单!D69</f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>
        <f>成绩单!D70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</sheetData>
  <mergeCells count="1">
    <mergeCell ref="A1:S1"/>
  </mergeCells>
  <phoneticPr fontId="11" type="noConversion"/>
  <pageMargins left="0.69930555555555596" right="0.69930555555555596" top="0.75" bottom="0.75" header="0.3" footer="0.3"/>
  <pageSetup paperSize="9"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cols>
    <col min="1" max="1" width="8.6640625" customWidth="1"/>
  </cols>
  <sheetData/>
  <phoneticPr fontId="11" type="noConversion"/>
  <pageMargins left="0.69930555555555596" right="0.69930555555555596" top="0.75" bottom="0.75" header="0.3" footer="0.3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成绩单</vt:lpstr>
      <vt:lpstr>作业加减分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禁止使用本电脑</dc:creator>
  <cp:lastModifiedBy>林 光辉</cp:lastModifiedBy>
  <cp:revision>0</cp:revision>
  <dcterms:created xsi:type="dcterms:W3CDTF">2006-09-13T11:21:00Z</dcterms:created>
  <dcterms:modified xsi:type="dcterms:W3CDTF">2019-08-07T08:35:52Z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