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yahi\Downloads\"/>
    </mc:Choice>
  </mc:AlternateContent>
  <bookViews>
    <workbookView xWindow="0" yWindow="0" windowWidth="19200" windowHeight="6450"/>
  </bookViews>
  <sheets>
    <sheet name="Data_Dir" sheetId="2" r:id="rId1"/>
    <sheet name="Time Series" sheetId="1" r:id="rId2"/>
  </sheets>
  <definedNames>
    <definedName name="_xlnm._FilterDatabase" localSheetId="1" hidden="1">'Time Series'!$A$1:$N$64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55" i="1" l="1"/>
  <c r="S55" i="1" s="1"/>
  <c r="R56" i="1"/>
  <c r="S56" i="1" s="1"/>
  <c r="R57" i="1"/>
  <c r="S57" i="1" s="1"/>
  <c r="R58" i="1"/>
  <c r="S58" i="1" s="1"/>
  <c r="R59" i="1"/>
  <c r="S59" i="1" s="1"/>
  <c r="R60" i="1"/>
  <c r="S60" i="1" s="1"/>
  <c r="R61" i="1"/>
  <c r="S61" i="1" s="1"/>
  <c r="R16" i="1"/>
  <c r="S16" i="1" s="1"/>
  <c r="R17" i="1"/>
  <c r="S17" i="1" s="1"/>
  <c r="R18" i="1"/>
  <c r="S18" i="1" s="1"/>
  <c r="R19" i="1"/>
  <c r="S19" i="1" s="1"/>
  <c r="R20" i="1"/>
  <c r="S20" i="1" s="1"/>
  <c r="R21" i="1"/>
  <c r="S21" i="1" s="1"/>
  <c r="R22" i="1"/>
  <c r="S22" i="1" s="1"/>
  <c r="R23" i="1"/>
  <c r="S23" i="1" s="1"/>
  <c r="R24" i="1"/>
  <c r="S24" i="1" s="1"/>
  <c r="R25" i="1"/>
  <c r="S25" i="1" s="1"/>
  <c r="R26" i="1"/>
  <c r="S26" i="1" s="1"/>
  <c r="R27" i="1"/>
  <c r="S27" i="1" s="1"/>
  <c r="R28" i="1"/>
  <c r="S28" i="1" s="1"/>
  <c r="R29" i="1"/>
  <c r="S29" i="1" s="1"/>
  <c r="R30" i="1"/>
  <c r="S30" i="1" s="1"/>
  <c r="R31" i="1"/>
  <c r="S31" i="1" s="1"/>
  <c r="R32" i="1"/>
  <c r="S32" i="1" s="1"/>
  <c r="R33" i="1"/>
  <c r="S33" i="1" s="1"/>
  <c r="R34" i="1"/>
  <c r="S34" i="1" s="1"/>
  <c r="R35" i="1"/>
  <c r="S35" i="1" s="1"/>
  <c r="R36" i="1"/>
  <c r="S36" i="1" s="1"/>
  <c r="R37" i="1"/>
  <c r="S37" i="1" s="1"/>
  <c r="R38" i="1"/>
  <c r="S38" i="1" s="1"/>
  <c r="R39" i="1"/>
  <c r="S39" i="1" s="1"/>
  <c r="R40" i="1"/>
  <c r="S40" i="1" s="1"/>
  <c r="R41" i="1"/>
  <c r="S41" i="1" s="1"/>
  <c r="R42" i="1"/>
  <c r="S42" i="1" s="1"/>
  <c r="R43" i="1"/>
  <c r="S43" i="1" s="1"/>
  <c r="R44" i="1"/>
  <c r="S44" i="1" s="1"/>
  <c r="R45" i="1"/>
  <c r="S45" i="1" s="1"/>
  <c r="R46" i="1"/>
  <c r="S46" i="1" s="1"/>
  <c r="R47" i="1"/>
  <c r="S47" i="1" s="1"/>
  <c r="R48" i="1"/>
  <c r="S48" i="1" s="1"/>
  <c r="R49" i="1"/>
  <c r="S49" i="1" s="1"/>
  <c r="R50" i="1"/>
  <c r="S50" i="1" s="1"/>
  <c r="R51" i="1"/>
  <c r="S51" i="1" s="1"/>
  <c r="R52" i="1"/>
  <c r="S52" i="1" s="1"/>
  <c r="R53" i="1"/>
  <c r="S53" i="1" s="1"/>
  <c r="R54" i="1"/>
  <c r="S54" i="1" s="1"/>
  <c r="R3" i="1"/>
  <c r="S3" i="1" s="1"/>
  <c r="R4" i="1"/>
  <c r="S4" i="1" s="1"/>
  <c r="R5" i="1"/>
  <c r="S5" i="1" s="1"/>
  <c r="R6" i="1"/>
  <c r="S6" i="1" s="1"/>
  <c r="R7" i="1"/>
  <c r="S7" i="1" s="1"/>
  <c r="R8" i="1"/>
  <c r="S8" i="1" s="1"/>
  <c r="R9" i="1"/>
  <c r="S9" i="1" s="1"/>
  <c r="R10" i="1"/>
  <c r="S10" i="1" s="1"/>
  <c r="R11" i="1"/>
  <c r="S11" i="1" s="1"/>
  <c r="R12" i="1"/>
  <c r="S12" i="1" s="1"/>
  <c r="R13" i="1"/>
  <c r="S13" i="1" s="1"/>
  <c r="R14" i="1"/>
  <c r="S14" i="1" s="1"/>
  <c r="R15" i="1"/>
  <c r="S15" i="1" s="1"/>
  <c r="R2" i="1"/>
  <c r="S2" i="1" s="1"/>
  <c r="L2" i="1"/>
  <c r="M56" i="1"/>
  <c r="N56" i="1" s="1"/>
  <c r="M57" i="1"/>
  <c r="N57" i="1" s="1"/>
  <c r="M58" i="1"/>
  <c r="N58" i="1" s="1"/>
  <c r="M59" i="1"/>
  <c r="N59" i="1" s="1"/>
  <c r="M60" i="1"/>
  <c r="N60" i="1" s="1"/>
  <c r="M61" i="1"/>
  <c r="N61" i="1" s="1"/>
  <c r="M55" i="1"/>
  <c r="N55" i="1" s="1"/>
  <c r="M3" i="1"/>
  <c r="N3"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2" i="1"/>
  <c r="N2" i="1" s="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F47"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G46" i="1" s="1"/>
  <c r="J46" i="1" s="1"/>
  <c r="F6" i="1"/>
  <c r="G6" i="1" s="1"/>
  <c r="J6" i="1" s="1"/>
  <c r="G45" i="1" l="1"/>
  <c r="J45" i="1" s="1"/>
  <c r="G37" i="1"/>
  <c r="J37" i="1" s="1"/>
  <c r="G29" i="1"/>
  <c r="J29" i="1" s="1"/>
  <c r="G25" i="1"/>
  <c r="J25" i="1" s="1"/>
  <c r="G21" i="1"/>
  <c r="J21" i="1" s="1"/>
  <c r="G17" i="1"/>
  <c r="J17" i="1" s="1"/>
  <c r="G13" i="1"/>
  <c r="J13" i="1" s="1"/>
  <c r="G9" i="1"/>
  <c r="J9" i="1" s="1"/>
  <c r="G41" i="1"/>
  <c r="J41" i="1" s="1"/>
  <c r="G33" i="1"/>
  <c r="J33" i="1" s="1"/>
  <c r="G44" i="1"/>
  <c r="J44" i="1" s="1"/>
  <c r="G40" i="1"/>
  <c r="J40" i="1" s="1"/>
  <c r="G36" i="1"/>
  <c r="J36" i="1" s="1"/>
  <c r="G32" i="1"/>
  <c r="J32" i="1" s="1"/>
  <c r="G28" i="1"/>
  <c r="J28" i="1" s="1"/>
  <c r="G24" i="1"/>
  <c r="J24" i="1" s="1"/>
  <c r="G20" i="1"/>
  <c r="J20" i="1" s="1"/>
  <c r="G16" i="1"/>
  <c r="J16" i="1" s="1"/>
  <c r="G12" i="1"/>
  <c r="J12" i="1" s="1"/>
  <c r="G42" i="1"/>
  <c r="J42" i="1" s="1"/>
  <c r="G34" i="1"/>
  <c r="J34" i="1" s="1"/>
  <c r="G30" i="1"/>
  <c r="J30" i="1" s="1"/>
  <c r="G26" i="1"/>
  <c r="J26" i="1" s="1"/>
  <c r="G22" i="1"/>
  <c r="J22" i="1" s="1"/>
  <c r="G18" i="1"/>
  <c r="J18" i="1" s="1"/>
  <c r="G14" i="1"/>
  <c r="J14" i="1" s="1"/>
  <c r="G10" i="1"/>
  <c r="J10" i="1" s="1"/>
  <c r="G38" i="1"/>
  <c r="J38" i="1" s="1"/>
  <c r="G8" i="1"/>
  <c r="J8" i="1" s="1"/>
  <c r="G43" i="1"/>
  <c r="J43" i="1" s="1"/>
  <c r="G39" i="1"/>
  <c r="J39" i="1" s="1"/>
  <c r="G35" i="1"/>
  <c r="J35" i="1" s="1"/>
  <c r="G31" i="1"/>
  <c r="J31" i="1" s="1"/>
  <c r="G27" i="1"/>
  <c r="J27" i="1" s="1"/>
  <c r="G23" i="1"/>
  <c r="J23" i="1" s="1"/>
  <c r="G19" i="1"/>
  <c r="J19" i="1" s="1"/>
  <c r="G15" i="1"/>
  <c r="J15" i="1" s="1"/>
  <c r="G11" i="1"/>
  <c r="J11" i="1" s="1"/>
  <c r="G7" i="1"/>
  <c r="J7" i="1" s="1"/>
  <c r="E3" i="1"/>
  <c r="Q3" i="1" s="1"/>
  <c r="E4" i="1"/>
  <c r="Q4" i="1" s="1"/>
  <c r="E5" i="1"/>
  <c r="Q5" i="1" s="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Q47" i="1" s="1"/>
  <c r="E48" i="1"/>
  <c r="Q48" i="1" s="1"/>
  <c r="E49" i="1"/>
  <c r="Q49" i="1" s="1"/>
  <c r="E50" i="1"/>
  <c r="Q50" i="1" s="1"/>
  <c r="E51" i="1"/>
  <c r="Q51" i="1" s="1"/>
  <c r="E52" i="1"/>
  <c r="Q52" i="1" s="1"/>
  <c r="E53" i="1"/>
  <c r="Q53" i="1" s="1"/>
  <c r="E54" i="1"/>
  <c r="Q54" i="1" s="1"/>
  <c r="E2" i="1"/>
  <c r="Q2" i="1" s="1"/>
  <c r="Y10" i="1" l="1"/>
  <c r="Y14" i="1"/>
  <c r="Y18" i="1"/>
  <c r="Y7" i="1"/>
  <c r="Y11" i="1"/>
  <c r="Y13" i="1"/>
  <c r="Y12" i="1"/>
  <c r="Y15" i="1"/>
  <c r="Y17" i="1"/>
  <c r="Q45" i="1"/>
  <c r="Q41" i="1"/>
  <c r="Q29" i="1"/>
  <c r="Q21" i="1"/>
  <c r="Q17" i="1"/>
  <c r="Q9" i="1"/>
  <c r="Q44" i="1"/>
  <c r="Q40" i="1"/>
  <c r="Q36" i="1"/>
  <c r="Q32" i="1"/>
  <c r="Q28" i="1"/>
  <c r="Q24" i="1"/>
  <c r="Q20" i="1"/>
  <c r="Q16" i="1"/>
  <c r="Q12" i="1"/>
  <c r="Q8" i="1"/>
  <c r="Y16" i="1"/>
  <c r="Y9" i="1"/>
  <c r="Q33" i="1"/>
  <c r="Q25" i="1"/>
  <c r="Q13" i="1"/>
  <c r="Q43" i="1"/>
  <c r="Q39" i="1"/>
  <c r="Q35" i="1"/>
  <c r="Q31" i="1"/>
  <c r="Q27" i="1"/>
  <c r="Q23" i="1"/>
  <c r="Q19" i="1"/>
  <c r="Q15" i="1"/>
  <c r="Q11" i="1"/>
  <c r="Q7" i="1"/>
  <c r="Q37" i="1"/>
  <c r="Q46" i="1"/>
  <c r="Q42" i="1"/>
  <c r="Q38" i="1"/>
  <c r="Q34" i="1"/>
  <c r="Q30" i="1"/>
  <c r="Q26" i="1"/>
  <c r="Q22" i="1"/>
  <c r="Q18" i="1"/>
  <c r="Q14" i="1"/>
  <c r="Q10" i="1"/>
  <c r="Q6" i="1"/>
  <c r="Y8" i="1"/>
  <c r="H44" i="1"/>
  <c r="H40" i="1"/>
  <c r="H32" i="1"/>
  <c r="H20" i="1"/>
  <c r="H12" i="1"/>
  <c r="H6" i="1"/>
  <c r="H43" i="1"/>
  <c r="H35" i="1"/>
  <c r="H27" i="1"/>
  <c r="H23" i="1"/>
  <c r="H19" i="1"/>
  <c r="H15" i="1"/>
  <c r="H11" i="1"/>
  <c r="I11" i="1" s="1"/>
  <c r="O11" i="1" s="1"/>
  <c r="H7" i="1"/>
  <c r="H46" i="1"/>
  <c r="H42" i="1"/>
  <c r="H38" i="1"/>
  <c r="H34" i="1"/>
  <c r="H30" i="1"/>
  <c r="H26" i="1"/>
  <c r="H22" i="1"/>
  <c r="H18" i="1"/>
  <c r="H14" i="1"/>
  <c r="H10" i="1"/>
  <c r="H36" i="1"/>
  <c r="H28" i="1"/>
  <c r="H24" i="1"/>
  <c r="H16" i="1"/>
  <c r="H8" i="1"/>
  <c r="H47" i="1"/>
  <c r="H39" i="1"/>
  <c r="H31" i="1"/>
  <c r="H45" i="1"/>
  <c r="H41" i="1"/>
  <c r="H37" i="1"/>
  <c r="H33" i="1"/>
  <c r="H29" i="1"/>
  <c r="H25" i="1"/>
  <c r="H21" i="1"/>
  <c r="H17" i="1"/>
  <c r="H13" i="1"/>
  <c r="H9" i="1"/>
  <c r="I43" i="1" l="1"/>
  <c r="O43" i="1" s="1"/>
  <c r="I28" i="1"/>
  <c r="O28" i="1" s="1"/>
  <c r="I38" i="1"/>
  <c r="O38" i="1" s="1"/>
  <c r="I13" i="1"/>
  <c r="O13" i="1" s="1"/>
  <c r="I45" i="1"/>
  <c r="O45" i="1" s="1"/>
  <c r="I17" i="1"/>
  <c r="O17" i="1" s="1"/>
  <c r="I31" i="1"/>
  <c r="O31" i="1" s="1"/>
  <c r="I44" i="1"/>
  <c r="O44" i="1" s="1"/>
  <c r="I27" i="1"/>
  <c r="O27" i="1" s="1"/>
  <c r="I12" i="1"/>
  <c r="O12" i="1" s="1"/>
  <c r="I29" i="1"/>
  <c r="O29" i="1" s="1"/>
  <c r="I18" i="1"/>
  <c r="O18" i="1" s="1"/>
  <c r="I33" i="1"/>
  <c r="O33" i="1" s="1"/>
  <c r="I22" i="1"/>
  <c r="O22" i="1" s="1"/>
  <c r="I39" i="1"/>
  <c r="O39" i="1" s="1"/>
  <c r="I24" i="1"/>
  <c r="O24" i="1" s="1"/>
  <c r="I42" i="1"/>
  <c r="O42" i="1" s="1"/>
  <c r="I35" i="1"/>
  <c r="O35" i="1" s="1"/>
  <c r="I16" i="1"/>
  <c r="O16" i="1" s="1"/>
  <c r="I37" i="1"/>
  <c r="O37" i="1" s="1"/>
  <c r="I26" i="1"/>
  <c r="O26" i="1" s="1"/>
  <c r="I15" i="1"/>
  <c r="O15" i="1" s="1"/>
  <c r="I9" i="1"/>
  <c r="O9" i="1" s="1"/>
  <c r="I41" i="1"/>
  <c r="O41" i="1" s="1"/>
  <c r="I14" i="1"/>
  <c r="O14" i="1" s="1"/>
  <c r="I30" i="1"/>
  <c r="O30" i="1" s="1"/>
  <c r="I46" i="1"/>
  <c r="O46" i="1" s="1"/>
  <c r="I19" i="1"/>
  <c r="O19" i="1" s="1"/>
  <c r="I32" i="1"/>
  <c r="O32" i="1" s="1"/>
  <c r="I21" i="1"/>
  <c r="O21" i="1" s="1"/>
  <c r="I10" i="1"/>
  <c r="O10" i="1" s="1"/>
  <c r="I20" i="1"/>
  <c r="O20" i="1" s="1"/>
  <c r="I25" i="1"/>
  <c r="O25" i="1" s="1"/>
  <c r="I8" i="1"/>
  <c r="O8" i="1" s="1"/>
  <c r="I36" i="1"/>
  <c r="O36" i="1" s="1"/>
  <c r="I34" i="1"/>
  <c r="O34" i="1" s="1"/>
  <c r="I7" i="1"/>
  <c r="O7" i="1" s="1"/>
  <c r="I23" i="1"/>
  <c r="O23" i="1" s="1"/>
  <c r="Z12" i="1" s="1"/>
  <c r="I6" i="1"/>
  <c r="O6" i="1" s="1"/>
  <c r="I40" i="1"/>
  <c r="O40" i="1" s="1"/>
  <c r="Z10" i="1" l="1"/>
  <c r="Z11" i="1"/>
  <c r="Z17" i="1"/>
  <c r="Z7" i="1"/>
  <c r="Z9" i="1"/>
  <c r="Z16" i="1"/>
  <c r="Z13" i="1"/>
  <c r="Z18" i="1"/>
  <c r="Z8" i="1"/>
  <c r="Z15" i="1"/>
  <c r="Z14" i="1"/>
</calcChain>
</file>

<file path=xl/comments1.xml><?xml version="1.0" encoding="utf-8"?>
<comments xmlns="http://schemas.openxmlformats.org/spreadsheetml/2006/main">
  <authors>
    <author>YAYA Ali</author>
  </authors>
  <commentList>
    <comment ref="X8" authorId="0" shapeId="0">
      <text>
        <r>
          <rPr>
            <b/>
            <sz val="9"/>
            <color indexed="81"/>
            <rFont val="Tahoma"/>
            <family val="2"/>
          </rPr>
          <t>YAYA Ali:</t>
        </r>
        <r>
          <rPr>
            <sz val="9"/>
            <color indexed="81"/>
            <rFont val="Tahoma"/>
            <family val="2"/>
          </rPr>
          <t xml:space="preserve">
AY</t>
        </r>
      </text>
    </comment>
  </commentList>
</comments>
</file>

<file path=xl/sharedStrings.xml><?xml version="1.0" encoding="utf-8"?>
<sst xmlns="http://schemas.openxmlformats.org/spreadsheetml/2006/main" count="117" uniqueCount="84">
  <si>
    <t>Month / Year</t>
  </si>
  <si>
    <t>Calls Received</t>
  </si>
  <si>
    <t>Urgent Calls Received</t>
  </si>
  <si>
    <t xml:space="preserve"> </t>
  </si>
  <si>
    <t>Year</t>
  </si>
  <si>
    <t>Year 2014</t>
  </si>
  <si>
    <t>Year 2015</t>
  </si>
  <si>
    <t>Year 2016</t>
  </si>
  <si>
    <t>Year 2017</t>
  </si>
  <si>
    <t>Year 2018</t>
  </si>
  <si>
    <t>T</t>
  </si>
  <si>
    <t>Avg RC(12)</t>
  </si>
  <si>
    <t>Avg UC(12)</t>
  </si>
  <si>
    <r>
      <t>CR S</t>
    </r>
    <r>
      <rPr>
        <vertAlign val="subscript"/>
        <sz val="11"/>
        <color theme="1"/>
        <rFont val="Calibri"/>
        <family val="2"/>
        <scheme val="minor"/>
      </rPr>
      <t>t</t>
    </r>
    <r>
      <rPr>
        <sz val="11"/>
        <color theme="1"/>
        <rFont val="Calibri"/>
        <family val="2"/>
        <scheme val="minor"/>
      </rPr>
      <t>,I</t>
    </r>
    <r>
      <rPr>
        <vertAlign val="subscript"/>
        <sz val="11"/>
        <color theme="1"/>
        <rFont val="Calibri"/>
        <family val="2"/>
        <scheme val="minor"/>
      </rPr>
      <t>t</t>
    </r>
  </si>
  <si>
    <t>FEB</t>
  </si>
  <si>
    <t>JAN</t>
  </si>
  <si>
    <t>DEC</t>
  </si>
  <si>
    <t>NOV</t>
  </si>
  <si>
    <t>OCT</t>
  </si>
  <si>
    <t>SEP</t>
  </si>
  <si>
    <t>AUG</t>
  </si>
  <si>
    <t>JUL</t>
  </si>
  <si>
    <t>JUN</t>
  </si>
  <si>
    <t>MAY</t>
  </si>
  <si>
    <t>APR</t>
  </si>
  <si>
    <r>
      <t>CR S</t>
    </r>
    <r>
      <rPr>
        <vertAlign val="subscript"/>
        <sz val="11"/>
        <color theme="1"/>
        <rFont val="Calibri"/>
        <family val="2"/>
        <scheme val="minor"/>
      </rPr>
      <t>t</t>
    </r>
  </si>
  <si>
    <r>
      <t>Trend</t>
    </r>
    <r>
      <rPr>
        <vertAlign val="subscript"/>
        <sz val="11"/>
        <color theme="1"/>
        <rFont val="Calibri"/>
        <family val="2"/>
        <scheme val="minor"/>
      </rPr>
      <t>t</t>
    </r>
  </si>
  <si>
    <t>Regression Statistics</t>
  </si>
  <si>
    <t>Multiple R</t>
  </si>
  <si>
    <t>R Square</t>
  </si>
  <si>
    <t>Adjusted R Square</t>
  </si>
  <si>
    <t>Standard Error</t>
  </si>
  <si>
    <t>Observations</t>
  </si>
  <si>
    <t>Regression</t>
  </si>
  <si>
    <t>Residual</t>
  </si>
  <si>
    <t>Total</t>
  </si>
  <si>
    <t>Intercept</t>
  </si>
  <si>
    <t>df</t>
  </si>
  <si>
    <t>SS</t>
  </si>
  <si>
    <t>MS</t>
  </si>
  <si>
    <t>F</t>
  </si>
  <si>
    <t>Significance F</t>
  </si>
  <si>
    <t>Coefficients</t>
  </si>
  <si>
    <t>t Stat</t>
  </si>
  <si>
    <t>P-value</t>
  </si>
  <si>
    <t>Lower 95%</t>
  </si>
  <si>
    <t>Upper 95%</t>
  </si>
  <si>
    <t>Lower 95.0%</t>
  </si>
  <si>
    <t>Upper 95.0%</t>
  </si>
  <si>
    <t xml:space="preserve">Forcasting </t>
  </si>
  <si>
    <r>
      <t>UC S</t>
    </r>
    <r>
      <rPr>
        <vertAlign val="subscript"/>
        <sz val="11"/>
        <color theme="1"/>
        <rFont val="Calibri"/>
        <family val="2"/>
        <scheme val="minor"/>
      </rPr>
      <t>t</t>
    </r>
    <r>
      <rPr>
        <sz val="11"/>
        <color theme="1"/>
        <rFont val="Calibri"/>
        <family val="2"/>
        <scheme val="minor"/>
      </rPr>
      <t>,I</t>
    </r>
    <r>
      <rPr>
        <vertAlign val="subscript"/>
        <sz val="11"/>
        <color theme="1"/>
        <rFont val="Calibri"/>
        <family val="2"/>
        <scheme val="minor"/>
      </rPr>
      <t>t</t>
    </r>
  </si>
  <si>
    <r>
      <t>UC S</t>
    </r>
    <r>
      <rPr>
        <vertAlign val="subscript"/>
        <sz val="11"/>
        <color theme="1"/>
        <rFont val="Calibri"/>
        <family val="2"/>
        <scheme val="minor"/>
      </rPr>
      <t>t</t>
    </r>
  </si>
  <si>
    <r>
      <t>UC Trend</t>
    </r>
    <r>
      <rPr>
        <vertAlign val="subscript"/>
        <sz val="11"/>
        <color theme="1"/>
        <rFont val="Calibri"/>
        <family val="2"/>
        <scheme val="minor"/>
      </rPr>
      <t>t</t>
    </r>
  </si>
  <si>
    <t>Forcasting</t>
  </si>
  <si>
    <t>RC st</t>
  </si>
  <si>
    <t>UC st</t>
  </si>
  <si>
    <t>MAR</t>
  </si>
  <si>
    <t>Center Avg UC(12)</t>
  </si>
  <si>
    <t>Center Avg RC(12)</t>
  </si>
  <si>
    <t>MONTH</t>
  </si>
  <si>
    <t xml:space="preserve">SIMPLE REG OF RECEIVED CALLS </t>
  </si>
  <si>
    <t>SIMPLE REG OF URGENT CALLS</t>
  </si>
  <si>
    <t xml:space="preserve">De-Seasonaility </t>
  </si>
  <si>
    <t>UC De-Seadonalility</t>
  </si>
  <si>
    <t>Data Abbreviation</t>
  </si>
  <si>
    <t>Meaning</t>
  </si>
  <si>
    <t>RC</t>
  </si>
  <si>
    <t>Received Calls</t>
  </si>
  <si>
    <t>UC</t>
  </si>
  <si>
    <t>Urgent Calls</t>
  </si>
  <si>
    <t>Avg RC / UC (12)</t>
  </si>
  <si>
    <t>Average number of calls over a 12 months period</t>
  </si>
  <si>
    <t>Center Avg RC/ UC (12)</t>
  </si>
  <si>
    <t>Re-Centralize the average value to represent the correct position.</t>
  </si>
  <si>
    <t>CR/ UC St,It</t>
  </si>
  <si>
    <t>Calls seasonality and irregularity values</t>
  </si>
  <si>
    <t>CR / UC St</t>
  </si>
  <si>
    <t>Calls distinct seasonality value</t>
  </si>
  <si>
    <t>De-Seasonality</t>
  </si>
  <si>
    <t>Eliminate seasonality from the calls</t>
  </si>
  <si>
    <t>Trend</t>
  </si>
  <si>
    <t>It is the product of coefficient value * T value</t>
  </si>
  <si>
    <t>Forecasting</t>
  </si>
  <si>
    <t>Future predication of expected number of calls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</si>
</sst>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1"/>
      <color theme="1"/>
      <name val="Calibri"/>
      <family val="2"/>
      <scheme val="minor"/>
    </font>
    <font>
      <vertAlign val="subscrip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17" fontId="0" fillId="0" borderId="0" xfId="0" applyNumberFormat="1"/>
    <xf numFmtId="3" fontId="0" fillId="0" borderId="0" xfId="0" applyNumberFormat="1"/>
    <xf numFmtId="164" fontId="0" fillId="0" borderId="0" xfId="0" applyNumberFormat="1"/>
    <xf numFmtId="0" fontId="0" fillId="0" borderId="1" xfId="0" applyBorder="1"/>
    <xf numFmtId="164" fontId="0" fillId="0" borderId="1" xfId="0" applyNumberFormat="1" applyBorder="1"/>
    <xf numFmtId="1" fontId="0" fillId="0" borderId="0" xfId="0" applyNumberFormat="1"/>
    <xf numFmtId="0" fontId="0" fillId="0" borderId="0" xfId="0" applyAlignment="1">
      <alignment horizontal="center"/>
    </xf>
    <xf numFmtId="1" fontId="0" fillId="0" borderId="0" xfId="0" applyNumberFormat="1" applyAlignment="1">
      <alignment horizontal="center"/>
    </xf>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4" fillId="0" borderId="3" xfId="0" applyFont="1" applyFill="1" applyBorder="1" applyAlignment="1">
      <alignment horizontal="centerContinuous"/>
    </xf>
    <xf numFmtId="0" fontId="4" fillId="2" borderId="3" xfId="0" applyFont="1" applyFill="1" applyBorder="1" applyAlignment="1">
      <alignment horizontal="center"/>
    </xf>
    <xf numFmtId="0" fontId="0" fillId="2" borderId="0" xfId="0" applyFill="1" applyBorder="1" applyAlignment="1"/>
    <xf numFmtId="0" fontId="0" fillId="2" borderId="2" xfId="0" applyFill="1" applyBorder="1" applyAlignment="1"/>
    <xf numFmtId="0" fontId="0" fillId="3" borderId="0" xfId="0" applyFill="1"/>
    <xf numFmtId="17" fontId="0" fillId="3" borderId="0" xfId="0" applyNumberFormat="1" applyFill="1"/>
    <xf numFmtId="3" fontId="0" fillId="3" borderId="0" xfId="0" applyNumberFormat="1" applyFill="1"/>
    <xf numFmtId="164" fontId="0" fillId="3" borderId="1" xfId="0" applyNumberFormat="1" applyFill="1" applyBorder="1"/>
    <xf numFmtId="0" fontId="0" fillId="3" borderId="0" xfId="0" applyFill="1" applyAlignment="1">
      <alignment horizontal="center"/>
    </xf>
    <xf numFmtId="0" fontId="0" fillId="4" borderId="0" xfId="0" applyFill="1"/>
    <xf numFmtId="0" fontId="0" fillId="4" borderId="0" xfId="0" applyFill="1" applyAlignment="1">
      <alignment horizontal="center"/>
    </xf>
    <xf numFmtId="1" fontId="0" fillId="3" borderId="0" xfId="0" applyNumberFormat="1" applyFill="1"/>
    <xf numFmtId="0" fontId="4" fillId="4" borderId="3" xfId="0" applyFont="1" applyFill="1" applyBorder="1" applyAlignment="1">
      <alignment horizontal="centerContinuous"/>
    </xf>
    <xf numFmtId="0" fontId="0" fillId="5" borderId="0" xfId="0" applyFill="1" applyAlignment="1">
      <alignment horizontal="center"/>
    </xf>
    <xf numFmtId="3" fontId="0" fillId="5" borderId="0" xfId="0" applyNumberFormat="1" applyFill="1" applyAlignment="1">
      <alignment horizontal="center"/>
    </xf>
    <xf numFmtId="0" fontId="4" fillId="6" borderId="0" xfId="0" applyFont="1" applyFill="1" applyBorder="1" applyAlignment="1">
      <alignment horizontal="centerContinuous"/>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5" fillId="0" borderId="0" xfId="0" applyFont="1"/>
    <xf numFmtId="0" fontId="5" fillId="0" borderId="6" xfId="0" applyFont="1" applyBorder="1" applyAlignment="1">
      <alignment vertical="center" wrapText="1"/>
    </xf>
    <xf numFmtId="0" fontId="5"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RECEIVED</a:t>
            </a:r>
            <a:r>
              <a:rPr lang="en-US" baseline="0"/>
              <a:t> CALLS PREDICTION</a:t>
            </a:r>
            <a:endParaRPr lang="en-US"/>
          </a:p>
        </c:rich>
      </c:tx>
      <c:layout>
        <c:manualLayout>
          <c:xMode val="edge"/>
          <c:yMode val="edge"/>
          <c:x val="0.39365233192004839"/>
          <c:y val="2.8169014084507043E-2"/>
        </c:manualLayout>
      </c:layout>
      <c:overlay val="0"/>
      <c:spPr>
        <a:solidFill>
          <a:schemeClr val="accent5">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3868478975622285E-2"/>
          <c:y val="0.11870265071827854"/>
          <c:w val="0.95429428396599636"/>
          <c:h val="0.72292600829476472"/>
        </c:manualLayout>
      </c:layout>
      <c:lineChart>
        <c:grouping val="standard"/>
        <c:varyColors val="0"/>
        <c:ser>
          <c:idx val="0"/>
          <c:order val="0"/>
          <c:tx>
            <c:strRef>
              <c:f>'Time Series'!$D$1</c:f>
              <c:strCache>
                <c:ptCount val="1"/>
                <c:pt idx="0">
                  <c:v>Calls Received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Series'!$D$2:$D$54</c:f>
              <c:numCache>
                <c:formatCode>#,##0</c:formatCode>
                <c:ptCount val="53"/>
                <c:pt idx="0">
                  <c:v>2015</c:v>
                </c:pt>
                <c:pt idx="1">
                  <c:v>2068</c:v>
                </c:pt>
                <c:pt idx="2">
                  <c:v>2077</c:v>
                </c:pt>
                <c:pt idx="3">
                  <c:v>2155</c:v>
                </c:pt>
                <c:pt idx="4">
                  <c:v>2357</c:v>
                </c:pt>
                <c:pt idx="5">
                  <c:v>2489</c:v>
                </c:pt>
                <c:pt idx="6">
                  <c:v>2668</c:v>
                </c:pt>
                <c:pt idx="7">
                  <c:v>2779</c:v>
                </c:pt>
                <c:pt idx="8">
                  <c:v>2858</c:v>
                </c:pt>
                <c:pt idx="9">
                  <c:v>2133</c:v>
                </c:pt>
                <c:pt idx="10">
                  <c:v>2044</c:v>
                </c:pt>
                <c:pt idx="11">
                  <c:v>2019</c:v>
                </c:pt>
                <c:pt idx="12">
                  <c:v>2016</c:v>
                </c:pt>
                <c:pt idx="13">
                  <c:v>2121</c:v>
                </c:pt>
                <c:pt idx="14">
                  <c:v>2237</c:v>
                </c:pt>
                <c:pt idx="15">
                  <c:v>2520</c:v>
                </c:pt>
                <c:pt idx="16">
                  <c:v>2600</c:v>
                </c:pt>
                <c:pt idx="17">
                  <c:v>2800</c:v>
                </c:pt>
                <c:pt idx="18">
                  <c:v>3011</c:v>
                </c:pt>
                <c:pt idx="19">
                  <c:v>3050</c:v>
                </c:pt>
                <c:pt idx="20">
                  <c:v>3130</c:v>
                </c:pt>
                <c:pt idx="21">
                  <c:v>2571</c:v>
                </c:pt>
                <c:pt idx="22">
                  <c:v>2254</c:v>
                </c:pt>
                <c:pt idx="23">
                  <c:v>2272</c:v>
                </c:pt>
                <c:pt idx="24">
                  <c:v>2218</c:v>
                </c:pt>
                <c:pt idx="25">
                  <c:v>2340</c:v>
                </c:pt>
                <c:pt idx="26">
                  <c:v>2525</c:v>
                </c:pt>
                <c:pt idx="27">
                  <c:v>2799</c:v>
                </c:pt>
                <c:pt idx="28">
                  <c:v>2983</c:v>
                </c:pt>
                <c:pt idx="29">
                  <c:v>3018</c:v>
                </c:pt>
                <c:pt idx="30">
                  <c:v>3235</c:v>
                </c:pt>
                <c:pt idx="31">
                  <c:v>3354</c:v>
                </c:pt>
                <c:pt idx="32">
                  <c:v>3509</c:v>
                </c:pt>
                <c:pt idx="33">
                  <c:v>3018</c:v>
                </c:pt>
                <c:pt idx="34">
                  <c:v>2815</c:v>
                </c:pt>
                <c:pt idx="35">
                  <c:v>2512</c:v>
                </c:pt>
                <c:pt idx="36">
                  <c:v>2482</c:v>
                </c:pt>
                <c:pt idx="37">
                  <c:v>2597</c:v>
                </c:pt>
                <c:pt idx="38">
                  <c:v>2687</c:v>
                </c:pt>
                <c:pt idx="39">
                  <c:v>2729</c:v>
                </c:pt>
                <c:pt idx="40">
                  <c:v>3138</c:v>
                </c:pt>
                <c:pt idx="41">
                  <c:v>3504</c:v>
                </c:pt>
                <c:pt idx="42">
                  <c:v>3617</c:v>
                </c:pt>
                <c:pt idx="43">
                  <c:v>3804</c:v>
                </c:pt>
                <c:pt idx="44">
                  <c:v>4091</c:v>
                </c:pt>
                <c:pt idx="45">
                  <c:v>3238</c:v>
                </c:pt>
                <c:pt idx="46">
                  <c:v>3208</c:v>
                </c:pt>
                <c:pt idx="47">
                  <c:v>3011</c:v>
                </c:pt>
                <c:pt idx="48">
                  <c:v>3097</c:v>
                </c:pt>
                <c:pt idx="49">
                  <c:v>3128</c:v>
                </c:pt>
                <c:pt idx="50">
                  <c:v>3284</c:v>
                </c:pt>
                <c:pt idx="51">
                  <c:v>3595</c:v>
                </c:pt>
                <c:pt idx="52">
                  <c:v>3789</c:v>
                </c:pt>
              </c:numCache>
            </c:numRef>
          </c:val>
          <c:smooth val="0"/>
          <c:extLst xmlns:c16r2="http://schemas.microsoft.com/office/drawing/2015/06/chart">
            <c:ext xmlns:c16="http://schemas.microsoft.com/office/drawing/2014/chart" uri="{C3380CC4-5D6E-409C-BE32-E72D297353CC}">
              <c16:uniqueId val="{00000002-1B5B-4667-B28E-46569D0B5F35}"/>
            </c:ext>
          </c:extLst>
        </c:ser>
        <c:ser>
          <c:idx val="1"/>
          <c:order val="1"/>
          <c:tx>
            <c:strRef>
              <c:f>'Time Series'!$G$1</c:f>
              <c:strCache>
                <c:ptCount val="1"/>
                <c:pt idx="0">
                  <c:v>Center Avg RC(12)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Series'!$G$2:$G$54</c:f>
              <c:numCache>
                <c:formatCode>#,##0</c:formatCode>
                <c:ptCount val="53"/>
                <c:pt idx="4">
                  <c:v>2305.208333333333</c:v>
                </c:pt>
                <c:pt idx="5">
                  <c:v>2307.458333333333</c:v>
                </c:pt>
                <c:pt idx="6">
                  <c:v>2316.333333333333</c:v>
                </c:pt>
                <c:pt idx="7">
                  <c:v>2338.208333333333</c:v>
                </c:pt>
                <c:pt idx="8">
                  <c:v>2363.5416666666665</c:v>
                </c:pt>
                <c:pt idx="9">
                  <c:v>2386.625</c:v>
                </c:pt>
                <c:pt idx="10">
                  <c:v>2413.875</c:v>
                </c:pt>
                <c:pt idx="11">
                  <c:v>2439.458333333333</c:v>
                </c:pt>
                <c:pt idx="12">
                  <c:v>2462.083333333333</c:v>
                </c:pt>
                <c:pt idx="13">
                  <c:v>2491.6666666666665</c:v>
                </c:pt>
                <c:pt idx="14">
                  <c:v>2518.6666666666665</c:v>
                </c:pt>
                <c:pt idx="15">
                  <c:v>2537.958333333333</c:v>
                </c:pt>
                <c:pt idx="16">
                  <c:v>2556.916666666667</c:v>
                </c:pt>
                <c:pt idx="17">
                  <c:v>2574.4583333333335</c:v>
                </c:pt>
                <c:pt idx="18">
                  <c:v>2595.5833333333335</c:v>
                </c:pt>
                <c:pt idx="19">
                  <c:v>2619.2083333333335</c:v>
                </c:pt>
                <c:pt idx="20">
                  <c:v>2646.791666666667</c:v>
                </c:pt>
                <c:pt idx="21">
                  <c:v>2671.833333333333</c:v>
                </c:pt>
                <c:pt idx="22">
                  <c:v>2690.25</c:v>
                </c:pt>
                <c:pt idx="23">
                  <c:v>2712.25</c:v>
                </c:pt>
                <c:pt idx="24">
                  <c:v>2740.708333333333</c:v>
                </c:pt>
                <c:pt idx="25">
                  <c:v>2775.125</c:v>
                </c:pt>
                <c:pt idx="26">
                  <c:v>2817.125</c:v>
                </c:pt>
                <c:pt idx="27">
                  <c:v>2850.5</c:v>
                </c:pt>
                <c:pt idx="28">
                  <c:v>2871.5</c:v>
                </c:pt>
                <c:pt idx="29">
                  <c:v>2893.208333333333</c:v>
                </c:pt>
                <c:pt idx="30">
                  <c:v>2910.6666666666665</c:v>
                </c:pt>
                <c:pt idx="31">
                  <c:v>2914.5</c:v>
                </c:pt>
                <c:pt idx="32">
                  <c:v>2918.041666666667</c:v>
                </c:pt>
                <c:pt idx="33">
                  <c:v>2944.75</c:v>
                </c:pt>
                <c:pt idx="34">
                  <c:v>2980.916666666667</c:v>
                </c:pt>
                <c:pt idx="35">
                  <c:v>3015.5833333333335</c:v>
                </c:pt>
                <c:pt idx="36">
                  <c:v>3058.5833333333335</c:v>
                </c:pt>
                <c:pt idx="37">
                  <c:v>3092</c:v>
                </c:pt>
                <c:pt idx="38">
                  <c:v>3117.5416666666665</c:v>
                </c:pt>
                <c:pt idx="39">
                  <c:v>3154.708333333333</c:v>
                </c:pt>
                <c:pt idx="40">
                  <c:v>3201.125</c:v>
                </c:pt>
                <c:pt idx="41">
                  <c:v>3248.875</c:v>
                </c:pt>
                <c:pt idx="42">
                  <c:v>3295.875</c:v>
                </c:pt>
                <c:pt idx="43">
                  <c:v>3356.833333333333</c:v>
                </c:pt>
                <c:pt idx="44">
                  <c:v>3420.0416666666665</c:v>
                </c:pt>
              </c:numCache>
            </c:numRef>
          </c:val>
          <c:smooth val="0"/>
          <c:extLst xmlns:c16r2="http://schemas.microsoft.com/office/drawing/2015/06/chart">
            <c:ext xmlns:c16="http://schemas.microsoft.com/office/drawing/2014/chart" uri="{C3380CC4-5D6E-409C-BE32-E72D297353CC}">
              <c16:uniqueId val="{00000003-1B5B-4667-B28E-46569D0B5F35}"/>
            </c:ext>
          </c:extLst>
        </c:ser>
        <c:ser>
          <c:idx val="2"/>
          <c:order val="2"/>
          <c:tx>
            <c:strRef>
              <c:f>'Time Series'!$N$1</c:f>
              <c:strCache>
                <c:ptCount val="1"/>
                <c:pt idx="0">
                  <c:v>Forcasting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Series'!$N$2:$N$61</c:f>
              <c:numCache>
                <c:formatCode>0</c:formatCode>
                <c:ptCount val="60"/>
                <c:pt idx="0">
                  <c:v>1766.4321194967902</c:v>
                </c:pt>
                <c:pt idx="1">
                  <c:v>1856.9101279816034</c:v>
                </c:pt>
                <c:pt idx="2">
                  <c:v>1960.08652492085</c:v>
                </c:pt>
                <c:pt idx="3">
                  <c:v>2128.0168324302344</c:v>
                </c:pt>
                <c:pt idx="4">
                  <c:v>2305.9860229421133</c:v>
                </c:pt>
                <c:pt idx="5">
                  <c:v>2462.0634249699533</c:v>
                </c:pt>
                <c:pt idx="6">
                  <c:v>2623.2887855556733</c:v>
                </c:pt>
                <c:pt idx="7">
                  <c:v>2719.347843986719</c:v>
                </c:pt>
                <c:pt idx="8">
                  <c:v>2840.5557438830001</c:v>
                </c:pt>
                <c:pt idx="9">
                  <c:v>2300.0401282376852</c:v>
                </c:pt>
                <c:pt idx="10">
                  <c:v>2120.5057618789265</c:v>
                </c:pt>
                <c:pt idx="11">
                  <c:v>2037.0700311817632</c:v>
                </c:pt>
                <c:pt idx="12">
                  <c:v>2008.3179383027889</c:v>
                </c:pt>
                <c:pt idx="13">
                  <c:v>2108.3166678230168</c:v>
                </c:pt>
                <c:pt idx="14">
                  <c:v>2222.5013984594611</c:v>
                </c:pt>
                <c:pt idx="15">
                  <c:v>2409.7706705720316</c:v>
                </c:pt>
                <c:pt idx="16">
                  <c:v>2607.971393284166</c:v>
                </c:pt>
                <c:pt idx="17">
                  <c:v>2781.0075796563378</c:v>
                </c:pt>
                <c:pt idx="18">
                  <c:v>2959.4892471187463</c:v>
                </c:pt>
                <c:pt idx="19">
                  <c:v>3064.1764589881363</c:v>
                </c:pt>
                <c:pt idx="20">
                  <c:v>3196.9877376463292</c:v>
                </c:pt>
                <c:pt idx="21">
                  <c:v>2585.6617593001188</c:v>
                </c:pt>
                <c:pt idx="22">
                  <c:v>2381.1355002233977</c:v>
                </c:pt>
                <c:pt idx="23">
                  <c:v>2284.9063006348961</c:v>
                </c:pt>
                <c:pt idx="24">
                  <c:v>2250.2037571087876</c:v>
                </c:pt>
                <c:pt idx="25">
                  <c:v>2359.72320766443</c:v>
                </c:pt>
                <c:pt idx="26">
                  <c:v>2484.9162719980723</c:v>
                </c:pt>
                <c:pt idx="27">
                  <c:v>2691.5245087138283</c:v>
                </c:pt>
                <c:pt idx="28">
                  <c:v>2909.9567636262186</c:v>
                </c:pt>
                <c:pt idx="29">
                  <c:v>3099.9517343427224</c:v>
                </c:pt>
                <c:pt idx="30">
                  <c:v>3295.6897086818194</c:v>
                </c:pt>
                <c:pt idx="31">
                  <c:v>3409.0050739895541</c:v>
                </c:pt>
                <c:pt idx="32">
                  <c:v>3553.4197314096582</c:v>
                </c:pt>
                <c:pt idx="33">
                  <c:v>2871.2833903625528</c:v>
                </c:pt>
                <c:pt idx="34">
                  <c:v>2641.7652385678689</c:v>
                </c:pt>
                <c:pt idx="35">
                  <c:v>2532.742570088029</c:v>
                </c:pt>
                <c:pt idx="36">
                  <c:v>2492.0895759147866</c:v>
                </c:pt>
                <c:pt idx="37">
                  <c:v>2611.1297475058427</c:v>
                </c:pt>
                <c:pt idx="38">
                  <c:v>2747.3311455366834</c:v>
                </c:pt>
                <c:pt idx="39">
                  <c:v>2973.2783468556249</c:v>
                </c:pt>
                <c:pt idx="40">
                  <c:v>3211.9421339682713</c:v>
                </c:pt>
                <c:pt idx="41">
                  <c:v>3418.8958890291074</c:v>
                </c:pt>
                <c:pt idx="42">
                  <c:v>3631.8901702448925</c:v>
                </c:pt>
                <c:pt idx="43">
                  <c:v>3753.8336889909715</c:v>
                </c:pt>
                <c:pt idx="44">
                  <c:v>3909.8517251729872</c:v>
                </c:pt>
                <c:pt idx="45">
                  <c:v>3156.9050214249864</c:v>
                </c:pt>
                <c:pt idx="46">
                  <c:v>2902.3949769123396</c:v>
                </c:pt>
                <c:pt idx="47">
                  <c:v>2780.5788395411619</c:v>
                </c:pt>
                <c:pt idx="48">
                  <c:v>2733.9753947207855</c:v>
                </c:pt>
                <c:pt idx="49">
                  <c:v>2862.5362873472563</c:v>
                </c:pt>
                <c:pt idx="50">
                  <c:v>3009.746019075295</c:v>
                </c:pt>
                <c:pt idx="51">
                  <c:v>3255.0321849974221</c:v>
                </c:pt>
                <c:pt idx="52">
                  <c:v>3513.9275043103235</c:v>
                </c:pt>
                <c:pt idx="53">
                  <c:v>3737.8400437154919</c:v>
                </c:pt>
                <c:pt idx="54">
                  <c:v>3968.0906318079665</c:v>
                </c:pt>
                <c:pt idx="55">
                  <c:v>4098.6623039923888</c:v>
                </c:pt>
                <c:pt idx="56">
                  <c:v>4266.2837189363163</c:v>
                </c:pt>
                <c:pt idx="57">
                  <c:v>3442.5266524874205</c:v>
                </c:pt>
                <c:pt idx="58">
                  <c:v>3163.0247152568109</c:v>
                </c:pt>
                <c:pt idx="59">
                  <c:v>3028.4151089942943</c:v>
                </c:pt>
              </c:numCache>
            </c:numRef>
          </c:val>
          <c:smooth val="0"/>
          <c:extLst xmlns:c16r2="http://schemas.microsoft.com/office/drawing/2015/06/chart">
            <c:ext xmlns:c16="http://schemas.microsoft.com/office/drawing/2014/chart" uri="{C3380CC4-5D6E-409C-BE32-E72D297353CC}">
              <c16:uniqueId val="{00000004-1B5B-4667-B28E-46569D0B5F35}"/>
            </c:ext>
          </c:extLst>
        </c:ser>
        <c:dLbls>
          <c:showLegendKey val="0"/>
          <c:showVal val="0"/>
          <c:showCatName val="0"/>
          <c:showSerName val="0"/>
          <c:showPercent val="0"/>
          <c:showBubbleSize val="0"/>
        </c:dLbls>
        <c:marker val="1"/>
        <c:smooth val="0"/>
        <c:axId val="1271747968"/>
        <c:axId val="132549136"/>
      </c:lineChart>
      <c:catAx>
        <c:axId val="127174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9136"/>
        <c:crosses val="autoZero"/>
        <c:auto val="1"/>
        <c:lblAlgn val="ctr"/>
        <c:lblOffset val="100"/>
        <c:noMultiLvlLbl val="0"/>
      </c:catAx>
      <c:valAx>
        <c:axId val="132549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47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URGENT CALLS PREDICTION</a:t>
            </a:r>
            <a:endParaRPr lang="en-US">
              <a:effectLst/>
            </a:endParaRPr>
          </a:p>
        </c:rich>
      </c:tx>
      <c:layout/>
      <c:overlay val="0"/>
      <c:spPr>
        <a:solidFill>
          <a:schemeClr val="accent5">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'Time Series'!$E$1</c:f>
              <c:strCache>
                <c:ptCount val="1"/>
                <c:pt idx="0">
                  <c:v>Urgent Calls Received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Series'!$E$2:$E$54</c:f>
              <c:numCache>
                <c:formatCode>#,##0</c:formatCode>
                <c:ptCount val="53"/>
                <c:pt idx="0">
                  <c:v>453.375</c:v>
                </c:pt>
                <c:pt idx="1">
                  <c:v>465.3</c:v>
                </c:pt>
                <c:pt idx="2">
                  <c:v>467.32499999999999</c:v>
                </c:pt>
                <c:pt idx="3">
                  <c:v>484.875</c:v>
                </c:pt>
                <c:pt idx="4">
                  <c:v>530.32500000000005</c:v>
                </c:pt>
                <c:pt idx="5">
                  <c:v>560.02499999999998</c:v>
                </c:pt>
                <c:pt idx="6">
                  <c:v>600.30000000000007</c:v>
                </c:pt>
                <c:pt idx="7">
                  <c:v>625.27499999999998</c:v>
                </c:pt>
                <c:pt idx="8">
                  <c:v>643.05000000000007</c:v>
                </c:pt>
                <c:pt idx="9">
                  <c:v>479.92500000000001</c:v>
                </c:pt>
                <c:pt idx="10">
                  <c:v>459.90000000000003</c:v>
                </c:pt>
                <c:pt idx="11">
                  <c:v>454.27500000000003</c:v>
                </c:pt>
                <c:pt idx="12">
                  <c:v>453.6</c:v>
                </c:pt>
                <c:pt idx="13">
                  <c:v>477.22500000000002</c:v>
                </c:pt>
                <c:pt idx="14">
                  <c:v>503.32499999999999</c:v>
                </c:pt>
                <c:pt idx="15">
                  <c:v>567</c:v>
                </c:pt>
                <c:pt idx="16">
                  <c:v>585</c:v>
                </c:pt>
                <c:pt idx="17">
                  <c:v>630</c:v>
                </c:pt>
                <c:pt idx="18">
                  <c:v>677.47500000000002</c:v>
                </c:pt>
                <c:pt idx="19">
                  <c:v>686.25</c:v>
                </c:pt>
                <c:pt idx="20">
                  <c:v>704.25</c:v>
                </c:pt>
                <c:pt idx="21">
                  <c:v>578.47500000000002</c:v>
                </c:pt>
                <c:pt idx="22">
                  <c:v>507.15000000000003</c:v>
                </c:pt>
                <c:pt idx="23">
                  <c:v>511.2</c:v>
                </c:pt>
                <c:pt idx="24">
                  <c:v>499.05</c:v>
                </c:pt>
                <c:pt idx="25">
                  <c:v>526.5</c:v>
                </c:pt>
                <c:pt idx="26">
                  <c:v>568.125</c:v>
                </c:pt>
                <c:pt idx="27">
                  <c:v>629.77499999999998</c:v>
                </c:pt>
                <c:pt idx="28">
                  <c:v>671.17500000000007</c:v>
                </c:pt>
                <c:pt idx="29">
                  <c:v>679.05000000000007</c:v>
                </c:pt>
                <c:pt idx="30">
                  <c:v>727.875</c:v>
                </c:pt>
                <c:pt idx="31">
                  <c:v>754.65</c:v>
                </c:pt>
                <c:pt idx="32">
                  <c:v>789.52499999999998</c:v>
                </c:pt>
                <c:pt idx="33">
                  <c:v>679.05000000000007</c:v>
                </c:pt>
                <c:pt idx="34">
                  <c:v>633.375</c:v>
                </c:pt>
                <c:pt idx="35">
                  <c:v>565.20000000000005</c:v>
                </c:pt>
                <c:pt idx="36">
                  <c:v>558.45000000000005</c:v>
                </c:pt>
                <c:pt idx="37">
                  <c:v>584.32500000000005</c:v>
                </c:pt>
                <c:pt idx="38">
                  <c:v>604.57500000000005</c:v>
                </c:pt>
                <c:pt idx="39">
                  <c:v>614.02499999999998</c:v>
                </c:pt>
                <c:pt idx="40">
                  <c:v>706.05000000000007</c:v>
                </c:pt>
                <c:pt idx="41">
                  <c:v>788.4</c:v>
                </c:pt>
                <c:pt idx="42">
                  <c:v>813.82500000000005</c:v>
                </c:pt>
                <c:pt idx="43">
                  <c:v>855.9</c:v>
                </c:pt>
                <c:pt idx="44">
                  <c:v>920.47500000000002</c:v>
                </c:pt>
                <c:pt idx="45">
                  <c:v>728.55000000000007</c:v>
                </c:pt>
                <c:pt idx="46">
                  <c:v>721.80000000000007</c:v>
                </c:pt>
                <c:pt idx="47">
                  <c:v>677.47500000000002</c:v>
                </c:pt>
                <c:pt idx="48">
                  <c:v>696.82500000000005</c:v>
                </c:pt>
                <c:pt idx="49">
                  <c:v>703.80000000000007</c:v>
                </c:pt>
                <c:pt idx="50">
                  <c:v>738.9</c:v>
                </c:pt>
                <c:pt idx="51">
                  <c:v>808.875</c:v>
                </c:pt>
                <c:pt idx="52">
                  <c:v>852.52499999999998</c:v>
                </c:pt>
              </c:numCache>
            </c:numRef>
          </c:val>
          <c:smooth val="0"/>
          <c:extLst xmlns:c16r2="http://schemas.microsoft.com/office/drawing/2015/06/chart">
            <c:ext xmlns:c16="http://schemas.microsoft.com/office/drawing/2014/chart" uri="{C3380CC4-5D6E-409C-BE32-E72D297353CC}">
              <c16:uniqueId val="{00000000-5688-4BD7-B5EF-8394E40C45BA}"/>
            </c:ext>
          </c:extLst>
        </c:ser>
        <c:ser>
          <c:idx val="1"/>
          <c:order val="1"/>
          <c:tx>
            <c:strRef>
              <c:f>'Time Series'!$I$1</c:f>
              <c:strCache>
                <c:ptCount val="1"/>
                <c:pt idx="0">
                  <c:v>Center Avg UC(12)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Series'!$I$2:$I$54</c:f>
              <c:numCache>
                <c:formatCode>General</c:formatCode>
                <c:ptCount val="53"/>
                <c:pt idx="4" formatCode="#,##0">
                  <c:v>518.671875</c:v>
                </c:pt>
                <c:pt idx="5" formatCode="#,##0">
                  <c:v>519.17812500000002</c:v>
                </c:pt>
                <c:pt idx="6" formatCode="#,##0">
                  <c:v>521.17500000000007</c:v>
                </c:pt>
                <c:pt idx="7" formatCode="#,##0">
                  <c:v>526.09687500000007</c:v>
                </c:pt>
                <c:pt idx="8" formatCode="#,##0">
                  <c:v>531.796875</c:v>
                </c:pt>
                <c:pt idx="9" formatCode="#,##0">
                  <c:v>536.99062500000002</c:v>
                </c:pt>
                <c:pt idx="10" formatCode="#,##0">
                  <c:v>543.12187500000005</c:v>
                </c:pt>
                <c:pt idx="11" formatCode="#,##0">
                  <c:v>548.87812499999995</c:v>
                </c:pt>
                <c:pt idx="12" formatCode="#,##0">
                  <c:v>553.96875</c:v>
                </c:pt>
                <c:pt idx="13" formatCode="#,##0">
                  <c:v>560.625</c:v>
                </c:pt>
                <c:pt idx="14" formatCode="#,##0">
                  <c:v>566.70000000000005</c:v>
                </c:pt>
                <c:pt idx="15" formatCode="#,##0">
                  <c:v>571.04062500000009</c:v>
                </c:pt>
                <c:pt idx="16" formatCode="#,##0">
                  <c:v>575.30624999999998</c:v>
                </c:pt>
                <c:pt idx="17" formatCode="#,##0">
                  <c:v>579.25312499999995</c:v>
                </c:pt>
                <c:pt idx="18" formatCode="#,##0">
                  <c:v>584.00624999999991</c:v>
                </c:pt>
                <c:pt idx="19" formatCode="#,##0">
                  <c:v>589.32187499999986</c:v>
                </c:pt>
                <c:pt idx="20" formatCode="#,##0">
                  <c:v>595.52812499999993</c:v>
                </c:pt>
                <c:pt idx="21" formatCode="#,##0">
                  <c:v>601.16249999999991</c:v>
                </c:pt>
                <c:pt idx="22" formatCode="#,##0">
                  <c:v>605.30624999999998</c:v>
                </c:pt>
                <c:pt idx="23" formatCode="#,##0">
                  <c:v>610.25624999999991</c:v>
                </c:pt>
                <c:pt idx="24" formatCode="#,##0">
                  <c:v>616.65937499999995</c:v>
                </c:pt>
                <c:pt idx="25" formatCode="#,##0">
                  <c:v>624.40312500000005</c:v>
                </c:pt>
                <c:pt idx="26" formatCode="#,##0">
                  <c:v>633.85312499999998</c:v>
                </c:pt>
                <c:pt idx="27" formatCode="#,##0">
                  <c:v>641.36249999999995</c:v>
                </c:pt>
                <c:pt idx="28" formatCode="#,##0">
                  <c:v>646.08749999999998</c:v>
                </c:pt>
                <c:pt idx="29" formatCode="#,##0">
                  <c:v>650.97187499999995</c:v>
                </c:pt>
                <c:pt idx="30" formatCode="#,##0">
                  <c:v>654.9</c:v>
                </c:pt>
                <c:pt idx="31" formatCode="#,##0">
                  <c:v>655.76249999999993</c:v>
                </c:pt>
                <c:pt idx="32" formatCode="#,##0">
                  <c:v>656.55937499999993</c:v>
                </c:pt>
                <c:pt idx="33" formatCode="#,##0">
                  <c:v>662.56874999999991</c:v>
                </c:pt>
                <c:pt idx="34" formatCode="#,##0">
                  <c:v>670.70624999999995</c:v>
                </c:pt>
                <c:pt idx="35" formatCode="#,##0">
                  <c:v>678.50624999999991</c:v>
                </c:pt>
                <c:pt idx="36" formatCode="#,##0">
                  <c:v>688.18124999999986</c:v>
                </c:pt>
                <c:pt idx="37" formatCode="#,##0">
                  <c:v>695.69999999999993</c:v>
                </c:pt>
                <c:pt idx="38" formatCode="#,##0">
                  <c:v>701.44687499999998</c:v>
                </c:pt>
                <c:pt idx="39" formatCode="#,##0">
                  <c:v>709.80937500000005</c:v>
                </c:pt>
                <c:pt idx="40" formatCode="#,##0">
                  <c:v>720.25312500000018</c:v>
                </c:pt>
                <c:pt idx="41" formatCode="#,##0">
                  <c:v>730.99687500000005</c:v>
                </c:pt>
                <c:pt idx="42" formatCode="#,##0">
                  <c:v>741.57187499999998</c:v>
                </c:pt>
                <c:pt idx="43" formatCode="#,##0">
                  <c:v>755.28749999999991</c:v>
                </c:pt>
                <c:pt idx="44" formatCode="#,##0">
                  <c:v>769.50937500000009</c:v>
                </c:pt>
              </c:numCache>
            </c:numRef>
          </c:val>
          <c:smooth val="0"/>
          <c:extLst xmlns:c16r2="http://schemas.microsoft.com/office/drawing/2015/06/chart">
            <c:ext xmlns:c16="http://schemas.microsoft.com/office/drawing/2014/chart" uri="{C3380CC4-5D6E-409C-BE32-E72D297353CC}">
              <c16:uniqueId val="{00000001-5688-4BD7-B5EF-8394E40C45BA}"/>
            </c:ext>
          </c:extLst>
        </c:ser>
        <c:ser>
          <c:idx val="2"/>
          <c:order val="2"/>
          <c:tx>
            <c:v>Forcasting Urgent Calls</c:v>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'Time Series'!$B$2:$C$61</c:f>
              <c:multiLvlStrCache>
                <c:ptCount val="60"/>
                <c:lvl>
                  <c:pt idx="0">
                    <c:v>Jan-14</c:v>
                  </c:pt>
                  <c:pt idx="1">
                    <c:v>Feb-14</c:v>
                  </c:pt>
                  <c:pt idx="2">
                    <c:v>Mar-14</c:v>
                  </c:pt>
                  <c:pt idx="3">
                    <c:v>Apr-14</c:v>
                  </c:pt>
                  <c:pt idx="4">
                    <c:v>May-14</c:v>
                  </c:pt>
                  <c:pt idx="5">
                    <c:v>Jun-14</c:v>
                  </c:pt>
                  <c:pt idx="6">
                    <c:v>Jul-14</c:v>
                  </c:pt>
                  <c:pt idx="7">
                    <c:v>Aug-14</c:v>
                  </c:pt>
                  <c:pt idx="8">
                    <c:v>Sep-14</c:v>
                  </c:pt>
                  <c:pt idx="9">
                    <c:v>Oct-14</c:v>
                  </c:pt>
                  <c:pt idx="10">
                    <c:v>Nov-14</c:v>
                  </c:pt>
                  <c:pt idx="11">
                    <c:v>Dec-14</c:v>
                  </c:pt>
                  <c:pt idx="12">
                    <c:v>Jan-15</c:v>
                  </c:pt>
                  <c:pt idx="13">
                    <c:v>Feb-15</c:v>
                  </c:pt>
                  <c:pt idx="14">
                    <c:v>Mar-15</c:v>
                  </c:pt>
                  <c:pt idx="15">
                    <c:v>Apr-15</c:v>
                  </c:pt>
                  <c:pt idx="16">
                    <c:v>May-15</c:v>
                  </c:pt>
                  <c:pt idx="17">
                    <c:v>Jun-15</c:v>
                  </c:pt>
                  <c:pt idx="18">
                    <c:v>Jul-15</c:v>
                  </c:pt>
                  <c:pt idx="19">
                    <c:v>Aug-15</c:v>
                  </c:pt>
                  <c:pt idx="20">
                    <c:v>Sep-15</c:v>
                  </c:pt>
                  <c:pt idx="21">
                    <c:v>Oct-15</c:v>
                  </c:pt>
                  <c:pt idx="22">
                    <c:v>Nov-15</c:v>
                  </c:pt>
                  <c:pt idx="23">
                    <c:v>Dec-15</c:v>
                  </c:pt>
                  <c:pt idx="24">
                    <c:v>Jan-16</c:v>
                  </c:pt>
                  <c:pt idx="25">
                    <c:v>Feb-16</c:v>
                  </c:pt>
                  <c:pt idx="26">
                    <c:v>Mar-16</c:v>
                  </c:pt>
                  <c:pt idx="27">
                    <c:v>Apr-16</c:v>
                  </c:pt>
                  <c:pt idx="28">
                    <c:v>May-16</c:v>
                  </c:pt>
                  <c:pt idx="29">
                    <c:v>Jun-16</c:v>
                  </c:pt>
                  <c:pt idx="30">
                    <c:v>Jul-16</c:v>
                  </c:pt>
                  <c:pt idx="31">
                    <c:v>Aug-16</c:v>
                  </c:pt>
                  <c:pt idx="32">
                    <c:v>Sep-16</c:v>
                  </c:pt>
                  <c:pt idx="33">
                    <c:v>Oct-16</c:v>
                  </c:pt>
                  <c:pt idx="34">
                    <c:v>Nov-16</c:v>
                  </c:pt>
                  <c:pt idx="35">
                    <c:v>Dec-16</c:v>
                  </c:pt>
                  <c:pt idx="36">
                    <c:v>Jan-17</c:v>
                  </c:pt>
                  <c:pt idx="37">
                    <c:v>Feb-17</c:v>
                  </c:pt>
                  <c:pt idx="38">
                    <c:v>Mar-17</c:v>
                  </c:pt>
                  <c:pt idx="39">
                    <c:v>Apr-17</c:v>
                  </c:pt>
                  <c:pt idx="40">
                    <c:v>May-17</c:v>
                  </c:pt>
                  <c:pt idx="41">
                    <c:v>Jun-17</c:v>
                  </c:pt>
                  <c:pt idx="42">
                    <c:v>Jul-17</c:v>
                  </c:pt>
                  <c:pt idx="43">
                    <c:v>Aug-17</c:v>
                  </c:pt>
                  <c:pt idx="44">
                    <c:v>Sep-17</c:v>
                  </c:pt>
                  <c:pt idx="45">
                    <c:v>Oct-17</c:v>
                  </c:pt>
                  <c:pt idx="46">
                    <c:v>Nov-17</c:v>
                  </c:pt>
                  <c:pt idx="47">
                    <c:v>Dec-17</c:v>
                  </c:pt>
                  <c:pt idx="48">
                    <c:v>Jan-18</c:v>
                  </c:pt>
                  <c:pt idx="49">
                    <c:v>Feb-18</c:v>
                  </c:pt>
                  <c:pt idx="50">
                    <c:v>Mar-18</c:v>
                  </c:pt>
                  <c:pt idx="51">
                    <c:v>Apr-18</c:v>
                  </c:pt>
                  <c:pt idx="52">
                    <c:v>May-18</c:v>
                  </c:pt>
                  <c:pt idx="53">
                    <c:v>Jun-18</c:v>
                  </c:pt>
                  <c:pt idx="54">
                    <c:v>Jul-18</c:v>
                  </c:pt>
                  <c:pt idx="55">
                    <c:v>Aug-18</c:v>
                  </c:pt>
                  <c:pt idx="56">
                    <c:v>Sep-18</c:v>
                  </c:pt>
                  <c:pt idx="57">
                    <c:v>Oct-18</c:v>
                  </c:pt>
                  <c:pt idx="58">
                    <c:v>Nov-18</c:v>
                  </c:pt>
                  <c:pt idx="59">
                    <c:v>Dec-18</c:v>
                  </c:pt>
                </c:lvl>
                <c:lvl>
                  <c:pt idx="0">
                    <c:v>Year 2014</c:v>
                  </c:pt>
                  <c:pt idx="12">
                    <c:v>Year 2015</c:v>
                  </c:pt>
                  <c:pt idx="24">
                    <c:v>Year 2016</c:v>
                  </c:pt>
                  <c:pt idx="36">
                    <c:v>Year 2017</c:v>
                  </c:pt>
                  <c:pt idx="48">
                    <c:v>Year 2018</c:v>
                  </c:pt>
                </c:lvl>
              </c:multiLvlStrCache>
            </c:multiLvlStrRef>
          </c:cat>
          <c:val>
            <c:numRef>
              <c:f>'Time Series'!$S$2:$S$61</c:f>
              <c:numCache>
                <c:formatCode>0</c:formatCode>
                <c:ptCount val="60"/>
                <c:pt idx="0">
                  <c:v>389.02619606282451</c:v>
                </c:pt>
                <c:pt idx="1">
                  <c:v>409.76895257086437</c:v>
                </c:pt>
                <c:pt idx="2">
                  <c:v>433.37981735364878</c:v>
                </c:pt>
                <c:pt idx="3">
                  <c:v>471.40429145255581</c:v>
                </c:pt>
                <c:pt idx="4">
                  <c:v>511.77687306463559</c:v>
                </c:pt>
                <c:pt idx="5">
                  <c:v>547.40643751000164</c:v>
                </c:pt>
                <c:pt idx="6">
                  <c:v>584.28570881609414</c:v>
                </c:pt>
                <c:pt idx="7">
                  <c:v>606.72915704708214</c:v>
                </c:pt>
                <c:pt idx="8">
                  <c:v>634.8445551730174</c:v>
                </c:pt>
                <c:pt idx="9">
                  <c:v>514.8931155021844</c:v>
                </c:pt>
                <c:pt idx="10">
                  <c:v>475.46972683358734</c:v>
                </c:pt>
                <c:pt idx="11">
                  <c:v>457.48387174383828</c:v>
                </c:pt>
                <c:pt idx="12">
                  <c:v>451.72474423360836</c:v>
                </c:pt>
                <c:pt idx="13">
                  <c:v>474.93534027604562</c:v>
                </c:pt>
                <c:pt idx="14">
                  <c:v>501.39964452047701</c:v>
                </c:pt>
                <c:pt idx="15">
                  <c:v>544.43691767362884</c:v>
                </c:pt>
                <c:pt idx="16">
                  <c:v>590.05365829630296</c:v>
                </c:pt>
                <c:pt idx="17">
                  <c:v>630.0790619123145</c:v>
                </c:pt>
                <c:pt idx="18">
                  <c:v>671.43129237450228</c:v>
                </c:pt>
                <c:pt idx="19">
                  <c:v>696.11122018353785</c:v>
                </c:pt>
                <c:pt idx="20">
                  <c:v>727.23429774201998</c:v>
                </c:pt>
                <c:pt idx="21">
                  <c:v>588.92830153410625</c:v>
                </c:pt>
                <c:pt idx="22">
                  <c:v>543.02683408771611</c:v>
                </c:pt>
                <c:pt idx="23">
                  <c:v>521.72481962362053</c:v>
                </c:pt>
                <c:pt idx="24">
                  <c:v>514.42329240439221</c:v>
                </c:pt>
                <c:pt idx="25">
                  <c:v>540.10172798122687</c:v>
                </c:pt>
                <c:pt idx="26">
                  <c:v>569.4194716873053</c:v>
                </c:pt>
                <c:pt idx="27">
                  <c:v>617.4695438947017</c:v>
                </c:pt>
                <c:pt idx="28">
                  <c:v>668.33044352797049</c:v>
                </c:pt>
                <c:pt idx="29">
                  <c:v>712.75168631462725</c:v>
                </c:pt>
                <c:pt idx="30">
                  <c:v>758.5768759329103</c:v>
                </c:pt>
                <c:pt idx="31">
                  <c:v>785.49328331999357</c:v>
                </c:pt>
                <c:pt idx="32">
                  <c:v>819.62404031102244</c:v>
                </c:pt>
                <c:pt idx="33">
                  <c:v>662.96348756602822</c:v>
                </c:pt>
                <c:pt idx="34">
                  <c:v>610.58394134184482</c:v>
                </c:pt>
                <c:pt idx="35">
                  <c:v>585.96576750340273</c:v>
                </c:pt>
                <c:pt idx="36">
                  <c:v>577.12184057517607</c:v>
                </c:pt>
                <c:pt idx="37">
                  <c:v>605.26811568640812</c:v>
                </c:pt>
                <c:pt idx="38">
                  <c:v>637.43929885413354</c:v>
                </c:pt>
                <c:pt idx="39">
                  <c:v>690.50217011577456</c:v>
                </c:pt>
                <c:pt idx="40">
                  <c:v>746.60722875963791</c:v>
                </c:pt>
                <c:pt idx="41">
                  <c:v>795.42431071694</c:v>
                </c:pt>
                <c:pt idx="42">
                  <c:v>845.72245949131843</c:v>
                </c:pt>
                <c:pt idx="43">
                  <c:v>874.87534645644917</c:v>
                </c:pt>
                <c:pt idx="44">
                  <c:v>912.01378288002502</c:v>
                </c:pt>
                <c:pt idx="45">
                  <c:v>736.99867359794996</c:v>
                </c:pt>
                <c:pt idx="46">
                  <c:v>678.14104859597353</c:v>
                </c:pt>
                <c:pt idx="47">
                  <c:v>650.20671538318493</c:v>
                </c:pt>
                <c:pt idx="48">
                  <c:v>639.82038874595992</c:v>
                </c:pt>
                <c:pt idx="49">
                  <c:v>670.43450339158937</c:v>
                </c:pt>
                <c:pt idx="50">
                  <c:v>705.45912602096178</c:v>
                </c:pt>
                <c:pt idx="51">
                  <c:v>763.53479633684753</c:v>
                </c:pt>
                <c:pt idx="52">
                  <c:v>824.88401399130532</c:v>
                </c:pt>
                <c:pt idx="53">
                  <c:v>878.09693511925275</c:v>
                </c:pt>
                <c:pt idx="54">
                  <c:v>932.86804304972645</c:v>
                </c:pt>
                <c:pt idx="55">
                  <c:v>964.25740959290488</c:v>
                </c:pt>
                <c:pt idx="56">
                  <c:v>1004.4035254490276</c:v>
                </c:pt>
                <c:pt idx="57">
                  <c:v>811.03385962987193</c:v>
                </c:pt>
                <c:pt idx="58">
                  <c:v>745.69815585010235</c:v>
                </c:pt>
                <c:pt idx="59">
                  <c:v>714.44766326296713</c:v>
                </c:pt>
              </c:numCache>
            </c:numRef>
          </c:val>
          <c:smooth val="0"/>
          <c:extLst xmlns:c16r2="http://schemas.microsoft.com/office/drawing/2015/06/chart">
            <c:ext xmlns:c16="http://schemas.microsoft.com/office/drawing/2014/chart" uri="{C3380CC4-5D6E-409C-BE32-E72D297353CC}">
              <c16:uniqueId val="{00000002-5688-4BD7-B5EF-8394E40C45BA}"/>
            </c:ext>
          </c:extLst>
        </c:ser>
        <c:dLbls>
          <c:showLegendKey val="0"/>
          <c:showVal val="0"/>
          <c:showCatName val="0"/>
          <c:showSerName val="0"/>
          <c:showPercent val="0"/>
          <c:showBubbleSize val="0"/>
        </c:dLbls>
        <c:marker val="1"/>
        <c:smooth val="0"/>
        <c:axId val="132549920"/>
        <c:axId val="132550312"/>
      </c:lineChart>
      <c:catAx>
        <c:axId val="13254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50312"/>
        <c:crosses val="autoZero"/>
        <c:auto val="1"/>
        <c:lblAlgn val="ctr"/>
        <c:lblOffset val="100"/>
        <c:noMultiLvlLbl val="0"/>
      </c:catAx>
      <c:valAx>
        <c:axId val="132550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9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12</xdr:row>
      <xdr:rowOff>19048</xdr:rowOff>
    </xdr:from>
    <xdr:to>
      <xdr:col>15</xdr:col>
      <xdr:colOff>1</xdr:colOff>
      <xdr:row>39</xdr:row>
      <xdr:rowOff>133349</xdr:rowOff>
    </xdr:to>
    <xdr:sp macro="" textlink="">
      <xdr:nvSpPr>
        <xdr:cNvPr id="3" name="TextBox 2"/>
        <xdr:cNvSpPr txBox="1"/>
      </xdr:nvSpPr>
      <xdr:spPr>
        <a:xfrm>
          <a:off x="609600" y="2486023"/>
          <a:ext cx="16830676" cy="5257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solidFill>
                <a:schemeClr val="dk1"/>
              </a:solidFill>
              <a:effectLst/>
              <a:latin typeface="+mn-lt"/>
              <a:ea typeface="+mn-ea"/>
              <a:cs typeface="+mn-cs"/>
            </a:rPr>
            <a:t>	</a:t>
          </a:r>
          <a:r>
            <a:rPr lang="en-US" sz="1400">
              <a:solidFill>
                <a:schemeClr val="dk1"/>
              </a:solidFill>
              <a:effectLst/>
              <a:latin typeface="+mn-lt"/>
              <a:ea typeface="+mn-ea"/>
              <a:cs typeface="+mn-cs"/>
            </a:rPr>
            <a:t>The attached Excel file shows the historical and forecasted calls volume that have about the same pattern every year, every month, or both. In some specific months, calls volume are always above average; in other specific periods, calls volume are below average.</a:t>
          </a:r>
        </a:p>
        <a:p>
          <a:pPr algn="l"/>
          <a:endParaRPr lang="en-US" sz="1400">
            <a:effectLst/>
          </a:endParaRPr>
        </a:p>
        <a:p>
          <a:pPr algn="l"/>
          <a:r>
            <a:rPr lang="en-US" sz="1400">
              <a:solidFill>
                <a:schemeClr val="dk1"/>
              </a:solidFill>
              <a:effectLst/>
              <a:latin typeface="+mn-lt"/>
              <a:ea typeface="+mn-ea"/>
              <a:cs typeface="+mn-cs"/>
            </a:rPr>
            <a:t>During the Forecasting and Planning phase, I am demonstrating how to use simple-line regression to forecast calls volume. This method clearly shows that there is seasonality in the given data. Consider the data Dr. Kurt provided. It shows four years of historical data of Received and Urgent calls volume. </a:t>
          </a:r>
          <a:br>
            <a:rPr lang="en-US" sz="1400">
              <a:solidFill>
                <a:schemeClr val="dk1"/>
              </a:solidFill>
              <a:effectLst/>
              <a:latin typeface="+mn-lt"/>
              <a:ea typeface="+mn-ea"/>
              <a:cs typeface="+mn-cs"/>
            </a:rPr>
          </a:br>
          <a:r>
            <a:rPr lang="en-US" sz="1400">
              <a:solidFill>
                <a:schemeClr val="dk1"/>
              </a:solidFill>
              <a:effectLst/>
              <a:latin typeface="+mn-lt"/>
              <a:ea typeface="+mn-ea"/>
              <a:cs typeface="+mn-cs"/>
            </a:rPr>
            <a:t> To assess this further, start with calls volume data by month for several years. It is important that the historical data contains a multiple of 12 months. I used four years of history in this example. The data runs from January 2014 through May 2018. A critical part of this method, is that every month is represented by the same number of annual data points. For instance, if there have four Januaries, then there should also be four Junes. Having four of some months and five of other months could skew the seasonal indices.</a:t>
          </a:r>
        </a:p>
        <a:p>
          <a:pPr algn="l"/>
          <a:endParaRPr lang="en-US" sz="1400">
            <a:effectLst/>
          </a:endParaRPr>
        </a:p>
        <a:p>
          <a:pPr algn="l"/>
          <a:r>
            <a:rPr lang="en-US" sz="1400" b="1">
              <a:solidFill>
                <a:schemeClr val="dk1"/>
              </a:solidFill>
              <a:effectLst/>
              <a:latin typeface="+mn-lt"/>
              <a:ea typeface="+mn-ea"/>
              <a:cs typeface="+mn-cs"/>
            </a:rPr>
            <a:t>Centered Average </a:t>
          </a:r>
          <a:endParaRPr lang="en-US" sz="1400">
            <a:effectLst/>
          </a:endParaRPr>
        </a:p>
        <a:p>
          <a:pPr algn="l"/>
          <a:r>
            <a:rPr lang="en-US" sz="1400">
              <a:solidFill>
                <a:schemeClr val="dk1"/>
              </a:solidFill>
              <a:effectLst/>
              <a:latin typeface="+mn-lt"/>
              <a:ea typeface="+mn-ea"/>
              <a:cs typeface="+mn-cs"/>
            </a:rPr>
            <a:t> 	The most important step is to calculate the correct value for the average number of calls. Specifically, one needs to calculate the "centered moving average" (CMA) for each period in the historical data. To find a monthly CMA within a year, the averaging period is 12 months. </a:t>
          </a:r>
        </a:p>
        <a:p>
          <a:pPr algn="l"/>
          <a:endParaRPr lang="en-US" sz="1400">
            <a:effectLst/>
          </a:endParaRPr>
        </a:p>
        <a:p>
          <a:pPr algn="l"/>
          <a:r>
            <a:rPr lang="en-US" sz="1400" b="1">
              <a:solidFill>
                <a:schemeClr val="dk1"/>
              </a:solidFill>
              <a:effectLst/>
              <a:latin typeface="+mn-lt"/>
              <a:ea typeface="+mn-ea"/>
              <a:cs typeface="+mn-cs"/>
            </a:rPr>
            <a:t>De-seasonalize the Historical Data</a:t>
          </a:r>
          <a:r>
            <a:rPr lang="en-US" sz="1400">
              <a:solidFill>
                <a:schemeClr val="dk1"/>
              </a:solidFill>
              <a:effectLst/>
              <a:latin typeface="+mn-lt"/>
              <a:ea typeface="+mn-ea"/>
              <a:cs typeface="+mn-cs"/>
            </a:rPr>
            <a:t/>
          </a:r>
          <a:br>
            <a:rPr lang="en-US" sz="1400">
              <a:solidFill>
                <a:schemeClr val="dk1"/>
              </a:solidFill>
              <a:effectLst/>
              <a:latin typeface="+mn-lt"/>
              <a:ea typeface="+mn-ea"/>
              <a:cs typeface="+mn-cs"/>
            </a:rPr>
          </a:br>
          <a:r>
            <a:rPr lang="en-US" sz="1400">
              <a:solidFill>
                <a:schemeClr val="dk1"/>
              </a:solidFill>
              <a:effectLst/>
              <a:latin typeface="+mn-lt"/>
              <a:ea typeface="+mn-ea"/>
              <a:cs typeface="+mn-cs"/>
            </a:rPr>
            <a:t> 	Next, we will divide each calls volume figure by the seasonal index for that month. The formula The De-Seasonality index points to the 12 seasonal indices. The idea behind de-seasonalized number of calls is easy to understand. For each month of the year we calculate a Seasonal Index (column CR / UC St in the attached Excel file). This value tells us, on average, how much each month's calls vary from the average calls for the year. Then, to de-seasonalize sales, we divide the calls volume for each month by its Seasonal Index.</a:t>
          </a:r>
        </a:p>
        <a:p>
          <a:pPr algn="l"/>
          <a:endParaRPr lang="en-US" sz="1400">
            <a:effectLst/>
          </a:endParaRPr>
        </a:p>
        <a:p>
          <a:pPr algn="l"/>
          <a:r>
            <a:rPr lang="en-US" sz="1400" b="1">
              <a:solidFill>
                <a:schemeClr val="dk1"/>
              </a:solidFill>
              <a:effectLst/>
              <a:latin typeface="+mn-lt"/>
              <a:ea typeface="+mn-ea"/>
              <a:cs typeface="+mn-cs"/>
            </a:rPr>
            <a:t>Create a Forecast from the De-seasonalized Data</a:t>
          </a:r>
          <a:r>
            <a:rPr lang="en-US" sz="1400">
              <a:solidFill>
                <a:schemeClr val="dk1"/>
              </a:solidFill>
              <a:effectLst/>
              <a:latin typeface="+mn-lt"/>
              <a:ea typeface="+mn-ea"/>
              <a:cs typeface="+mn-cs"/>
            </a:rPr>
            <a:t/>
          </a:r>
          <a:br>
            <a:rPr lang="en-US" sz="1400">
              <a:solidFill>
                <a:schemeClr val="dk1"/>
              </a:solidFill>
              <a:effectLst/>
              <a:latin typeface="+mn-lt"/>
              <a:ea typeface="+mn-ea"/>
              <a:cs typeface="+mn-cs"/>
            </a:rPr>
          </a:br>
          <a:r>
            <a:rPr lang="en-US" sz="1400">
              <a:solidFill>
                <a:schemeClr val="dk1"/>
              </a:solidFill>
              <a:effectLst/>
              <a:latin typeface="+mn-lt"/>
              <a:ea typeface="+mn-ea"/>
              <a:cs typeface="+mn-cs"/>
            </a:rPr>
            <a:t> 	Now we can use any of the straight-line forecasting tools on the de-seasonalized data. Generating the forecast values is conducted by multiplying the Trend function by the seasonal index for that month. The Forecasting values are presented in the green color table.</a:t>
          </a:r>
          <a:br>
            <a:rPr lang="en-US" sz="1400">
              <a:solidFill>
                <a:schemeClr val="dk1"/>
              </a:solidFill>
              <a:effectLst/>
              <a:latin typeface="+mn-lt"/>
              <a:ea typeface="+mn-ea"/>
              <a:cs typeface="+mn-cs"/>
            </a:rPr>
          </a:br>
          <a:r>
            <a:rPr lang="en-US" sz="1400">
              <a:solidFill>
                <a:schemeClr val="dk1"/>
              </a:solidFill>
              <a:effectLst/>
              <a:latin typeface="+mn-lt"/>
              <a:ea typeface="+mn-ea"/>
              <a:cs typeface="+mn-cs"/>
            </a:rPr>
            <a:t> 	The outcome in Figure “RECEIVED CALLS PREDICTION” and “URGENT CALLS PREDICTION” are the result of the three-step de-seasonalize, trend, then forecasting process. The gray-dotted line series is the future forecast. Compare this to the regular blue-line in the same figures.</a:t>
          </a:r>
          <a:endParaRPr lang="en-US" sz="1400">
            <a:effectLst/>
          </a:endParaRP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61</xdr:row>
      <xdr:rowOff>76200</xdr:rowOff>
    </xdr:from>
    <xdr:to>
      <xdr:col>11</xdr:col>
      <xdr:colOff>57150</xdr:colOff>
      <xdr:row>78</xdr:row>
      <xdr:rowOff>95250</xdr:rowOff>
    </xdr:to>
    <xdr:graphicFrame macro="">
      <xdr:nvGraphicFramePr>
        <xdr:cNvPr id="4" name="Chart 3">
          <a:extLst>
            <a:ext uri="{FF2B5EF4-FFF2-40B4-BE49-F238E27FC236}">
              <a16:creationId xmlns:a16="http://schemas.microsoft.com/office/drawing/2014/main" xmlns="" id="{1756607F-3A6F-419F-97F1-6DAF57A15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82</xdr:row>
      <xdr:rowOff>19050</xdr:rowOff>
    </xdr:from>
    <xdr:to>
      <xdr:col>10</xdr:col>
      <xdr:colOff>1085850</xdr:colOff>
      <xdr:row>102</xdr:row>
      <xdr:rowOff>158750</xdr:rowOff>
    </xdr:to>
    <xdr:graphicFrame macro="">
      <xdr:nvGraphicFramePr>
        <xdr:cNvPr id="5" name="Chart 4">
          <a:extLst>
            <a:ext uri="{FF2B5EF4-FFF2-40B4-BE49-F238E27FC236}">
              <a16:creationId xmlns:a16="http://schemas.microsoft.com/office/drawing/2014/main" xmlns="" id="{D782D3DF-C2B9-430C-9135-FDE633A36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tabSelected="1" workbookViewId="0">
      <selection activeCell="J7" sqref="J7"/>
    </sheetView>
  </sheetViews>
  <sheetFormatPr defaultRowHeight="15" x14ac:dyDescent="0.25"/>
  <cols>
    <col min="2" max="2" width="51.7109375" style="30" customWidth="1"/>
    <col min="3" max="3" width="91" style="30" customWidth="1"/>
  </cols>
  <sheetData>
    <row r="1" spans="2:3" ht="15.75" thickBot="1" x14ac:dyDescent="0.3"/>
    <row r="2" spans="2:3" ht="21.75" thickBot="1" x14ac:dyDescent="0.3">
      <c r="B2" s="28" t="s">
        <v>64</v>
      </c>
      <c r="C2" s="29" t="s">
        <v>65</v>
      </c>
    </row>
    <row r="3" spans="2:3" ht="15.75" thickBot="1" x14ac:dyDescent="0.3">
      <c r="B3" s="31" t="s">
        <v>66</v>
      </c>
      <c r="C3" s="32" t="s">
        <v>67</v>
      </c>
    </row>
    <row r="4" spans="2:3" ht="15.75" thickBot="1" x14ac:dyDescent="0.3">
      <c r="B4" s="31" t="s">
        <v>68</v>
      </c>
      <c r="C4" s="32" t="s">
        <v>69</v>
      </c>
    </row>
    <row r="5" spans="2:3" ht="15.75" thickBot="1" x14ac:dyDescent="0.3">
      <c r="B5" s="31" t="s">
        <v>70</v>
      </c>
      <c r="C5" s="32" t="s">
        <v>71</v>
      </c>
    </row>
    <row r="6" spans="2:3" ht="15.75" thickBot="1" x14ac:dyDescent="0.3">
      <c r="B6" s="31" t="s">
        <v>72</v>
      </c>
      <c r="C6" s="32" t="s">
        <v>73</v>
      </c>
    </row>
    <row r="7" spans="2:3" ht="15.75" thickBot="1" x14ac:dyDescent="0.3">
      <c r="B7" s="31" t="s">
        <v>74</v>
      </c>
      <c r="C7" s="32" t="s">
        <v>75</v>
      </c>
    </row>
    <row r="8" spans="2:3" ht="15.75" thickBot="1" x14ac:dyDescent="0.3">
      <c r="B8" s="31" t="s">
        <v>76</v>
      </c>
      <c r="C8" s="32" t="s">
        <v>77</v>
      </c>
    </row>
    <row r="9" spans="2:3" ht="15.75" thickBot="1" x14ac:dyDescent="0.3">
      <c r="B9" s="31" t="s">
        <v>78</v>
      </c>
      <c r="C9" s="32" t="s">
        <v>79</v>
      </c>
    </row>
    <row r="10" spans="2:3" ht="15.75" thickBot="1" x14ac:dyDescent="0.3">
      <c r="B10" s="31" t="s">
        <v>80</v>
      </c>
      <c r="C10" s="32" t="s">
        <v>81</v>
      </c>
    </row>
    <row r="11" spans="2:3" ht="15.75" thickBot="1" x14ac:dyDescent="0.3">
      <c r="B11" s="31" t="s">
        <v>82</v>
      </c>
      <c r="C11" s="32" t="s">
        <v>83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51"/>
  <sheetViews>
    <sheetView workbookViewId="0">
      <selection activeCell="N2" sqref="N2"/>
    </sheetView>
  </sheetViews>
  <sheetFormatPr defaultRowHeight="15" x14ac:dyDescent="0.25"/>
  <cols>
    <col min="2" max="2" width="11.7109375" customWidth="1"/>
    <col min="3" max="3" width="11.85546875" bestFit="1" customWidth="1"/>
    <col min="4" max="4" width="12.5703125" style="2" bestFit="1" customWidth="1"/>
    <col min="5" max="5" width="18.85546875" style="2" bestFit="1" customWidth="1"/>
    <col min="6" max="6" width="16.140625" customWidth="1"/>
    <col min="7" max="7" width="18.28515625" customWidth="1"/>
    <col min="8" max="8" width="11.5703125" customWidth="1"/>
    <col min="9" max="10" width="14.42578125" customWidth="1"/>
    <col min="11" max="11" width="16" customWidth="1"/>
    <col min="12" max="12" width="25.5703125" style="7" customWidth="1"/>
    <col min="13" max="13" width="14.85546875" customWidth="1"/>
    <col min="14" max="14" width="21" customWidth="1"/>
    <col min="17" max="17" width="17.140625" customWidth="1"/>
    <col min="18" max="18" width="11.5703125" customWidth="1"/>
    <col min="19" max="19" width="12.85546875" customWidth="1"/>
  </cols>
  <sheetData>
    <row r="1" spans="1:26" s="25" customFormat="1" ht="18" x14ac:dyDescent="0.35">
      <c r="A1" s="25" t="s">
        <v>10</v>
      </c>
      <c r="B1" s="25" t="s">
        <v>4</v>
      </c>
      <c r="C1" s="25" t="s">
        <v>0</v>
      </c>
      <c r="D1" s="26" t="s">
        <v>1</v>
      </c>
      <c r="E1" s="26" t="s">
        <v>2</v>
      </c>
      <c r="F1" s="25" t="s">
        <v>11</v>
      </c>
      <c r="G1" s="25" t="s">
        <v>58</v>
      </c>
      <c r="H1" s="25" t="s">
        <v>12</v>
      </c>
      <c r="I1" s="25" t="s">
        <v>57</v>
      </c>
      <c r="J1" s="25" t="s">
        <v>13</v>
      </c>
      <c r="K1" s="25" t="s">
        <v>25</v>
      </c>
      <c r="L1" s="25" t="s">
        <v>62</v>
      </c>
      <c r="M1" s="25" t="s">
        <v>26</v>
      </c>
      <c r="N1" s="25" t="s">
        <v>49</v>
      </c>
      <c r="O1" s="25" t="s">
        <v>50</v>
      </c>
      <c r="P1" s="25" t="s">
        <v>51</v>
      </c>
      <c r="Q1" s="25" t="s">
        <v>63</v>
      </c>
      <c r="R1" s="25" t="s">
        <v>52</v>
      </c>
      <c r="S1" s="25" t="s">
        <v>53</v>
      </c>
    </row>
    <row r="2" spans="1:26" x14ac:dyDescent="0.25">
      <c r="A2">
        <v>1</v>
      </c>
      <c r="B2" t="s">
        <v>5</v>
      </c>
      <c r="C2" s="1">
        <v>41640</v>
      </c>
      <c r="D2" s="2">
        <v>2015</v>
      </c>
      <c r="E2" s="2">
        <f>(D2*0.225)</f>
        <v>453.375</v>
      </c>
      <c r="F2" s="2"/>
      <c r="G2" s="2"/>
      <c r="K2" s="5">
        <v>0.81299999999999994</v>
      </c>
      <c r="L2" s="8">
        <f>D2/K2</f>
        <v>2478.4747847478475</v>
      </c>
      <c r="M2" s="6">
        <f t="shared" ref="M2:M33" si="0">$C$122+$C$123*A2</f>
        <v>2172.7332343133953</v>
      </c>
      <c r="N2" s="6">
        <f>K2*M2</f>
        <v>1766.4321194967902</v>
      </c>
      <c r="P2" s="5">
        <v>0.81299999999999994</v>
      </c>
      <c r="Q2" s="6">
        <f>E2/P2</f>
        <v>557.65682656826573</v>
      </c>
      <c r="R2" s="6">
        <f t="shared" ref="R2:R33" si="1">$C$147+$C$148*A2</f>
        <v>478.50700622733643</v>
      </c>
      <c r="S2" s="6">
        <f>P2*R2</f>
        <v>389.02619606282451</v>
      </c>
    </row>
    <row r="3" spans="1:26" x14ac:dyDescent="0.25">
      <c r="A3">
        <v>2</v>
      </c>
      <c r="C3" s="1">
        <v>41671</v>
      </c>
      <c r="D3" s="2">
        <v>2068</v>
      </c>
      <c r="E3" s="2">
        <f t="shared" ref="E3:E54" si="2">(D3*0.225)</f>
        <v>465.3</v>
      </c>
      <c r="F3" s="2"/>
      <c r="G3" s="2"/>
      <c r="K3" s="5">
        <v>0.84499999999999997</v>
      </c>
      <c r="L3" s="8">
        <f t="shared" ref="L3:L54" si="3">D3/K3</f>
        <v>2447.3372781065091</v>
      </c>
      <c r="M3" s="6">
        <f t="shared" si="0"/>
        <v>2197.5267786764539</v>
      </c>
      <c r="N3" s="6">
        <f t="shared" ref="N3:N61" si="4">K3*M3</f>
        <v>1856.9101279816034</v>
      </c>
      <c r="P3" s="5">
        <v>0.84499999999999997</v>
      </c>
      <c r="Q3" s="6">
        <f t="shared" ref="Q3:Q54" si="5">E3/P3</f>
        <v>550.6508875739645</v>
      </c>
      <c r="R3" s="6">
        <f t="shared" si="1"/>
        <v>484.93367168149632</v>
      </c>
      <c r="S3" s="6">
        <f t="shared" ref="S3:S61" si="6">P3*R3</f>
        <v>409.76895257086437</v>
      </c>
    </row>
    <row r="4" spans="1:26" x14ac:dyDescent="0.25">
      <c r="A4">
        <v>3</v>
      </c>
      <c r="C4" s="1">
        <v>41699</v>
      </c>
      <c r="D4" s="2">
        <v>2077</v>
      </c>
      <c r="E4" s="2">
        <f t="shared" si="2"/>
        <v>467.32499999999999</v>
      </c>
      <c r="F4" s="2"/>
      <c r="G4" s="2"/>
      <c r="K4" s="5">
        <v>0.88200000000000001</v>
      </c>
      <c r="L4" s="8">
        <f t="shared" si="3"/>
        <v>2354.8752834467118</v>
      </c>
      <c r="M4" s="6">
        <f t="shared" si="0"/>
        <v>2222.3203230395125</v>
      </c>
      <c r="N4" s="6">
        <f t="shared" si="4"/>
        <v>1960.08652492085</v>
      </c>
      <c r="P4" s="5">
        <v>0.88200000000000001</v>
      </c>
      <c r="Q4" s="6">
        <f t="shared" si="5"/>
        <v>529.84693877551024</v>
      </c>
      <c r="R4" s="6">
        <f t="shared" si="1"/>
        <v>491.36033713565621</v>
      </c>
      <c r="S4" s="6">
        <f t="shared" si="6"/>
        <v>433.37981735364878</v>
      </c>
    </row>
    <row r="5" spans="1:26" x14ac:dyDescent="0.25">
      <c r="A5">
        <v>4</v>
      </c>
      <c r="C5" s="1">
        <v>41730</v>
      </c>
      <c r="D5" s="2">
        <v>2155</v>
      </c>
      <c r="E5" s="2">
        <f t="shared" si="2"/>
        <v>484.875</v>
      </c>
      <c r="F5" s="2"/>
      <c r="G5" s="2"/>
      <c r="K5" s="5">
        <v>0.94699999999999995</v>
      </c>
      <c r="L5" s="8">
        <f t="shared" si="3"/>
        <v>2275.6071805702218</v>
      </c>
      <c r="M5" s="6">
        <f t="shared" si="0"/>
        <v>2247.1138674025706</v>
      </c>
      <c r="N5" s="6">
        <f t="shared" si="4"/>
        <v>2128.0168324302344</v>
      </c>
      <c r="P5" s="5">
        <v>0.94699999999999995</v>
      </c>
      <c r="Q5" s="6">
        <f t="shared" si="5"/>
        <v>512.01161562829986</v>
      </c>
      <c r="R5" s="6">
        <f t="shared" si="1"/>
        <v>497.7870025898161</v>
      </c>
      <c r="S5" s="6">
        <f t="shared" si="6"/>
        <v>471.40429145255581</v>
      </c>
    </row>
    <row r="6" spans="1:26" x14ac:dyDescent="0.25">
      <c r="A6">
        <v>5</v>
      </c>
      <c r="C6" s="1">
        <v>41760</v>
      </c>
      <c r="D6" s="2">
        <v>2357</v>
      </c>
      <c r="E6" s="2">
        <f t="shared" si="2"/>
        <v>530.32500000000005</v>
      </c>
      <c r="F6" s="2">
        <f>AVERAGE(D2:D13)</f>
        <v>2305.1666666666665</v>
      </c>
      <c r="G6" s="2">
        <f>AVERAGE(F6:F7)</f>
        <v>2305.208333333333</v>
      </c>
      <c r="H6" s="2">
        <f>AVERAGE(E2:E13)</f>
        <v>518.66250000000002</v>
      </c>
      <c r="I6" s="2">
        <f>AVERAGE(H6:H7)</f>
        <v>518.671875</v>
      </c>
      <c r="J6" s="3">
        <f>D6/G6</f>
        <v>1.0224672390420246</v>
      </c>
      <c r="K6" s="5">
        <v>1.0149999999999999</v>
      </c>
      <c r="L6" s="8">
        <f t="shared" si="3"/>
        <v>2322.1674876847292</v>
      </c>
      <c r="M6" s="6">
        <f t="shared" si="0"/>
        <v>2271.9074117656291</v>
      </c>
      <c r="N6" s="6">
        <f t="shared" si="4"/>
        <v>2305.9860229421133</v>
      </c>
      <c r="O6" s="3">
        <f>E6/I6</f>
        <v>1.0224672390420244</v>
      </c>
      <c r="P6" s="5">
        <v>1.0149999999999999</v>
      </c>
      <c r="Q6" s="6">
        <f t="shared" si="5"/>
        <v>522.48768472906409</v>
      </c>
      <c r="R6" s="6">
        <f t="shared" si="1"/>
        <v>504.21366804397599</v>
      </c>
      <c r="S6" s="6">
        <f t="shared" si="6"/>
        <v>511.77687306463559</v>
      </c>
      <c r="X6" s="4" t="s">
        <v>59</v>
      </c>
      <c r="Y6" s="4" t="s">
        <v>54</v>
      </c>
      <c r="Z6" s="4" t="s">
        <v>55</v>
      </c>
    </row>
    <row r="7" spans="1:26" x14ac:dyDescent="0.25">
      <c r="A7">
        <v>6</v>
      </c>
      <c r="C7" s="1">
        <v>41791</v>
      </c>
      <c r="D7" s="2">
        <v>2489</v>
      </c>
      <c r="E7" s="2">
        <f t="shared" si="2"/>
        <v>560.02499999999998</v>
      </c>
      <c r="F7" s="2">
        <f t="shared" ref="F7:F46" si="7">AVERAGE(D3:D14)</f>
        <v>2305.25</v>
      </c>
      <c r="G7" s="2">
        <f t="shared" ref="G7:G45" si="8">AVERAGE(F7:F8)</f>
        <v>2307.458333333333</v>
      </c>
      <c r="H7" s="2">
        <f t="shared" ref="H7:H46" si="9">AVERAGE(E3:E14)</f>
        <v>518.68124999999998</v>
      </c>
      <c r="I7" s="2">
        <f t="shared" ref="I7:I46" si="10">AVERAGE(H7:H8)</f>
        <v>519.17812500000002</v>
      </c>
      <c r="J7" s="3">
        <f t="shared" ref="J7:J46" si="11">D7/G7</f>
        <v>1.078676032431066</v>
      </c>
      <c r="K7" s="5">
        <v>1.0720000000000001</v>
      </c>
      <c r="L7" s="8">
        <f t="shared" si="3"/>
        <v>2321.8283582089553</v>
      </c>
      <c r="M7" s="6">
        <f t="shared" si="0"/>
        <v>2296.7009561286877</v>
      </c>
      <c r="N7" s="6">
        <f t="shared" si="4"/>
        <v>2462.0634249699533</v>
      </c>
      <c r="O7" s="3">
        <f t="shared" ref="O7:O46" si="12">E7/I7</f>
        <v>1.0786760324310658</v>
      </c>
      <c r="P7" s="5">
        <v>1.0720000000000001</v>
      </c>
      <c r="Q7" s="6">
        <f t="shared" si="5"/>
        <v>522.41138059701484</v>
      </c>
      <c r="R7" s="6">
        <f t="shared" si="1"/>
        <v>510.64033349813587</v>
      </c>
      <c r="S7" s="6">
        <f t="shared" si="6"/>
        <v>547.40643751000164</v>
      </c>
      <c r="X7" s="4" t="s">
        <v>23</v>
      </c>
      <c r="Y7" s="5">
        <f t="shared" ref="Y7:Y18" si="13">AVERAGE(J6,J18,J30,J42)</f>
        <v>1.0146068026055459</v>
      </c>
      <c r="Z7" s="5">
        <f t="shared" ref="Z7:Z18" si="14">AVERAGE(O6,O18,O30,O42)</f>
        <v>1.0146068026055459</v>
      </c>
    </row>
    <row r="8" spans="1:26" x14ac:dyDescent="0.25">
      <c r="A8">
        <v>7</v>
      </c>
      <c r="C8" s="1">
        <v>41821</v>
      </c>
      <c r="D8" s="2">
        <v>2668</v>
      </c>
      <c r="E8" s="2">
        <f t="shared" si="2"/>
        <v>600.30000000000007</v>
      </c>
      <c r="F8" s="2">
        <f t="shared" si="7"/>
        <v>2309.6666666666665</v>
      </c>
      <c r="G8" s="2">
        <f t="shared" si="8"/>
        <v>2316.333333333333</v>
      </c>
      <c r="H8" s="2">
        <f t="shared" si="9"/>
        <v>519.67500000000007</v>
      </c>
      <c r="I8" s="2">
        <f t="shared" si="10"/>
        <v>521.17500000000007</v>
      </c>
      <c r="J8" s="3">
        <f t="shared" si="11"/>
        <v>1.1518204058137862</v>
      </c>
      <c r="K8" s="5">
        <v>1.1299999999999999</v>
      </c>
      <c r="L8" s="8">
        <f t="shared" si="3"/>
        <v>2361.0619469026551</v>
      </c>
      <c r="M8" s="6">
        <f t="shared" si="0"/>
        <v>2321.4945004917463</v>
      </c>
      <c r="N8" s="6">
        <f t="shared" si="4"/>
        <v>2623.2887855556733</v>
      </c>
      <c r="O8" s="3">
        <f t="shared" si="12"/>
        <v>1.1518204058137862</v>
      </c>
      <c r="P8" s="5">
        <v>1.1299999999999999</v>
      </c>
      <c r="Q8" s="6">
        <f t="shared" si="5"/>
        <v>531.2389380530974</v>
      </c>
      <c r="R8" s="6">
        <f t="shared" si="1"/>
        <v>517.06699895229576</v>
      </c>
      <c r="S8" s="6">
        <f t="shared" si="6"/>
        <v>584.28570881609414</v>
      </c>
      <c r="X8" s="4" t="s">
        <v>22</v>
      </c>
      <c r="Y8" s="5">
        <f t="shared" si="13"/>
        <v>1.0719858160612012</v>
      </c>
      <c r="Z8" s="5">
        <f t="shared" si="14"/>
        <v>1.0719858160612012</v>
      </c>
    </row>
    <row r="9" spans="1:26" x14ac:dyDescent="0.25">
      <c r="A9">
        <v>8</v>
      </c>
      <c r="C9" s="1">
        <v>41852</v>
      </c>
      <c r="D9" s="2">
        <v>2779</v>
      </c>
      <c r="E9" s="2">
        <f t="shared" si="2"/>
        <v>625.27499999999998</v>
      </c>
      <c r="F9" s="2">
        <f t="shared" si="7"/>
        <v>2323</v>
      </c>
      <c r="G9" s="2">
        <f t="shared" si="8"/>
        <v>2338.208333333333</v>
      </c>
      <c r="H9" s="2">
        <f t="shared" si="9"/>
        <v>522.67500000000007</v>
      </c>
      <c r="I9" s="2">
        <f t="shared" si="10"/>
        <v>526.09687500000007</v>
      </c>
      <c r="J9" s="3">
        <f t="shared" si="11"/>
        <v>1.1885168487267674</v>
      </c>
      <c r="K9" s="5">
        <v>1.159</v>
      </c>
      <c r="L9" s="8">
        <f t="shared" si="3"/>
        <v>2397.7566867989644</v>
      </c>
      <c r="M9" s="6">
        <f t="shared" si="0"/>
        <v>2346.2880448548049</v>
      </c>
      <c r="N9" s="6">
        <f t="shared" si="4"/>
        <v>2719.347843986719</v>
      </c>
      <c r="O9" s="3">
        <f t="shared" si="12"/>
        <v>1.188516848726767</v>
      </c>
      <c r="P9" s="5">
        <v>1.159</v>
      </c>
      <c r="Q9" s="6">
        <f t="shared" si="5"/>
        <v>539.49525452976695</v>
      </c>
      <c r="R9" s="6">
        <f t="shared" si="1"/>
        <v>523.49366440645565</v>
      </c>
      <c r="S9" s="6">
        <f t="shared" si="6"/>
        <v>606.72915704708214</v>
      </c>
      <c r="X9" s="4" t="s">
        <v>21</v>
      </c>
      <c r="Y9" s="5">
        <f t="shared" si="13"/>
        <v>1.1301823862052136</v>
      </c>
      <c r="Z9" s="5">
        <f t="shared" si="14"/>
        <v>1.1301823862052141</v>
      </c>
    </row>
    <row r="10" spans="1:26" x14ac:dyDescent="0.25">
      <c r="A10">
        <v>9</v>
      </c>
      <c r="C10" s="1">
        <v>41883</v>
      </c>
      <c r="D10" s="2">
        <v>2858</v>
      </c>
      <c r="E10" s="2">
        <f t="shared" si="2"/>
        <v>643.05000000000007</v>
      </c>
      <c r="F10" s="2">
        <f t="shared" si="7"/>
        <v>2353.4166666666665</v>
      </c>
      <c r="G10" s="2">
        <f t="shared" si="8"/>
        <v>2363.5416666666665</v>
      </c>
      <c r="H10" s="2">
        <f t="shared" si="9"/>
        <v>529.51875000000007</v>
      </c>
      <c r="I10" s="2">
        <f t="shared" si="10"/>
        <v>531.796875</v>
      </c>
      <c r="J10" s="3">
        <f t="shared" si="11"/>
        <v>1.2092022917584839</v>
      </c>
      <c r="K10" s="5">
        <v>1.198</v>
      </c>
      <c r="L10" s="8">
        <f t="shared" si="3"/>
        <v>2385.6427378964941</v>
      </c>
      <c r="M10" s="6">
        <f t="shared" si="0"/>
        <v>2371.0815892178634</v>
      </c>
      <c r="N10" s="6">
        <f t="shared" si="4"/>
        <v>2840.5557438830001</v>
      </c>
      <c r="O10" s="3">
        <f t="shared" si="12"/>
        <v>1.2092022917584841</v>
      </c>
      <c r="P10" s="5">
        <v>1.198</v>
      </c>
      <c r="Q10" s="6">
        <f t="shared" si="5"/>
        <v>536.76961602671122</v>
      </c>
      <c r="R10" s="6">
        <f t="shared" si="1"/>
        <v>529.92032986061554</v>
      </c>
      <c r="S10" s="6">
        <f t="shared" si="6"/>
        <v>634.8445551730174</v>
      </c>
      <c r="X10" s="4" t="s">
        <v>20</v>
      </c>
      <c r="Y10" s="5">
        <f t="shared" si="13"/>
        <v>1.1592498614467024</v>
      </c>
      <c r="Z10" s="5">
        <f t="shared" si="14"/>
        <v>1.1592498614467024</v>
      </c>
    </row>
    <row r="11" spans="1:26" x14ac:dyDescent="0.25">
      <c r="A11">
        <v>10</v>
      </c>
      <c r="C11" s="1">
        <v>41913</v>
      </c>
      <c r="D11" s="2">
        <v>2133</v>
      </c>
      <c r="E11" s="2">
        <f t="shared" si="2"/>
        <v>479.92500000000001</v>
      </c>
      <c r="F11" s="2">
        <f t="shared" si="7"/>
        <v>2373.6666666666665</v>
      </c>
      <c r="G11" s="2">
        <f t="shared" si="8"/>
        <v>2386.625</v>
      </c>
      <c r="H11" s="2">
        <f t="shared" si="9"/>
        <v>534.07500000000005</v>
      </c>
      <c r="I11" s="2">
        <f t="shared" si="10"/>
        <v>536.99062500000002</v>
      </c>
      <c r="J11" s="3">
        <f t="shared" si="11"/>
        <v>0.89373068663908239</v>
      </c>
      <c r="K11" s="5">
        <v>0.96</v>
      </c>
      <c r="L11" s="8">
        <f t="shared" si="3"/>
        <v>2221.875</v>
      </c>
      <c r="M11" s="6">
        <f t="shared" si="0"/>
        <v>2395.875133580922</v>
      </c>
      <c r="N11" s="6">
        <f t="shared" si="4"/>
        <v>2300.0401282376852</v>
      </c>
      <c r="O11" s="3">
        <f t="shared" si="12"/>
        <v>0.89373068663908239</v>
      </c>
      <c r="P11" s="5">
        <v>0.96</v>
      </c>
      <c r="Q11" s="6">
        <f t="shared" si="5"/>
        <v>499.92187500000006</v>
      </c>
      <c r="R11" s="6">
        <f t="shared" si="1"/>
        <v>536.34699531477543</v>
      </c>
      <c r="S11" s="6">
        <f t="shared" si="6"/>
        <v>514.8931155021844</v>
      </c>
      <c r="X11" s="4" t="s">
        <v>19</v>
      </c>
      <c r="Y11" s="5">
        <f t="shared" si="13"/>
        <v>1.1976172892807977</v>
      </c>
      <c r="Z11" s="5">
        <f t="shared" si="14"/>
        <v>1.1976172892807977</v>
      </c>
    </row>
    <row r="12" spans="1:26" x14ac:dyDescent="0.25">
      <c r="A12">
        <v>11</v>
      </c>
      <c r="C12" s="1">
        <v>41944</v>
      </c>
      <c r="D12" s="2">
        <v>2044</v>
      </c>
      <c r="E12" s="2">
        <f t="shared" si="2"/>
        <v>459.90000000000003</v>
      </c>
      <c r="F12" s="2">
        <f t="shared" si="7"/>
        <v>2399.5833333333335</v>
      </c>
      <c r="G12" s="2">
        <f t="shared" si="8"/>
        <v>2413.875</v>
      </c>
      <c r="H12" s="2">
        <f t="shared" si="9"/>
        <v>539.90625</v>
      </c>
      <c r="I12" s="2">
        <f t="shared" si="10"/>
        <v>543.12187500000005</v>
      </c>
      <c r="J12" s="3">
        <f t="shared" si="11"/>
        <v>0.84677127026047327</v>
      </c>
      <c r="K12" s="5">
        <v>0.876</v>
      </c>
      <c r="L12" s="8">
        <f t="shared" si="3"/>
        <v>2333.3333333333335</v>
      </c>
      <c r="M12" s="6">
        <f t="shared" si="0"/>
        <v>2420.6686779439801</v>
      </c>
      <c r="N12" s="6">
        <f t="shared" si="4"/>
        <v>2120.5057618789265</v>
      </c>
      <c r="O12" s="3">
        <f t="shared" si="12"/>
        <v>0.84677127026047327</v>
      </c>
      <c r="P12" s="5">
        <v>0.876</v>
      </c>
      <c r="Q12" s="6">
        <f t="shared" si="5"/>
        <v>525</v>
      </c>
      <c r="R12" s="6">
        <f t="shared" si="1"/>
        <v>542.77366076893531</v>
      </c>
      <c r="S12" s="6">
        <f t="shared" si="6"/>
        <v>475.46972683358734</v>
      </c>
      <c r="X12" s="4" t="s">
        <v>18</v>
      </c>
      <c r="Y12" s="5">
        <f t="shared" si="13"/>
        <v>0.96028869461116872</v>
      </c>
      <c r="Z12" s="5">
        <f t="shared" si="14"/>
        <v>0.96028869461116884</v>
      </c>
    </row>
    <row r="13" spans="1:26" x14ac:dyDescent="0.25">
      <c r="A13">
        <v>12</v>
      </c>
      <c r="C13" s="1">
        <v>41974</v>
      </c>
      <c r="D13" s="2">
        <v>2019</v>
      </c>
      <c r="E13" s="2">
        <f t="shared" si="2"/>
        <v>454.27500000000003</v>
      </c>
      <c r="F13" s="2">
        <f t="shared" si="7"/>
        <v>2428.1666666666665</v>
      </c>
      <c r="G13" s="2">
        <f t="shared" si="8"/>
        <v>2439.458333333333</v>
      </c>
      <c r="H13" s="2">
        <f t="shared" si="9"/>
        <v>546.33749999999998</v>
      </c>
      <c r="I13" s="2">
        <f t="shared" si="10"/>
        <v>548.87812499999995</v>
      </c>
      <c r="J13" s="3">
        <f t="shared" si="11"/>
        <v>0.8276427485609853</v>
      </c>
      <c r="K13" s="5">
        <v>0.83299999999999996</v>
      </c>
      <c r="L13" s="8">
        <f t="shared" si="3"/>
        <v>2423.7695078031215</v>
      </c>
      <c r="M13" s="6">
        <f t="shared" si="0"/>
        <v>2445.4622223070387</v>
      </c>
      <c r="N13" s="6">
        <f t="shared" si="4"/>
        <v>2037.0700311817632</v>
      </c>
      <c r="O13" s="3">
        <f t="shared" si="12"/>
        <v>0.8276427485609853</v>
      </c>
      <c r="P13" s="5">
        <v>0.83299999999999996</v>
      </c>
      <c r="Q13" s="6">
        <f t="shared" si="5"/>
        <v>545.34813925570234</v>
      </c>
      <c r="R13" s="6">
        <f t="shared" si="1"/>
        <v>549.2003262230952</v>
      </c>
      <c r="S13" s="6">
        <f t="shared" si="6"/>
        <v>457.48387174383828</v>
      </c>
      <c r="X13" s="4" t="s">
        <v>17</v>
      </c>
      <c r="Y13" s="5">
        <f t="shared" si="13"/>
        <v>0.87631733571169512</v>
      </c>
      <c r="Z13" s="5">
        <f t="shared" si="14"/>
        <v>0.87631733571169523</v>
      </c>
    </row>
    <row r="14" spans="1:26" x14ac:dyDescent="0.25">
      <c r="A14">
        <v>13</v>
      </c>
      <c r="B14" t="s">
        <v>6</v>
      </c>
      <c r="C14" s="1">
        <v>42005</v>
      </c>
      <c r="D14" s="2">
        <v>2016</v>
      </c>
      <c r="E14" s="2">
        <f t="shared" si="2"/>
        <v>453.6</v>
      </c>
      <c r="F14" s="2">
        <f t="shared" si="7"/>
        <v>2450.75</v>
      </c>
      <c r="G14" s="2">
        <f t="shared" si="8"/>
        <v>2462.083333333333</v>
      </c>
      <c r="H14" s="2">
        <f t="shared" si="9"/>
        <v>551.41875000000005</v>
      </c>
      <c r="I14" s="2">
        <f t="shared" si="10"/>
        <v>553.96875</v>
      </c>
      <c r="J14" s="3">
        <f t="shared" si="11"/>
        <v>0.81881875105770863</v>
      </c>
      <c r="K14" s="5">
        <v>0.81299999999999994</v>
      </c>
      <c r="L14" s="8">
        <f t="shared" si="3"/>
        <v>2479.7047970479707</v>
      </c>
      <c r="M14" s="6">
        <f t="shared" si="0"/>
        <v>2470.2557666700973</v>
      </c>
      <c r="N14" s="6">
        <f t="shared" si="4"/>
        <v>2008.3179383027889</v>
      </c>
      <c r="O14" s="3">
        <f t="shared" si="12"/>
        <v>0.81881875105770863</v>
      </c>
      <c r="P14" s="5">
        <v>0.81299999999999994</v>
      </c>
      <c r="Q14" s="6">
        <f t="shared" si="5"/>
        <v>557.93357933579341</v>
      </c>
      <c r="R14" s="6">
        <f t="shared" si="1"/>
        <v>555.62699167725509</v>
      </c>
      <c r="S14" s="6">
        <f t="shared" si="6"/>
        <v>451.72474423360836</v>
      </c>
      <c r="X14" s="4" t="s">
        <v>16</v>
      </c>
      <c r="Y14" s="5">
        <f t="shared" si="13"/>
        <v>0.83277665634951392</v>
      </c>
      <c r="Z14" s="5">
        <f t="shared" si="14"/>
        <v>0.83277665634951414</v>
      </c>
    </row>
    <row r="15" spans="1:26" x14ac:dyDescent="0.25">
      <c r="A15">
        <v>14</v>
      </c>
      <c r="C15" s="1">
        <v>42036</v>
      </c>
      <c r="D15" s="2">
        <v>2121</v>
      </c>
      <c r="E15" s="2">
        <f t="shared" si="2"/>
        <v>477.22500000000002</v>
      </c>
      <c r="F15" s="2">
        <f t="shared" si="7"/>
        <v>2473.4166666666665</v>
      </c>
      <c r="G15" s="2">
        <f t="shared" si="8"/>
        <v>2491.6666666666665</v>
      </c>
      <c r="H15" s="2">
        <f t="shared" si="9"/>
        <v>556.51875000000007</v>
      </c>
      <c r="I15" s="2">
        <f t="shared" si="10"/>
        <v>560.625</v>
      </c>
      <c r="J15" s="3">
        <f t="shared" si="11"/>
        <v>0.85123745819398</v>
      </c>
      <c r="K15" s="5">
        <v>0.84499999999999997</v>
      </c>
      <c r="L15" s="8">
        <f t="shared" si="3"/>
        <v>2510.0591715976334</v>
      </c>
      <c r="M15" s="6">
        <f t="shared" si="0"/>
        <v>2495.0493110331558</v>
      </c>
      <c r="N15" s="6">
        <f t="shared" si="4"/>
        <v>2108.3166678230168</v>
      </c>
      <c r="O15" s="3">
        <f t="shared" si="12"/>
        <v>0.85123745819398</v>
      </c>
      <c r="P15" s="5">
        <v>0.84499999999999997</v>
      </c>
      <c r="Q15" s="6">
        <f t="shared" si="5"/>
        <v>564.76331360946745</v>
      </c>
      <c r="R15" s="6">
        <f t="shared" si="1"/>
        <v>562.05365713141498</v>
      </c>
      <c r="S15" s="6">
        <f t="shared" si="6"/>
        <v>474.93534027604562</v>
      </c>
      <c r="X15" s="4" t="s">
        <v>15</v>
      </c>
      <c r="Y15" s="5">
        <f t="shared" si="13"/>
        <v>0.81319512998648558</v>
      </c>
      <c r="Z15" s="5">
        <f t="shared" si="14"/>
        <v>0.8131951299864858</v>
      </c>
    </row>
    <row r="16" spans="1:26" x14ac:dyDescent="0.25">
      <c r="A16">
        <v>15</v>
      </c>
      <c r="C16" s="1">
        <v>42064</v>
      </c>
      <c r="D16" s="2">
        <v>2237</v>
      </c>
      <c r="E16" s="2">
        <f t="shared" si="2"/>
        <v>503.32499999999999</v>
      </c>
      <c r="F16" s="2">
        <f t="shared" si="7"/>
        <v>2509.9166666666665</v>
      </c>
      <c r="G16" s="2">
        <f t="shared" si="8"/>
        <v>2518.6666666666665</v>
      </c>
      <c r="H16" s="2">
        <f t="shared" si="9"/>
        <v>564.73125000000005</v>
      </c>
      <c r="I16" s="2">
        <f t="shared" si="10"/>
        <v>566.70000000000005</v>
      </c>
      <c r="J16" s="3">
        <f t="shared" si="11"/>
        <v>0.88816834303864489</v>
      </c>
      <c r="K16" s="5">
        <v>0.88200000000000001</v>
      </c>
      <c r="L16" s="8">
        <f t="shared" si="3"/>
        <v>2536.2811791383219</v>
      </c>
      <c r="M16" s="6">
        <f t="shared" si="0"/>
        <v>2519.8428553962144</v>
      </c>
      <c r="N16" s="6">
        <f t="shared" si="4"/>
        <v>2222.5013984594611</v>
      </c>
      <c r="O16" s="3">
        <f t="shared" si="12"/>
        <v>0.88816834303864467</v>
      </c>
      <c r="P16" s="5">
        <v>0.88200000000000001</v>
      </c>
      <c r="Q16" s="6">
        <f t="shared" si="5"/>
        <v>570.66326530612241</v>
      </c>
      <c r="R16" s="6">
        <f t="shared" si="1"/>
        <v>568.48032258557487</v>
      </c>
      <c r="S16" s="6">
        <f t="shared" si="6"/>
        <v>501.39964452047701</v>
      </c>
      <c r="X16" s="4" t="s">
        <v>14</v>
      </c>
      <c r="Y16" s="5">
        <f t="shared" si="13"/>
        <v>0.8447840543146673</v>
      </c>
      <c r="Z16" s="5">
        <f t="shared" si="14"/>
        <v>0.84478405431466752</v>
      </c>
    </row>
    <row r="17" spans="1:26" x14ac:dyDescent="0.25">
      <c r="A17">
        <v>16</v>
      </c>
      <c r="C17" s="1">
        <v>42095</v>
      </c>
      <c r="D17" s="2">
        <v>2520</v>
      </c>
      <c r="E17" s="2">
        <f t="shared" si="2"/>
        <v>567</v>
      </c>
      <c r="F17" s="2">
        <f t="shared" si="7"/>
        <v>2527.4166666666665</v>
      </c>
      <c r="G17" s="2">
        <f t="shared" si="8"/>
        <v>2537.958333333333</v>
      </c>
      <c r="H17" s="2">
        <f t="shared" si="9"/>
        <v>568.66875000000005</v>
      </c>
      <c r="I17" s="2">
        <f t="shared" si="10"/>
        <v>571.04062500000009</v>
      </c>
      <c r="J17" s="3">
        <f t="shared" si="11"/>
        <v>0.99292410237888074</v>
      </c>
      <c r="K17" s="5">
        <v>0.94699999999999995</v>
      </c>
      <c r="L17" s="8">
        <f t="shared" si="3"/>
        <v>2661.0348468848997</v>
      </c>
      <c r="M17" s="6">
        <f t="shared" si="0"/>
        <v>2544.636399759273</v>
      </c>
      <c r="N17" s="6">
        <f t="shared" si="4"/>
        <v>2409.7706705720316</v>
      </c>
      <c r="O17" s="3">
        <f t="shared" si="12"/>
        <v>0.99292410237888051</v>
      </c>
      <c r="P17" s="5">
        <v>0.94699999999999995</v>
      </c>
      <c r="Q17" s="6">
        <f t="shared" si="5"/>
        <v>598.73284054910243</v>
      </c>
      <c r="R17" s="6">
        <f t="shared" si="1"/>
        <v>574.90698803973476</v>
      </c>
      <c r="S17" s="6">
        <f t="shared" si="6"/>
        <v>544.43691767362884</v>
      </c>
      <c r="X17" s="4" t="s">
        <v>56</v>
      </c>
      <c r="Y17" s="5">
        <f t="shared" si="13"/>
        <v>0.88212308663521222</v>
      </c>
      <c r="Z17" s="5">
        <f t="shared" si="14"/>
        <v>0.88212308663521222</v>
      </c>
    </row>
    <row r="18" spans="1:26" x14ac:dyDescent="0.25">
      <c r="A18">
        <v>17</v>
      </c>
      <c r="C18" s="1">
        <v>42125</v>
      </c>
      <c r="D18" s="2">
        <v>2600</v>
      </c>
      <c r="E18" s="2">
        <f t="shared" si="2"/>
        <v>585</v>
      </c>
      <c r="F18" s="2">
        <f t="shared" si="7"/>
        <v>2548.5</v>
      </c>
      <c r="G18" s="2">
        <f t="shared" si="8"/>
        <v>2556.916666666667</v>
      </c>
      <c r="H18" s="2">
        <f t="shared" si="9"/>
        <v>573.41250000000002</v>
      </c>
      <c r="I18" s="2">
        <f t="shared" si="10"/>
        <v>575.30624999999998</v>
      </c>
      <c r="J18" s="3">
        <f t="shared" si="11"/>
        <v>1.0168497213440666</v>
      </c>
      <c r="K18" s="5">
        <v>1.0149999999999999</v>
      </c>
      <c r="L18" s="8">
        <f t="shared" si="3"/>
        <v>2561.576354679803</v>
      </c>
      <c r="M18" s="6">
        <f t="shared" si="0"/>
        <v>2569.4299441223311</v>
      </c>
      <c r="N18" s="6">
        <f t="shared" si="4"/>
        <v>2607.971393284166</v>
      </c>
      <c r="O18" s="3">
        <f t="shared" si="12"/>
        <v>1.0168497213440668</v>
      </c>
      <c r="P18" s="5">
        <v>1.0149999999999999</v>
      </c>
      <c r="Q18" s="6">
        <f t="shared" si="5"/>
        <v>576.35467980295573</v>
      </c>
      <c r="R18" s="6">
        <f t="shared" si="1"/>
        <v>581.33365349389464</v>
      </c>
      <c r="S18" s="6">
        <f t="shared" si="6"/>
        <v>590.05365829630296</v>
      </c>
      <c r="X18" s="4" t="s">
        <v>24</v>
      </c>
      <c r="Y18" s="5">
        <f t="shared" si="13"/>
        <v>0.94663776521931797</v>
      </c>
      <c r="Z18" s="5">
        <f t="shared" si="14"/>
        <v>0.94663776521931797</v>
      </c>
    </row>
    <row r="19" spans="1:26" x14ac:dyDescent="0.25">
      <c r="A19">
        <v>18</v>
      </c>
      <c r="C19" s="1">
        <v>42156</v>
      </c>
      <c r="D19" s="2">
        <v>2800</v>
      </c>
      <c r="E19" s="2">
        <f t="shared" si="2"/>
        <v>630</v>
      </c>
      <c r="F19" s="2">
        <f t="shared" si="7"/>
        <v>2565.3333333333335</v>
      </c>
      <c r="G19" s="2">
        <f t="shared" si="8"/>
        <v>2574.4583333333335</v>
      </c>
      <c r="H19" s="2">
        <f t="shared" si="9"/>
        <v>577.19999999999993</v>
      </c>
      <c r="I19" s="2">
        <f t="shared" si="10"/>
        <v>579.25312499999995</v>
      </c>
      <c r="J19" s="3">
        <f t="shared" si="11"/>
        <v>1.0876074255102206</v>
      </c>
      <c r="K19" s="5">
        <v>1.0720000000000001</v>
      </c>
      <c r="L19" s="8">
        <f t="shared" si="3"/>
        <v>2611.9402985074626</v>
      </c>
      <c r="M19" s="6">
        <f t="shared" si="0"/>
        <v>2594.2234884853897</v>
      </c>
      <c r="N19" s="6">
        <f t="shared" si="4"/>
        <v>2781.0075796563378</v>
      </c>
      <c r="O19" s="3">
        <f t="shared" si="12"/>
        <v>1.0876074255102206</v>
      </c>
      <c r="P19" s="5">
        <v>1.0720000000000001</v>
      </c>
      <c r="Q19" s="6">
        <f t="shared" si="5"/>
        <v>587.68656716417911</v>
      </c>
      <c r="R19" s="6">
        <f t="shared" si="1"/>
        <v>587.76031894805453</v>
      </c>
      <c r="S19" s="6">
        <f t="shared" si="6"/>
        <v>630.0790619123145</v>
      </c>
    </row>
    <row r="20" spans="1:26" x14ac:dyDescent="0.25">
      <c r="A20">
        <v>19</v>
      </c>
      <c r="C20" s="1">
        <v>42186</v>
      </c>
      <c r="D20" s="2">
        <v>3011</v>
      </c>
      <c r="E20" s="2">
        <f t="shared" si="2"/>
        <v>677.47500000000002</v>
      </c>
      <c r="F20" s="2">
        <f t="shared" si="7"/>
        <v>2583.5833333333335</v>
      </c>
      <c r="G20" s="2">
        <f t="shared" si="8"/>
        <v>2595.5833333333335</v>
      </c>
      <c r="H20" s="2">
        <f t="shared" si="9"/>
        <v>581.30624999999998</v>
      </c>
      <c r="I20" s="2">
        <f t="shared" si="10"/>
        <v>584.00624999999991</v>
      </c>
      <c r="J20" s="3">
        <f t="shared" si="11"/>
        <v>1.1600475166147621</v>
      </c>
      <c r="K20" s="5">
        <v>1.1299999999999999</v>
      </c>
      <c r="L20" s="8">
        <f t="shared" si="3"/>
        <v>2664.6017699115046</v>
      </c>
      <c r="M20" s="6">
        <f t="shared" si="0"/>
        <v>2619.0170328484483</v>
      </c>
      <c r="N20" s="6">
        <f t="shared" si="4"/>
        <v>2959.4892471187463</v>
      </c>
      <c r="O20" s="3">
        <f t="shared" si="12"/>
        <v>1.1600475166147626</v>
      </c>
      <c r="P20" s="5">
        <v>1.1299999999999999</v>
      </c>
      <c r="Q20" s="6">
        <f t="shared" si="5"/>
        <v>599.53539823008862</v>
      </c>
      <c r="R20" s="6">
        <f t="shared" si="1"/>
        <v>594.18698440221442</v>
      </c>
      <c r="S20" s="6">
        <f t="shared" si="6"/>
        <v>671.43129237450228</v>
      </c>
    </row>
    <row r="21" spans="1:26" x14ac:dyDescent="0.25">
      <c r="A21">
        <v>20</v>
      </c>
      <c r="C21" s="1">
        <v>42217</v>
      </c>
      <c r="D21" s="2">
        <v>3050</v>
      </c>
      <c r="E21" s="2">
        <f t="shared" si="2"/>
        <v>686.25</v>
      </c>
      <c r="F21" s="2">
        <f t="shared" si="7"/>
        <v>2607.5833333333335</v>
      </c>
      <c r="G21" s="2">
        <f t="shared" si="8"/>
        <v>2619.2083333333335</v>
      </c>
      <c r="H21" s="2">
        <f t="shared" si="9"/>
        <v>586.70624999999995</v>
      </c>
      <c r="I21" s="2">
        <f t="shared" si="10"/>
        <v>589.32187499999986</v>
      </c>
      <c r="J21" s="3">
        <f t="shared" si="11"/>
        <v>1.1644739981864749</v>
      </c>
      <c r="K21" s="5">
        <v>1.159</v>
      </c>
      <c r="L21" s="8">
        <f t="shared" si="3"/>
        <v>2631.5789473684208</v>
      </c>
      <c r="M21" s="6">
        <f t="shared" si="0"/>
        <v>2643.8105772115068</v>
      </c>
      <c r="N21" s="6">
        <f t="shared" si="4"/>
        <v>3064.1764589881363</v>
      </c>
      <c r="O21" s="3">
        <f t="shared" si="12"/>
        <v>1.1644739981864751</v>
      </c>
      <c r="P21" s="5">
        <v>1.159</v>
      </c>
      <c r="Q21" s="6">
        <f t="shared" si="5"/>
        <v>592.10526315789468</v>
      </c>
      <c r="R21" s="6">
        <f t="shared" si="1"/>
        <v>600.61364985637431</v>
      </c>
      <c r="S21" s="6">
        <f t="shared" si="6"/>
        <v>696.11122018353785</v>
      </c>
    </row>
    <row r="22" spans="1:26" x14ac:dyDescent="0.25">
      <c r="A22">
        <v>21</v>
      </c>
      <c r="C22" s="1">
        <v>42248</v>
      </c>
      <c r="D22" s="2">
        <v>3130</v>
      </c>
      <c r="E22" s="2">
        <f t="shared" si="2"/>
        <v>704.25</v>
      </c>
      <c r="F22" s="2">
        <f t="shared" si="7"/>
        <v>2630.8333333333335</v>
      </c>
      <c r="G22" s="2">
        <f t="shared" si="8"/>
        <v>2646.791666666667</v>
      </c>
      <c r="H22" s="2">
        <f t="shared" si="9"/>
        <v>591.93749999999989</v>
      </c>
      <c r="I22" s="2">
        <f t="shared" si="10"/>
        <v>595.52812499999993</v>
      </c>
      <c r="J22" s="3">
        <f t="shared" si="11"/>
        <v>1.1825637957905009</v>
      </c>
      <c r="K22" s="5">
        <v>1.198</v>
      </c>
      <c r="L22" s="8">
        <f t="shared" si="3"/>
        <v>2612.6878130217028</v>
      </c>
      <c r="M22" s="6">
        <f t="shared" si="0"/>
        <v>2668.6041215745654</v>
      </c>
      <c r="N22" s="6">
        <f t="shared" si="4"/>
        <v>3196.9877376463292</v>
      </c>
      <c r="O22" s="3">
        <f t="shared" si="12"/>
        <v>1.1825637957905013</v>
      </c>
      <c r="P22" s="5">
        <v>1.198</v>
      </c>
      <c r="Q22" s="6">
        <f t="shared" si="5"/>
        <v>587.85475792988314</v>
      </c>
      <c r="R22" s="6">
        <f t="shared" si="1"/>
        <v>607.0403153105342</v>
      </c>
      <c r="S22" s="6">
        <f t="shared" si="6"/>
        <v>727.23429774201998</v>
      </c>
    </row>
    <row r="23" spans="1:26" x14ac:dyDescent="0.25">
      <c r="A23">
        <v>22</v>
      </c>
      <c r="C23" s="1">
        <v>42278</v>
      </c>
      <c r="D23" s="2">
        <v>2571</v>
      </c>
      <c r="E23" s="2">
        <f t="shared" si="2"/>
        <v>578.47500000000002</v>
      </c>
      <c r="F23" s="2">
        <f t="shared" si="7"/>
        <v>2662.75</v>
      </c>
      <c r="G23" s="2">
        <f t="shared" si="8"/>
        <v>2671.833333333333</v>
      </c>
      <c r="H23" s="2">
        <f t="shared" si="9"/>
        <v>599.11874999999998</v>
      </c>
      <c r="I23" s="2">
        <f t="shared" si="10"/>
        <v>601.16249999999991</v>
      </c>
      <c r="J23" s="3">
        <f t="shared" si="11"/>
        <v>0.96226062004865587</v>
      </c>
      <c r="K23" s="5">
        <v>0.96</v>
      </c>
      <c r="L23" s="8">
        <f t="shared" si="3"/>
        <v>2678.125</v>
      </c>
      <c r="M23" s="6">
        <f t="shared" si="0"/>
        <v>2693.397665937624</v>
      </c>
      <c r="N23" s="6">
        <f t="shared" si="4"/>
        <v>2585.6617593001188</v>
      </c>
      <c r="O23" s="3">
        <f t="shared" si="12"/>
        <v>0.96226062004865587</v>
      </c>
      <c r="P23" s="5">
        <v>0.96</v>
      </c>
      <c r="Q23" s="6">
        <f t="shared" si="5"/>
        <v>602.578125</v>
      </c>
      <c r="R23" s="6">
        <f t="shared" si="1"/>
        <v>613.46698076469409</v>
      </c>
      <c r="S23" s="6">
        <f t="shared" si="6"/>
        <v>588.92830153410625</v>
      </c>
    </row>
    <row r="24" spans="1:26" x14ac:dyDescent="0.25">
      <c r="A24">
        <v>23</v>
      </c>
      <c r="C24" s="1">
        <v>42309</v>
      </c>
      <c r="D24" s="2">
        <v>2254</v>
      </c>
      <c r="E24" s="2">
        <f t="shared" si="2"/>
        <v>507.15000000000003</v>
      </c>
      <c r="F24" s="2">
        <f t="shared" si="7"/>
        <v>2680.9166666666665</v>
      </c>
      <c r="G24" s="2">
        <f t="shared" si="8"/>
        <v>2690.25</v>
      </c>
      <c r="H24" s="2">
        <f t="shared" si="9"/>
        <v>603.20624999999995</v>
      </c>
      <c r="I24" s="2">
        <f t="shared" si="10"/>
        <v>605.30624999999998</v>
      </c>
      <c r="J24" s="3">
        <f t="shared" si="11"/>
        <v>0.83784034940990615</v>
      </c>
      <c r="K24" s="5">
        <v>0.876</v>
      </c>
      <c r="L24" s="8">
        <f t="shared" si="3"/>
        <v>2573.0593607305937</v>
      </c>
      <c r="M24" s="6">
        <f t="shared" si="0"/>
        <v>2718.1912103006825</v>
      </c>
      <c r="N24" s="6">
        <f t="shared" si="4"/>
        <v>2381.1355002233977</v>
      </c>
      <c r="O24" s="3">
        <f t="shared" si="12"/>
        <v>0.83784034940990626</v>
      </c>
      <c r="P24" s="5">
        <v>0.876</v>
      </c>
      <c r="Q24" s="6">
        <f t="shared" si="5"/>
        <v>578.93835616438355</v>
      </c>
      <c r="R24" s="6">
        <f t="shared" si="1"/>
        <v>619.89364621885397</v>
      </c>
      <c r="S24" s="6">
        <f t="shared" si="6"/>
        <v>543.02683408771611</v>
      </c>
    </row>
    <row r="25" spans="1:26" x14ac:dyDescent="0.25">
      <c r="A25">
        <v>24</v>
      </c>
      <c r="C25" s="1">
        <v>42339</v>
      </c>
      <c r="D25" s="2">
        <v>2272</v>
      </c>
      <c r="E25" s="2">
        <f t="shared" si="2"/>
        <v>511.2</v>
      </c>
      <c r="F25" s="2">
        <f t="shared" si="7"/>
        <v>2699.5833333333335</v>
      </c>
      <c r="G25" s="2">
        <f t="shared" si="8"/>
        <v>2712.25</v>
      </c>
      <c r="H25" s="2">
        <f t="shared" si="9"/>
        <v>607.40625</v>
      </c>
      <c r="I25" s="2">
        <f t="shared" si="10"/>
        <v>610.25624999999991</v>
      </c>
      <c r="J25" s="3">
        <f t="shared" si="11"/>
        <v>0.83768089224813347</v>
      </c>
      <c r="K25" s="5">
        <v>0.83299999999999996</v>
      </c>
      <c r="L25" s="8">
        <f t="shared" si="3"/>
        <v>2727.4909963985597</v>
      </c>
      <c r="M25" s="6">
        <f t="shared" si="0"/>
        <v>2742.9847546637411</v>
      </c>
      <c r="N25" s="6">
        <f t="shared" si="4"/>
        <v>2284.9063006348961</v>
      </c>
      <c r="O25" s="3">
        <f t="shared" si="12"/>
        <v>0.83768089224813358</v>
      </c>
      <c r="P25" s="5">
        <v>0.83299999999999996</v>
      </c>
      <c r="Q25" s="6">
        <f t="shared" si="5"/>
        <v>613.68547418967592</v>
      </c>
      <c r="R25" s="6">
        <f t="shared" si="1"/>
        <v>626.32031167301386</v>
      </c>
      <c r="S25" s="6">
        <f t="shared" si="6"/>
        <v>521.72481962362053</v>
      </c>
    </row>
    <row r="26" spans="1:26" x14ac:dyDescent="0.25">
      <c r="A26">
        <v>25</v>
      </c>
      <c r="B26" t="s">
        <v>7</v>
      </c>
      <c r="C26" s="1">
        <v>42370</v>
      </c>
      <c r="D26" s="2">
        <v>2218</v>
      </c>
      <c r="E26" s="2">
        <f t="shared" si="2"/>
        <v>499.05</v>
      </c>
      <c r="F26" s="2">
        <f t="shared" si="7"/>
        <v>2724.9166666666665</v>
      </c>
      <c r="G26" s="2">
        <f t="shared" si="8"/>
        <v>2740.708333333333</v>
      </c>
      <c r="H26" s="2">
        <f t="shared" si="9"/>
        <v>613.10624999999993</v>
      </c>
      <c r="I26" s="2">
        <f t="shared" si="10"/>
        <v>616.65937499999995</v>
      </c>
      <c r="J26" s="3">
        <f t="shared" si="11"/>
        <v>0.80927983945756121</v>
      </c>
      <c r="K26" s="5">
        <v>0.81299999999999994</v>
      </c>
      <c r="L26" s="8">
        <f t="shared" si="3"/>
        <v>2728.1672816728169</v>
      </c>
      <c r="M26" s="6">
        <f t="shared" si="0"/>
        <v>2767.7782990267992</v>
      </c>
      <c r="N26" s="6">
        <f t="shared" si="4"/>
        <v>2250.2037571087876</v>
      </c>
      <c r="O26" s="3">
        <f t="shared" si="12"/>
        <v>0.80927983945756121</v>
      </c>
      <c r="P26" s="5">
        <v>0.81299999999999994</v>
      </c>
      <c r="Q26" s="6">
        <f t="shared" si="5"/>
        <v>613.83763837638378</v>
      </c>
      <c r="R26" s="6">
        <f t="shared" si="1"/>
        <v>632.74697712717375</v>
      </c>
      <c r="S26" s="6">
        <f t="shared" si="6"/>
        <v>514.42329240439221</v>
      </c>
    </row>
    <row r="27" spans="1:26" x14ac:dyDescent="0.25">
      <c r="A27">
        <v>26</v>
      </c>
      <c r="C27" s="1">
        <v>42401</v>
      </c>
      <c r="D27" s="2">
        <v>2340</v>
      </c>
      <c r="E27" s="2">
        <f t="shared" si="2"/>
        <v>526.5</v>
      </c>
      <c r="F27" s="2">
        <f t="shared" si="7"/>
        <v>2756.5</v>
      </c>
      <c r="G27" s="2">
        <f t="shared" si="8"/>
        <v>2775.125</v>
      </c>
      <c r="H27" s="2">
        <f t="shared" si="9"/>
        <v>620.21249999999998</v>
      </c>
      <c r="I27" s="2">
        <f t="shared" si="10"/>
        <v>624.40312500000005</v>
      </c>
      <c r="J27" s="3">
        <f t="shared" si="11"/>
        <v>0.84320526102427817</v>
      </c>
      <c r="K27" s="5">
        <v>0.84499999999999997</v>
      </c>
      <c r="L27" s="8">
        <f t="shared" si="3"/>
        <v>2769.2307692307695</v>
      </c>
      <c r="M27" s="6">
        <f t="shared" si="0"/>
        <v>2792.5718433898578</v>
      </c>
      <c r="N27" s="6">
        <f t="shared" si="4"/>
        <v>2359.72320766443</v>
      </c>
      <c r="O27" s="3">
        <f t="shared" si="12"/>
        <v>0.84320526102427817</v>
      </c>
      <c r="P27" s="5">
        <v>0.84499999999999997</v>
      </c>
      <c r="Q27" s="6">
        <f t="shared" si="5"/>
        <v>623.07692307692309</v>
      </c>
      <c r="R27" s="6">
        <f t="shared" si="1"/>
        <v>639.17364258133364</v>
      </c>
      <c r="S27" s="6">
        <f t="shared" si="6"/>
        <v>540.10172798122687</v>
      </c>
    </row>
    <row r="28" spans="1:26" x14ac:dyDescent="0.25">
      <c r="A28">
        <v>27</v>
      </c>
      <c r="C28" s="1">
        <v>42430</v>
      </c>
      <c r="D28" s="2">
        <v>2525</v>
      </c>
      <c r="E28" s="2">
        <f t="shared" si="2"/>
        <v>568.125</v>
      </c>
      <c r="F28" s="2">
        <f t="shared" si="7"/>
        <v>2793.75</v>
      </c>
      <c r="G28" s="2">
        <f t="shared" si="8"/>
        <v>2817.125</v>
      </c>
      <c r="H28" s="2">
        <f t="shared" si="9"/>
        <v>628.59375</v>
      </c>
      <c r="I28" s="2">
        <f t="shared" si="10"/>
        <v>633.85312499999998</v>
      </c>
      <c r="J28" s="3">
        <f t="shared" si="11"/>
        <v>0.89630385588143946</v>
      </c>
      <c r="K28" s="5">
        <v>0.88200000000000001</v>
      </c>
      <c r="L28" s="8">
        <f t="shared" si="3"/>
        <v>2862.8117913832198</v>
      </c>
      <c r="M28" s="6">
        <f t="shared" si="0"/>
        <v>2817.3653877529164</v>
      </c>
      <c r="N28" s="6">
        <f t="shared" si="4"/>
        <v>2484.9162719980723</v>
      </c>
      <c r="O28" s="3">
        <f t="shared" si="12"/>
        <v>0.89630385588143946</v>
      </c>
      <c r="P28" s="5">
        <v>0.88200000000000001</v>
      </c>
      <c r="Q28" s="6">
        <f t="shared" si="5"/>
        <v>644.13265306122446</v>
      </c>
      <c r="R28" s="6">
        <f t="shared" si="1"/>
        <v>645.60030803549353</v>
      </c>
      <c r="S28" s="6">
        <f t="shared" si="6"/>
        <v>569.4194716873053</v>
      </c>
    </row>
    <row r="29" spans="1:26" x14ac:dyDescent="0.25">
      <c r="A29">
        <v>28</v>
      </c>
      <c r="C29" s="1">
        <v>42461</v>
      </c>
      <c r="D29" s="2">
        <v>2799</v>
      </c>
      <c r="E29" s="2">
        <f t="shared" si="2"/>
        <v>629.77499999999998</v>
      </c>
      <c r="F29" s="2">
        <f t="shared" si="7"/>
        <v>2840.5</v>
      </c>
      <c r="G29" s="2">
        <f t="shared" si="8"/>
        <v>2850.5</v>
      </c>
      <c r="H29" s="2">
        <f t="shared" si="9"/>
        <v>639.11249999999995</v>
      </c>
      <c r="I29" s="2">
        <f t="shared" si="10"/>
        <v>641.36249999999995</v>
      </c>
      <c r="J29" s="3">
        <f t="shared" si="11"/>
        <v>0.98193299421154179</v>
      </c>
      <c r="K29" s="5">
        <v>0.94699999999999995</v>
      </c>
      <c r="L29" s="8">
        <f t="shared" si="3"/>
        <v>2955.6494192185851</v>
      </c>
      <c r="M29" s="6">
        <f t="shared" si="0"/>
        <v>2842.1589321159749</v>
      </c>
      <c r="N29" s="6">
        <f t="shared" si="4"/>
        <v>2691.5245087138283</v>
      </c>
      <c r="O29" s="3">
        <f t="shared" si="12"/>
        <v>0.9819329942115419</v>
      </c>
      <c r="P29" s="5">
        <v>0.94699999999999995</v>
      </c>
      <c r="Q29" s="6">
        <f t="shared" si="5"/>
        <v>665.02111932418165</v>
      </c>
      <c r="R29" s="6">
        <f t="shared" si="1"/>
        <v>652.02697348965341</v>
      </c>
      <c r="S29" s="6">
        <f t="shared" si="6"/>
        <v>617.4695438947017</v>
      </c>
    </row>
    <row r="30" spans="1:26" x14ac:dyDescent="0.25">
      <c r="A30">
        <v>29</v>
      </c>
      <c r="C30" s="1">
        <v>42491</v>
      </c>
      <c r="D30" s="2">
        <v>2983</v>
      </c>
      <c r="E30" s="2">
        <f t="shared" si="2"/>
        <v>671.17500000000007</v>
      </c>
      <c r="F30" s="2">
        <f t="shared" si="7"/>
        <v>2860.5</v>
      </c>
      <c r="G30" s="2">
        <f t="shared" si="8"/>
        <v>2871.5</v>
      </c>
      <c r="H30" s="2">
        <f t="shared" si="9"/>
        <v>643.61249999999995</v>
      </c>
      <c r="I30" s="2">
        <f t="shared" si="10"/>
        <v>646.08749999999998</v>
      </c>
      <c r="J30" s="3">
        <f t="shared" si="11"/>
        <v>1.038829879853735</v>
      </c>
      <c r="K30" s="5">
        <v>1.0149999999999999</v>
      </c>
      <c r="L30" s="8">
        <f t="shared" si="3"/>
        <v>2938.9162561576359</v>
      </c>
      <c r="M30" s="6">
        <f t="shared" si="0"/>
        <v>2866.9524764790335</v>
      </c>
      <c r="N30" s="6">
        <f t="shared" si="4"/>
        <v>2909.9567636262186</v>
      </c>
      <c r="O30" s="3">
        <f t="shared" si="12"/>
        <v>1.0388298798537352</v>
      </c>
      <c r="P30" s="5">
        <v>1.0149999999999999</v>
      </c>
      <c r="Q30" s="6">
        <f t="shared" si="5"/>
        <v>661.25615763546807</v>
      </c>
      <c r="R30" s="6">
        <f t="shared" si="1"/>
        <v>658.4536389438133</v>
      </c>
      <c r="S30" s="6">
        <f t="shared" si="6"/>
        <v>668.33044352797049</v>
      </c>
    </row>
    <row r="31" spans="1:26" x14ac:dyDescent="0.25">
      <c r="A31">
        <v>30</v>
      </c>
      <c r="C31" s="1">
        <v>42522</v>
      </c>
      <c r="D31" s="2">
        <v>3018</v>
      </c>
      <c r="E31" s="2">
        <f t="shared" si="2"/>
        <v>679.05000000000007</v>
      </c>
      <c r="F31" s="2">
        <f t="shared" si="7"/>
        <v>2882.5</v>
      </c>
      <c r="G31" s="2">
        <f t="shared" si="8"/>
        <v>2893.208333333333</v>
      </c>
      <c r="H31" s="2">
        <f t="shared" si="9"/>
        <v>648.5625</v>
      </c>
      <c r="I31" s="2">
        <f t="shared" si="10"/>
        <v>650.97187499999995</v>
      </c>
      <c r="J31" s="3">
        <f t="shared" si="11"/>
        <v>1.0431326238172733</v>
      </c>
      <c r="K31" s="5">
        <v>1.0720000000000001</v>
      </c>
      <c r="L31" s="8">
        <f t="shared" si="3"/>
        <v>2815.2985074626863</v>
      </c>
      <c r="M31" s="6">
        <f t="shared" si="0"/>
        <v>2891.7460208420916</v>
      </c>
      <c r="N31" s="6">
        <f t="shared" si="4"/>
        <v>3099.9517343427224</v>
      </c>
      <c r="O31" s="3">
        <f t="shared" si="12"/>
        <v>1.0431326238172733</v>
      </c>
      <c r="P31" s="5">
        <v>1.0720000000000001</v>
      </c>
      <c r="Q31" s="6">
        <f t="shared" si="5"/>
        <v>633.44216417910445</v>
      </c>
      <c r="R31" s="6">
        <f t="shared" si="1"/>
        <v>664.88030439797319</v>
      </c>
      <c r="S31" s="6">
        <f t="shared" si="6"/>
        <v>712.75168631462725</v>
      </c>
    </row>
    <row r="32" spans="1:26" x14ac:dyDescent="0.25">
      <c r="A32">
        <v>31</v>
      </c>
      <c r="C32" s="1">
        <v>42552</v>
      </c>
      <c r="D32" s="2">
        <v>3235</v>
      </c>
      <c r="E32" s="2">
        <f t="shared" si="2"/>
        <v>727.875</v>
      </c>
      <c r="F32" s="2">
        <f t="shared" si="7"/>
        <v>2903.9166666666665</v>
      </c>
      <c r="G32" s="2">
        <f t="shared" si="8"/>
        <v>2910.6666666666665</v>
      </c>
      <c r="H32" s="2">
        <f t="shared" si="9"/>
        <v>653.38125000000002</v>
      </c>
      <c r="I32" s="2">
        <f t="shared" si="10"/>
        <v>654.9</v>
      </c>
      <c r="J32" s="3">
        <f t="shared" si="11"/>
        <v>1.1114292258360055</v>
      </c>
      <c r="K32" s="5">
        <v>1.1299999999999999</v>
      </c>
      <c r="L32" s="8">
        <f t="shared" si="3"/>
        <v>2862.8318584070798</v>
      </c>
      <c r="M32" s="6">
        <f t="shared" si="0"/>
        <v>2916.5395652051502</v>
      </c>
      <c r="N32" s="6">
        <f t="shared" si="4"/>
        <v>3295.6897086818194</v>
      </c>
      <c r="O32" s="3">
        <f t="shared" si="12"/>
        <v>1.1114292258360055</v>
      </c>
      <c r="P32" s="5">
        <v>1.1299999999999999</v>
      </c>
      <c r="Q32" s="6">
        <f t="shared" si="5"/>
        <v>644.13716814159295</v>
      </c>
      <c r="R32" s="6">
        <f t="shared" si="1"/>
        <v>671.30696985213308</v>
      </c>
      <c r="S32" s="6">
        <f t="shared" si="6"/>
        <v>758.5768759329103</v>
      </c>
    </row>
    <row r="33" spans="1:19" x14ac:dyDescent="0.25">
      <c r="A33">
        <v>32</v>
      </c>
      <c r="C33" s="1">
        <v>42583</v>
      </c>
      <c r="D33" s="2">
        <v>3354</v>
      </c>
      <c r="E33" s="2">
        <f t="shared" si="2"/>
        <v>754.65</v>
      </c>
      <c r="F33" s="2">
        <f t="shared" si="7"/>
        <v>2917.4166666666665</v>
      </c>
      <c r="G33" s="2">
        <f t="shared" si="8"/>
        <v>2914.5</v>
      </c>
      <c r="H33" s="2">
        <f t="shared" si="9"/>
        <v>656.41874999999993</v>
      </c>
      <c r="I33" s="2">
        <f t="shared" si="10"/>
        <v>655.76249999999993</v>
      </c>
      <c r="J33" s="3">
        <f t="shared" si="11"/>
        <v>1.1507977354606278</v>
      </c>
      <c r="K33" s="5">
        <v>1.159</v>
      </c>
      <c r="L33" s="8">
        <f t="shared" si="3"/>
        <v>2893.8740293356341</v>
      </c>
      <c r="M33" s="6">
        <f t="shared" si="0"/>
        <v>2941.3331095682088</v>
      </c>
      <c r="N33" s="6">
        <f t="shared" si="4"/>
        <v>3409.0050739895541</v>
      </c>
      <c r="O33" s="3">
        <f t="shared" si="12"/>
        <v>1.150797735460628</v>
      </c>
      <c r="P33" s="5">
        <v>1.159</v>
      </c>
      <c r="Q33" s="6">
        <f t="shared" si="5"/>
        <v>651.12165660051767</v>
      </c>
      <c r="R33" s="6">
        <f t="shared" si="1"/>
        <v>677.73363530629297</v>
      </c>
      <c r="S33" s="6">
        <f t="shared" si="6"/>
        <v>785.49328331999357</v>
      </c>
    </row>
    <row r="34" spans="1:19" x14ac:dyDescent="0.25">
      <c r="A34">
        <v>33</v>
      </c>
      <c r="C34" s="1">
        <v>42614</v>
      </c>
      <c r="D34" s="2">
        <v>3509</v>
      </c>
      <c r="E34" s="2">
        <f t="shared" si="2"/>
        <v>789.52499999999998</v>
      </c>
      <c r="F34" s="2">
        <f t="shared" si="7"/>
        <v>2911.5833333333335</v>
      </c>
      <c r="G34" s="2">
        <f t="shared" si="8"/>
        <v>2918.041666666667</v>
      </c>
      <c r="H34" s="2">
        <f t="shared" si="9"/>
        <v>655.10624999999993</v>
      </c>
      <c r="I34" s="2">
        <f t="shared" si="10"/>
        <v>656.55937499999993</v>
      </c>
      <c r="J34" s="3">
        <f t="shared" si="11"/>
        <v>1.2025188125597932</v>
      </c>
      <c r="K34" s="5">
        <v>1.198</v>
      </c>
      <c r="L34" s="8">
        <f t="shared" si="3"/>
        <v>2929.0484140233725</v>
      </c>
      <c r="M34" s="6">
        <f t="shared" ref="M34:M61" si="15">$C$122+$C$123*A34</f>
        <v>2966.1266539312674</v>
      </c>
      <c r="N34" s="6">
        <f t="shared" si="4"/>
        <v>3553.4197314096582</v>
      </c>
      <c r="O34" s="3">
        <f t="shared" si="12"/>
        <v>1.2025188125597934</v>
      </c>
      <c r="P34" s="5">
        <v>1.198</v>
      </c>
      <c r="Q34" s="6">
        <f t="shared" si="5"/>
        <v>659.0358931552588</v>
      </c>
      <c r="R34" s="6">
        <f t="shared" ref="R34:R61" si="16">$C$147+$C$148*A34</f>
        <v>684.16030076045286</v>
      </c>
      <c r="S34" s="6">
        <f t="shared" si="6"/>
        <v>819.62404031102244</v>
      </c>
    </row>
    <row r="35" spans="1:19" x14ac:dyDescent="0.25">
      <c r="A35">
        <v>34</v>
      </c>
      <c r="C35" s="1">
        <v>42644</v>
      </c>
      <c r="D35" s="2">
        <v>3018</v>
      </c>
      <c r="E35" s="2">
        <f t="shared" si="2"/>
        <v>679.05000000000007</v>
      </c>
      <c r="F35" s="2">
        <f t="shared" si="7"/>
        <v>2924.5</v>
      </c>
      <c r="G35" s="2">
        <f t="shared" si="8"/>
        <v>2944.75</v>
      </c>
      <c r="H35" s="2">
        <f t="shared" si="9"/>
        <v>658.01249999999993</v>
      </c>
      <c r="I35" s="2">
        <f t="shared" si="10"/>
        <v>662.56874999999991</v>
      </c>
      <c r="J35" s="3">
        <f t="shared" si="11"/>
        <v>1.0248747771457678</v>
      </c>
      <c r="K35" s="5">
        <v>0.96</v>
      </c>
      <c r="L35" s="8">
        <f t="shared" si="3"/>
        <v>3143.75</v>
      </c>
      <c r="M35" s="6">
        <f t="shared" si="15"/>
        <v>2990.9201982943259</v>
      </c>
      <c r="N35" s="6">
        <f t="shared" si="4"/>
        <v>2871.2833903625528</v>
      </c>
      <c r="O35" s="3">
        <f t="shared" si="12"/>
        <v>1.0248747771457682</v>
      </c>
      <c r="P35" s="5">
        <v>0.96</v>
      </c>
      <c r="Q35" s="6">
        <f t="shared" si="5"/>
        <v>707.34375000000011</v>
      </c>
      <c r="R35" s="6">
        <f t="shared" si="16"/>
        <v>690.58696621461274</v>
      </c>
      <c r="S35" s="6">
        <f t="shared" si="6"/>
        <v>662.96348756602822</v>
      </c>
    </row>
    <row r="36" spans="1:19" x14ac:dyDescent="0.25">
      <c r="A36">
        <v>35</v>
      </c>
      <c r="C36" s="1">
        <v>42675</v>
      </c>
      <c r="D36" s="2">
        <v>2815</v>
      </c>
      <c r="E36" s="2">
        <f t="shared" si="2"/>
        <v>633.375</v>
      </c>
      <c r="F36" s="2">
        <f t="shared" si="7"/>
        <v>2965</v>
      </c>
      <c r="G36" s="2">
        <f t="shared" si="8"/>
        <v>2980.916666666667</v>
      </c>
      <c r="H36" s="2">
        <f t="shared" si="9"/>
        <v>667.12499999999989</v>
      </c>
      <c r="I36" s="2">
        <f t="shared" si="10"/>
        <v>670.70624999999995</v>
      </c>
      <c r="J36" s="3">
        <f t="shared" si="11"/>
        <v>0.94434038746470594</v>
      </c>
      <c r="K36" s="5">
        <v>0.876</v>
      </c>
      <c r="L36" s="8">
        <f t="shared" si="3"/>
        <v>3213.4703196347032</v>
      </c>
      <c r="M36" s="6">
        <f t="shared" si="15"/>
        <v>3015.7137426573845</v>
      </c>
      <c r="N36" s="6">
        <f t="shared" si="4"/>
        <v>2641.7652385678689</v>
      </c>
      <c r="O36" s="3">
        <f t="shared" si="12"/>
        <v>0.94434038746470617</v>
      </c>
      <c r="P36" s="5">
        <v>0.876</v>
      </c>
      <c r="Q36" s="6">
        <f t="shared" si="5"/>
        <v>723.03082191780823</v>
      </c>
      <c r="R36" s="6">
        <f t="shared" si="16"/>
        <v>697.01363166877263</v>
      </c>
      <c r="S36" s="6">
        <f t="shared" si="6"/>
        <v>610.58394134184482</v>
      </c>
    </row>
    <row r="37" spans="1:19" x14ac:dyDescent="0.25">
      <c r="A37">
        <v>36</v>
      </c>
      <c r="C37" s="1">
        <v>42705</v>
      </c>
      <c r="D37" s="2">
        <v>2512</v>
      </c>
      <c r="E37" s="2">
        <f t="shared" si="2"/>
        <v>565.20000000000005</v>
      </c>
      <c r="F37" s="2">
        <f t="shared" si="7"/>
        <v>2996.8333333333335</v>
      </c>
      <c r="G37" s="2">
        <f t="shared" si="8"/>
        <v>3015.5833333333335</v>
      </c>
      <c r="H37" s="2">
        <f t="shared" si="9"/>
        <v>674.28749999999991</v>
      </c>
      <c r="I37" s="2">
        <f t="shared" si="10"/>
        <v>678.50624999999991</v>
      </c>
      <c r="J37" s="3">
        <f t="shared" si="11"/>
        <v>0.833006328239423</v>
      </c>
      <c r="K37" s="5">
        <v>0.83299999999999996</v>
      </c>
      <c r="L37" s="8">
        <f t="shared" si="3"/>
        <v>3015.6062424969991</v>
      </c>
      <c r="M37" s="6">
        <f t="shared" si="15"/>
        <v>3040.5072870204431</v>
      </c>
      <c r="N37" s="6">
        <f t="shared" si="4"/>
        <v>2532.742570088029</v>
      </c>
      <c r="O37" s="3">
        <f t="shared" si="12"/>
        <v>0.83300632823942322</v>
      </c>
      <c r="P37" s="5">
        <v>0.83299999999999996</v>
      </c>
      <c r="Q37" s="6">
        <f t="shared" si="5"/>
        <v>678.51140456182486</v>
      </c>
      <c r="R37" s="6">
        <f t="shared" si="16"/>
        <v>703.44029712293252</v>
      </c>
      <c r="S37" s="6">
        <f t="shared" si="6"/>
        <v>585.96576750340273</v>
      </c>
    </row>
    <row r="38" spans="1:19" x14ac:dyDescent="0.25">
      <c r="A38">
        <v>37</v>
      </c>
      <c r="B38" t="s">
        <v>8</v>
      </c>
      <c r="C38" s="1">
        <v>42736</v>
      </c>
      <c r="D38" s="2">
        <v>2482</v>
      </c>
      <c r="E38" s="2">
        <f t="shared" si="2"/>
        <v>558.45000000000005</v>
      </c>
      <c r="F38" s="2">
        <f t="shared" si="7"/>
        <v>3034.3333333333335</v>
      </c>
      <c r="G38" s="2">
        <f t="shared" si="8"/>
        <v>3058.5833333333335</v>
      </c>
      <c r="H38" s="2">
        <f t="shared" si="9"/>
        <v>682.72499999999991</v>
      </c>
      <c r="I38" s="2">
        <f t="shared" si="10"/>
        <v>688.18124999999986</v>
      </c>
      <c r="J38" s="3">
        <f t="shared" si="11"/>
        <v>0.81148679944418711</v>
      </c>
      <c r="K38" s="5">
        <v>0.81299999999999994</v>
      </c>
      <c r="L38" s="8">
        <f t="shared" si="3"/>
        <v>3052.8905289052891</v>
      </c>
      <c r="M38" s="6">
        <f t="shared" si="15"/>
        <v>3065.3008313835016</v>
      </c>
      <c r="N38" s="6">
        <f t="shared" si="4"/>
        <v>2492.0895759147866</v>
      </c>
      <c r="O38" s="3">
        <f t="shared" si="12"/>
        <v>0.81148679944418733</v>
      </c>
      <c r="P38" s="5">
        <v>0.81299999999999994</v>
      </c>
      <c r="Q38" s="6">
        <f t="shared" si="5"/>
        <v>686.90036900369012</v>
      </c>
      <c r="R38" s="6">
        <f t="shared" si="16"/>
        <v>709.86696257709241</v>
      </c>
      <c r="S38" s="6">
        <f t="shared" si="6"/>
        <v>577.12184057517607</v>
      </c>
    </row>
    <row r="39" spans="1:19" x14ac:dyDescent="0.25">
      <c r="A39">
        <v>38</v>
      </c>
      <c r="C39" s="1">
        <v>42767</v>
      </c>
      <c r="D39" s="2">
        <v>2597</v>
      </c>
      <c r="E39" s="2">
        <f t="shared" si="2"/>
        <v>584.32500000000005</v>
      </c>
      <c r="F39" s="2">
        <f t="shared" si="7"/>
        <v>3082.8333333333335</v>
      </c>
      <c r="G39" s="2">
        <f t="shared" si="8"/>
        <v>3092</v>
      </c>
      <c r="H39" s="2">
        <f t="shared" si="9"/>
        <v>693.63749999999993</v>
      </c>
      <c r="I39" s="2">
        <f t="shared" si="10"/>
        <v>695.69999999999993</v>
      </c>
      <c r="J39" s="3">
        <f t="shared" si="11"/>
        <v>0.83990944372574383</v>
      </c>
      <c r="K39" s="5">
        <v>0.84499999999999997</v>
      </c>
      <c r="L39" s="8">
        <f t="shared" si="3"/>
        <v>3073.3727810650889</v>
      </c>
      <c r="M39" s="6">
        <f t="shared" si="15"/>
        <v>3090.0943757465598</v>
      </c>
      <c r="N39" s="6">
        <f t="shared" si="4"/>
        <v>2611.1297475058427</v>
      </c>
      <c r="O39" s="3">
        <f t="shared" si="12"/>
        <v>0.83990944372574405</v>
      </c>
      <c r="P39" s="5">
        <v>0.84499999999999997</v>
      </c>
      <c r="Q39" s="6">
        <f t="shared" si="5"/>
        <v>691.50887573964508</v>
      </c>
      <c r="R39" s="6">
        <f t="shared" si="16"/>
        <v>716.2936280312523</v>
      </c>
      <c r="S39" s="6">
        <f t="shared" si="6"/>
        <v>605.26811568640812</v>
      </c>
    </row>
    <row r="40" spans="1:19" x14ac:dyDescent="0.25">
      <c r="A40">
        <v>39</v>
      </c>
      <c r="C40" s="1">
        <v>42795</v>
      </c>
      <c r="D40" s="2">
        <v>2687</v>
      </c>
      <c r="E40" s="2">
        <f t="shared" si="2"/>
        <v>604.57500000000005</v>
      </c>
      <c r="F40" s="2">
        <f t="shared" si="7"/>
        <v>3101.1666666666665</v>
      </c>
      <c r="G40" s="2">
        <f t="shared" si="8"/>
        <v>3117.5416666666665</v>
      </c>
      <c r="H40" s="2">
        <f t="shared" si="9"/>
        <v>697.76249999999993</v>
      </c>
      <c r="I40" s="2">
        <f t="shared" si="10"/>
        <v>701.44687499999998</v>
      </c>
      <c r="J40" s="3">
        <f t="shared" si="11"/>
        <v>0.86189706098555219</v>
      </c>
      <c r="K40" s="5">
        <v>0.88200000000000001</v>
      </c>
      <c r="L40" s="8">
        <f t="shared" si="3"/>
        <v>3046.4852607709749</v>
      </c>
      <c r="M40" s="6">
        <f t="shared" si="15"/>
        <v>3114.8879201096183</v>
      </c>
      <c r="N40" s="6">
        <f t="shared" si="4"/>
        <v>2747.3311455366834</v>
      </c>
      <c r="O40" s="3">
        <f t="shared" si="12"/>
        <v>0.8618970609855523</v>
      </c>
      <c r="P40" s="5">
        <v>0.88200000000000001</v>
      </c>
      <c r="Q40" s="6">
        <f t="shared" si="5"/>
        <v>685.4591836734694</v>
      </c>
      <c r="R40" s="6">
        <f t="shared" si="16"/>
        <v>722.72029348541218</v>
      </c>
      <c r="S40" s="6">
        <f t="shared" si="6"/>
        <v>637.43929885413354</v>
      </c>
    </row>
    <row r="41" spans="1:19" x14ac:dyDescent="0.25">
      <c r="A41">
        <v>40</v>
      </c>
      <c r="C41" s="1">
        <v>42826</v>
      </c>
      <c r="D41" s="2">
        <v>2729</v>
      </c>
      <c r="E41" s="2">
        <f t="shared" si="2"/>
        <v>614.02499999999998</v>
      </c>
      <c r="F41" s="2">
        <f t="shared" si="7"/>
        <v>3133.9166666666665</v>
      </c>
      <c r="G41" s="2">
        <f t="shared" si="8"/>
        <v>3154.708333333333</v>
      </c>
      <c r="H41" s="2">
        <f t="shared" si="9"/>
        <v>705.13125000000002</v>
      </c>
      <c r="I41" s="2">
        <f t="shared" si="10"/>
        <v>709.80937500000005</v>
      </c>
      <c r="J41" s="3">
        <f t="shared" si="11"/>
        <v>0.8650561990675314</v>
      </c>
      <c r="K41" s="5">
        <v>0.94699999999999995</v>
      </c>
      <c r="L41" s="8">
        <f t="shared" si="3"/>
        <v>2881.7317845828934</v>
      </c>
      <c r="M41" s="6">
        <f t="shared" si="15"/>
        <v>3139.6814644726769</v>
      </c>
      <c r="N41" s="6">
        <f t="shared" si="4"/>
        <v>2973.2783468556249</v>
      </c>
      <c r="O41" s="3">
        <f t="shared" si="12"/>
        <v>0.86505619906753128</v>
      </c>
      <c r="P41" s="5">
        <v>0.94699999999999995</v>
      </c>
      <c r="Q41" s="6">
        <f t="shared" si="5"/>
        <v>648.389651531151</v>
      </c>
      <c r="R41" s="6">
        <f t="shared" si="16"/>
        <v>729.14695893957196</v>
      </c>
      <c r="S41" s="6">
        <f t="shared" si="6"/>
        <v>690.50217011577456</v>
      </c>
    </row>
    <row r="42" spans="1:19" x14ac:dyDescent="0.25">
      <c r="A42">
        <v>41</v>
      </c>
      <c r="C42" s="1">
        <v>42856</v>
      </c>
      <c r="D42" s="2">
        <v>3138</v>
      </c>
      <c r="E42" s="2">
        <f t="shared" si="2"/>
        <v>706.05000000000007</v>
      </c>
      <c r="F42" s="2">
        <f t="shared" si="7"/>
        <v>3175.5</v>
      </c>
      <c r="G42" s="2">
        <f t="shared" si="8"/>
        <v>3201.125</v>
      </c>
      <c r="H42" s="2">
        <f t="shared" si="9"/>
        <v>714.48750000000007</v>
      </c>
      <c r="I42" s="2">
        <f t="shared" si="10"/>
        <v>720.25312500000018</v>
      </c>
      <c r="J42" s="3">
        <f t="shared" si="11"/>
        <v>0.98028037018235781</v>
      </c>
      <c r="K42" s="5">
        <v>1.0149999999999999</v>
      </c>
      <c r="L42" s="8">
        <f t="shared" si="3"/>
        <v>3091.6256157635471</v>
      </c>
      <c r="M42" s="6">
        <f t="shared" si="15"/>
        <v>3164.4750088357355</v>
      </c>
      <c r="N42" s="6">
        <f t="shared" si="4"/>
        <v>3211.9421339682713</v>
      </c>
      <c r="O42" s="3">
        <f t="shared" si="12"/>
        <v>0.98028037018235759</v>
      </c>
      <c r="P42" s="5">
        <v>1.0149999999999999</v>
      </c>
      <c r="Q42" s="6">
        <f t="shared" si="5"/>
        <v>695.61576354679812</v>
      </c>
      <c r="R42" s="6">
        <f t="shared" si="16"/>
        <v>735.57362439373196</v>
      </c>
      <c r="S42" s="6">
        <f t="shared" si="6"/>
        <v>746.60722875963791</v>
      </c>
    </row>
    <row r="43" spans="1:19" x14ac:dyDescent="0.25">
      <c r="A43">
        <v>42</v>
      </c>
      <c r="C43" s="1">
        <v>42887</v>
      </c>
      <c r="D43" s="2">
        <v>3504</v>
      </c>
      <c r="E43" s="2">
        <f t="shared" si="2"/>
        <v>788.4</v>
      </c>
      <c r="F43" s="2">
        <f t="shared" si="7"/>
        <v>3226.75</v>
      </c>
      <c r="G43" s="2">
        <f t="shared" si="8"/>
        <v>3248.875</v>
      </c>
      <c r="H43" s="2">
        <f t="shared" si="9"/>
        <v>726.01875000000018</v>
      </c>
      <c r="I43" s="2">
        <f t="shared" si="10"/>
        <v>730.99687500000005</v>
      </c>
      <c r="J43" s="3">
        <f t="shared" si="11"/>
        <v>1.0785271824862452</v>
      </c>
      <c r="K43" s="5">
        <v>1.0720000000000001</v>
      </c>
      <c r="L43" s="8">
        <f t="shared" si="3"/>
        <v>3268.65671641791</v>
      </c>
      <c r="M43" s="6">
        <f t="shared" si="15"/>
        <v>3189.2685531987941</v>
      </c>
      <c r="N43" s="6">
        <f t="shared" si="4"/>
        <v>3418.8958890291074</v>
      </c>
      <c r="O43" s="3">
        <f t="shared" si="12"/>
        <v>1.0785271824862452</v>
      </c>
      <c r="P43" s="5">
        <v>1.0720000000000001</v>
      </c>
      <c r="Q43" s="6">
        <f t="shared" si="5"/>
        <v>735.44776119402979</v>
      </c>
      <c r="R43" s="6">
        <f t="shared" si="16"/>
        <v>742.00028984789174</v>
      </c>
      <c r="S43" s="6">
        <f t="shared" si="6"/>
        <v>795.42431071694</v>
      </c>
    </row>
    <row r="44" spans="1:19" x14ac:dyDescent="0.25">
      <c r="A44">
        <v>43</v>
      </c>
      <c r="C44" s="1">
        <v>42917</v>
      </c>
      <c r="D44" s="2">
        <v>3617</v>
      </c>
      <c r="E44" s="2">
        <f t="shared" si="2"/>
        <v>813.82500000000005</v>
      </c>
      <c r="F44" s="2">
        <f t="shared" si="7"/>
        <v>3271</v>
      </c>
      <c r="G44" s="2">
        <f t="shared" si="8"/>
        <v>3295.875</v>
      </c>
      <c r="H44" s="2">
        <f t="shared" si="9"/>
        <v>735.97500000000002</v>
      </c>
      <c r="I44" s="2">
        <f t="shared" si="10"/>
        <v>741.57187499999998</v>
      </c>
      <c r="J44" s="3">
        <f t="shared" si="11"/>
        <v>1.0974323965563015</v>
      </c>
      <c r="K44" s="5">
        <v>1.1299999999999999</v>
      </c>
      <c r="L44" s="8">
        <f t="shared" si="3"/>
        <v>3200.8849557522126</v>
      </c>
      <c r="M44" s="6">
        <f t="shared" si="15"/>
        <v>3214.0620975618522</v>
      </c>
      <c r="N44" s="6">
        <f t="shared" si="4"/>
        <v>3631.8901702448925</v>
      </c>
      <c r="O44" s="3">
        <f t="shared" si="12"/>
        <v>1.0974323965563015</v>
      </c>
      <c r="P44" s="5">
        <v>1.1299999999999999</v>
      </c>
      <c r="Q44" s="6">
        <f t="shared" si="5"/>
        <v>720.19911504424795</v>
      </c>
      <c r="R44" s="6">
        <f t="shared" si="16"/>
        <v>748.42695530205174</v>
      </c>
      <c r="S44" s="6">
        <f t="shared" si="6"/>
        <v>845.72245949131843</v>
      </c>
    </row>
    <row r="45" spans="1:19" x14ac:dyDescent="0.25">
      <c r="A45">
        <v>44</v>
      </c>
      <c r="C45" s="1">
        <v>42948</v>
      </c>
      <c r="D45" s="2">
        <v>3804</v>
      </c>
      <c r="E45" s="2">
        <f t="shared" si="2"/>
        <v>855.9</v>
      </c>
      <c r="F45" s="2">
        <f t="shared" si="7"/>
        <v>3320.75</v>
      </c>
      <c r="G45" s="2">
        <f t="shared" si="8"/>
        <v>3356.833333333333</v>
      </c>
      <c r="H45" s="2">
        <f t="shared" si="9"/>
        <v>747.16874999999993</v>
      </c>
      <c r="I45" s="2">
        <f t="shared" si="10"/>
        <v>755.28749999999991</v>
      </c>
      <c r="J45" s="3">
        <f t="shared" si="11"/>
        <v>1.133210863412939</v>
      </c>
      <c r="K45" s="5">
        <v>1.159</v>
      </c>
      <c r="L45" s="8">
        <f t="shared" si="3"/>
        <v>3282.1397756686797</v>
      </c>
      <c r="M45" s="6">
        <f t="shared" si="15"/>
        <v>3238.8556419249107</v>
      </c>
      <c r="N45" s="6">
        <f t="shared" si="4"/>
        <v>3753.8336889909715</v>
      </c>
      <c r="O45" s="3">
        <f t="shared" si="12"/>
        <v>1.133210863412939</v>
      </c>
      <c r="P45" s="5">
        <v>1.159</v>
      </c>
      <c r="Q45" s="6">
        <f t="shared" si="5"/>
        <v>738.48144952545294</v>
      </c>
      <c r="R45" s="6">
        <f t="shared" si="16"/>
        <v>754.85362075621151</v>
      </c>
      <c r="S45" s="6">
        <f t="shared" si="6"/>
        <v>874.87534645644917</v>
      </c>
    </row>
    <row r="46" spans="1:19" x14ac:dyDescent="0.25">
      <c r="A46">
        <v>45</v>
      </c>
      <c r="C46" s="1">
        <v>42979</v>
      </c>
      <c r="D46" s="2">
        <v>4091</v>
      </c>
      <c r="E46" s="2">
        <f t="shared" si="2"/>
        <v>920.47500000000002</v>
      </c>
      <c r="F46" s="2">
        <f t="shared" si="7"/>
        <v>3392.9166666666665</v>
      </c>
      <c r="G46" s="2">
        <f>AVERAGE(F46:F47)</f>
        <v>3420.0416666666665</v>
      </c>
      <c r="H46" s="2">
        <f t="shared" si="9"/>
        <v>763.40625</v>
      </c>
      <c r="I46" s="2">
        <f t="shared" si="10"/>
        <v>769.50937500000009</v>
      </c>
      <c r="J46" s="3">
        <f t="shared" si="11"/>
        <v>1.1961842570144126</v>
      </c>
      <c r="K46" s="5">
        <v>1.198</v>
      </c>
      <c r="L46" s="8">
        <f t="shared" si="3"/>
        <v>3414.8580968280467</v>
      </c>
      <c r="M46" s="6">
        <f t="shared" si="15"/>
        <v>3263.6491862879693</v>
      </c>
      <c r="N46" s="6">
        <f t="shared" si="4"/>
        <v>3909.8517251729872</v>
      </c>
      <c r="O46" s="3">
        <f t="shared" si="12"/>
        <v>1.1961842570144126</v>
      </c>
      <c r="P46" s="5">
        <v>1.198</v>
      </c>
      <c r="Q46" s="6">
        <f t="shared" si="5"/>
        <v>768.34307178631059</v>
      </c>
      <c r="R46" s="6">
        <f t="shared" si="16"/>
        <v>761.28028621037151</v>
      </c>
      <c r="S46" s="6">
        <f t="shared" si="6"/>
        <v>912.01378288002502</v>
      </c>
    </row>
    <row r="47" spans="1:19" x14ac:dyDescent="0.25">
      <c r="A47">
        <v>46</v>
      </c>
      <c r="C47" s="1">
        <v>43009</v>
      </c>
      <c r="D47" s="2">
        <v>3238</v>
      </c>
      <c r="E47" s="2">
        <f t="shared" si="2"/>
        <v>728.55000000000007</v>
      </c>
      <c r="F47" s="2">
        <f>AVERAGE(D43:D54)</f>
        <v>3447.1666666666665</v>
      </c>
      <c r="G47" s="2"/>
      <c r="H47" s="2">
        <f>AVERAGE(E43:E54)</f>
        <v>775.61250000000007</v>
      </c>
      <c r="I47" s="2"/>
      <c r="K47" s="5">
        <v>0.96</v>
      </c>
      <c r="L47" s="8">
        <f t="shared" si="3"/>
        <v>3372.916666666667</v>
      </c>
      <c r="M47" s="6">
        <f t="shared" si="15"/>
        <v>3288.4427306510279</v>
      </c>
      <c r="N47" s="6">
        <f t="shared" si="4"/>
        <v>3156.9050214249864</v>
      </c>
      <c r="P47" s="5">
        <v>0.96</v>
      </c>
      <c r="Q47" s="6">
        <f t="shared" si="5"/>
        <v>758.90625000000011</v>
      </c>
      <c r="R47" s="6">
        <f t="shared" si="16"/>
        <v>767.70695166453129</v>
      </c>
      <c r="S47" s="6">
        <f t="shared" si="6"/>
        <v>736.99867359794996</v>
      </c>
    </row>
    <row r="48" spans="1:19" x14ac:dyDescent="0.25">
      <c r="A48">
        <v>47</v>
      </c>
      <c r="C48" s="1">
        <v>43040</v>
      </c>
      <c r="D48" s="2">
        <v>3208</v>
      </c>
      <c r="E48" s="2">
        <f t="shared" si="2"/>
        <v>721.80000000000007</v>
      </c>
      <c r="F48" s="2"/>
      <c r="K48" s="5">
        <v>0.876</v>
      </c>
      <c r="L48" s="8">
        <f t="shared" si="3"/>
        <v>3662.1004566210045</v>
      </c>
      <c r="M48" s="6">
        <f t="shared" si="15"/>
        <v>3313.2362750140865</v>
      </c>
      <c r="N48" s="6">
        <f t="shared" si="4"/>
        <v>2902.3949769123396</v>
      </c>
      <c r="P48" s="5">
        <v>0.876</v>
      </c>
      <c r="Q48" s="6">
        <f t="shared" si="5"/>
        <v>823.97260273972609</v>
      </c>
      <c r="R48" s="6">
        <f t="shared" si="16"/>
        <v>774.13361711869129</v>
      </c>
      <c r="S48" s="6">
        <f t="shared" si="6"/>
        <v>678.14104859597353</v>
      </c>
    </row>
    <row r="49" spans="1:19" x14ac:dyDescent="0.25">
      <c r="A49">
        <v>48</v>
      </c>
      <c r="C49" s="1">
        <v>43070</v>
      </c>
      <c r="D49" s="2">
        <v>3011</v>
      </c>
      <c r="E49" s="2">
        <f t="shared" si="2"/>
        <v>677.47500000000002</v>
      </c>
      <c r="F49" s="2"/>
      <c r="K49" s="5">
        <v>0.83299999999999996</v>
      </c>
      <c r="L49" s="8">
        <f t="shared" si="3"/>
        <v>3614.6458583433373</v>
      </c>
      <c r="M49" s="6">
        <f t="shared" si="15"/>
        <v>3338.029819377145</v>
      </c>
      <c r="N49" s="6">
        <f t="shared" si="4"/>
        <v>2780.5788395411619</v>
      </c>
      <c r="P49" s="5">
        <v>0.83299999999999996</v>
      </c>
      <c r="Q49" s="6">
        <f t="shared" si="5"/>
        <v>813.29531812725099</v>
      </c>
      <c r="R49" s="6">
        <f t="shared" si="16"/>
        <v>780.56028257285107</v>
      </c>
      <c r="S49" s="6">
        <f t="shared" si="6"/>
        <v>650.20671538318493</v>
      </c>
    </row>
    <row r="50" spans="1:19" x14ac:dyDescent="0.25">
      <c r="A50">
        <v>49</v>
      </c>
      <c r="B50" t="s">
        <v>9</v>
      </c>
      <c r="C50" s="1">
        <v>43101</v>
      </c>
      <c r="D50" s="2">
        <v>3097</v>
      </c>
      <c r="E50" s="2">
        <f t="shared" si="2"/>
        <v>696.82500000000005</v>
      </c>
      <c r="F50" s="2"/>
      <c r="K50" s="5">
        <v>0.81299999999999994</v>
      </c>
      <c r="L50" s="8">
        <f t="shared" si="3"/>
        <v>3809.3480934809349</v>
      </c>
      <c r="M50" s="6">
        <f t="shared" si="15"/>
        <v>3362.8233637402036</v>
      </c>
      <c r="N50" s="6">
        <f t="shared" si="4"/>
        <v>2733.9753947207855</v>
      </c>
      <c r="P50" s="5">
        <v>0.81299999999999994</v>
      </c>
      <c r="Q50" s="6">
        <f t="shared" si="5"/>
        <v>857.10332103321048</v>
      </c>
      <c r="R50" s="6">
        <f t="shared" si="16"/>
        <v>786.98694802701107</v>
      </c>
      <c r="S50" s="6">
        <f t="shared" si="6"/>
        <v>639.82038874595992</v>
      </c>
    </row>
    <row r="51" spans="1:19" x14ac:dyDescent="0.25">
      <c r="A51">
        <v>50</v>
      </c>
      <c r="C51" s="1">
        <v>43132</v>
      </c>
      <c r="D51" s="2">
        <v>3128</v>
      </c>
      <c r="E51" s="2">
        <f t="shared" si="2"/>
        <v>703.80000000000007</v>
      </c>
      <c r="F51" s="2"/>
      <c r="K51" s="5">
        <v>0.84499999999999997</v>
      </c>
      <c r="L51" s="8">
        <f t="shared" si="3"/>
        <v>3701.7751479289941</v>
      </c>
      <c r="M51" s="6">
        <f t="shared" si="15"/>
        <v>3387.6169081032622</v>
      </c>
      <c r="N51" s="6">
        <f t="shared" si="4"/>
        <v>2862.5362873472563</v>
      </c>
      <c r="P51" s="5">
        <v>0.84499999999999997</v>
      </c>
      <c r="Q51" s="6">
        <f t="shared" si="5"/>
        <v>832.89940828402382</v>
      </c>
      <c r="R51" s="6">
        <f t="shared" si="16"/>
        <v>793.41361348117084</v>
      </c>
      <c r="S51" s="6">
        <f t="shared" si="6"/>
        <v>670.43450339158937</v>
      </c>
    </row>
    <row r="52" spans="1:19" x14ac:dyDescent="0.25">
      <c r="A52">
        <v>51</v>
      </c>
      <c r="C52" s="1">
        <v>43160</v>
      </c>
      <c r="D52" s="2">
        <v>3284</v>
      </c>
      <c r="E52" s="2">
        <f t="shared" si="2"/>
        <v>738.9</v>
      </c>
      <c r="F52" s="2"/>
      <c r="K52" s="5">
        <v>0.88200000000000001</v>
      </c>
      <c r="L52" s="8">
        <f t="shared" si="3"/>
        <v>3723.3560090702949</v>
      </c>
      <c r="M52" s="6">
        <f t="shared" si="15"/>
        <v>3412.4104524663207</v>
      </c>
      <c r="N52" s="6">
        <f t="shared" si="4"/>
        <v>3009.746019075295</v>
      </c>
      <c r="P52" s="5">
        <v>0.88200000000000001</v>
      </c>
      <c r="Q52" s="6">
        <f t="shared" si="5"/>
        <v>837.75510204081627</v>
      </c>
      <c r="R52" s="6">
        <f t="shared" si="16"/>
        <v>799.84027893533084</v>
      </c>
      <c r="S52" s="6">
        <f t="shared" si="6"/>
        <v>705.45912602096178</v>
      </c>
    </row>
    <row r="53" spans="1:19" x14ac:dyDescent="0.25">
      <c r="A53">
        <v>52</v>
      </c>
      <c r="C53" s="1">
        <v>43191</v>
      </c>
      <c r="D53" s="2">
        <v>3595</v>
      </c>
      <c r="E53" s="2">
        <f t="shared" si="2"/>
        <v>808.875</v>
      </c>
      <c r="F53" s="2"/>
      <c r="K53" s="5">
        <v>0.94699999999999995</v>
      </c>
      <c r="L53" s="8">
        <f t="shared" si="3"/>
        <v>3796.1985216473076</v>
      </c>
      <c r="M53" s="6">
        <f t="shared" si="15"/>
        <v>3437.2039968293793</v>
      </c>
      <c r="N53" s="6">
        <f t="shared" si="4"/>
        <v>3255.0321849974221</v>
      </c>
      <c r="P53" s="5">
        <v>0.94699999999999995</v>
      </c>
      <c r="Q53" s="6">
        <f t="shared" si="5"/>
        <v>854.14466737064413</v>
      </c>
      <c r="R53" s="6">
        <f t="shared" si="16"/>
        <v>806.26694438949062</v>
      </c>
      <c r="S53" s="6">
        <f t="shared" si="6"/>
        <v>763.53479633684753</v>
      </c>
    </row>
    <row r="54" spans="1:19" ht="15.6" customHeight="1" x14ac:dyDescent="0.25">
      <c r="A54">
        <v>53</v>
      </c>
      <c r="C54" s="1">
        <v>43221</v>
      </c>
      <c r="D54" s="2">
        <v>3789</v>
      </c>
      <c r="E54" s="2">
        <f t="shared" si="2"/>
        <v>852.52499999999998</v>
      </c>
      <c r="F54" s="2"/>
      <c r="K54" s="5">
        <v>1.0149999999999999</v>
      </c>
      <c r="L54" s="8">
        <f t="shared" si="3"/>
        <v>3733.0049261083745</v>
      </c>
      <c r="M54" s="6">
        <f t="shared" si="15"/>
        <v>3461.9975411924374</v>
      </c>
      <c r="N54" s="6">
        <f t="shared" si="4"/>
        <v>3513.9275043103235</v>
      </c>
      <c r="P54" s="5">
        <v>1.0149999999999999</v>
      </c>
      <c r="Q54" s="6">
        <f t="shared" si="5"/>
        <v>839.92610837438428</v>
      </c>
      <c r="R54" s="6">
        <f t="shared" si="16"/>
        <v>812.69360984365062</v>
      </c>
      <c r="S54" s="6">
        <f t="shared" si="6"/>
        <v>824.88401399130532</v>
      </c>
    </row>
    <row r="55" spans="1:19" x14ac:dyDescent="0.25">
      <c r="A55" s="16">
        <v>54</v>
      </c>
      <c r="B55" s="16"/>
      <c r="C55" s="17">
        <v>43252</v>
      </c>
      <c r="D55" s="18" t="s">
        <v>3</v>
      </c>
      <c r="E55" s="18"/>
      <c r="F55" s="16"/>
      <c r="G55" s="16"/>
      <c r="H55" s="16"/>
      <c r="I55" s="16"/>
      <c r="J55" s="16"/>
      <c r="K55" s="19">
        <v>1.0720000000000001</v>
      </c>
      <c r="L55" s="20"/>
      <c r="M55" s="23">
        <f t="shared" si="15"/>
        <v>3486.791085555496</v>
      </c>
      <c r="N55" s="23">
        <f t="shared" si="4"/>
        <v>3737.8400437154919</v>
      </c>
      <c r="O55" s="16"/>
      <c r="P55" s="19">
        <v>1.0720000000000001</v>
      </c>
      <c r="Q55" s="16"/>
      <c r="R55" s="23">
        <f t="shared" si="16"/>
        <v>819.12027529781039</v>
      </c>
      <c r="S55" s="23">
        <f t="shared" si="6"/>
        <v>878.09693511925275</v>
      </c>
    </row>
    <row r="56" spans="1:19" x14ac:dyDescent="0.25">
      <c r="A56" s="16">
        <v>55</v>
      </c>
      <c r="B56" s="16"/>
      <c r="C56" s="17">
        <v>43282</v>
      </c>
      <c r="D56" s="18" t="s">
        <v>3</v>
      </c>
      <c r="E56" s="18"/>
      <c r="F56" s="16"/>
      <c r="G56" s="16"/>
      <c r="H56" s="16"/>
      <c r="I56" s="16"/>
      <c r="J56" s="16"/>
      <c r="K56" s="19">
        <v>1.1299999999999999</v>
      </c>
      <c r="L56" s="20"/>
      <c r="M56" s="23">
        <f t="shared" si="15"/>
        <v>3511.5846299185546</v>
      </c>
      <c r="N56" s="23">
        <f t="shared" si="4"/>
        <v>3968.0906318079665</v>
      </c>
      <c r="O56" s="16"/>
      <c r="P56" s="19">
        <v>1.1299999999999999</v>
      </c>
      <c r="Q56" s="16"/>
      <c r="R56" s="23">
        <f t="shared" si="16"/>
        <v>825.5469407519704</v>
      </c>
      <c r="S56" s="23">
        <f t="shared" si="6"/>
        <v>932.86804304972645</v>
      </c>
    </row>
    <row r="57" spans="1:19" x14ac:dyDescent="0.25">
      <c r="A57" s="16">
        <v>56</v>
      </c>
      <c r="B57" s="16"/>
      <c r="C57" s="17">
        <v>43313</v>
      </c>
      <c r="D57" s="18" t="s">
        <v>3</v>
      </c>
      <c r="E57" s="18"/>
      <c r="F57" s="16"/>
      <c r="G57" s="16"/>
      <c r="H57" s="16"/>
      <c r="I57" s="16"/>
      <c r="J57" s="16"/>
      <c r="K57" s="19">
        <v>1.159</v>
      </c>
      <c r="L57" s="20"/>
      <c r="M57" s="23">
        <f t="shared" si="15"/>
        <v>3536.3781742816127</v>
      </c>
      <c r="N57" s="23">
        <f t="shared" si="4"/>
        <v>4098.6623039923888</v>
      </c>
      <c r="O57" s="16"/>
      <c r="P57" s="19">
        <v>1.159</v>
      </c>
      <c r="Q57" s="16"/>
      <c r="R57" s="23">
        <f t="shared" si="16"/>
        <v>831.97360620613017</v>
      </c>
      <c r="S57" s="23">
        <f t="shared" si="6"/>
        <v>964.25740959290488</v>
      </c>
    </row>
    <row r="58" spans="1:19" x14ac:dyDescent="0.25">
      <c r="A58" s="16">
        <v>57</v>
      </c>
      <c r="B58" s="16"/>
      <c r="C58" s="17">
        <v>43344</v>
      </c>
      <c r="D58" s="18" t="s">
        <v>3</v>
      </c>
      <c r="E58" s="18"/>
      <c r="F58" s="16"/>
      <c r="G58" s="16"/>
      <c r="H58" s="16"/>
      <c r="I58" s="16"/>
      <c r="J58" s="16"/>
      <c r="K58" s="19">
        <v>1.198</v>
      </c>
      <c r="L58" s="20"/>
      <c r="M58" s="23">
        <f t="shared" si="15"/>
        <v>3561.1717186446713</v>
      </c>
      <c r="N58" s="23">
        <f t="shared" si="4"/>
        <v>4266.2837189363163</v>
      </c>
      <c r="O58" s="16"/>
      <c r="P58" s="19">
        <v>1.198</v>
      </c>
      <c r="Q58" s="16"/>
      <c r="R58" s="23">
        <f t="shared" si="16"/>
        <v>838.40027166029017</v>
      </c>
      <c r="S58" s="23">
        <f t="shared" si="6"/>
        <v>1004.4035254490276</v>
      </c>
    </row>
    <row r="59" spans="1:19" x14ac:dyDescent="0.25">
      <c r="A59" s="16">
        <v>58</v>
      </c>
      <c r="B59" s="16"/>
      <c r="C59" s="17">
        <v>43374</v>
      </c>
      <c r="D59" s="18" t="s">
        <v>3</v>
      </c>
      <c r="E59" s="18"/>
      <c r="F59" s="16"/>
      <c r="G59" s="16"/>
      <c r="H59" s="16"/>
      <c r="I59" s="16"/>
      <c r="J59" s="16"/>
      <c r="K59" s="19">
        <v>0.96</v>
      </c>
      <c r="L59" s="20"/>
      <c r="M59" s="23">
        <f t="shared" si="15"/>
        <v>3585.9652630077298</v>
      </c>
      <c r="N59" s="23">
        <f t="shared" si="4"/>
        <v>3442.5266524874205</v>
      </c>
      <c r="O59" s="16"/>
      <c r="P59" s="19">
        <v>0.96</v>
      </c>
      <c r="Q59" s="16"/>
      <c r="R59" s="23">
        <f t="shared" si="16"/>
        <v>844.82693711444995</v>
      </c>
      <c r="S59" s="23">
        <f t="shared" si="6"/>
        <v>811.03385962987193</v>
      </c>
    </row>
    <row r="60" spans="1:19" x14ac:dyDescent="0.25">
      <c r="A60" s="16">
        <v>59</v>
      </c>
      <c r="B60" s="16"/>
      <c r="C60" s="17">
        <v>43405</v>
      </c>
      <c r="D60" s="18" t="s">
        <v>3</v>
      </c>
      <c r="E60" s="18"/>
      <c r="F60" s="16"/>
      <c r="G60" s="16"/>
      <c r="H60" s="16"/>
      <c r="I60" s="16"/>
      <c r="J60" s="16"/>
      <c r="K60" s="19">
        <v>0.876</v>
      </c>
      <c r="L60" s="20"/>
      <c r="M60" s="23">
        <f t="shared" si="15"/>
        <v>3610.7588073707884</v>
      </c>
      <c r="N60" s="23">
        <f>K60*M60</f>
        <v>3163.0247152568109</v>
      </c>
      <c r="O60" s="16"/>
      <c r="P60" s="19">
        <v>0.876</v>
      </c>
      <c r="Q60" s="16"/>
      <c r="R60" s="23">
        <f t="shared" si="16"/>
        <v>851.25360256860995</v>
      </c>
      <c r="S60" s="23">
        <f t="shared" si="6"/>
        <v>745.69815585010235</v>
      </c>
    </row>
    <row r="61" spans="1:19" x14ac:dyDescent="0.25">
      <c r="A61" s="16">
        <v>60</v>
      </c>
      <c r="B61" s="16"/>
      <c r="C61" s="17">
        <v>43435</v>
      </c>
      <c r="D61" s="18" t="s">
        <v>3</v>
      </c>
      <c r="E61" s="18"/>
      <c r="F61" s="16"/>
      <c r="G61" s="16"/>
      <c r="H61" s="16"/>
      <c r="I61" s="16"/>
      <c r="J61" s="16"/>
      <c r="K61" s="19">
        <v>0.83299999999999996</v>
      </c>
      <c r="L61" s="20"/>
      <c r="M61" s="23">
        <f t="shared" si="15"/>
        <v>3635.552351733847</v>
      </c>
      <c r="N61" s="23">
        <f t="shared" si="4"/>
        <v>3028.4151089942943</v>
      </c>
      <c r="O61" s="16"/>
      <c r="P61" s="19">
        <v>0.83299999999999996</v>
      </c>
      <c r="Q61" s="16"/>
      <c r="R61" s="23">
        <f t="shared" si="16"/>
        <v>857.68026802276972</v>
      </c>
      <c r="S61" s="23">
        <f t="shared" si="6"/>
        <v>714.44766326296713</v>
      </c>
    </row>
    <row r="62" spans="1:19" x14ac:dyDescent="0.25">
      <c r="C62" s="1" t="s">
        <v>3</v>
      </c>
    </row>
    <row r="63" spans="1:19" x14ac:dyDescent="0.25">
      <c r="C63" s="1" t="s">
        <v>3</v>
      </c>
    </row>
    <row r="64" spans="1:19" x14ac:dyDescent="0.25">
      <c r="C64" s="1" t="s">
        <v>3</v>
      </c>
    </row>
    <row r="103" spans="2:12" x14ac:dyDescent="0.25">
      <c r="D103"/>
      <c r="E103"/>
    </row>
    <row r="104" spans="2:12" ht="15.75" thickBot="1" x14ac:dyDescent="0.3">
      <c r="D104"/>
      <c r="E104"/>
    </row>
    <row r="105" spans="2:12" s="21" customFormat="1" x14ac:dyDescent="0.25">
      <c r="B105" s="21" t="s">
        <v>60</v>
      </c>
      <c r="C105" s="24"/>
      <c r="L105" s="22"/>
    </row>
    <row r="106" spans="2:12" ht="15.75" thickBot="1" x14ac:dyDescent="0.3">
      <c r="C106" s="27"/>
      <c r="D106"/>
      <c r="E106"/>
    </row>
    <row r="107" spans="2:12" x14ac:dyDescent="0.25">
      <c r="B107" s="12" t="s">
        <v>27</v>
      </c>
      <c r="C107" s="27"/>
      <c r="D107"/>
      <c r="E107"/>
    </row>
    <row r="108" spans="2:12" x14ac:dyDescent="0.25">
      <c r="B108" s="9" t="s">
        <v>28</v>
      </c>
      <c r="C108" s="9">
        <v>0.9083757504810841</v>
      </c>
      <c r="D108"/>
      <c r="E108"/>
    </row>
    <row r="109" spans="2:12" x14ac:dyDescent="0.25">
      <c r="B109" s="9" t="s">
        <v>29</v>
      </c>
      <c r="C109" s="9">
        <v>0.82514650406207279</v>
      </c>
      <c r="D109"/>
      <c r="E109"/>
    </row>
    <row r="110" spans="2:12" x14ac:dyDescent="0.25">
      <c r="B110" s="9" t="s">
        <v>30</v>
      </c>
      <c r="C110" s="9">
        <v>0.82171800414172125</v>
      </c>
      <c r="D110"/>
      <c r="E110"/>
    </row>
    <row r="111" spans="2:12" x14ac:dyDescent="0.25">
      <c r="B111" s="9" t="s">
        <v>31</v>
      </c>
      <c r="C111" s="9">
        <v>177.97992489249947</v>
      </c>
      <c r="D111"/>
      <c r="E111"/>
    </row>
    <row r="112" spans="2:12" ht="15.75" thickBot="1" x14ac:dyDescent="0.3">
      <c r="B112" s="10" t="s">
        <v>32</v>
      </c>
      <c r="C112" s="10">
        <v>53</v>
      </c>
      <c r="D112"/>
      <c r="E112"/>
    </row>
    <row r="113" spans="2:10" x14ac:dyDescent="0.25">
      <c r="C113" s="11" t="s">
        <v>37</v>
      </c>
      <c r="D113" s="11" t="s">
        <v>38</v>
      </c>
      <c r="E113" s="11" t="s">
        <v>39</v>
      </c>
      <c r="F113" s="11" t="s">
        <v>40</v>
      </c>
      <c r="G113" s="11" t="s">
        <v>41</v>
      </c>
    </row>
    <row r="114" spans="2:10" x14ac:dyDescent="0.25">
      <c r="B114" s="9" t="s">
        <v>34</v>
      </c>
      <c r="C114" s="9">
        <v>1</v>
      </c>
      <c r="D114" s="9">
        <v>7623755.4815127458</v>
      </c>
      <c r="E114" s="9">
        <v>7623755.4815127458</v>
      </c>
      <c r="F114" s="9">
        <v>240.67274995808458</v>
      </c>
      <c r="G114" s="9">
        <v>5.9461482811018089E-21</v>
      </c>
    </row>
    <row r="115" spans="2:10" x14ac:dyDescent="0.25">
      <c r="B115" s="9"/>
      <c r="C115" s="9">
        <v>51</v>
      </c>
      <c r="D115" s="9">
        <v>1615519.5369017273</v>
      </c>
      <c r="E115" s="9">
        <v>31676.853664739752</v>
      </c>
      <c r="F115" s="9"/>
      <c r="G115" s="9"/>
    </row>
    <row r="116" spans="2:10" ht="15.75" thickBot="1" x14ac:dyDescent="0.3">
      <c r="B116" s="9"/>
      <c r="C116" s="10">
        <v>52</v>
      </c>
      <c r="D116" s="10">
        <v>9239275.0184144732</v>
      </c>
      <c r="E116" s="10"/>
      <c r="F116" s="10"/>
      <c r="G116" s="10"/>
    </row>
    <row r="117" spans="2:10" x14ac:dyDescent="0.25">
      <c r="B117" s="9"/>
      <c r="D117"/>
      <c r="E117"/>
    </row>
    <row r="118" spans="2:10" x14ac:dyDescent="0.25">
      <c r="B118" s="9"/>
      <c r="D118"/>
      <c r="E118"/>
    </row>
    <row r="119" spans="2:10" x14ac:dyDescent="0.25">
      <c r="B119" s="9"/>
      <c r="D119"/>
      <c r="E119"/>
    </row>
    <row r="120" spans="2:10" ht="15.75" thickBot="1" x14ac:dyDescent="0.3">
      <c r="B120" s="9"/>
      <c r="D120"/>
      <c r="E120"/>
    </row>
    <row r="121" spans="2:10" ht="15.75" thickBot="1" x14ac:dyDescent="0.3">
      <c r="B121" s="10"/>
      <c r="C121" s="13" t="s">
        <v>42</v>
      </c>
      <c r="D121" s="11" t="s">
        <v>31</v>
      </c>
      <c r="E121" s="11" t="s">
        <v>43</v>
      </c>
      <c r="F121" s="11" t="s">
        <v>44</v>
      </c>
      <c r="G121" s="11" t="s">
        <v>45</v>
      </c>
      <c r="H121" s="11" t="s">
        <v>46</v>
      </c>
      <c r="I121" s="11" t="s">
        <v>47</v>
      </c>
      <c r="J121" s="11" t="s">
        <v>48</v>
      </c>
    </row>
    <row r="122" spans="2:10" x14ac:dyDescent="0.25">
      <c r="B122" s="9" t="s">
        <v>36</v>
      </c>
      <c r="C122" s="14">
        <v>2147.9396899503367</v>
      </c>
      <c r="D122" s="9">
        <v>49.59504620645086</v>
      </c>
      <c r="E122" s="9">
        <v>43.30956122127683</v>
      </c>
      <c r="F122" s="9">
        <v>6.7889874174399127E-42</v>
      </c>
      <c r="G122" s="9">
        <v>2048.373480098202</v>
      </c>
      <c r="H122" s="9">
        <v>2247.5058998024715</v>
      </c>
      <c r="I122" s="9">
        <v>2048.373480098202</v>
      </c>
      <c r="J122" s="9">
        <v>2247.5058998024715</v>
      </c>
    </row>
    <row r="123" spans="2:10" ht="15.75" thickBot="1" x14ac:dyDescent="0.3">
      <c r="B123" s="10" t="s">
        <v>10</v>
      </c>
      <c r="C123" s="15">
        <v>24.793544363058505</v>
      </c>
      <c r="D123" s="10">
        <v>1.5981780281227254</v>
      </c>
      <c r="E123" s="10">
        <v>15.513631101650077</v>
      </c>
      <c r="F123" s="10">
        <v>5.9461482811018089E-21</v>
      </c>
      <c r="G123" s="10">
        <v>21.585068091723958</v>
      </c>
      <c r="H123" s="10">
        <v>28.002020634393052</v>
      </c>
      <c r="I123" s="10">
        <v>21.585068091723958</v>
      </c>
      <c r="J123" s="10">
        <v>28.002020634393052</v>
      </c>
    </row>
    <row r="124" spans="2:10" x14ac:dyDescent="0.25">
      <c r="D124"/>
      <c r="E124"/>
    </row>
    <row r="125" spans="2:10" x14ac:dyDescent="0.25">
      <c r="D125"/>
      <c r="E125"/>
    </row>
    <row r="126" spans="2:10" x14ac:dyDescent="0.25">
      <c r="D126"/>
      <c r="E126"/>
    </row>
    <row r="127" spans="2:10" x14ac:dyDescent="0.25">
      <c r="D127"/>
      <c r="E127"/>
    </row>
    <row r="128" spans="2:10" x14ac:dyDescent="0.25">
      <c r="D128"/>
      <c r="E128"/>
    </row>
    <row r="129" spans="2:12" ht="15.75" thickBot="1" x14ac:dyDescent="0.3">
      <c r="D129"/>
      <c r="E129"/>
    </row>
    <row r="130" spans="2:12" s="21" customFormat="1" x14ac:dyDescent="0.25">
      <c r="B130" s="21" t="s">
        <v>61</v>
      </c>
      <c r="C130" s="24"/>
      <c r="L130" s="22"/>
    </row>
    <row r="131" spans="2:12" ht="15.75" thickBot="1" x14ac:dyDescent="0.3">
      <c r="C131" s="27"/>
      <c r="D131"/>
      <c r="E131"/>
    </row>
    <row r="132" spans="2:12" x14ac:dyDescent="0.25">
      <c r="B132" s="12" t="s">
        <v>27</v>
      </c>
      <c r="C132" s="27"/>
      <c r="D132"/>
      <c r="E132"/>
    </row>
    <row r="133" spans="2:12" x14ac:dyDescent="0.25">
      <c r="B133" s="9" t="s">
        <v>28</v>
      </c>
      <c r="C133" s="9">
        <v>0.95786447375356831</v>
      </c>
      <c r="D133"/>
      <c r="E133"/>
    </row>
    <row r="134" spans="2:12" x14ac:dyDescent="0.25">
      <c r="B134" s="9" t="s">
        <v>29</v>
      </c>
      <c r="C134" s="9">
        <v>0.91750435007920039</v>
      </c>
      <c r="D134"/>
      <c r="E134"/>
    </row>
    <row r="135" spans="2:12" x14ac:dyDescent="0.25">
      <c r="B135" s="9" t="s">
        <v>30</v>
      </c>
      <c r="C135" s="9">
        <v>0.9158544370807844</v>
      </c>
      <c r="D135"/>
      <c r="E135"/>
    </row>
    <row r="136" spans="2:12" x14ac:dyDescent="0.25">
      <c r="B136" s="9" t="s">
        <v>31</v>
      </c>
      <c r="C136" s="9">
        <v>29.494851950124083</v>
      </c>
      <c r="D136"/>
      <c r="E136"/>
    </row>
    <row r="137" spans="2:12" ht="15.75" thickBot="1" x14ac:dyDescent="0.3">
      <c r="B137" s="10" t="s">
        <v>32</v>
      </c>
      <c r="C137" s="10">
        <v>52</v>
      </c>
      <c r="D137"/>
      <c r="E137"/>
    </row>
    <row r="138" spans="2:12" x14ac:dyDescent="0.25">
      <c r="B138" s="9"/>
      <c r="D138"/>
      <c r="E138"/>
    </row>
    <row r="139" spans="2:12" x14ac:dyDescent="0.25">
      <c r="B139" s="9"/>
      <c r="D139"/>
      <c r="E139"/>
    </row>
    <row r="140" spans="2:12" ht="15.75" thickBot="1" x14ac:dyDescent="0.3">
      <c r="B140" s="9"/>
      <c r="D140"/>
      <c r="E140"/>
    </row>
    <row r="141" spans="2:12" x14ac:dyDescent="0.25">
      <c r="B141" s="9"/>
      <c r="C141" s="11" t="s">
        <v>37</v>
      </c>
      <c r="D141" s="11" t="s">
        <v>38</v>
      </c>
      <c r="E141" s="11" t="s">
        <v>39</v>
      </c>
      <c r="F141" s="11" t="s">
        <v>40</v>
      </c>
      <c r="G141" s="11" t="s">
        <v>41</v>
      </c>
    </row>
    <row r="142" spans="2:12" x14ac:dyDescent="0.25">
      <c r="B142" s="9" t="s">
        <v>33</v>
      </c>
      <c r="C142" s="9">
        <v>1</v>
      </c>
      <c r="D142" s="9">
        <v>483770.66403357347</v>
      </c>
      <c r="E142" s="9">
        <v>483770.66403357347</v>
      </c>
      <c r="F142" s="9">
        <v>556.09256425039121</v>
      </c>
      <c r="G142" s="9">
        <v>9.5281374783294058E-29</v>
      </c>
    </row>
    <row r="143" spans="2:12" x14ac:dyDescent="0.25">
      <c r="B143" s="9" t="s">
        <v>34</v>
      </c>
      <c r="C143" s="9">
        <v>50</v>
      </c>
      <c r="D143" s="9">
        <v>43497.314577986923</v>
      </c>
      <c r="E143" s="9">
        <v>869.94629155973848</v>
      </c>
      <c r="F143" s="9"/>
      <c r="G143" s="9"/>
    </row>
    <row r="144" spans="2:12" ht="15.75" thickBot="1" x14ac:dyDescent="0.3">
      <c r="B144" s="10" t="s">
        <v>35</v>
      </c>
      <c r="C144" s="10">
        <v>51</v>
      </c>
      <c r="D144" s="10">
        <v>527267.97861156042</v>
      </c>
      <c r="E144" s="10"/>
      <c r="F144" s="10"/>
      <c r="G144" s="10"/>
    </row>
    <row r="145" spans="2:10" ht="15.75" thickBot="1" x14ac:dyDescent="0.3">
      <c r="B145" s="9"/>
      <c r="D145"/>
      <c r="E145"/>
    </row>
    <row r="146" spans="2:10" x14ac:dyDescent="0.25">
      <c r="B146" s="9"/>
      <c r="C146" s="13" t="s">
        <v>42</v>
      </c>
      <c r="D146" s="11" t="s">
        <v>31</v>
      </c>
      <c r="E146" s="11" t="s">
        <v>43</v>
      </c>
      <c r="F146" s="11" t="s">
        <v>44</v>
      </c>
      <c r="G146" s="11" t="s">
        <v>45</v>
      </c>
      <c r="H146" s="11" t="s">
        <v>46</v>
      </c>
      <c r="I146" s="11" t="s">
        <v>47</v>
      </c>
      <c r="J146" s="11" t="s">
        <v>48</v>
      </c>
    </row>
    <row r="147" spans="2:10" ht="15.75" thickBot="1" x14ac:dyDescent="0.3">
      <c r="B147" s="9" t="s">
        <v>36</v>
      </c>
      <c r="C147" s="14">
        <v>472.08034077317654</v>
      </c>
      <c r="D147" s="9">
        <v>8.5380226166742847</v>
      </c>
      <c r="E147" s="9">
        <v>55.291530834227331</v>
      </c>
      <c r="F147" s="9">
        <v>1.6552087393028385E-46</v>
      </c>
      <c r="G147" s="9">
        <v>454.93121764713305</v>
      </c>
      <c r="H147" s="9">
        <v>489.22946389922004</v>
      </c>
      <c r="I147" s="9">
        <v>454.93121764713305</v>
      </c>
      <c r="J147" s="9">
        <v>489.22946389922004</v>
      </c>
    </row>
    <row r="148" spans="2:10" ht="15.75" thickBot="1" x14ac:dyDescent="0.3">
      <c r="B148" s="11" t="s">
        <v>10</v>
      </c>
      <c r="C148" s="15">
        <v>6.4266654541598873</v>
      </c>
      <c r="D148" s="10">
        <v>0.27252863997302035</v>
      </c>
      <c r="E148" s="10">
        <v>23.581614962728729</v>
      </c>
      <c r="F148" s="10">
        <v>9.5281374783292701E-29</v>
      </c>
      <c r="G148" s="10">
        <v>5.8792755710336495</v>
      </c>
      <c r="H148" s="10">
        <v>6.9740553372861251</v>
      </c>
      <c r="I148" s="10">
        <v>5.8792755710336495</v>
      </c>
      <c r="J148" s="10">
        <v>6.9740553372861251</v>
      </c>
    </row>
    <row r="149" spans="2:10" x14ac:dyDescent="0.25">
      <c r="D149"/>
      <c r="E149"/>
    </row>
    <row r="150" spans="2:10" ht="15.75" thickBot="1" x14ac:dyDescent="0.3">
      <c r="B150" s="10"/>
      <c r="D150"/>
      <c r="E150"/>
    </row>
    <row r="151" spans="2:10" x14ac:dyDescent="0.25">
      <c r="D151"/>
      <c r="E151"/>
    </row>
  </sheetData>
  <autoFilter ref="A1:N64"/>
  <pageMargins left="0.7" right="0.7" top="0.75" bottom="0.75" header="0.3" footer="0.3"/>
  <pageSetup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Data_Dir</vt:lpstr>
      <vt:lpstr>Time Series</vt:lpstr>
    </vt:vector>
  </TitlesOfParts>
  <Company>City University of Seattle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Ali, Yahia</cp:lastModifiedBy>
  <dcterms:created xsi:type="dcterms:W3CDTF">2018-06-14T17:39:04Z</dcterms:created>
  <dcterms:modified xsi:type="dcterms:W3CDTF">2018-07-13T19:25:19Z</dcterms:modified>
</cp:coreProperties>
</file>