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ahri\Box\MEMS YSR  X  Dr. T. Ward\MEMS-23\MEMS-23\Machine Learning\"/>
    </mc:Choice>
  </mc:AlternateContent>
  <xr:revisionPtr revIDLastSave="0" documentId="13_ncr:1_{8C6A2BA4-560B-4DC4-8791-4B5B58BC54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ign of Experiments" sheetId="1" r:id="rId1"/>
    <sheet name="Sheet3" sheetId="10" r:id="rId2"/>
    <sheet name="Population 1" sheetId="2" r:id="rId3"/>
    <sheet name="Population 2" sheetId="6" r:id="rId4"/>
    <sheet name="Population 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0" l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C47" i="2"/>
  <c r="C48" i="2" s="1"/>
  <c r="C49" i="2" s="1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N4" i="7"/>
  <c r="N5" i="7"/>
  <c r="N6" i="7"/>
  <c r="N7" i="7"/>
  <c r="N8" i="7"/>
  <c r="N9" i="7"/>
  <c r="N3" i="7"/>
  <c r="N4" i="6"/>
  <c r="N5" i="6"/>
  <c r="N6" i="6"/>
  <c r="N7" i="6"/>
  <c r="N8" i="6"/>
  <c r="N9" i="6"/>
  <c r="N10" i="6"/>
  <c r="N11" i="6"/>
  <c r="N12" i="6"/>
  <c r="N13" i="6"/>
  <c r="N3" i="6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" i="1"/>
  <c r="D3" i="2"/>
  <c r="G3" i="2"/>
  <c r="N3" i="2" s="1"/>
  <c r="Q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D4" i="2"/>
  <c r="G4" i="2"/>
  <c r="N4" i="2" s="1"/>
  <c r="Q4" i="2"/>
  <c r="D5" i="2"/>
  <c r="G5" i="2"/>
  <c r="N5" i="2"/>
  <c r="Q5" i="2"/>
  <c r="D6" i="2"/>
  <c r="G6" i="2"/>
  <c r="N6" i="2" s="1"/>
  <c r="Q6" i="2"/>
  <c r="D7" i="2"/>
  <c r="G7" i="2"/>
  <c r="N7" i="2"/>
  <c r="Q7" i="2"/>
  <c r="E8" i="2"/>
  <c r="D8" i="2" s="1"/>
  <c r="G8" i="2"/>
  <c r="N8" i="2" s="1"/>
  <c r="Q8" i="2"/>
  <c r="G9" i="2"/>
  <c r="N9" i="2" s="1"/>
  <c r="Q9" i="2"/>
  <c r="G10" i="2"/>
  <c r="N10" i="2"/>
  <c r="Q10" i="2"/>
  <c r="G11" i="2"/>
  <c r="N11" i="2" s="1"/>
  <c r="Q11" i="2"/>
  <c r="G12" i="2"/>
  <c r="N12" i="2" s="1"/>
  <c r="Q12" i="2"/>
  <c r="D13" i="2"/>
  <c r="G13" i="2"/>
  <c r="N13" i="2"/>
  <c r="Q13" i="2"/>
  <c r="D14" i="2"/>
  <c r="G14" i="2"/>
  <c r="N14" i="2" s="1"/>
  <c r="Q14" i="2"/>
  <c r="D15" i="2"/>
  <c r="G15" i="2"/>
  <c r="N15" i="2"/>
  <c r="Q15" i="2"/>
  <c r="D16" i="2"/>
  <c r="G16" i="2"/>
  <c r="N16" i="2" s="1"/>
  <c r="Q16" i="2"/>
  <c r="D17" i="2"/>
  <c r="G17" i="2"/>
  <c r="N17" i="2"/>
  <c r="Q17" i="2"/>
  <c r="D18" i="2"/>
  <c r="G18" i="2"/>
  <c r="N18" i="2" s="1"/>
  <c r="Q18" i="2"/>
  <c r="D19" i="2"/>
  <c r="G19" i="2"/>
  <c r="N19" i="2" s="1"/>
  <c r="Q19" i="2"/>
  <c r="D20" i="2"/>
  <c r="G20" i="2"/>
  <c r="N20" i="2" s="1"/>
  <c r="Q20" i="2"/>
  <c r="D21" i="2"/>
  <c r="G21" i="2"/>
  <c r="N21" i="2"/>
  <c r="Q21" i="2"/>
  <c r="D22" i="2"/>
  <c r="G22" i="2"/>
  <c r="N22" i="2" s="1"/>
  <c r="Q22" i="2"/>
  <c r="D23" i="2"/>
  <c r="G23" i="2"/>
  <c r="N23" i="2" s="1"/>
  <c r="Q23" i="2"/>
  <c r="D24" i="2"/>
  <c r="G24" i="2"/>
  <c r="N24" i="2" s="1"/>
  <c r="Q24" i="2"/>
  <c r="D25" i="2"/>
  <c r="G25" i="2"/>
  <c r="N25" i="2" s="1"/>
  <c r="Q25" i="2"/>
  <c r="D26" i="2"/>
  <c r="G26" i="2"/>
  <c r="N26" i="2" s="1"/>
  <c r="Q26" i="2"/>
  <c r="D27" i="2"/>
  <c r="G27" i="2"/>
  <c r="N27" i="2"/>
  <c r="Q27" i="2"/>
  <c r="R46" i="1"/>
  <c r="Q46" i="1"/>
  <c r="R47" i="1"/>
  <c r="Q47" i="1"/>
  <c r="P47" i="1"/>
  <c r="M45" i="1"/>
  <c r="O45" i="1"/>
  <c r="P45" i="1"/>
  <c r="R45" i="1"/>
  <c r="L45" i="1"/>
  <c r="M43" i="1"/>
  <c r="M47" i="1"/>
  <c r="O47" i="1"/>
  <c r="L47" i="1"/>
  <c r="M41" i="1"/>
  <c r="O41" i="1"/>
  <c r="P41" i="1"/>
  <c r="Q41" i="1"/>
  <c r="R41" i="1"/>
  <c r="L41" i="1"/>
  <c r="O46" i="1"/>
  <c r="Q13" i="6"/>
  <c r="G13" i="6"/>
  <c r="D13" i="6"/>
  <c r="Q12" i="6"/>
  <c r="G12" i="6"/>
  <c r="D12" i="6"/>
  <c r="Q11" i="6"/>
  <c r="G11" i="6"/>
  <c r="D11" i="6"/>
  <c r="Q10" i="6"/>
  <c r="G10" i="6"/>
  <c r="D10" i="6"/>
  <c r="Q9" i="6"/>
  <c r="G9" i="6"/>
  <c r="D9" i="6"/>
  <c r="Q8" i="6"/>
  <c r="G8" i="6"/>
  <c r="Q7" i="6"/>
  <c r="G7" i="6"/>
  <c r="Q6" i="6"/>
  <c r="G6" i="6"/>
  <c r="Q5" i="6"/>
  <c r="G5" i="6"/>
  <c r="E5" i="6"/>
  <c r="E6" i="6" s="1"/>
  <c r="D5" i="6"/>
  <c r="Q4" i="6"/>
  <c r="G4" i="6"/>
  <c r="E4" i="6"/>
  <c r="D4" i="6" s="1"/>
  <c r="Q3" i="6"/>
  <c r="G3" i="6"/>
  <c r="D3" i="6"/>
  <c r="G47" i="1"/>
  <c r="D47" i="1"/>
  <c r="G46" i="1"/>
  <c r="D46" i="1"/>
  <c r="G45" i="1"/>
  <c r="F45" i="1"/>
  <c r="F46" i="1" s="1"/>
  <c r="D45" i="1"/>
  <c r="G44" i="1"/>
  <c r="D44" i="1"/>
  <c r="G43" i="1"/>
  <c r="D43" i="1"/>
  <c r="G42" i="1"/>
  <c r="D42" i="1"/>
  <c r="G41" i="1"/>
  <c r="D41" i="1"/>
  <c r="G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Q40" i="1"/>
  <c r="G40" i="1"/>
  <c r="D40" i="1"/>
  <c r="Q39" i="1"/>
  <c r="G39" i="1"/>
  <c r="D39" i="1"/>
  <c r="Q38" i="1"/>
  <c r="G38" i="1"/>
  <c r="D38" i="1"/>
  <c r="Q37" i="1"/>
  <c r="G37" i="1"/>
  <c r="D37" i="1"/>
  <c r="Q36" i="1"/>
  <c r="G36" i="1"/>
  <c r="D36" i="1"/>
  <c r="Q35" i="1"/>
  <c r="G35" i="1"/>
  <c r="Q34" i="1"/>
  <c r="G34" i="1"/>
  <c r="Q33" i="1"/>
  <c r="G33" i="1"/>
  <c r="Q32" i="1"/>
  <c r="G32" i="1"/>
  <c r="Q31" i="1"/>
  <c r="G31" i="1"/>
  <c r="E31" i="1"/>
  <c r="E32" i="1" s="1"/>
  <c r="Q30" i="1"/>
  <c r="G30" i="1"/>
  <c r="D30" i="1"/>
  <c r="Q29" i="1"/>
  <c r="G29" i="1"/>
  <c r="D29" i="1"/>
  <c r="Q28" i="1"/>
  <c r="G28" i="1"/>
  <c r="D28" i="1"/>
  <c r="Q27" i="1"/>
  <c r="G27" i="1"/>
  <c r="D27" i="1"/>
  <c r="Q26" i="1"/>
  <c r="G26" i="1"/>
  <c r="D26" i="1"/>
  <c r="Q25" i="1"/>
  <c r="G25" i="1"/>
  <c r="D25" i="1"/>
  <c r="Q24" i="1"/>
  <c r="G24" i="1"/>
  <c r="D24" i="1"/>
  <c r="Q23" i="1"/>
  <c r="G23" i="1"/>
  <c r="D23" i="1"/>
  <c r="Q22" i="1"/>
  <c r="G22" i="1"/>
  <c r="D22" i="1"/>
  <c r="Q21" i="1"/>
  <c r="G21" i="1"/>
  <c r="D21" i="1"/>
  <c r="Q20" i="1"/>
  <c r="G20" i="1"/>
  <c r="D20" i="1"/>
  <c r="Q19" i="1"/>
  <c r="G19" i="1"/>
  <c r="D19" i="1"/>
  <c r="Q18" i="1"/>
  <c r="G18" i="1"/>
  <c r="D18" i="1"/>
  <c r="Q17" i="1"/>
  <c r="Q45" i="1" s="1"/>
  <c r="G17" i="1"/>
  <c r="D17" i="1"/>
  <c r="Q16" i="1"/>
  <c r="G16" i="1"/>
  <c r="D16" i="1"/>
  <c r="Q15" i="1"/>
  <c r="G15" i="1"/>
  <c r="D15" i="1"/>
  <c r="Q14" i="1"/>
  <c r="G14" i="1"/>
  <c r="Q13" i="1"/>
  <c r="G13" i="1"/>
  <c r="Q12" i="1"/>
  <c r="G12" i="1"/>
  <c r="Q11" i="1"/>
  <c r="G11" i="1"/>
  <c r="Q10" i="1"/>
  <c r="G10" i="1"/>
  <c r="E10" i="1"/>
  <c r="E11" i="1" s="1"/>
  <c r="Q9" i="1"/>
  <c r="G9" i="1"/>
  <c r="D9" i="1"/>
  <c r="Q8" i="1"/>
  <c r="G8" i="1"/>
  <c r="D8" i="1"/>
  <c r="Q7" i="1"/>
  <c r="G7" i="1"/>
  <c r="D7" i="1"/>
  <c r="Q6" i="1"/>
  <c r="G6" i="1"/>
  <c r="D6" i="1"/>
  <c r="Q5" i="1"/>
  <c r="D5" i="1"/>
  <c r="E9" i="2" l="1"/>
  <c r="E10" i="2" s="1"/>
  <c r="C50" i="2"/>
  <c r="R42" i="1"/>
  <c r="P42" i="1"/>
  <c r="Q42" i="1"/>
  <c r="L42" i="1"/>
  <c r="E11" i="2"/>
  <c r="D10" i="2"/>
  <c r="D9" i="2"/>
  <c r="E7" i="6"/>
  <c r="D7" i="6" s="1"/>
  <c r="D6" i="6"/>
  <c r="D31" i="1"/>
  <c r="D11" i="1"/>
  <c r="E12" i="1"/>
  <c r="E33" i="1"/>
  <c r="D32" i="1"/>
  <c r="O42" i="1" s="1"/>
  <c r="D10" i="1"/>
  <c r="C51" i="2" l="1"/>
  <c r="E12" i="2"/>
  <c r="D12" i="2" s="1"/>
  <c r="D11" i="2"/>
  <c r="E8" i="6"/>
  <c r="D8" i="6" s="1"/>
  <c r="D33" i="1"/>
  <c r="E34" i="1"/>
  <c r="P44" i="1" s="1"/>
  <c r="E13" i="1"/>
  <c r="D12" i="1"/>
  <c r="D13" i="1" l="1"/>
  <c r="E14" i="1"/>
  <c r="D14" i="1" s="1"/>
  <c r="E35" i="1"/>
  <c r="D35" i="1" s="1"/>
  <c r="D34" i="1"/>
  <c r="L44" i="1" l="1"/>
  <c r="Q44" i="1"/>
  <c r="O44" i="1"/>
  <c r="R44" i="1"/>
</calcChain>
</file>

<file path=xl/sharedStrings.xml><?xml version="1.0" encoding="utf-8"?>
<sst xmlns="http://schemas.openxmlformats.org/spreadsheetml/2006/main" count="377" uniqueCount="84">
  <si>
    <t>Set</t>
  </si>
  <si>
    <t>ID</t>
  </si>
  <si>
    <t>Contacts</t>
  </si>
  <si>
    <t>GF</t>
  </si>
  <si>
    <t>mm^2</t>
  </si>
  <si>
    <t>mm</t>
  </si>
  <si>
    <t>7H</t>
  </si>
  <si>
    <t>FM</t>
  </si>
  <si>
    <t>7I</t>
  </si>
  <si>
    <t>7J</t>
  </si>
  <si>
    <t>7K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</si>
  <si>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</si>
  <si>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</si>
  <si>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</si>
  <si>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</si>
  <si>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</si>
  <si>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</si>
  <si>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</si>
  <si>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</si>
  <si>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</si>
  <si>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</si>
  <si>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</si>
  <si>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29A</t>
  </si>
  <si>
    <t>29B</t>
  </si>
  <si>
    <t>29C</t>
  </si>
  <si>
    <t>29D</t>
  </si>
  <si>
    <t>29E</t>
  </si>
  <si>
    <t>30A</t>
  </si>
  <si>
    <t>30B</t>
  </si>
  <si>
    <t>30C</t>
  </si>
  <si>
    <t>30D</t>
  </si>
  <si>
    <t>30E</t>
  </si>
  <si>
    <t>12A</t>
  </si>
  <si>
    <t>SP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</si>
  <si>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</si>
  <si>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</si>
  <si>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</si>
  <si>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</si>
  <si>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</si>
  <si>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</si>
  <si>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</si>
  <si>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</si>
  <si>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</si>
  <si>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</si>
  <si>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25A</t>
  </si>
  <si>
    <t>25B</t>
  </si>
  <si>
    <t>25C</t>
  </si>
  <si>
    <t>25D</t>
  </si>
  <si>
    <t>25E</t>
  </si>
  <si>
    <t>25F</t>
  </si>
  <si>
    <t>25G</t>
  </si>
  <si>
    <t>Identifiers</t>
  </si>
  <si>
    <t>Sample</t>
  </si>
  <si>
    <t>Beam Area</t>
  </si>
  <si>
    <t>Beam Length</t>
  </si>
  <si>
    <t>Beam Thickness</t>
  </si>
  <si>
    <t>PZR Length</t>
  </si>
  <si>
    <t>PZR Area</t>
  </si>
  <si>
    <t>PZR Location</t>
  </si>
  <si>
    <r>
      <t>∆</t>
    </r>
    <r>
      <rPr>
        <sz val="11.75"/>
        <color theme="1"/>
        <rFont val="Calibri"/>
        <family val="2"/>
      </rPr>
      <t>R/R</t>
    </r>
    <r>
      <rPr>
        <vertAlign val="subscript"/>
        <sz val="11.75"/>
        <color theme="1"/>
        <rFont val="Calibri"/>
        <family val="2"/>
      </rPr>
      <t>0</t>
    </r>
  </si>
  <si>
    <r>
      <t>∆</t>
    </r>
    <r>
      <rPr>
        <sz val="11.75"/>
        <color theme="1"/>
        <rFont val="Calibri"/>
        <family val="2"/>
      </rPr>
      <t>R</t>
    </r>
    <r>
      <rPr>
        <vertAlign val="subscript"/>
        <sz val="11.75"/>
        <color theme="1"/>
        <rFont val="Calibri"/>
        <family val="2"/>
      </rPr>
      <t>X</t>
    </r>
  </si>
  <si>
    <r>
      <t>Ɛ</t>
    </r>
    <r>
      <rPr>
        <vertAlign val="subscript"/>
        <sz val="11.75"/>
        <color theme="1"/>
        <rFont val="Calibri"/>
        <family val="2"/>
      </rPr>
      <t>X</t>
    </r>
  </si>
  <si>
    <t>ν</t>
  </si>
  <si>
    <t>ρ</t>
  </si>
  <si>
    <t>∆R/∆X</t>
  </si>
  <si>
    <r>
      <t>20k</t>
    </r>
    <r>
      <rPr>
        <sz val="11"/>
        <color theme="1"/>
        <rFont val="Calibri"/>
        <family val="2"/>
      </rPr>
      <t>Ω</t>
    </r>
  </si>
  <si>
    <t>Population</t>
  </si>
  <si>
    <t>Sensor Architecture</t>
  </si>
  <si>
    <t>0.0195*3.9 + 0.0584</t>
  </si>
  <si>
    <t>PZR Thickness</t>
  </si>
  <si>
    <t>20kΩ/mm</t>
  </si>
  <si>
    <t>Design of Experiments (DOE)</t>
  </si>
  <si>
    <t>$$\nu$$</t>
  </si>
  <si>
    <t>$$\rho$$</t>
  </si>
  <si>
    <t>$$\epsilon_x$$</t>
  </si>
  <si>
    <t>$$\frac{\Delta R}{R_0}$$</t>
  </si>
  <si>
    <t>$$\Delta R_x$$</t>
  </si>
  <si>
    <t>$$\frac{\Delta R}{\Delta X}$$</t>
  </si>
  <si>
    <t>$$\textit{l}$$</t>
  </si>
  <si>
    <t>$$\omega$$</t>
  </si>
  <si>
    <t>$$\textit{t}$$</t>
  </si>
  <si>
    <t>CSA</t>
  </si>
  <si>
    <t>Loc</t>
  </si>
  <si>
    <t>C.P.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</si>
</sst>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.75"/>
      <color theme="1"/>
      <name val="Calibri"/>
      <family val="2"/>
    </font>
    <font>
      <vertAlign val="subscript"/>
      <sz val="11.7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zoomScale="82" workbookViewId="0">
      <selection activeCell="F13" sqref="F13"/>
    </sheetView>
  </sheetViews>
  <sheetFormatPr defaultRowHeight="14.4" x14ac:dyDescent="0.3"/>
  <cols>
    <col min="1" max="1" width="10.21875" customWidth="1"/>
    <col min="2" max="2" width="6.77734375" customWidth="1"/>
    <col min="4" max="4" width="11.44140625" customWidth="1"/>
    <col min="5" max="5" width="15.109375" customWidth="1"/>
    <col min="6" max="6" width="19.44140625" customWidth="1"/>
    <col min="7" max="7" width="12.44140625" customWidth="1"/>
    <col min="8" max="8" width="11.6640625" customWidth="1"/>
    <col min="9" max="9" width="13.33203125" customWidth="1"/>
    <col min="10" max="10" width="11.88671875" customWidth="1"/>
    <col min="11" max="11" width="9.5546875" customWidth="1"/>
    <col min="12" max="12" width="9.44140625" customWidth="1"/>
    <col min="14" max="14" width="12.109375" bestFit="1" customWidth="1"/>
  </cols>
  <sheetData>
    <row r="1" spans="1:18" x14ac:dyDescent="0.3">
      <c r="A1" s="3" t="s">
        <v>51</v>
      </c>
      <c r="B1" s="3"/>
      <c r="C1" s="3"/>
      <c r="D1" s="3" t="s">
        <v>67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ht="23.4" x14ac:dyDescent="0.45">
      <c r="A2" s="4" t="s">
        <v>71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8" x14ac:dyDescent="0.4">
      <c r="A3" t="s">
        <v>66</v>
      </c>
      <c r="B3" t="s">
        <v>1</v>
      </c>
      <c r="C3" t="s">
        <v>52</v>
      </c>
      <c r="D3" t="s">
        <v>53</v>
      </c>
      <c r="E3" t="s">
        <v>54</v>
      </c>
      <c r="F3" t="s">
        <v>55</v>
      </c>
      <c r="G3" t="s">
        <v>57</v>
      </c>
      <c r="H3" t="s">
        <v>69</v>
      </c>
      <c r="I3" t="s">
        <v>56</v>
      </c>
      <c r="J3" t="s">
        <v>58</v>
      </c>
      <c r="K3" t="s">
        <v>2</v>
      </c>
      <c r="L3" t="s">
        <v>3</v>
      </c>
      <c r="M3" s="1" t="s">
        <v>62</v>
      </c>
      <c r="N3" s="1" t="s">
        <v>63</v>
      </c>
      <c r="O3" s="1" t="s">
        <v>59</v>
      </c>
      <c r="P3" s="2" t="s">
        <v>61</v>
      </c>
      <c r="Q3" s="1" t="s">
        <v>60</v>
      </c>
      <c r="R3" t="s">
        <v>64</v>
      </c>
    </row>
    <row r="4" spans="1:18" x14ac:dyDescent="0.3">
      <c r="D4" t="s">
        <v>4</v>
      </c>
      <c r="E4" t="s">
        <v>5</v>
      </c>
      <c r="F4" t="s">
        <v>5</v>
      </c>
      <c r="G4" t="s">
        <v>4</v>
      </c>
      <c r="H4" t="s">
        <v>5</v>
      </c>
      <c r="I4" t="s">
        <v>5</v>
      </c>
      <c r="J4" t="s">
        <v>5</v>
      </c>
      <c r="N4" t="s">
        <v>70</v>
      </c>
      <c r="Q4" t="s">
        <v>65</v>
      </c>
    </row>
    <row r="5" spans="1:18" x14ac:dyDescent="0.3">
      <c r="A5">
        <v>1</v>
      </c>
      <c r="B5">
        <v>1</v>
      </c>
      <c r="C5" t="s">
        <v>6</v>
      </c>
      <c r="D5">
        <f>10*E5</f>
        <v>641.5</v>
      </c>
      <c r="E5">
        <v>64.150000000000006</v>
      </c>
      <c r="F5">
        <v>0.26</v>
      </c>
      <c r="G5">
        <f t="shared" ref="G5:G47" si="0">(2.5*I5)*2+(2.5*2.5)</f>
        <v>46.25</v>
      </c>
      <c r="H5">
        <v>1.26E-2</v>
      </c>
      <c r="I5">
        <v>8</v>
      </c>
      <c r="J5">
        <v>0</v>
      </c>
      <c r="K5" t="s">
        <v>7</v>
      </c>
      <c r="L5">
        <v>2.8252981688921829E-2</v>
      </c>
      <c r="M5">
        <v>0.5</v>
      </c>
      <c r="N5">
        <f>(600/20000)*(G5/H5)</f>
        <v>110.11904761904761</v>
      </c>
      <c r="O5">
        <v>4.7979797979798124E-3</v>
      </c>
      <c r="P5">
        <v>0.16982206872208219</v>
      </c>
      <c r="Q5">
        <f t="shared" ref="Q5:Q40" si="1">(1+2*M5)*P5/1000</f>
        <v>3.396441374441644E-4</v>
      </c>
      <c r="R5">
        <v>4.0000000000000002E-4</v>
      </c>
    </row>
    <row r="6" spans="1:18" x14ac:dyDescent="0.3">
      <c r="A6">
        <v>1</v>
      </c>
      <c r="B6">
        <f>B5+1</f>
        <v>2</v>
      </c>
      <c r="C6" t="s">
        <v>8</v>
      </c>
      <c r="D6">
        <f t="shared" ref="D6:D40" si="2">10*E6</f>
        <v>591.5</v>
      </c>
      <c r="E6">
        <v>59.15</v>
      </c>
      <c r="F6">
        <v>0.26</v>
      </c>
      <c r="G6">
        <f t="shared" si="0"/>
        <v>46.25</v>
      </c>
      <c r="H6">
        <v>1.26E-2</v>
      </c>
      <c r="I6">
        <v>8</v>
      </c>
      <c r="J6">
        <v>0</v>
      </c>
      <c r="K6" t="s">
        <v>7</v>
      </c>
      <c r="L6">
        <v>2.9013045026093108E-2</v>
      </c>
      <c r="M6">
        <v>0.5</v>
      </c>
      <c r="N6">
        <f t="shared" ref="N6:N47" si="3">(600/20000)*(G6/H6)</f>
        <v>110.11904761904761</v>
      </c>
      <c r="O6">
        <v>5.3846153846154061E-3</v>
      </c>
      <c r="P6">
        <v>0.18559290759631436</v>
      </c>
      <c r="Q6">
        <f t="shared" si="1"/>
        <v>3.7118581519262874E-4</v>
      </c>
      <c r="R6">
        <v>6.0599999999999998E-4</v>
      </c>
    </row>
    <row r="7" spans="1:18" x14ac:dyDescent="0.3">
      <c r="A7">
        <v>1</v>
      </c>
      <c r="B7">
        <f t="shared" ref="B7:B40" si="4">B6+1</f>
        <v>3</v>
      </c>
      <c r="C7" t="s">
        <v>9</v>
      </c>
      <c r="D7">
        <f t="shared" si="2"/>
        <v>541.5</v>
      </c>
      <c r="E7">
        <v>54.15</v>
      </c>
      <c r="F7">
        <v>0.26</v>
      </c>
      <c r="G7">
        <f t="shared" si="0"/>
        <v>46.25</v>
      </c>
      <c r="H7">
        <v>1.26E-2</v>
      </c>
      <c r="I7">
        <v>8</v>
      </c>
      <c r="J7">
        <v>0</v>
      </c>
      <c r="K7" t="s">
        <v>7</v>
      </c>
      <c r="L7">
        <v>3.2690228377593458E-2</v>
      </c>
      <c r="M7">
        <v>0.5</v>
      </c>
      <c r="N7">
        <f t="shared" si="3"/>
        <v>110.11904761904761</v>
      </c>
      <c r="O7">
        <v>6.6924066924067141E-3</v>
      </c>
      <c r="P7">
        <v>0.20472193143177381</v>
      </c>
      <c r="Q7">
        <f t="shared" si="1"/>
        <v>4.094438628635476E-4</v>
      </c>
      <c r="R7">
        <v>1.2459999999999999E-3</v>
      </c>
    </row>
    <row r="8" spans="1:18" x14ac:dyDescent="0.3">
      <c r="A8">
        <v>1</v>
      </c>
      <c r="B8">
        <f t="shared" si="4"/>
        <v>4</v>
      </c>
      <c r="C8" t="s">
        <v>10</v>
      </c>
      <c r="D8">
        <f t="shared" si="2"/>
        <v>491.5</v>
      </c>
      <c r="E8">
        <v>49.15</v>
      </c>
      <c r="F8">
        <v>0.26</v>
      </c>
      <c r="G8">
        <f t="shared" si="0"/>
        <v>46.25</v>
      </c>
      <c r="H8">
        <v>1.26E-2</v>
      </c>
      <c r="I8">
        <v>8</v>
      </c>
      <c r="J8">
        <v>0</v>
      </c>
      <c r="K8" t="s">
        <v>7</v>
      </c>
      <c r="L8">
        <v>2.972138640377325E-2</v>
      </c>
      <c r="M8">
        <v>0.5</v>
      </c>
      <c r="N8">
        <f t="shared" si="3"/>
        <v>110.11904761904761</v>
      </c>
      <c r="O8">
        <v>6.7896489879580319E-3</v>
      </c>
      <c r="P8">
        <v>0.22844321243022697</v>
      </c>
      <c r="Q8">
        <f t="shared" si="1"/>
        <v>4.5688642486045394E-4</v>
      </c>
      <c r="R8">
        <v>1.126E-3</v>
      </c>
    </row>
    <row r="9" spans="1:18" x14ac:dyDescent="0.3">
      <c r="A9">
        <v>1</v>
      </c>
      <c r="B9">
        <f t="shared" si="4"/>
        <v>5</v>
      </c>
      <c r="C9" t="s">
        <v>11</v>
      </c>
      <c r="D9">
        <f t="shared" si="2"/>
        <v>441.5</v>
      </c>
      <c r="E9">
        <v>44.15</v>
      </c>
      <c r="F9">
        <v>0.26</v>
      </c>
      <c r="G9">
        <f t="shared" si="0"/>
        <v>46.25</v>
      </c>
      <c r="H9">
        <v>1.26E-2</v>
      </c>
      <c r="I9">
        <v>8</v>
      </c>
      <c r="J9">
        <v>0</v>
      </c>
      <c r="K9" t="s">
        <v>7</v>
      </c>
      <c r="L9">
        <v>3.0834972531375977E-2</v>
      </c>
      <c r="M9">
        <v>0.5</v>
      </c>
      <c r="N9">
        <f t="shared" si="3"/>
        <v>110.11904761904761</v>
      </c>
      <c r="O9">
        <v>7.5757575757575777E-3</v>
      </c>
      <c r="P9">
        <v>0.24568718418830768</v>
      </c>
      <c r="Q9">
        <f t="shared" si="1"/>
        <v>4.9137436837661539E-4</v>
      </c>
      <c r="R9">
        <v>1.8E-3</v>
      </c>
    </row>
    <row r="10" spans="1:18" x14ac:dyDescent="0.3">
      <c r="A10">
        <v>1</v>
      </c>
      <c r="B10">
        <f t="shared" si="4"/>
        <v>6</v>
      </c>
      <c r="C10" t="s">
        <v>12</v>
      </c>
      <c r="D10">
        <f t="shared" si="2"/>
        <v>391.5</v>
      </c>
      <c r="E10">
        <f>E9-5</f>
        <v>39.15</v>
      </c>
      <c r="F10">
        <v>0.26</v>
      </c>
      <c r="G10">
        <f t="shared" si="0"/>
        <v>46.25</v>
      </c>
      <c r="H10">
        <v>1.26E-2</v>
      </c>
      <c r="I10">
        <v>8</v>
      </c>
      <c r="J10">
        <v>0</v>
      </c>
      <c r="K10" t="s">
        <v>7</v>
      </c>
      <c r="L10">
        <v>2.0244945957559241E-2</v>
      </c>
      <c r="M10">
        <v>0.5</v>
      </c>
      <c r="N10">
        <f t="shared" si="3"/>
        <v>110.11904761904761</v>
      </c>
      <c r="O10">
        <v>7.9872204472843586E-3</v>
      </c>
      <c r="P10">
        <v>0.39452910687084436</v>
      </c>
      <c r="Q10">
        <f t="shared" si="1"/>
        <v>7.8905821374168877E-4</v>
      </c>
      <c r="R10">
        <v>2.2000000000000001E-3</v>
      </c>
    </row>
    <row r="11" spans="1:18" x14ac:dyDescent="0.3">
      <c r="A11">
        <v>1</v>
      </c>
      <c r="B11">
        <f t="shared" si="4"/>
        <v>7</v>
      </c>
      <c r="C11" t="s">
        <v>13</v>
      </c>
      <c r="D11">
        <f t="shared" si="2"/>
        <v>341.5</v>
      </c>
      <c r="E11">
        <f t="shared" ref="E11:E14" si="5">E10-5</f>
        <v>34.15</v>
      </c>
      <c r="F11">
        <v>0.26</v>
      </c>
      <c r="G11">
        <f t="shared" si="0"/>
        <v>46.25</v>
      </c>
      <c r="H11">
        <v>1.26E-2</v>
      </c>
      <c r="I11">
        <v>8</v>
      </c>
      <c r="J11">
        <v>0</v>
      </c>
      <c r="K11" t="s">
        <v>7</v>
      </c>
      <c r="L11">
        <v>6.7189439817907218E-2</v>
      </c>
      <c r="M11">
        <v>0.5</v>
      </c>
      <c r="N11">
        <f t="shared" si="3"/>
        <v>110.11904761904761</v>
      </c>
      <c r="O11">
        <v>9.9765258215962372E-3</v>
      </c>
      <c r="P11">
        <v>0.14848353920845325</v>
      </c>
      <c r="Q11">
        <f t="shared" si="1"/>
        <v>2.9696707841690652E-4</v>
      </c>
      <c r="R11">
        <v>2.3E-3</v>
      </c>
    </row>
    <row r="12" spans="1:18" x14ac:dyDescent="0.3">
      <c r="A12">
        <v>1</v>
      </c>
      <c r="B12">
        <f t="shared" si="4"/>
        <v>8</v>
      </c>
      <c r="C12" t="s">
        <v>14</v>
      </c>
      <c r="D12">
        <f t="shared" si="2"/>
        <v>291.5</v>
      </c>
      <c r="E12">
        <f t="shared" si="5"/>
        <v>29.15</v>
      </c>
      <c r="F12">
        <v>0.26</v>
      </c>
      <c r="G12">
        <f t="shared" si="0"/>
        <v>46.25</v>
      </c>
      <c r="H12">
        <v>1.26E-2</v>
      </c>
      <c r="I12">
        <v>8</v>
      </c>
      <c r="J12">
        <v>0</v>
      </c>
      <c r="K12" t="s">
        <v>7</v>
      </c>
      <c r="L12">
        <v>3.5544257003153876E-2</v>
      </c>
      <c r="M12">
        <v>0.5</v>
      </c>
      <c r="N12">
        <f t="shared" si="3"/>
        <v>110.11904761904761</v>
      </c>
      <c r="O12">
        <v>1.4030612244897968E-2</v>
      </c>
      <c r="P12">
        <v>0.39473640548044142</v>
      </c>
      <c r="Q12">
        <f t="shared" si="1"/>
        <v>7.894728109608828E-4</v>
      </c>
      <c r="R12">
        <v>5.5999999999999999E-3</v>
      </c>
    </row>
    <row r="13" spans="1:18" x14ac:dyDescent="0.3">
      <c r="A13">
        <v>1</v>
      </c>
      <c r="B13">
        <f t="shared" si="4"/>
        <v>9</v>
      </c>
      <c r="C13" t="s">
        <v>15</v>
      </c>
      <c r="D13">
        <f t="shared" si="2"/>
        <v>241.5</v>
      </c>
      <c r="E13">
        <f t="shared" si="5"/>
        <v>24.15</v>
      </c>
      <c r="F13">
        <v>0.26</v>
      </c>
      <c r="G13">
        <f t="shared" si="0"/>
        <v>46.25</v>
      </c>
      <c r="H13">
        <v>1.26E-2</v>
      </c>
      <c r="I13">
        <v>8</v>
      </c>
      <c r="J13">
        <v>0</v>
      </c>
      <c r="K13" t="s">
        <v>7</v>
      </c>
      <c r="L13">
        <v>3.6937694710967667E-2</v>
      </c>
      <c r="M13">
        <v>0.5</v>
      </c>
      <c r="N13">
        <f t="shared" si="3"/>
        <v>110.11904761904761</v>
      </c>
      <c r="O13">
        <v>1.4175257731958751E-2</v>
      </c>
      <c r="P13">
        <v>0.38376129974753909</v>
      </c>
      <c r="Q13">
        <f t="shared" si="1"/>
        <v>7.6752259949507812E-4</v>
      </c>
      <c r="R13">
        <v>6.4999999999999997E-3</v>
      </c>
    </row>
    <row r="14" spans="1:18" x14ac:dyDescent="0.3">
      <c r="A14">
        <v>1</v>
      </c>
      <c r="B14">
        <f t="shared" si="4"/>
        <v>10</v>
      </c>
      <c r="C14" t="s">
        <v>16</v>
      </c>
      <c r="D14">
        <f t="shared" si="2"/>
        <v>191.5</v>
      </c>
      <c r="E14">
        <f t="shared" si="5"/>
        <v>19.149999999999999</v>
      </c>
      <c r="F14">
        <v>0.26</v>
      </c>
      <c r="G14">
        <f t="shared" si="0"/>
        <v>46.25</v>
      </c>
      <c r="H14">
        <v>1.26E-2</v>
      </c>
      <c r="I14">
        <v>8</v>
      </c>
      <c r="J14">
        <v>0</v>
      </c>
      <c r="K14" t="s">
        <v>7</v>
      </c>
      <c r="L14">
        <v>1.4978425301959124E-2</v>
      </c>
      <c r="M14">
        <v>0.5</v>
      </c>
      <c r="N14">
        <f t="shared" si="3"/>
        <v>110.11904761904761</v>
      </c>
      <c r="O14">
        <v>1.206896551724139E-2</v>
      </c>
      <c r="P14">
        <v>0.80575663155076871</v>
      </c>
      <c r="Q14">
        <f t="shared" si="1"/>
        <v>1.6115132631015375E-3</v>
      </c>
      <c r="R14">
        <v>1.1299999999999999E-2</v>
      </c>
    </row>
    <row r="15" spans="1:18" x14ac:dyDescent="0.3">
      <c r="A15">
        <v>1</v>
      </c>
      <c r="B15">
        <f t="shared" si="4"/>
        <v>11</v>
      </c>
      <c r="C15" t="s">
        <v>17</v>
      </c>
      <c r="D15">
        <f t="shared" si="2"/>
        <v>376.3</v>
      </c>
      <c r="E15">
        <v>37.630000000000003</v>
      </c>
      <c r="F15">
        <v>0.26</v>
      </c>
      <c r="G15">
        <f t="shared" si="0"/>
        <v>46.25</v>
      </c>
      <c r="H15">
        <v>1.26E-2</v>
      </c>
      <c r="I15">
        <v>8</v>
      </c>
      <c r="J15">
        <v>0</v>
      </c>
      <c r="K15" t="s">
        <v>7</v>
      </c>
      <c r="L15">
        <v>3.7073355448749193E-2</v>
      </c>
      <c r="M15">
        <v>0.5</v>
      </c>
      <c r="N15">
        <f t="shared" si="3"/>
        <v>110.11904761904761</v>
      </c>
      <c r="O15">
        <v>4.6245919477693109E-3</v>
      </c>
      <c r="P15">
        <v>0.1247416612764502</v>
      </c>
      <c r="Q15">
        <f t="shared" si="1"/>
        <v>2.494833225529004E-4</v>
      </c>
      <c r="R15">
        <v>3.0000000000000001E-3</v>
      </c>
    </row>
    <row r="16" spans="1:18" x14ac:dyDescent="0.3">
      <c r="A16">
        <v>1</v>
      </c>
      <c r="B16">
        <f t="shared" si="4"/>
        <v>12</v>
      </c>
      <c r="C16" t="s">
        <v>18</v>
      </c>
      <c r="D16">
        <f t="shared" si="2"/>
        <v>376.3</v>
      </c>
      <c r="E16">
        <v>37.630000000000003</v>
      </c>
      <c r="F16">
        <v>0.52</v>
      </c>
      <c r="G16">
        <f t="shared" si="0"/>
        <v>46.25</v>
      </c>
      <c r="H16">
        <v>1.26E-2</v>
      </c>
      <c r="I16">
        <v>8</v>
      </c>
      <c r="J16">
        <v>0</v>
      </c>
      <c r="K16" t="s">
        <v>7</v>
      </c>
      <c r="L16">
        <v>5.0855499638529728E-2</v>
      </c>
      <c r="M16">
        <v>0.5</v>
      </c>
      <c r="N16">
        <f t="shared" si="3"/>
        <v>110.11904761904761</v>
      </c>
      <c r="O16">
        <v>8.8213213213213168E-3</v>
      </c>
      <c r="P16">
        <v>0.17345855185813583</v>
      </c>
      <c r="Q16">
        <f t="shared" si="1"/>
        <v>3.4691710371627165E-4</v>
      </c>
      <c r="R16">
        <v>7.7999999999999996E-3</v>
      </c>
    </row>
    <row r="17" spans="1:18" x14ac:dyDescent="0.3">
      <c r="A17">
        <v>1</v>
      </c>
      <c r="B17">
        <f t="shared" si="4"/>
        <v>13</v>
      </c>
      <c r="C17" t="s">
        <v>19</v>
      </c>
      <c r="D17">
        <f t="shared" si="2"/>
        <v>376.3</v>
      </c>
      <c r="E17">
        <v>37.630000000000003</v>
      </c>
      <c r="F17">
        <v>0.78</v>
      </c>
      <c r="G17">
        <f t="shared" si="0"/>
        <v>46.25</v>
      </c>
      <c r="H17">
        <v>1.26E-2</v>
      </c>
      <c r="I17">
        <v>8</v>
      </c>
      <c r="J17">
        <v>0</v>
      </c>
      <c r="K17" t="s">
        <v>7</v>
      </c>
      <c r="L17">
        <v>0.14718478573885221</v>
      </c>
      <c r="M17">
        <v>0.5</v>
      </c>
      <c r="N17">
        <f t="shared" si="3"/>
        <v>110.11904761904761</v>
      </c>
      <c r="O17">
        <v>1.0586924219910839E-2</v>
      </c>
      <c r="P17">
        <v>7.1929474006199673E-2</v>
      </c>
      <c r="Q17">
        <f t="shared" si="1"/>
        <v>1.4385894801239934E-4</v>
      </c>
      <c r="R17">
        <v>2.2599999999999999E-2</v>
      </c>
    </row>
    <row r="18" spans="1:18" x14ac:dyDescent="0.3">
      <c r="A18">
        <v>1</v>
      </c>
      <c r="B18">
        <f t="shared" si="4"/>
        <v>14</v>
      </c>
      <c r="C18" t="s">
        <v>20</v>
      </c>
      <c r="D18">
        <f t="shared" si="2"/>
        <v>376.3</v>
      </c>
      <c r="E18">
        <v>37.630000000000003</v>
      </c>
      <c r="F18">
        <v>1.04</v>
      </c>
      <c r="G18">
        <f t="shared" si="0"/>
        <v>46.25</v>
      </c>
      <c r="H18">
        <v>1.26E-2</v>
      </c>
      <c r="I18">
        <v>8</v>
      </c>
      <c r="J18">
        <v>0</v>
      </c>
      <c r="K18" t="s">
        <v>7</v>
      </c>
      <c r="L18">
        <v>0.20229162907686862</v>
      </c>
      <c r="M18">
        <v>0.5</v>
      </c>
      <c r="N18">
        <f t="shared" si="3"/>
        <v>110.11904761904761</v>
      </c>
      <c r="O18">
        <v>1.6604477611940293E-2</v>
      </c>
      <c r="P18">
        <v>8.2081881923204897E-2</v>
      </c>
      <c r="Q18">
        <f t="shared" si="1"/>
        <v>1.6416376384640978E-4</v>
      </c>
      <c r="R18">
        <v>3.39E-2</v>
      </c>
    </row>
    <row r="19" spans="1:18" x14ac:dyDescent="0.3">
      <c r="A19">
        <v>1</v>
      </c>
      <c r="B19">
        <f t="shared" si="4"/>
        <v>15</v>
      </c>
      <c r="C19" t="s">
        <v>21</v>
      </c>
      <c r="D19">
        <f t="shared" si="2"/>
        <v>376.3</v>
      </c>
      <c r="E19">
        <v>37.630000000000003</v>
      </c>
      <c r="F19">
        <v>1.3</v>
      </c>
      <c r="G19">
        <f t="shared" si="0"/>
        <v>46.25</v>
      </c>
      <c r="H19">
        <v>1.26E-2</v>
      </c>
      <c r="I19">
        <v>8</v>
      </c>
      <c r="J19">
        <v>0</v>
      </c>
      <c r="K19" t="s">
        <v>7</v>
      </c>
      <c r="L19">
        <v>0.25754411798368693</v>
      </c>
      <c r="M19">
        <v>0.5</v>
      </c>
      <c r="N19">
        <f t="shared" si="3"/>
        <v>110.11904761904761</v>
      </c>
      <c r="O19">
        <v>2.1139705882352939E-2</v>
      </c>
      <c r="P19">
        <v>8.2081881923204897E-2</v>
      </c>
      <c r="Q19">
        <f t="shared" si="1"/>
        <v>1.6416376384640978E-4</v>
      </c>
      <c r="R19">
        <v>4.36E-2</v>
      </c>
    </row>
    <row r="20" spans="1:18" x14ac:dyDescent="0.3">
      <c r="A20">
        <v>1</v>
      </c>
      <c r="B20">
        <f t="shared" si="4"/>
        <v>16</v>
      </c>
      <c r="C20" t="s">
        <v>22</v>
      </c>
      <c r="D20">
        <f t="shared" si="2"/>
        <v>500</v>
      </c>
      <c r="E20">
        <v>50</v>
      </c>
      <c r="F20">
        <v>0.26</v>
      </c>
      <c r="G20">
        <f t="shared" si="0"/>
        <v>46.25</v>
      </c>
      <c r="H20">
        <v>1.26E-2</v>
      </c>
      <c r="I20">
        <v>8</v>
      </c>
      <c r="J20">
        <v>0</v>
      </c>
      <c r="K20" t="s">
        <v>7</v>
      </c>
      <c r="L20">
        <v>5.451701725425849E-2</v>
      </c>
      <c r="M20">
        <v>0.5</v>
      </c>
      <c r="N20">
        <f t="shared" si="3"/>
        <v>110.11904761904761</v>
      </c>
      <c r="O20">
        <v>1.2212643678160941E-2</v>
      </c>
      <c r="P20">
        <v>0.22401525786348803</v>
      </c>
      <c r="Q20">
        <f t="shared" si="1"/>
        <v>4.4803051572697608E-4</v>
      </c>
      <c r="R20">
        <v>2.8000000000000001E-2</v>
      </c>
    </row>
    <row r="21" spans="1:18" x14ac:dyDescent="0.3">
      <c r="A21">
        <v>1</v>
      </c>
      <c r="B21">
        <f t="shared" si="4"/>
        <v>17</v>
      </c>
      <c r="C21" t="s">
        <v>23</v>
      </c>
      <c r="D21">
        <f t="shared" si="2"/>
        <v>500</v>
      </c>
      <c r="E21">
        <v>50</v>
      </c>
      <c r="F21">
        <v>0.26</v>
      </c>
      <c r="G21">
        <f t="shared" si="0"/>
        <v>66.25</v>
      </c>
      <c r="H21">
        <v>1.26E-2</v>
      </c>
      <c r="I21">
        <v>12</v>
      </c>
      <c r="J21">
        <v>0</v>
      </c>
      <c r="K21" t="s">
        <v>7</v>
      </c>
      <c r="L21">
        <v>3.6194445795514028E-2</v>
      </c>
      <c r="M21">
        <v>0.5</v>
      </c>
      <c r="N21">
        <f t="shared" si="3"/>
        <v>157.73809523809524</v>
      </c>
      <c r="O21">
        <v>8.1081081081081155E-3</v>
      </c>
      <c r="P21">
        <v>0.22401525786348803</v>
      </c>
      <c r="Q21">
        <f t="shared" si="1"/>
        <v>4.4803051572697608E-4</v>
      </c>
      <c r="R21">
        <v>3.8379999999999997E-2</v>
      </c>
    </row>
    <row r="22" spans="1:18" x14ac:dyDescent="0.3">
      <c r="A22">
        <v>1</v>
      </c>
      <c r="B22">
        <f t="shared" si="4"/>
        <v>18</v>
      </c>
      <c r="C22" t="s">
        <v>24</v>
      </c>
      <c r="D22">
        <f t="shared" si="2"/>
        <v>500</v>
      </c>
      <c r="E22">
        <v>50</v>
      </c>
      <c r="F22">
        <v>0.26</v>
      </c>
      <c r="G22">
        <f t="shared" si="0"/>
        <v>71.25</v>
      </c>
      <c r="H22">
        <v>1.26E-2</v>
      </c>
      <c r="I22">
        <v>13</v>
      </c>
      <c r="J22">
        <v>0</v>
      </c>
      <c r="K22" t="s">
        <v>7</v>
      </c>
      <c r="L22">
        <v>6.7788247749753172E-2</v>
      </c>
      <c r="M22">
        <v>0.5</v>
      </c>
      <c r="N22">
        <f t="shared" si="3"/>
        <v>169.64285714285714</v>
      </c>
      <c r="O22">
        <v>1.5185601799774968E-2</v>
      </c>
      <c r="P22">
        <v>0.22401525786348803</v>
      </c>
      <c r="Q22">
        <f t="shared" si="1"/>
        <v>4.4803051572697608E-4</v>
      </c>
      <c r="R22">
        <v>1.1900000000000001E-2</v>
      </c>
    </row>
    <row r="23" spans="1:18" x14ac:dyDescent="0.3">
      <c r="A23">
        <v>1</v>
      </c>
      <c r="B23">
        <f t="shared" si="4"/>
        <v>19</v>
      </c>
      <c r="C23" t="s">
        <v>25</v>
      </c>
      <c r="D23">
        <f t="shared" si="2"/>
        <v>500</v>
      </c>
      <c r="E23">
        <v>50</v>
      </c>
      <c r="F23">
        <v>0.26</v>
      </c>
      <c r="G23">
        <f t="shared" si="0"/>
        <v>76.25</v>
      </c>
      <c r="H23">
        <v>1.26E-2</v>
      </c>
      <c r="I23">
        <v>14</v>
      </c>
      <c r="J23">
        <v>0</v>
      </c>
      <c r="K23" t="s">
        <v>7</v>
      </c>
      <c r="L23">
        <v>5.0440470600151041E-2</v>
      </c>
      <c r="M23">
        <v>0.5</v>
      </c>
      <c r="N23">
        <f t="shared" si="3"/>
        <v>181.54761904761904</v>
      </c>
      <c r="O23">
        <v>1.1299435028248522E-2</v>
      </c>
      <c r="P23">
        <v>0.22401525786348803</v>
      </c>
      <c r="Q23">
        <f t="shared" si="1"/>
        <v>4.4803051572697608E-4</v>
      </c>
      <c r="R23">
        <v>2.29E-2</v>
      </c>
    </row>
    <row r="24" spans="1:18" x14ac:dyDescent="0.3">
      <c r="A24">
        <v>1</v>
      </c>
      <c r="B24">
        <f t="shared" si="4"/>
        <v>20</v>
      </c>
      <c r="C24" t="s">
        <v>26</v>
      </c>
      <c r="D24">
        <f t="shared" si="2"/>
        <v>500</v>
      </c>
      <c r="E24">
        <v>50</v>
      </c>
      <c r="F24">
        <v>0.26</v>
      </c>
      <c r="G24">
        <f t="shared" si="0"/>
        <v>86.25</v>
      </c>
      <c r="H24">
        <v>1.26E-2</v>
      </c>
      <c r="I24">
        <v>16</v>
      </c>
      <c r="J24">
        <v>0</v>
      </c>
      <c r="K24" t="s">
        <v>7</v>
      </c>
      <c r="L24">
        <v>0.12479948693650353</v>
      </c>
      <c r="M24">
        <v>0.5</v>
      </c>
      <c r="N24">
        <f t="shared" si="3"/>
        <v>205.35714285714286</v>
      </c>
      <c r="O24">
        <v>2.7956989247311843E-2</v>
      </c>
      <c r="P24">
        <v>0.22401525786348803</v>
      </c>
      <c r="Q24">
        <f t="shared" si="1"/>
        <v>4.4803051572697608E-4</v>
      </c>
      <c r="R24">
        <v>0.11890000000000001</v>
      </c>
    </row>
    <row r="25" spans="1:18" x14ac:dyDescent="0.3">
      <c r="A25">
        <v>1</v>
      </c>
      <c r="B25">
        <f t="shared" si="4"/>
        <v>21</v>
      </c>
      <c r="C25" t="s">
        <v>27</v>
      </c>
      <c r="D25">
        <f t="shared" si="2"/>
        <v>500</v>
      </c>
      <c r="E25">
        <v>50</v>
      </c>
      <c r="F25">
        <v>0.26</v>
      </c>
      <c r="G25">
        <f t="shared" si="0"/>
        <v>46.25</v>
      </c>
      <c r="H25">
        <v>1.26E-2</v>
      </c>
      <c r="I25">
        <v>8</v>
      </c>
      <c r="J25">
        <v>0</v>
      </c>
      <c r="K25" t="s">
        <v>7</v>
      </c>
      <c r="L25">
        <v>8.08692327556777E-2</v>
      </c>
      <c r="M25">
        <v>0.5</v>
      </c>
      <c r="N25">
        <f t="shared" si="3"/>
        <v>110.11904761904761</v>
      </c>
      <c r="O25">
        <v>1.8115942028985574E-2</v>
      </c>
      <c r="P25">
        <v>0.22401525786348803</v>
      </c>
      <c r="Q25">
        <f t="shared" si="1"/>
        <v>4.4803051572697608E-4</v>
      </c>
      <c r="R25">
        <v>2.7400000000000001E-2</v>
      </c>
    </row>
    <row r="26" spans="1:18" x14ac:dyDescent="0.3">
      <c r="A26">
        <v>1</v>
      </c>
      <c r="B26">
        <f t="shared" si="4"/>
        <v>22</v>
      </c>
      <c r="C26" t="s">
        <v>28</v>
      </c>
      <c r="D26">
        <f t="shared" si="2"/>
        <v>500</v>
      </c>
      <c r="E26">
        <v>50</v>
      </c>
      <c r="F26">
        <v>0.26</v>
      </c>
      <c r="G26">
        <f t="shared" si="0"/>
        <v>46.25</v>
      </c>
      <c r="H26">
        <v>1.26E-2</v>
      </c>
      <c r="I26">
        <v>8</v>
      </c>
      <c r="J26">
        <v>5</v>
      </c>
      <c r="K26" t="s">
        <v>7</v>
      </c>
      <c r="L26">
        <v>5.0832089160711087E-2</v>
      </c>
      <c r="M26">
        <v>0.5</v>
      </c>
      <c r="N26">
        <f t="shared" si="3"/>
        <v>110.11904761904761</v>
      </c>
      <c r="O26">
        <v>1.1387163561076509E-2</v>
      </c>
      <c r="P26">
        <v>0.22401525786348803</v>
      </c>
      <c r="Q26">
        <f t="shared" si="1"/>
        <v>4.4803051572697608E-4</v>
      </c>
      <c r="R26">
        <v>1.54E-2</v>
      </c>
    </row>
    <row r="27" spans="1:18" x14ac:dyDescent="0.3">
      <c r="A27">
        <v>1</v>
      </c>
      <c r="B27">
        <f t="shared" si="4"/>
        <v>23</v>
      </c>
      <c r="C27" t="s">
        <v>29</v>
      </c>
      <c r="D27">
        <f t="shared" si="2"/>
        <v>500</v>
      </c>
      <c r="E27">
        <v>50</v>
      </c>
      <c r="F27">
        <v>0.26</v>
      </c>
      <c r="G27">
        <f t="shared" si="0"/>
        <v>46.25</v>
      </c>
      <c r="H27">
        <v>1.26E-2</v>
      </c>
      <c r="I27">
        <v>8</v>
      </c>
      <c r="J27">
        <v>10</v>
      </c>
      <c r="K27" t="s">
        <v>7</v>
      </c>
      <c r="L27">
        <v>5.6150712554885497E-2</v>
      </c>
      <c r="M27">
        <v>0.5</v>
      </c>
      <c r="N27">
        <f t="shared" si="3"/>
        <v>110.11904761904761</v>
      </c>
      <c r="O27">
        <v>1.2578616352201269E-2</v>
      </c>
      <c r="P27">
        <v>0.22401525786348803</v>
      </c>
      <c r="Q27">
        <f t="shared" si="1"/>
        <v>4.4803051572697608E-4</v>
      </c>
      <c r="R27">
        <v>1.49E-2</v>
      </c>
    </row>
    <row r="28" spans="1:18" x14ac:dyDescent="0.3">
      <c r="A28">
        <v>1</v>
      </c>
      <c r="B28">
        <f t="shared" si="4"/>
        <v>24</v>
      </c>
      <c r="C28" t="s">
        <v>30</v>
      </c>
      <c r="D28">
        <f t="shared" si="2"/>
        <v>500</v>
      </c>
      <c r="E28">
        <v>50</v>
      </c>
      <c r="F28">
        <v>0.26</v>
      </c>
      <c r="G28">
        <f t="shared" si="0"/>
        <v>46.25</v>
      </c>
      <c r="H28">
        <v>1.26E-2</v>
      </c>
      <c r="I28">
        <v>8</v>
      </c>
      <c r="J28">
        <v>15</v>
      </c>
      <c r="K28" t="s">
        <v>7</v>
      </c>
      <c r="L28">
        <v>0.19393285201124508</v>
      </c>
      <c r="M28">
        <v>0.5</v>
      </c>
      <c r="N28">
        <f t="shared" si="3"/>
        <v>110.11904761904761</v>
      </c>
      <c r="O28">
        <v>4.344391785150073E-2</v>
      </c>
      <c r="P28">
        <v>0.22401525786348803</v>
      </c>
      <c r="Q28">
        <f t="shared" si="1"/>
        <v>4.4803051572697608E-4</v>
      </c>
      <c r="R28">
        <v>0.13600000000000001</v>
      </c>
    </row>
    <row r="29" spans="1:18" x14ac:dyDescent="0.3">
      <c r="A29">
        <v>1</v>
      </c>
      <c r="B29">
        <f t="shared" si="4"/>
        <v>25</v>
      </c>
      <c r="C29" t="s">
        <v>31</v>
      </c>
      <c r="D29">
        <f t="shared" si="2"/>
        <v>500</v>
      </c>
      <c r="E29">
        <v>50</v>
      </c>
      <c r="F29">
        <v>0.26</v>
      </c>
      <c r="G29">
        <f t="shared" si="0"/>
        <v>46.25</v>
      </c>
      <c r="H29">
        <v>1.26E-2</v>
      </c>
      <c r="I29">
        <v>8</v>
      </c>
      <c r="J29">
        <v>20</v>
      </c>
      <c r="K29" t="s">
        <v>7</v>
      </c>
      <c r="L29">
        <v>5.3142638668016391E-2</v>
      </c>
      <c r="M29">
        <v>0.5</v>
      </c>
      <c r="N29">
        <f t="shared" si="3"/>
        <v>110.11904761904761</v>
      </c>
      <c r="O29">
        <v>1.1904761904761862E-2</v>
      </c>
      <c r="P29">
        <v>0.22401525786348803</v>
      </c>
      <c r="Q29">
        <f t="shared" si="1"/>
        <v>4.4803051572697608E-4</v>
      </c>
      <c r="R29">
        <v>3.4299999999999997E-2</v>
      </c>
    </row>
    <row r="30" spans="1:18" x14ac:dyDescent="0.3">
      <c r="A30">
        <v>2</v>
      </c>
      <c r="B30">
        <f t="shared" si="4"/>
        <v>26</v>
      </c>
      <c r="C30" t="s">
        <v>32</v>
      </c>
      <c r="D30">
        <f t="shared" si="2"/>
        <v>441.5</v>
      </c>
      <c r="E30">
        <v>44.15</v>
      </c>
      <c r="F30">
        <v>0.26</v>
      </c>
      <c r="G30">
        <f t="shared" si="0"/>
        <v>46.25</v>
      </c>
      <c r="H30">
        <v>1.26E-2</v>
      </c>
      <c r="I30">
        <v>8</v>
      </c>
      <c r="J30">
        <v>0</v>
      </c>
      <c r="K30" t="s">
        <v>33</v>
      </c>
      <c r="L30">
        <v>1.6784939370348483E-2</v>
      </c>
      <c r="M30">
        <v>0.5</v>
      </c>
      <c r="N30">
        <f t="shared" si="3"/>
        <v>110.11904761904761</v>
      </c>
      <c r="O30">
        <v>4.4529262086514003E-3</v>
      </c>
      <c r="P30">
        <v>0.26529295759731719</v>
      </c>
      <c r="Q30">
        <f t="shared" si="1"/>
        <v>5.3058591519463435E-4</v>
      </c>
      <c r="R30">
        <v>6.0000000000000001E-3</v>
      </c>
    </row>
    <row r="31" spans="1:18" x14ac:dyDescent="0.3">
      <c r="A31">
        <v>2</v>
      </c>
      <c r="B31">
        <f t="shared" si="4"/>
        <v>27</v>
      </c>
      <c r="C31" t="s">
        <v>34</v>
      </c>
      <c r="D31">
        <f t="shared" si="2"/>
        <v>391.5</v>
      </c>
      <c r="E31">
        <f>E30-5</f>
        <v>39.15</v>
      </c>
      <c r="F31">
        <v>0.26</v>
      </c>
      <c r="G31">
        <f t="shared" si="0"/>
        <v>46.25</v>
      </c>
      <c r="H31">
        <v>1.26E-2</v>
      </c>
      <c r="I31">
        <v>8</v>
      </c>
      <c r="J31">
        <v>0</v>
      </c>
      <c r="K31" t="s">
        <v>33</v>
      </c>
      <c r="L31">
        <v>4.4691503945088792E-2</v>
      </c>
      <c r="M31">
        <v>0.5</v>
      </c>
      <c r="N31">
        <f t="shared" si="3"/>
        <v>110.11904761904761</v>
      </c>
      <c r="O31">
        <v>8.2923832923832916E-3</v>
      </c>
      <c r="P31">
        <v>0.18554719712659284</v>
      </c>
      <c r="Q31">
        <f t="shared" si="1"/>
        <v>3.7109439425318569E-4</v>
      </c>
      <c r="R31">
        <v>1.0200000000000001E-2</v>
      </c>
    </row>
    <row r="32" spans="1:18" x14ac:dyDescent="0.3">
      <c r="A32">
        <v>2</v>
      </c>
      <c r="B32">
        <f t="shared" si="4"/>
        <v>28</v>
      </c>
      <c r="C32" t="s">
        <v>35</v>
      </c>
      <c r="D32">
        <f t="shared" si="2"/>
        <v>341.5</v>
      </c>
      <c r="E32">
        <f t="shared" ref="E32:E35" si="6">E31-5</f>
        <v>34.15</v>
      </c>
      <c r="F32">
        <v>0.26</v>
      </c>
      <c r="G32">
        <f t="shared" si="0"/>
        <v>46.25</v>
      </c>
      <c r="H32">
        <v>1.26E-2</v>
      </c>
      <c r="I32">
        <v>8</v>
      </c>
      <c r="J32">
        <v>0</v>
      </c>
      <c r="K32" t="s">
        <v>33</v>
      </c>
      <c r="L32">
        <v>3.8944312989250343E-2</v>
      </c>
      <c r="M32">
        <v>0.5</v>
      </c>
      <c r="N32">
        <f t="shared" si="3"/>
        <v>110.11904761904761</v>
      </c>
      <c r="O32">
        <v>7.0332480818414318E-3</v>
      </c>
      <c r="P32">
        <v>0.18059756462471924</v>
      </c>
      <c r="Q32">
        <f t="shared" si="1"/>
        <v>3.6119512924943849E-4</v>
      </c>
      <c r="R32">
        <v>1.03E-2</v>
      </c>
    </row>
    <row r="33" spans="1:18" x14ac:dyDescent="0.3">
      <c r="A33">
        <v>2</v>
      </c>
      <c r="B33">
        <f t="shared" si="4"/>
        <v>29</v>
      </c>
      <c r="C33" t="s">
        <v>36</v>
      </c>
      <c r="D33">
        <f t="shared" si="2"/>
        <v>291.5</v>
      </c>
      <c r="E33">
        <f t="shared" si="6"/>
        <v>29.15</v>
      </c>
      <c r="F33">
        <v>0.26</v>
      </c>
      <c r="G33">
        <f t="shared" si="0"/>
        <v>46.25</v>
      </c>
      <c r="H33">
        <v>1.26E-2</v>
      </c>
      <c r="I33">
        <v>8</v>
      </c>
      <c r="J33">
        <v>0</v>
      </c>
      <c r="K33" t="s">
        <v>33</v>
      </c>
      <c r="L33">
        <v>5.0169744952001952E-2</v>
      </c>
      <c r="M33">
        <v>0.5</v>
      </c>
      <c r="N33">
        <f t="shared" si="3"/>
        <v>110.11904761904761</v>
      </c>
      <c r="O33">
        <v>7.267441860465117E-3</v>
      </c>
      <c r="P33">
        <v>0.14485706210820831</v>
      </c>
      <c r="Q33">
        <f t="shared" si="1"/>
        <v>2.8971412421641661E-4</v>
      </c>
      <c r="R33">
        <v>1.15E-2</v>
      </c>
    </row>
    <row r="34" spans="1:18" x14ac:dyDescent="0.3">
      <c r="A34">
        <v>2</v>
      </c>
      <c r="B34">
        <f t="shared" si="4"/>
        <v>30</v>
      </c>
      <c r="C34" t="s">
        <v>37</v>
      </c>
      <c r="D34">
        <f t="shared" si="2"/>
        <v>241.5</v>
      </c>
      <c r="E34">
        <f t="shared" si="6"/>
        <v>24.15</v>
      </c>
      <c r="F34">
        <v>0.26</v>
      </c>
      <c r="G34">
        <f t="shared" si="0"/>
        <v>46.25</v>
      </c>
      <c r="H34">
        <v>1.26E-2</v>
      </c>
      <c r="I34">
        <v>8</v>
      </c>
      <c r="J34">
        <v>0</v>
      </c>
      <c r="K34" t="s">
        <v>33</v>
      </c>
      <c r="L34">
        <v>3.0372078624637457E-2</v>
      </c>
      <c r="M34">
        <v>0.5</v>
      </c>
      <c r="N34">
        <f t="shared" si="3"/>
        <v>110.11904761904761</v>
      </c>
      <c r="O34">
        <v>5.8290155440414507E-3</v>
      </c>
      <c r="P34">
        <v>0.19192020460901299</v>
      </c>
      <c r="Q34">
        <f t="shared" si="1"/>
        <v>3.8384040921802599E-4</v>
      </c>
      <c r="R34">
        <v>9.7000000000000003E-3</v>
      </c>
    </row>
    <row r="35" spans="1:18" x14ac:dyDescent="0.3">
      <c r="A35">
        <v>2</v>
      </c>
      <c r="B35">
        <f t="shared" si="4"/>
        <v>31</v>
      </c>
      <c r="C35" t="s">
        <v>38</v>
      </c>
      <c r="D35">
        <f t="shared" si="2"/>
        <v>191.5</v>
      </c>
      <c r="E35">
        <f t="shared" si="6"/>
        <v>19.149999999999999</v>
      </c>
      <c r="F35">
        <v>0.26</v>
      </c>
      <c r="G35">
        <f t="shared" si="0"/>
        <v>46.25</v>
      </c>
      <c r="H35">
        <v>1.26E-2</v>
      </c>
      <c r="I35">
        <v>8</v>
      </c>
      <c r="J35">
        <v>0</v>
      </c>
      <c r="K35" t="s">
        <v>33</v>
      </c>
      <c r="L35">
        <v>1.8822349659490707E-2</v>
      </c>
      <c r="M35">
        <v>0.5</v>
      </c>
      <c r="N35">
        <f t="shared" si="3"/>
        <v>110.11904761904761</v>
      </c>
      <c r="O35">
        <v>5.1413881748071984E-3</v>
      </c>
      <c r="P35">
        <v>0.27315336649347494</v>
      </c>
      <c r="Q35">
        <f t="shared" si="1"/>
        <v>5.4630673298694987E-4</v>
      </c>
      <c r="R35">
        <v>8.8000000000000005E-3</v>
      </c>
    </row>
    <row r="36" spans="1:18" x14ac:dyDescent="0.3">
      <c r="A36">
        <v>2</v>
      </c>
      <c r="B36">
        <f t="shared" si="4"/>
        <v>32</v>
      </c>
      <c r="C36" t="s">
        <v>39</v>
      </c>
      <c r="D36">
        <f t="shared" si="2"/>
        <v>441.5</v>
      </c>
      <c r="E36">
        <v>44.15</v>
      </c>
      <c r="F36">
        <v>0.26</v>
      </c>
      <c r="G36">
        <f t="shared" si="0"/>
        <v>46.25</v>
      </c>
      <c r="H36">
        <v>1.26E-2</v>
      </c>
      <c r="I36">
        <v>8</v>
      </c>
      <c r="J36">
        <v>0</v>
      </c>
      <c r="K36" t="s">
        <v>33</v>
      </c>
      <c r="L36">
        <v>1.4524731060054523E-2</v>
      </c>
      <c r="M36">
        <v>0.5</v>
      </c>
      <c r="N36">
        <f t="shared" si="3"/>
        <v>110.11904761904761</v>
      </c>
      <c r="O36">
        <v>3.2866836301950813E-3</v>
      </c>
      <c r="P36">
        <v>0.22628189235351967</v>
      </c>
      <c r="Q36">
        <f t="shared" si="1"/>
        <v>4.5256378470703932E-4</v>
      </c>
      <c r="R36">
        <v>4.1000000000000003E-3</v>
      </c>
    </row>
    <row r="37" spans="1:18" x14ac:dyDescent="0.3">
      <c r="A37">
        <v>2</v>
      </c>
      <c r="B37">
        <f t="shared" si="4"/>
        <v>33</v>
      </c>
      <c r="C37" t="s">
        <v>40</v>
      </c>
      <c r="D37">
        <f t="shared" si="2"/>
        <v>441.5</v>
      </c>
      <c r="E37">
        <v>44.15</v>
      </c>
      <c r="F37">
        <v>0.52</v>
      </c>
      <c r="G37">
        <f t="shared" si="0"/>
        <v>46.25</v>
      </c>
      <c r="H37">
        <v>1.26E-2</v>
      </c>
      <c r="I37">
        <v>8</v>
      </c>
      <c r="J37">
        <v>0</v>
      </c>
      <c r="K37" t="s">
        <v>33</v>
      </c>
      <c r="L37">
        <v>9.1538008818366351E-2</v>
      </c>
      <c r="M37">
        <v>0.5</v>
      </c>
      <c r="N37">
        <f t="shared" si="3"/>
        <v>110.11904761904761</v>
      </c>
      <c r="O37">
        <v>1.133578431372549E-2</v>
      </c>
      <c r="P37">
        <v>0.12383691168352198</v>
      </c>
      <c r="Q37">
        <f t="shared" si="1"/>
        <v>2.4767382336704399E-4</v>
      </c>
      <c r="R37">
        <v>8.3000000000000001E-3</v>
      </c>
    </row>
    <row r="38" spans="1:18" x14ac:dyDescent="0.3">
      <c r="A38">
        <v>2</v>
      </c>
      <c r="B38">
        <f t="shared" si="4"/>
        <v>34</v>
      </c>
      <c r="C38" t="s">
        <v>41</v>
      </c>
      <c r="D38">
        <f t="shared" si="2"/>
        <v>441.5</v>
      </c>
      <c r="E38">
        <v>44.15</v>
      </c>
      <c r="F38">
        <v>0.78</v>
      </c>
      <c r="G38">
        <f t="shared" si="0"/>
        <v>46.25</v>
      </c>
      <c r="H38">
        <v>1.26E-2</v>
      </c>
      <c r="I38">
        <v>8</v>
      </c>
      <c r="J38">
        <v>0</v>
      </c>
      <c r="K38" t="s">
        <v>33</v>
      </c>
      <c r="L38">
        <v>0.15045152594939432</v>
      </c>
      <c r="M38">
        <v>0.5</v>
      </c>
      <c r="N38">
        <f t="shared" si="3"/>
        <v>110.11904761904761</v>
      </c>
      <c r="O38">
        <v>1.2231503579952266E-2</v>
      </c>
      <c r="P38">
        <v>8.1298634246265072E-2</v>
      </c>
      <c r="Q38">
        <f t="shared" si="1"/>
        <v>1.6259726849253013E-4</v>
      </c>
      <c r="R38">
        <v>1.3899999999999999E-2</v>
      </c>
    </row>
    <row r="39" spans="1:18" x14ac:dyDescent="0.3">
      <c r="A39">
        <v>2</v>
      </c>
      <c r="B39">
        <f t="shared" si="4"/>
        <v>35</v>
      </c>
      <c r="C39" t="s">
        <v>42</v>
      </c>
      <c r="D39">
        <f t="shared" si="2"/>
        <v>441.5</v>
      </c>
      <c r="E39">
        <v>44.15</v>
      </c>
      <c r="F39">
        <v>1.04</v>
      </c>
      <c r="G39">
        <f t="shared" si="0"/>
        <v>46.25</v>
      </c>
      <c r="H39">
        <v>1.26E-2</v>
      </c>
      <c r="I39">
        <v>8</v>
      </c>
      <c r="J39">
        <v>0</v>
      </c>
      <c r="K39" t="s">
        <v>33</v>
      </c>
      <c r="L39">
        <v>0.21001009851551286</v>
      </c>
      <c r="M39">
        <v>0.5</v>
      </c>
      <c r="N39">
        <f t="shared" si="3"/>
        <v>110.11904761904761</v>
      </c>
      <c r="O39">
        <v>1.4672686230248309E-2</v>
      </c>
      <c r="P39">
        <v>6.9866574674095863E-2</v>
      </c>
      <c r="Q39">
        <f t="shared" si="1"/>
        <v>1.3973314934819173E-4</v>
      </c>
      <c r="R39">
        <v>1.9300000000000001E-2</v>
      </c>
    </row>
    <row r="40" spans="1:18" x14ac:dyDescent="0.3">
      <c r="A40">
        <v>2</v>
      </c>
      <c r="B40">
        <f t="shared" si="4"/>
        <v>36</v>
      </c>
      <c r="C40" t="s">
        <v>43</v>
      </c>
      <c r="D40">
        <f t="shared" si="2"/>
        <v>441.5</v>
      </c>
      <c r="E40">
        <v>44.15</v>
      </c>
      <c r="F40">
        <v>1.3</v>
      </c>
      <c r="G40">
        <f t="shared" si="0"/>
        <v>46.25</v>
      </c>
      <c r="H40">
        <v>1.26E-2</v>
      </c>
      <c r="I40">
        <v>8</v>
      </c>
      <c r="J40">
        <v>0</v>
      </c>
      <c r="K40" t="s">
        <v>33</v>
      </c>
      <c r="L40">
        <v>0.19098921865469043</v>
      </c>
      <c r="M40">
        <v>0.5</v>
      </c>
      <c r="N40">
        <f t="shared" si="3"/>
        <v>110.11904761904761</v>
      </c>
      <c r="O40">
        <v>1.3826185101580136E-2</v>
      </c>
      <c r="P40">
        <v>7.2392490000066215E-2</v>
      </c>
      <c r="Q40">
        <f t="shared" si="1"/>
        <v>1.4478498000013244E-4</v>
      </c>
      <c r="R40">
        <v>2.01E-2</v>
      </c>
    </row>
    <row r="41" spans="1:18" x14ac:dyDescent="0.3">
      <c r="A41">
        <v>3</v>
      </c>
      <c r="B41">
        <v>37</v>
      </c>
      <c r="C41" t="s">
        <v>44</v>
      </c>
      <c r="D41">
        <f>9.5*E41</f>
        <v>420.04250000000002</v>
      </c>
      <c r="E41">
        <v>44.215000000000003</v>
      </c>
      <c r="F41">
        <v>0.26</v>
      </c>
      <c r="G41">
        <f t="shared" si="0"/>
        <v>46.25</v>
      </c>
      <c r="H41">
        <v>1.26E-2</v>
      </c>
      <c r="I41">
        <v>8</v>
      </c>
      <c r="J41">
        <v>0</v>
      </c>
      <c r="K41" t="s">
        <v>7</v>
      </c>
      <c r="L41">
        <f>L9</f>
        <v>3.0834972531375977E-2</v>
      </c>
      <c r="M41">
        <f t="shared" ref="M41:R41" si="7">M9</f>
        <v>0.5</v>
      </c>
      <c r="N41">
        <f t="shared" si="3"/>
        <v>110.11904761904761</v>
      </c>
      <c r="O41">
        <f t="shared" si="7"/>
        <v>7.5757575757575777E-3</v>
      </c>
      <c r="P41">
        <f t="shared" si="7"/>
        <v>0.24568718418830768</v>
      </c>
      <c r="Q41">
        <f t="shared" si="7"/>
        <v>4.9137436837661539E-4</v>
      </c>
      <c r="R41">
        <f t="shared" si="7"/>
        <v>1.8E-3</v>
      </c>
    </row>
    <row r="42" spans="1:18" x14ac:dyDescent="0.3">
      <c r="A42">
        <v>3</v>
      </c>
      <c r="B42">
        <v>38</v>
      </c>
      <c r="C42" t="s">
        <v>45</v>
      </c>
      <c r="D42">
        <f>8*E42</f>
        <v>353.72</v>
      </c>
      <c r="E42">
        <v>44.215000000000003</v>
      </c>
      <c r="F42">
        <v>0.26</v>
      </c>
      <c r="G42">
        <f t="shared" si="0"/>
        <v>46.25</v>
      </c>
      <c r="H42">
        <v>1.26E-2</v>
      </c>
      <c r="I42">
        <v>8</v>
      </c>
      <c r="J42">
        <v>0</v>
      </c>
      <c r="K42" t="s">
        <v>33</v>
      </c>
      <c r="L42">
        <f>L32+(D42-D32)*(L30-L32)/(D30-D32)</f>
        <v>3.6236437533020527E-2</v>
      </c>
      <c r="M42">
        <v>0.5</v>
      </c>
      <c r="N42">
        <f t="shared" si="3"/>
        <v>110.11904761904761</v>
      </c>
      <c r="O42">
        <f>O32+(D42-D32)*(O30-O32)/(D30-D32)</f>
        <v>6.7179327489376092E-3</v>
      </c>
      <c r="P42">
        <f>P32+(D42-D32)*(P30-P32)/(D30-D32)</f>
        <v>0.19094734164597074</v>
      </c>
      <c r="Q42">
        <f>Q32+(D42-D32)*(Q30-Q32)/(D30-D32)</f>
        <v>3.818946832919415E-4</v>
      </c>
      <c r="R42">
        <f>R32+(D42-D32)*(R30-R32)/(D30-D32)</f>
        <v>9.7745399999999982E-3</v>
      </c>
    </row>
    <row r="43" spans="1:18" x14ac:dyDescent="0.3">
      <c r="A43">
        <v>3</v>
      </c>
      <c r="B43">
        <v>39</v>
      </c>
      <c r="C43" t="s">
        <v>46</v>
      </c>
      <c r="D43">
        <f>8*E43</f>
        <v>353.72</v>
      </c>
      <c r="E43">
        <v>44.215000000000003</v>
      </c>
      <c r="F43">
        <v>0.26</v>
      </c>
      <c r="G43">
        <f t="shared" si="0"/>
        <v>71.25</v>
      </c>
      <c r="H43">
        <v>1.26E-2</v>
      </c>
      <c r="I43">
        <v>13</v>
      </c>
      <c r="J43">
        <v>0</v>
      </c>
      <c r="K43" t="s">
        <v>7</v>
      </c>
      <c r="L43">
        <v>6.7788247749753172E-2</v>
      </c>
      <c r="M43">
        <f t="shared" ref="M43" si="8">M22</f>
        <v>0.5</v>
      </c>
      <c r="N43">
        <f t="shared" si="3"/>
        <v>169.64285714285714</v>
      </c>
      <c r="O43">
        <v>1.5185601799774968E-2</v>
      </c>
      <c r="P43">
        <v>0.22401525786348803</v>
      </c>
      <c r="Q43">
        <v>4.4803051572697608E-4</v>
      </c>
      <c r="R43">
        <v>1.1900000000000001E-2</v>
      </c>
    </row>
    <row r="44" spans="1:18" x14ac:dyDescent="0.3">
      <c r="A44">
        <v>3</v>
      </c>
      <c r="B44">
        <v>40</v>
      </c>
      <c r="C44" t="s">
        <v>47</v>
      </c>
      <c r="D44">
        <f>12.5*E44</f>
        <v>552.6875</v>
      </c>
      <c r="E44">
        <v>44.215000000000003</v>
      </c>
      <c r="F44">
        <v>0.26</v>
      </c>
      <c r="G44">
        <f t="shared" si="0"/>
        <v>46.25</v>
      </c>
      <c r="H44">
        <v>1.26E-2</v>
      </c>
      <c r="I44">
        <v>8</v>
      </c>
      <c r="J44">
        <v>0</v>
      </c>
      <c r="K44" t="s">
        <v>7</v>
      </c>
      <c r="L44">
        <f>L34+(D44-D34)*(L32-L34)/(D32-D34)</f>
        <v>5.7047800438017181E-2</v>
      </c>
      <c r="M44">
        <v>0.5</v>
      </c>
      <c r="N44">
        <f t="shared" si="3"/>
        <v>110.11904761904761</v>
      </c>
      <c r="O44">
        <f>O34+(D44-D34)*(O32-O34)/(D32-D34)</f>
        <v>9.576436672607767E-3</v>
      </c>
      <c r="P44">
        <f>P34+(E44-E34)*(P32-P34)/(E32-E34)</f>
        <v>0.16920132748052757</v>
      </c>
      <c r="Q44">
        <f>Q34+(D44-D34)*(Q32-Q34)/(D32-D34)</f>
        <v>3.1337112861577776E-4</v>
      </c>
      <c r="R44">
        <f>R34+(D44-D34)*(R32-R34)/(D32-D34)</f>
        <v>1.1567124999999999E-2</v>
      </c>
    </row>
    <row r="45" spans="1:18" x14ac:dyDescent="0.3">
      <c r="A45">
        <v>3</v>
      </c>
      <c r="B45">
        <v>41</v>
      </c>
      <c r="C45" t="s">
        <v>48</v>
      </c>
      <c r="D45">
        <f>10.5*E45</f>
        <v>464.25750000000005</v>
      </c>
      <c r="E45">
        <v>44.215000000000003</v>
      </c>
      <c r="F45">
        <f>F44*3</f>
        <v>0.78</v>
      </c>
      <c r="G45">
        <f t="shared" si="0"/>
        <v>46.25</v>
      </c>
      <c r="H45">
        <v>1.26E-2</v>
      </c>
      <c r="I45">
        <v>8</v>
      </c>
      <c r="J45">
        <v>0</v>
      </c>
      <c r="K45" t="s">
        <v>7</v>
      </c>
      <c r="L45">
        <f>L17</f>
        <v>0.14718478573885221</v>
      </c>
      <c r="M45">
        <f t="shared" ref="M45:R45" si="9">M17</f>
        <v>0.5</v>
      </c>
      <c r="N45">
        <f t="shared" si="3"/>
        <v>110.11904761904761</v>
      </c>
      <c r="O45">
        <f t="shared" si="9"/>
        <v>1.0586924219910839E-2</v>
      </c>
      <c r="P45">
        <f t="shared" si="9"/>
        <v>7.1929474006199673E-2</v>
      </c>
      <c r="Q45">
        <f t="shared" si="9"/>
        <v>1.4385894801239934E-4</v>
      </c>
      <c r="R45">
        <f t="shared" si="9"/>
        <v>2.2599999999999999E-2</v>
      </c>
    </row>
    <row r="46" spans="1:18" x14ac:dyDescent="0.3">
      <c r="A46">
        <v>3</v>
      </c>
      <c r="B46">
        <v>42</v>
      </c>
      <c r="C46" t="s">
        <v>49</v>
      </c>
      <c r="D46">
        <f>8*E46</f>
        <v>353.72</v>
      </c>
      <c r="E46">
        <v>44.215000000000003</v>
      </c>
      <c r="F46">
        <f>F45*5</f>
        <v>3.9000000000000004</v>
      </c>
      <c r="G46">
        <f t="shared" si="0"/>
        <v>46.25</v>
      </c>
      <c r="H46">
        <v>1.26E-2</v>
      </c>
      <c r="I46">
        <v>8</v>
      </c>
      <c r="J46">
        <v>0</v>
      </c>
      <c r="K46" t="s">
        <v>33</v>
      </c>
      <c r="L46">
        <v>0.84972000000000014</v>
      </c>
      <c r="M46">
        <v>0.5</v>
      </c>
      <c r="N46">
        <f t="shared" si="3"/>
        <v>110.11904761904761</v>
      </c>
      <c r="O46">
        <f>0.0157*3.9 + 0.0001</f>
        <v>6.1329999999999996E-2</v>
      </c>
      <c r="P46" t="s">
        <v>68</v>
      </c>
      <c r="Q46">
        <f>0.00004*3.9 + 0.0001</f>
        <v>2.5599999999999999E-4</v>
      </c>
      <c r="R46">
        <f>0.0413*3.9 - 0.01</f>
        <v>0.15107000000000001</v>
      </c>
    </row>
    <row r="47" spans="1:18" x14ac:dyDescent="0.3">
      <c r="A47">
        <v>3</v>
      </c>
      <c r="B47">
        <v>43</v>
      </c>
      <c r="C47" t="s">
        <v>50</v>
      </c>
      <c r="D47">
        <f>8*E47</f>
        <v>353.72</v>
      </c>
      <c r="E47">
        <v>44.215000000000003</v>
      </c>
      <c r="F47">
        <v>0.26</v>
      </c>
      <c r="G47">
        <f t="shared" si="0"/>
        <v>46.25</v>
      </c>
      <c r="H47">
        <v>1.26E-2</v>
      </c>
      <c r="I47">
        <v>8</v>
      </c>
      <c r="J47">
        <v>0</v>
      </c>
      <c r="K47" t="s">
        <v>7</v>
      </c>
      <c r="L47">
        <f>L9</f>
        <v>3.0834972531375977E-2</v>
      </c>
      <c r="M47">
        <f t="shared" ref="M47:R47" si="10">M9</f>
        <v>0.5</v>
      </c>
      <c r="N47">
        <f t="shared" si="3"/>
        <v>110.11904761904761</v>
      </c>
      <c r="O47">
        <f t="shared" si="10"/>
        <v>7.5757575757575777E-3</v>
      </c>
      <c r="P47">
        <f t="shared" si="10"/>
        <v>0.24568718418830768</v>
      </c>
      <c r="Q47">
        <f t="shared" si="10"/>
        <v>4.9137436837661539E-4</v>
      </c>
      <c r="R47">
        <f t="shared" si="10"/>
        <v>1.8E-3</v>
      </c>
    </row>
  </sheetData>
  <mergeCells count="3">
    <mergeCell ref="D1:Q1"/>
    <mergeCell ref="A2:R2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FAC1-5305-4C64-BB51-B6ABE6E053EB}">
  <dimension ref="A1:Q45"/>
  <sheetViews>
    <sheetView zoomScale="76" workbookViewId="0">
      <selection activeCell="O45" sqref="O45"/>
    </sheetView>
  </sheetViews>
  <sheetFormatPr defaultRowHeight="14.4" x14ac:dyDescent="0.3"/>
  <cols>
    <col min="1" max="1" width="15.88671875" customWidth="1"/>
    <col min="2" max="2" width="14" customWidth="1"/>
    <col min="3" max="3" width="21.6640625" customWidth="1"/>
    <col min="4" max="4" width="19.6640625" customWidth="1"/>
    <col min="5" max="5" width="22.33203125" customWidth="1"/>
    <col min="6" max="6" width="13.5546875" customWidth="1"/>
    <col min="7" max="7" width="16.6640625" customWidth="1"/>
    <col min="8" max="8" width="13" customWidth="1"/>
    <col min="9" max="9" width="12.6640625" customWidth="1"/>
    <col min="10" max="10" width="16" customWidth="1"/>
    <col min="11" max="11" width="18" customWidth="1"/>
    <col min="12" max="13" width="15.109375" customWidth="1"/>
    <col min="14" max="14" width="11.5546875" customWidth="1"/>
    <col min="15" max="15" width="11" customWidth="1"/>
    <col min="16" max="16" width="13" customWidth="1"/>
  </cols>
  <sheetData>
    <row r="1" spans="1:17" ht="15.6" x14ac:dyDescent="0.3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78</v>
      </c>
      <c r="G1" t="s">
        <v>81</v>
      </c>
      <c r="H1" t="s">
        <v>80</v>
      </c>
      <c r="I1" t="s">
        <v>82</v>
      </c>
      <c r="J1" t="s">
        <v>83</v>
      </c>
      <c r="K1" t="s">
        <v>3</v>
      </c>
      <c r="L1" s="1" t="s">
        <v>72</v>
      </c>
      <c r="M1" s="1" t="s">
        <v>73</v>
      </c>
      <c r="N1" s="1" t="s">
        <v>75</v>
      </c>
      <c r="O1" s="2" t="s">
        <v>74</v>
      </c>
      <c r="P1" s="1" t="s">
        <v>76</v>
      </c>
      <c r="Q1" t="s">
        <v>77</v>
      </c>
    </row>
    <row r="3" spans="1:17" x14ac:dyDescent="0.3">
      <c r="A3">
        <v>1</v>
      </c>
      <c r="B3">
        <v>1</v>
      </c>
      <c r="C3">
        <v>64.150000000000006</v>
      </c>
      <c r="D3">
        <v>10</v>
      </c>
      <c r="E3">
        <v>0.26</v>
      </c>
      <c r="F3">
        <v>8</v>
      </c>
      <c r="G3">
        <v>46.25</v>
      </c>
      <c r="H3">
        <v>1.26E-2</v>
      </c>
      <c r="I3">
        <v>0</v>
      </c>
      <c r="J3" t="s">
        <v>7</v>
      </c>
      <c r="K3" s="5">
        <v>2.8252981688921829E-2</v>
      </c>
      <c r="L3" s="5">
        <v>0.5</v>
      </c>
      <c r="M3" s="5">
        <v>110.11904761904761</v>
      </c>
      <c r="N3" s="5">
        <v>4.7979797979798124E-3</v>
      </c>
      <c r="O3" s="5">
        <v>0.16982206872208219</v>
      </c>
      <c r="P3" s="5">
        <v>3.396441374441644E-4</v>
      </c>
      <c r="Q3" s="5">
        <v>4.0000000000000002E-4</v>
      </c>
    </row>
    <row r="4" spans="1:17" x14ac:dyDescent="0.3">
      <c r="A4">
        <v>1</v>
      </c>
      <c r="B4">
        <f>B3+1</f>
        <v>2</v>
      </c>
      <c r="C4">
        <v>59.15</v>
      </c>
      <c r="D4">
        <v>10</v>
      </c>
      <c r="E4">
        <v>0.26</v>
      </c>
      <c r="F4">
        <v>8</v>
      </c>
      <c r="G4">
        <v>46.25</v>
      </c>
      <c r="H4">
        <v>1.26E-2</v>
      </c>
      <c r="I4">
        <v>0</v>
      </c>
      <c r="J4" t="s">
        <v>7</v>
      </c>
      <c r="K4" s="5">
        <v>2.9013045026093108E-2</v>
      </c>
      <c r="L4" s="5">
        <v>0.5</v>
      </c>
      <c r="M4" s="5">
        <v>110.11904761904761</v>
      </c>
      <c r="N4" s="5">
        <v>5.3846153846154061E-3</v>
      </c>
      <c r="O4" s="5">
        <v>0.18559290759631436</v>
      </c>
      <c r="P4" s="5">
        <v>3.7118581519262874E-4</v>
      </c>
      <c r="Q4" s="5">
        <v>6.0599999999999998E-4</v>
      </c>
    </row>
    <row r="5" spans="1:17" x14ac:dyDescent="0.3">
      <c r="A5">
        <v>1</v>
      </c>
      <c r="B5">
        <f t="shared" ref="B5:B38" si="0">B4+1</f>
        <v>3</v>
      </c>
      <c r="C5">
        <v>54.15</v>
      </c>
      <c r="D5">
        <v>10</v>
      </c>
      <c r="E5">
        <v>0.26</v>
      </c>
      <c r="F5">
        <v>8</v>
      </c>
      <c r="G5">
        <v>46.25</v>
      </c>
      <c r="H5">
        <v>1.26E-2</v>
      </c>
      <c r="I5">
        <v>0</v>
      </c>
      <c r="J5" t="s">
        <v>7</v>
      </c>
      <c r="K5" s="5">
        <v>3.2690228377593458E-2</v>
      </c>
      <c r="L5" s="5">
        <v>0.5</v>
      </c>
      <c r="M5" s="5">
        <v>110.11904761904761</v>
      </c>
      <c r="N5" s="5">
        <v>6.6924066924067141E-3</v>
      </c>
      <c r="O5" s="5">
        <v>0.20472193143177381</v>
      </c>
      <c r="P5" s="5">
        <v>4.094438628635476E-4</v>
      </c>
      <c r="Q5" s="5">
        <v>1.2459999999999999E-3</v>
      </c>
    </row>
    <row r="6" spans="1:17" x14ac:dyDescent="0.3">
      <c r="A6">
        <v>1</v>
      </c>
      <c r="B6">
        <f t="shared" si="0"/>
        <v>4</v>
      </c>
      <c r="C6">
        <v>49.15</v>
      </c>
      <c r="D6">
        <v>10</v>
      </c>
      <c r="E6">
        <v>0.26</v>
      </c>
      <c r="F6">
        <v>8</v>
      </c>
      <c r="G6">
        <v>46.25</v>
      </c>
      <c r="H6">
        <v>1.26E-2</v>
      </c>
      <c r="I6">
        <v>0</v>
      </c>
      <c r="J6" t="s">
        <v>7</v>
      </c>
      <c r="K6" s="5">
        <v>2.972138640377325E-2</v>
      </c>
      <c r="L6" s="5">
        <v>0.5</v>
      </c>
      <c r="M6" s="5">
        <v>110.11904761904761</v>
      </c>
      <c r="N6" s="5">
        <v>6.7896489879580319E-3</v>
      </c>
      <c r="O6" s="5">
        <v>0.22844321243022697</v>
      </c>
      <c r="P6" s="5">
        <v>4.5688642486045394E-4</v>
      </c>
      <c r="Q6" s="5">
        <v>1.126E-3</v>
      </c>
    </row>
    <row r="7" spans="1:17" x14ac:dyDescent="0.3">
      <c r="A7">
        <v>1</v>
      </c>
      <c r="B7">
        <f t="shared" si="0"/>
        <v>5</v>
      </c>
      <c r="C7">
        <v>44.15</v>
      </c>
      <c r="D7">
        <v>10</v>
      </c>
      <c r="E7">
        <v>0.26</v>
      </c>
      <c r="F7">
        <v>8</v>
      </c>
      <c r="G7">
        <v>46.25</v>
      </c>
      <c r="H7">
        <v>1.26E-2</v>
      </c>
      <c r="I7">
        <v>0</v>
      </c>
      <c r="J7" t="s">
        <v>7</v>
      </c>
      <c r="K7" s="5">
        <v>3.0834972531375977E-2</v>
      </c>
      <c r="L7" s="5">
        <v>0.5</v>
      </c>
      <c r="M7" s="5">
        <v>110.11904761904761</v>
      </c>
      <c r="N7" s="5">
        <v>7.5757575757575777E-3</v>
      </c>
      <c r="O7" s="5">
        <v>0.24568718418830768</v>
      </c>
      <c r="P7" s="5">
        <v>4.9137436837661539E-4</v>
      </c>
      <c r="Q7" s="5">
        <v>1.8E-3</v>
      </c>
    </row>
    <row r="8" spans="1:17" x14ac:dyDescent="0.3">
      <c r="A8">
        <v>1</v>
      </c>
      <c r="B8">
        <f t="shared" si="0"/>
        <v>6</v>
      </c>
      <c r="C8">
        <v>39.15</v>
      </c>
      <c r="D8">
        <v>10</v>
      </c>
      <c r="E8">
        <v>0.26</v>
      </c>
      <c r="F8">
        <v>8</v>
      </c>
      <c r="G8">
        <v>46.25</v>
      </c>
      <c r="H8">
        <v>1.26E-2</v>
      </c>
      <c r="I8">
        <v>0</v>
      </c>
      <c r="J8" t="s">
        <v>7</v>
      </c>
      <c r="K8" s="5">
        <v>2.0244945957559241E-2</v>
      </c>
      <c r="L8" s="5">
        <v>0.5</v>
      </c>
      <c r="M8" s="5">
        <v>110.11904761904761</v>
      </c>
      <c r="N8" s="5">
        <v>7.9872204472843586E-3</v>
      </c>
      <c r="O8" s="5">
        <v>0.39452910687084436</v>
      </c>
      <c r="P8" s="5">
        <v>7.8905821374168877E-4</v>
      </c>
      <c r="Q8" s="5">
        <v>2.2000000000000001E-3</v>
      </c>
    </row>
    <row r="9" spans="1:17" x14ac:dyDescent="0.3">
      <c r="A9">
        <v>1</v>
      </c>
      <c r="B9">
        <f t="shared" si="0"/>
        <v>7</v>
      </c>
      <c r="C9">
        <v>34.15</v>
      </c>
      <c r="D9">
        <v>10</v>
      </c>
      <c r="E9">
        <v>0.26</v>
      </c>
      <c r="F9">
        <v>8</v>
      </c>
      <c r="G9">
        <v>46.25</v>
      </c>
      <c r="H9">
        <v>1.26E-2</v>
      </c>
      <c r="I9">
        <v>0</v>
      </c>
      <c r="J9" t="s">
        <v>7</v>
      </c>
      <c r="K9" s="5">
        <v>6.7189439817907218E-2</v>
      </c>
      <c r="L9" s="5">
        <v>0.5</v>
      </c>
      <c r="M9" s="5">
        <v>110.11904761904761</v>
      </c>
      <c r="N9" s="5">
        <v>9.9765258215962372E-3</v>
      </c>
      <c r="O9" s="5">
        <v>0.14848353920845325</v>
      </c>
      <c r="P9" s="5">
        <v>2.9696707841690652E-4</v>
      </c>
      <c r="Q9" s="5">
        <v>2.3E-3</v>
      </c>
    </row>
    <row r="10" spans="1:17" x14ac:dyDescent="0.3">
      <c r="A10">
        <v>1</v>
      </c>
      <c r="B10">
        <f t="shared" si="0"/>
        <v>8</v>
      </c>
      <c r="C10">
        <v>29.15</v>
      </c>
      <c r="D10">
        <v>10</v>
      </c>
      <c r="E10">
        <v>0.26</v>
      </c>
      <c r="F10">
        <v>8</v>
      </c>
      <c r="G10">
        <v>46.25</v>
      </c>
      <c r="H10">
        <v>1.26E-2</v>
      </c>
      <c r="I10">
        <v>0</v>
      </c>
      <c r="J10" t="s">
        <v>7</v>
      </c>
      <c r="K10" s="5">
        <v>3.5544257003153876E-2</v>
      </c>
      <c r="L10" s="5">
        <v>0.5</v>
      </c>
      <c r="M10" s="5">
        <v>110.11904761904761</v>
      </c>
      <c r="N10" s="5">
        <v>1.4030612244897968E-2</v>
      </c>
      <c r="O10" s="5">
        <v>0.39473640548044142</v>
      </c>
      <c r="P10" s="5">
        <v>7.894728109608828E-4</v>
      </c>
      <c r="Q10" s="5">
        <v>5.5999999999999999E-3</v>
      </c>
    </row>
    <row r="11" spans="1:17" x14ac:dyDescent="0.3">
      <c r="A11">
        <v>1</v>
      </c>
      <c r="B11">
        <f t="shared" si="0"/>
        <v>9</v>
      </c>
      <c r="C11">
        <v>24.15</v>
      </c>
      <c r="D11">
        <v>10</v>
      </c>
      <c r="E11">
        <v>0.26</v>
      </c>
      <c r="F11">
        <v>8</v>
      </c>
      <c r="G11">
        <v>46.25</v>
      </c>
      <c r="H11">
        <v>1.26E-2</v>
      </c>
      <c r="I11">
        <v>0</v>
      </c>
      <c r="J11" t="s">
        <v>7</v>
      </c>
      <c r="K11" s="5">
        <v>3.6937694710967667E-2</v>
      </c>
      <c r="L11" s="5">
        <v>0.5</v>
      </c>
      <c r="M11" s="5">
        <v>110.11904761904761</v>
      </c>
      <c r="N11" s="5">
        <v>1.4175257731958751E-2</v>
      </c>
      <c r="O11" s="5">
        <v>0.38376129974753909</v>
      </c>
      <c r="P11" s="5">
        <v>7.6752259949507812E-4</v>
      </c>
      <c r="Q11" s="5">
        <v>6.4999999999999997E-3</v>
      </c>
    </row>
    <row r="12" spans="1:17" x14ac:dyDescent="0.3">
      <c r="A12">
        <v>1</v>
      </c>
      <c r="B12">
        <f t="shared" si="0"/>
        <v>10</v>
      </c>
      <c r="C12">
        <v>19.149999999999999</v>
      </c>
      <c r="D12">
        <v>10</v>
      </c>
      <c r="E12">
        <v>0.26</v>
      </c>
      <c r="F12">
        <v>8</v>
      </c>
      <c r="G12">
        <v>46.25</v>
      </c>
      <c r="H12">
        <v>1.26E-2</v>
      </c>
      <c r="I12">
        <v>0</v>
      </c>
      <c r="J12" t="s">
        <v>7</v>
      </c>
      <c r="K12" s="5">
        <v>1.4978425301959124E-2</v>
      </c>
      <c r="L12" s="5">
        <v>0.5</v>
      </c>
      <c r="M12" s="5">
        <v>110.11904761904761</v>
      </c>
      <c r="N12" s="5">
        <v>1.206896551724139E-2</v>
      </c>
      <c r="O12" s="5">
        <v>0.80575663155076871</v>
      </c>
      <c r="P12" s="5">
        <v>1.6115132631015375E-3</v>
      </c>
      <c r="Q12" s="5">
        <v>1.1299999999999999E-2</v>
      </c>
    </row>
    <row r="13" spans="1:17" x14ac:dyDescent="0.3">
      <c r="A13">
        <v>1</v>
      </c>
      <c r="B13">
        <f t="shared" si="0"/>
        <v>11</v>
      </c>
      <c r="C13">
        <v>37.630000000000003</v>
      </c>
      <c r="D13">
        <v>10</v>
      </c>
      <c r="E13">
        <v>0.26</v>
      </c>
      <c r="F13">
        <v>8</v>
      </c>
      <c r="G13">
        <v>46.25</v>
      </c>
      <c r="H13">
        <v>1.26E-2</v>
      </c>
      <c r="I13">
        <v>0</v>
      </c>
      <c r="J13" t="s">
        <v>7</v>
      </c>
      <c r="K13" s="5">
        <v>3.7073355448749193E-2</v>
      </c>
      <c r="L13" s="5">
        <v>0.5</v>
      </c>
      <c r="M13" s="5">
        <v>110.11904761904761</v>
      </c>
      <c r="N13" s="5">
        <v>4.6245919477693109E-3</v>
      </c>
      <c r="O13" s="5">
        <v>0.1247416612764502</v>
      </c>
      <c r="P13" s="5">
        <v>2.494833225529004E-4</v>
      </c>
      <c r="Q13" s="5">
        <v>3.0000000000000001E-3</v>
      </c>
    </row>
    <row r="14" spans="1:17" x14ac:dyDescent="0.3">
      <c r="A14">
        <v>1</v>
      </c>
      <c r="B14">
        <f t="shared" si="0"/>
        <v>12</v>
      </c>
      <c r="C14">
        <v>37.630000000000003</v>
      </c>
      <c r="D14">
        <v>10</v>
      </c>
      <c r="E14">
        <v>0.52</v>
      </c>
      <c r="F14">
        <v>8</v>
      </c>
      <c r="G14">
        <v>46.25</v>
      </c>
      <c r="H14">
        <v>1.26E-2</v>
      </c>
      <c r="I14">
        <v>0</v>
      </c>
      <c r="J14" t="s">
        <v>7</v>
      </c>
      <c r="K14" s="5">
        <v>5.0855499638529728E-2</v>
      </c>
      <c r="L14" s="5">
        <v>0.5</v>
      </c>
      <c r="M14" s="5">
        <v>110.11904761904761</v>
      </c>
      <c r="N14" s="5">
        <v>8.8213213213213168E-3</v>
      </c>
      <c r="O14" s="5">
        <v>0.17345855185813583</v>
      </c>
      <c r="P14" s="5">
        <v>3.4691710371627165E-4</v>
      </c>
      <c r="Q14" s="5">
        <v>7.7999999999999996E-3</v>
      </c>
    </row>
    <row r="15" spans="1:17" x14ac:dyDescent="0.3">
      <c r="A15">
        <v>1</v>
      </c>
      <c r="B15">
        <f t="shared" si="0"/>
        <v>13</v>
      </c>
      <c r="C15">
        <v>37.630000000000003</v>
      </c>
      <c r="D15">
        <v>10</v>
      </c>
      <c r="E15">
        <v>0.78</v>
      </c>
      <c r="F15">
        <v>8</v>
      </c>
      <c r="G15">
        <v>46.25</v>
      </c>
      <c r="H15">
        <v>1.26E-2</v>
      </c>
      <c r="I15">
        <v>0</v>
      </c>
      <c r="J15" t="s">
        <v>7</v>
      </c>
      <c r="K15" s="5">
        <v>0.14718478573885221</v>
      </c>
      <c r="L15" s="5">
        <v>0.5</v>
      </c>
      <c r="M15" s="5">
        <v>110.11904761904761</v>
      </c>
      <c r="N15" s="5">
        <v>1.0586924219910839E-2</v>
      </c>
      <c r="O15" s="5">
        <v>7.1929474006199673E-2</v>
      </c>
      <c r="P15" s="5">
        <v>1.4385894801239934E-4</v>
      </c>
      <c r="Q15" s="5">
        <v>2.2599999999999999E-2</v>
      </c>
    </row>
    <row r="16" spans="1:17" x14ac:dyDescent="0.3">
      <c r="A16">
        <v>1</v>
      </c>
      <c r="B16">
        <f t="shared" si="0"/>
        <v>14</v>
      </c>
      <c r="C16">
        <v>37.630000000000003</v>
      </c>
      <c r="D16">
        <v>10</v>
      </c>
      <c r="E16">
        <v>1.04</v>
      </c>
      <c r="F16">
        <v>8</v>
      </c>
      <c r="G16">
        <v>46.25</v>
      </c>
      <c r="H16">
        <v>1.26E-2</v>
      </c>
      <c r="I16">
        <v>0</v>
      </c>
      <c r="J16" t="s">
        <v>7</v>
      </c>
      <c r="K16" s="5">
        <v>0.20229162907686862</v>
      </c>
      <c r="L16" s="5">
        <v>0.5</v>
      </c>
      <c r="M16" s="5">
        <v>110.11904761904761</v>
      </c>
      <c r="N16" s="5">
        <v>1.6604477611940293E-2</v>
      </c>
      <c r="O16" s="5">
        <v>8.2081881923204897E-2</v>
      </c>
      <c r="P16" s="5">
        <v>1.6416376384640978E-4</v>
      </c>
      <c r="Q16" s="5">
        <v>3.39E-2</v>
      </c>
    </row>
    <row r="17" spans="1:17" x14ac:dyDescent="0.3">
      <c r="A17">
        <v>1</v>
      </c>
      <c r="B17">
        <f t="shared" si="0"/>
        <v>15</v>
      </c>
      <c r="C17">
        <v>37.630000000000003</v>
      </c>
      <c r="D17">
        <v>10</v>
      </c>
      <c r="E17">
        <v>1.3</v>
      </c>
      <c r="F17">
        <v>8</v>
      </c>
      <c r="G17">
        <v>46.25</v>
      </c>
      <c r="H17">
        <v>1.26E-2</v>
      </c>
      <c r="I17">
        <v>0</v>
      </c>
      <c r="J17" t="s">
        <v>7</v>
      </c>
      <c r="K17" s="5">
        <v>0.25754411798368693</v>
      </c>
      <c r="L17" s="5">
        <v>0.5</v>
      </c>
      <c r="M17" s="5">
        <v>110.11904761904761</v>
      </c>
      <c r="N17" s="5">
        <v>2.1139705882352939E-2</v>
      </c>
      <c r="O17" s="5">
        <v>8.2081881923204897E-2</v>
      </c>
      <c r="P17" s="5">
        <v>1.6416376384640978E-4</v>
      </c>
      <c r="Q17" s="5">
        <v>4.36E-2</v>
      </c>
    </row>
    <row r="18" spans="1:17" x14ac:dyDescent="0.3">
      <c r="A18">
        <v>1</v>
      </c>
      <c r="B18">
        <f t="shared" si="0"/>
        <v>16</v>
      </c>
      <c r="C18">
        <v>50</v>
      </c>
      <c r="D18">
        <v>10</v>
      </c>
      <c r="E18">
        <v>0.26</v>
      </c>
      <c r="F18">
        <v>8</v>
      </c>
      <c r="G18">
        <v>46.25</v>
      </c>
      <c r="H18">
        <v>1.26E-2</v>
      </c>
      <c r="I18">
        <v>0</v>
      </c>
      <c r="J18" t="s">
        <v>7</v>
      </c>
      <c r="K18" s="5">
        <v>5.451701725425849E-2</v>
      </c>
      <c r="L18" s="5">
        <v>0.5</v>
      </c>
      <c r="M18" s="5">
        <v>110.11904761904761</v>
      </c>
      <c r="N18" s="5">
        <v>1.2212643678160941E-2</v>
      </c>
      <c r="O18" s="5">
        <v>0.22401525786348803</v>
      </c>
      <c r="P18" s="5">
        <v>4.4803051572697608E-4</v>
      </c>
      <c r="Q18" s="5">
        <v>2.8000000000000001E-2</v>
      </c>
    </row>
    <row r="19" spans="1:17" x14ac:dyDescent="0.3">
      <c r="A19">
        <v>1</v>
      </c>
      <c r="B19">
        <f t="shared" si="0"/>
        <v>17</v>
      </c>
      <c r="C19">
        <v>50</v>
      </c>
      <c r="D19">
        <v>10</v>
      </c>
      <c r="E19">
        <v>0.26</v>
      </c>
      <c r="F19">
        <v>12</v>
      </c>
      <c r="G19">
        <v>66.25</v>
      </c>
      <c r="H19">
        <v>1.26E-2</v>
      </c>
      <c r="I19">
        <v>0</v>
      </c>
      <c r="J19" t="s">
        <v>7</v>
      </c>
      <c r="K19" s="5">
        <v>3.6194445795514028E-2</v>
      </c>
      <c r="L19" s="5">
        <v>0.5</v>
      </c>
      <c r="M19" s="5">
        <v>157.73809523809524</v>
      </c>
      <c r="N19" s="5">
        <v>8.1081081081081155E-3</v>
      </c>
      <c r="O19" s="5">
        <v>0.22401525786348803</v>
      </c>
      <c r="P19" s="5">
        <v>4.4803051572697608E-4</v>
      </c>
      <c r="Q19" s="5">
        <v>3.8379999999999997E-2</v>
      </c>
    </row>
    <row r="20" spans="1:17" x14ac:dyDescent="0.3">
      <c r="A20">
        <v>1</v>
      </c>
      <c r="B20">
        <f t="shared" si="0"/>
        <v>18</v>
      </c>
      <c r="C20">
        <v>50</v>
      </c>
      <c r="D20">
        <v>10</v>
      </c>
      <c r="E20">
        <v>0.26</v>
      </c>
      <c r="F20">
        <v>13</v>
      </c>
      <c r="G20">
        <v>71.25</v>
      </c>
      <c r="H20">
        <v>1.26E-2</v>
      </c>
      <c r="I20">
        <v>0</v>
      </c>
      <c r="J20" t="s">
        <v>7</v>
      </c>
      <c r="K20" s="5">
        <v>6.7788247749753172E-2</v>
      </c>
      <c r="L20" s="5">
        <v>0.5</v>
      </c>
      <c r="M20" s="5">
        <v>169.64285714285714</v>
      </c>
      <c r="N20" s="5">
        <v>1.5185601799774968E-2</v>
      </c>
      <c r="O20" s="5">
        <v>0.22401525786348803</v>
      </c>
      <c r="P20" s="5">
        <v>4.4803051572697608E-4</v>
      </c>
      <c r="Q20" s="5">
        <v>1.1900000000000001E-2</v>
      </c>
    </row>
    <row r="21" spans="1:17" x14ac:dyDescent="0.3">
      <c r="A21">
        <v>1</v>
      </c>
      <c r="B21">
        <f t="shared" si="0"/>
        <v>19</v>
      </c>
      <c r="C21">
        <v>50</v>
      </c>
      <c r="D21">
        <v>10</v>
      </c>
      <c r="E21">
        <v>0.26</v>
      </c>
      <c r="F21">
        <v>14</v>
      </c>
      <c r="G21">
        <v>76.25</v>
      </c>
      <c r="H21">
        <v>1.26E-2</v>
      </c>
      <c r="I21">
        <v>0</v>
      </c>
      <c r="J21" t="s">
        <v>7</v>
      </c>
      <c r="K21" s="5">
        <v>5.0440470600151041E-2</v>
      </c>
      <c r="L21" s="5">
        <v>0.5</v>
      </c>
      <c r="M21" s="5">
        <v>181.54761904761904</v>
      </c>
      <c r="N21" s="5">
        <v>1.1299435028248522E-2</v>
      </c>
      <c r="O21" s="5">
        <v>0.22401525786348803</v>
      </c>
      <c r="P21" s="5">
        <v>4.4803051572697608E-4</v>
      </c>
      <c r="Q21" s="5">
        <v>2.29E-2</v>
      </c>
    </row>
    <row r="22" spans="1:17" x14ac:dyDescent="0.3">
      <c r="A22">
        <v>1</v>
      </c>
      <c r="B22">
        <f t="shared" si="0"/>
        <v>20</v>
      </c>
      <c r="C22">
        <v>50</v>
      </c>
      <c r="D22">
        <v>10</v>
      </c>
      <c r="E22">
        <v>0.26</v>
      </c>
      <c r="F22">
        <v>16</v>
      </c>
      <c r="G22">
        <v>86.25</v>
      </c>
      <c r="H22">
        <v>1.26E-2</v>
      </c>
      <c r="I22">
        <v>0</v>
      </c>
      <c r="J22" t="s">
        <v>7</v>
      </c>
      <c r="K22" s="5">
        <v>0.12479948693650353</v>
      </c>
      <c r="L22" s="5">
        <v>0.5</v>
      </c>
      <c r="M22" s="5">
        <v>205.35714285714286</v>
      </c>
      <c r="N22" s="5">
        <v>2.7956989247311843E-2</v>
      </c>
      <c r="O22" s="5">
        <v>0.22401525786348803</v>
      </c>
      <c r="P22" s="5">
        <v>4.4803051572697608E-4</v>
      </c>
      <c r="Q22" s="5">
        <v>0.11890000000000001</v>
      </c>
    </row>
    <row r="23" spans="1:17" x14ac:dyDescent="0.3">
      <c r="A23">
        <v>1</v>
      </c>
      <c r="B23">
        <f t="shared" si="0"/>
        <v>21</v>
      </c>
      <c r="C23">
        <v>50</v>
      </c>
      <c r="D23">
        <v>10</v>
      </c>
      <c r="E23">
        <v>0.26</v>
      </c>
      <c r="F23">
        <v>8</v>
      </c>
      <c r="G23">
        <v>46.25</v>
      </c>
      <c r="H23">
        <v>1.26E-2</v>
      </c>
      <c r="I23">
        <v>0</v>
      </c>
      <c r="J23" t="s">
        <v>7</v>
      </c>
      <c r="K23" s="5">
        <v>8.08692327556777E-2</v>
      </c>
      <c r="L23" s="5">
        <v>0.5</v>
      </c>
      <c r="M23" s="5">
        <v>110.11904761904761</v>
      </c>
      <c r="N23" s="5">
        <v>1.8115942028985574E-2</v>
      </c>
      <c r="O23" s="5">
        <v>0.22401525786348803</v>
      </c>
      <c r="P23" s="5">
        <v>4.4803051572697608E-4</v>
      </c>
      <c r="Q23" s="5">
        <v>2.7400000000000001E-2</v>
      </c>
    </row>
    <row r="24" spans="1:17" x14ac:dyDescent="0.3">
      <c r="A24">
        <v>1</v>
      </c>
      <c r="B24">
        <f t="shared" si="0"/>
        <v>22</v>
      </c>
      <c r="C24">
        <v>50</v>
      </c>
      <c r="D24">
        <v>10</v>
      </c>
      <c r="E24">
        <v>0.26</v>
      </c>
      <c r="F24">
        <v>8</v>
      </c>
      <c r="G24">
        <v>46.25</v>
      </c>
      <c r="H24">
        <v>1.26E-2</v>
      </c>
      <c r="I24">
        <v>5</v>
      </c>
      <c r="J24" t="s">
        <v>7</v>
      </c>
      <c r="K24" s="5">
        <v>5.0832089160711087E-2</v>
      </c>
      <c r="L24" s="5">
        <v>0.5</v>
      </c>
      <c r="M24" s="5">
        <v>110.11904761904761</v>
      </c>
      <c r="N24" s="5">
        <v>1.1387163561076509E-2</v>
      </c>
      <c r="O24" s="5">
        <v>0.22401525786348803</v>
      </c>
      <c r="P24" s="5">
        <v>4.4803051572697608E-4</v>
      </c>
      <c r="Q24" s="5">
        <v>1.54E-2</v>
      </c>
    </row>
    <row r="25" spans="1:17" x14ac:dyDescent="0.3">
      <c r="A25">
        <v>1</v>
      </c>
      <c r="B25">
        <f t="shared" si="0"/>
        <v>23</v>
      </c>
      <c r="C25">
        <v>50</v>
      </c>
      <c r="D25">
        <v>10</v>
      </c>
      <c r="E25">
        <v>0.26</v>
      </c>
      <c r="F25">
        <v>8</v>
      </c>
      <c r="G25">
        <v>46.25</v>
      </c>
      <c r="H25">
        <v>1.26E-2</v>
      </c>
      <c r="I25">
        <v>10</v>
      </c>
      <c r="J25" t="s">
        <v>7</v>
      </c>
      <c r="K25" s="5">
        <v>5.6150712554885497E-2</v>
      </c>
      <c r="L25" s="5">
        <v>0.5</v>
      </c>
      <c r="M25" s="5">
        <v>110.11904761904761</v>
      </c>
      <c r="N25" s="5">
        <v>1.2578616352201269E-2</v>
      </c>
      <c r="O25" s="5">
        <v>0.22401525786348803</v>
      </c>
      <c r="P25" s="5">
        <v>4.4803051572697608E-4</v>
      </c>
      <c r="Q25" s="5">
        <v>1.49E-2</v>
      </c>
    </row>
    <row r="26" spans="1:17" x14ac:dyDescent="0.3">
      <c r="A26">
        <v>1</v>
      </c>
      <c r="B26">
        <f t="shared" si="0"/>
        <v>24</v>
      </c>
      <c r="C26">
        <v>50</v>
      </c>
      <c r="D26">
        <v>10</v>
      </c>
      <c r="E26">
        <v>0.26</v>
      </c>
      <c r="F26">
        <v>8</v>
      </c>
      <c r="G26">
        <v>46.25</v>
      </c>
      <c r="H26">
        <v>1.26E-2</v>
      </c>
      <c r="I26">
        <v>15</v>
      </c>
      <c r="J26" t="s">
        <v>7</v>
      </c>
      <c r="K26" s="5">
        <v>0.19393285201124508</v>
      </c>
      <c r="L26" s="5">
        <v>0.5</v>
      </c>
      <c r="M26" s="5">
        <v>110.11904761904761</v>
      </c>
      <c r="N26" s="5">
        <v>4.344391785150073E-2</v>
      </c>
      <c r="O26" s="5">
        <v>0.22401525786348803</v>
      </c>
      <c r="P26" s="5">
        <v>4.4803051572697608E-4</v>
      </c>
      <c r="Q26" s="5">
        <v>0.13600000000000001</v>
      </c>
    </row>
    <row r="27" spans="1:17" x14ac:dyDescent="0.3">
      <c r="A27">
        <v>1</v>
      </c>
      <c r="B27">
        <f t="shared" si="0"/>
        <v>25</v>
      </c>
      <c r="C27">
        <v>50</v>
      </c>
      <c r="D27">
        <v>10</v>
      </c>
      <c r="E27">
        <v>0.26</v>
      </c>
      <c r="F27">
        <v>8</v>
      </c>
      <c r="G27">
        <v>46.25</v>
      </c>
      <c r="H27">
        <v>1.26E-2</v>
      </c>
      <c r="I27">
        <v>20</v>
      </c>
      <c r="J27" t="s">
        <v>7</v>
      </c>
      <c r="K27" s="5">
        <v>5.3142638668016391E-2</v>
      </c>
      <c r="L27" s="5">
        <v>0.5</v>
      </c>
      <c r="M27" s="5">
        <v>110.11904761904761</v>
      </c>
      <c r="N27" s="5">
        <v>1.1904761904761862E-2</v>
      </c>
      <c r="O27" s="5">
        <v>0.22401525786348803</v>
      </c>
      <c r="P27" s="5">
        <v>4.4803051572697608E-4</v>
      </c>
      <c r="Q27" s="5">
        <v>3.4299999999999997E-2</v>
      </c>
    </row>
    <row r="28" spans="1:17" x14ac:dyDescent="0.3">
      <c r="A28">
        <v>2</v>
      </c>
      <c r="B28">
        <f t="shared" si="0"/>
        <v>26</v>
      </c>
      <c r="C28">
        <v>44.15</v>
      </c>
      <c r="D28">
        <v>10</v>
      </c>
      <c r="E28">
        <v>0.26</v>
      </c>
      <c r="F28">
        <v>8</v>
      </c>
      <c r="G28">
        <v>46.25</v>
      </c>
      <c r="H28">
        <v>1.26E-2</v>
      </c>
      <c r="I28">
        <v>0</v>
      </c>
      <c r="J28" t="s">
        <v>33</v>
      </c>
      <c r="K28" s="5">
        <v>1.6784939370348483E-2</v>
      </c>
      <c r="L28" s="5">
        <v>0.5</v>
      </c>
      <c r="M28" s="5">
        <v>110.11904761904761</v>
      </c>
      <c r="N28" s="5">
        <v>4.4529262086514003E-3</v>
      </c>
      <c r="O28" s="5">
        <v>0.26529295759731719</v>
      </c>
      <c r="P28" s="5">
        <v>5.3058591519463435E-4</v>
      </c>
      <c r="Q28" s="5">
        <v>6.0000000000000001E-3</v>
      </c>
    </row>
    <row r="29" spans="1:17" x14ac:dyDescent="0.3">
      <c r="A29">
        <v>2</v>
      </c>
      <c r="B29">
        <f t="shared" si="0"/>
        <v>27</v>
      </c>
      <c r="C29">
        <v>39.15</v>
      </c>
      <c r="D29">
        <v>10</v>
      </c>
      <c r="E29">
        <v>0.26</v>
      </c>
      <c r="F29">
        <v>8</v>
      </c>
      <c r="G29">
        <v>46.25</v>
      </c>
      <c r="H29">
        <v>1.26E-2</v>
      </c>
      <c r="I29">
        <v>0</v>
      </c>
      <c r="J29" t="s">
        <v>33</v>
      </c>
      <c r="K29" s="5">
        <v>4.4691503945088792E-2</v>
      </c>
      <c r="L29" s="5">
        <v>0.5</v>
      </c>
      <c r="M29" s="5">
        <v>110.11904761904761</v>
      </c>
      <c r="N29" s="5">
        <v>8.2923832923832916E-3</v>
      </c>
      <c r="O29" s="5">
        <v>0.18554719712659284</v>
      </c>
      <c r="P29" s="5">
        <v>3.7109439425318569E-4</v>
      </c>
      <c r="Q29" s="5">
        <v>1.0200000000000001E-2</v>
      </c>
    </row>
    <row r="30" spans="1:17" x14ac:dyDescent="0.3">
      <c r="A30">
        <v>2</v>
      </c>
      <c r="B30">
        <f t="shared" si="0"/>
        <v>28</v>
      </c>
      <c r="C30">
        <v>34.15</v>
      </c>
      <c r="D30">
        <v>10</v>
      </c>
      <c r="E30">
        <v>0.26</v>
      </c>
      <c r="F30">
        <v>8</v>
      </c>
      <c r="G30">
        <v>46.25</v>
      </c>
      <c r="H30">
        <v>1.26E-2</v>
      </c>
      <c r="I30">
        <v>0</v>
      </c>
      <c r="J30" t="s">
        <v>33</v>
      </c>
      <c r="K30" s="5">
        <v>3.8944312989250343E-2</v>
      </c>
      <c r="L30" s="5">
        <v>0.5</v>
      </c>
      <c r="M30" s="5">
        <v>110.11904761904761</v>
      </c>
      <c r="N30" s="5">
        <v>7.0332480818414318E-3</v>
      </c>
      <c r="O30" s="5">
        <v>0.18059756462471924</v>
      </c>
      <c r="P30" s="5">
        <v>3.6119512924943849E-4</v>
      </c>
      <c r="Q30" s="5">
        <v>1.03E-2</v>
      </c>
    </row>
    <row r="31" spans="1:17" x14ac:dyDescent="0.3">
      <c r="A31">
        <v>2</v>
      </c>
      <c r="B31">
        <f t="shared" si="0"/>
        <v>29</v>
      </c>
      <c r="C31">
        <v>29.15</v>
      </c>
      <c r="D31">
        <v>10</v>
      </c>
      <c r="E31">
        <v>0.26</v>
      </c>
      <c r="F31">
        <v>8</v>
      </c>
      <c r="G31">
        <v>46.25</v>
      </c>
      <c r="H31">
        <v>1.26E-2</v>
      </c>
      <c r="I31">
        <v>0</v>
      </c>
      <c r="J31" t="s">
        <v>33</v>
      </c>
      <c r="K31" s="5">
        <v>5.0169744952001952E-2</v>
      </c>
      <c r="L31" s="5">
        <v>0.5</v>
      </c>
      <c r="M31" s="5">
        <v>110.11904761904761</v>
      </c>
      <c r="N31" s="5">
        <v>7.267441860465117E-3</v>
      </c>
      <c r="O31" s="5">
        <v>0.14485706210820831</v>
      </c>
      <c r="P31" s="5">
        <v>2.8971412421641661E-4</v>
      </c>
      <c r="Q31" s="5">
        <v>1.15E-2</v>
      </c>
    </row>
    <row r="32" spans="1:17" x14ac:dyDescent="0.3">
      <c r="A32">
        <v>2</v>
      </c>
      <c r="B32">
        <f t="shared" si="0"/>
        <v>30</v>
      </c>
      <c r="C32">
        <v>24.15</v>
      </c>
      <c r="D32">
        <v>10</v>
      </c>
      <c r="E32">
        <v>0.26</v>
      </c>
      <c r="F32">
        <v>8</v>
      </c>
      <c r="G32">
        <v>46.25</v>
      </c>
      <c r="H32">
        <v>1.26E-2</v>
      </c>
      <c r="I32">
        <v>0</v>
      </c>
      <c r="J32" t="s">
        <v>33</v>
      </c>
      <c r="K32" s="5">
        <v>3.0372078624637457E-2</v>
      </c>
      <c r="L32" s="5">
        <v>0.5</v>
      </c>
      <c r="M32" s="5">
        <v>110.11904761904761</v>
      </c>
      <c r="N32" s="5">
        <v>5.8290155440414507E-3</v>
      </c>
      <c r="O32" s="5">
        <v>0.19192020460901299</v>
      </c>
      <c r="P32" s="5">
        <v>3.8384040921802599E-4</v>
      </c>
      <c r="Q32" s="5">
        <v>9.7000000000000003E-3</v>
      </c>
    </row>
    <row r="33" spans="1:17" x14ac:dyDescent="0.3">
      <c r="A33">
        <v>2</v>
      </c>
      <c r="B33">
        <f t="shared" si="0"/>
        <v>31</v>
      </c>
      <c r="C33">
        <v>19.149999999999999</v>
      </c>
      <c r="D33">
        <v>10</v>
      </c>
      <c r="E33">
        <v>0.26</v>
      </c>
      <c r="F33">
        <v>8</v>
      </c>
      <c r="G33">
        <v>46.25</v>
      </c>
      <c r="H33">
        <v>1.26E-2</v>
      </c>
      <c r="I33">
        <v>0</v>
      </c>
      <c r="J33" t="s">
        <v>33</v>
      </c>
      <c r="K33" s="5">
        <v>1.8822349659490707E-2</v>
      </c>
      <c r="L33" s="5">
        <v>0.5</v>
      </c>
      <c r="M33" s="5">
        <v>110.11904761904761</v>
      </c>
      <c r="N33" s="5">
        <v>5.1413881748071984E-3</v>
      </c>
      <c r="O33" s="5">
        <v>0.27315336649347494</v>
      </c>
      <c r="P33" s="5">
        <v>5.4630673298694987E-4</v>
      </c>
      <c r="Q33" s="5">
        <v>8.8000000000000005E-3</v>
      </c>
    </row>
    <row r="34" spans="1:17" x14ac:dyDescent="0.3">
      <c r="A34">
        <v>2</v>
      </c>
      <c r="B34">
        <f t="shared" si="0"/>
        <v>32</v>
      </c>
      <c r="C34">
        <v>44.15</v>
      </c>
      <c r="D34">
        <v>10</v>
      </c>
      <c r="E34">
        <v>0.26</v>
      </c>
      <c r="F34">
        <v>8</v>
      </c>
      <c r="G34">
        <v>46.25</v>
      </c>
      <c r="H34">
        <v>1.26E-2</v>
      </c>
      <c r="I34">
        <v>0</v>
      </c>
      <c r="J34" t="s">
        <v>33</v>
      </c>
      <c r="K34" s="5">
        <v>1.4524731060054523E-2</v>
      </c>
      <c r="L34" s="5">
        <v>0.5</v>
      </c>
      <c r="M34" s="5">
        <v>110.11904761904761</v>
      </c>
      <c r="N34" s="5">
        <v>3.2866836301950813E-3</v>
      </c>
      <c r="O34" s="5">
        <v>0.22628189235351967</v>
      </c>
      <c r="P34" s="5">
        <v>4.5256378470703932E-4</v>
      </c>
      <c r="Q34" s="5">
        <v>4.1000000000000003E-3</v>
      </c>
    </row>
    <row r="35" spans="1:17" x14ac:dyDescent="0.3">
      <c r="A35">
        <v>2</v>
      </c>
      <c r="B35">
        <f t="shared" si="0"/>
        <v>33</v>
      </c>
      <c r="C35">
        <v>44.15</v>
      </c>
      <c r="D35">
        <v>10</v>
      </c>
      <c r="E35">
        <v>0.52</v>
      </c>
      <c r="F35">
        <v>8</v>
      </c>
      <c r="G35">
        <v>46.25</v>
      </c>
      <c r="H35">
        <v>1.26E-2</v>
      </c>
      <c r="I35">
        <v>0</v>
      </c>
      <c r="J35" t="s">
        <v>33</v>
      </c>
      <c r="K35" s="5">
        <v>9.1538008818366351E-2</v>
      </c>
      <c r="L35" s="5">
        <v>0.5</v>
      </c>
      <c r="M35" s="5">
        <v>110.11904761904761</v>
      </c>
      <c r="N35" s="5">
        <v>1.133578431372549E-2</v>
      </c>
      <c r="O35" s="5">
        <v>0.12383691168352198</v>
      </c>
      <c r="P35" s="5">
        <v>2.4767382336704399E-4</v>
      </c>
      <c r="Q35" s="5">
        <v>8.3000000000000001E-3</v>
      </c>
    </row>
    <row r="36" spans="1:17" x14ac:dyDescent="0.3">
      <c r="A36">
        <v>2</v>
      </c>
      <c r="B36">
        <f t="shared" si="0"/>
        <v>34</v>
      </c>
      <c r="C36">
        <v>44.15</v>
      </c>
      <c r="D36">
        <v>10</v>
      </c>
      <c r="E36">
        <v>0.78</v>
      </c>
      <c r="F36">
        <v>8</v>
      </c>
      <c r="G36">
        <v>46.25</v>
      </c>
      <c r="H36">
        <v>1.26E-2</v>
      </c>
      <c r="I36">
        <v>0</v>
      </c>
      <c r="J36" t="s">
        <v>33</v>
      </c>
      <c r="K36" s="5">
        <v>0.15045152594939432</v>
      </c>
      <c r="L36" s="5">
        <v>0.5</v>
      </c>
      <c r="M36" s="5">
        <v>110.11904761904761</v>
      </c>
      <c r="N36" s="5">
        <v>1.2231503579952266E-2</v>
      </c>
      <c r="O36" s="5">
        <v>8.1298634246265072E-2</v>
      </c>
      <c r="P36" s="5">
        <v>1.6259726849253013E-4</v>
      </c>
      <c r="Q36" s="5">
        <v>1.3899999999999999E-2</v>
      </c>
    </row>
    <row r="37" spans="1:17" x14ac:dyDescent="0.3">
      <c r="A37">
        <v>2</v>
      </c>
      <c r="B37">
        <f t="shared" si="0"/>
        <v>35</v>
      </c>
      <c r="C37">
        <v>44.15</v>
      </c>
      <c r="D37">
        <v>10</v>
      </c>
      <c r="E37">
        <v>1.04</v>
      </c>
      <c r="F37">
        <v>8</v>
      </c>
      <c r="G37">
        <v>46.25</v>
      </c>
      <c r="H37">
        <v>1.26E-2</v>
      </c>
      <c r="I37">
        <v>0</v>
      </c>
      <c r="J37" t="s">
        <v>33</v>
      </c>
      <c r="K37" s="5">
        <v>0.21001009851551286</v>
      </c>
      <c r="L37" s="5">
        <v>0.5</v>
      </c>
      <c r="M37" s="5">
        <v>110.11904761904761</v>
      </c>
      <c r="N37" s="5">
        <v>1.4672686230248309E-2</v>
      </c>
      <c r="O37" s="5">
        <v>6.9866574674095863E-2</v>
      </c>
      <c r="P37" s="5">
        <v>1.3973314934819173E-4</v>
      </c>
      <c r="Q37" s="5">
        <v>1.9300000000000001E-2</v>
      </c>
    </row>
    <row r="38" spans="1:17" x14ac:dyDescent="0.3">
      <c r="A38">
        <v>2</v>
      </c>
      <c r="B38">
        <f t="shared" si="0"/>
        <v>36</v>
      </c>
      <c r="C38">
        <v>44.15</v>
      </c>
      <c r="D38">
        <v>10</v>
      </c>
      <c r="E38">
        <v>1.3</v>
      </c>
      <c r="F38">
        <v>8</v>
      </c>
      <c r="G38">
        <v>46.25</v>
      </c>
      <c r="H38">
        <v>1.26E-2</v>
      </c>
      <c r="I38">
        <v>0</v>
      </c>
      <c r="J38" t="s">
        <v>33</v>
      </c>
      <c r="K38" s="5">
        <v>0.19098921865469043</v>
      </c>
      <c r="L38" s="5">
        <v>0.5</v>
      </c>
      <c r="M38" s="5">
        <v>110.11904761904761</v>
      </c>
      <c r="N38" s="5">
        <v>1.3826185101580136E-2</v>
      </c>
      <c r="O38" s="5">
        <v>7.2392490000066215E-2</v>
      </c>
      <c r="P38" s="5">
        <v>1.4478498000013244E-4</v>
      </c>
      <c r="Q38" s="5">
        <v>2.01E-2</v>
      </c>
    </row>
    <row r="39" spans="1:17" x14ac:dyDescent="0.3">
      <c r="A39">
        <v>3</v>
      </c>
      <c r="B39">
        <v>37</v>
      </c>
      <c r="C39">
        <v>44.215000000000003</v>
      </c>
      <c r="D39">
        <v>9.5</v>
      </c>
      <c r="E39">
        <v>0.26</v>
      </c>
      <c r="F39">
        <v>8</v>
      </c>
      <c r="G39">
        <v>46.25</v>
      </c>
      <c r="H39">
        <v>1.26E-2</v>
      </c>
      <c r="I39">
        <v>0</v>
      </c>
      <c r="J39" t="s">
        <v>7</v>
      </c>
      <c r="K39" s="5">
        <v>3.0834972531375977E-2</v>
      </c>
      <c r="L39" s="5">
        <v>0.5</v>
      </c>
      <c r="M39" s="5">
        <v>110.11904761904761</v>
      </c>
      <c r="N39" s="5">
        <v>7.5757575757575777E-3</v>
      </c>
      <c r="O39" s="5">
        <v>0.24568718418830768</v>
      </c>
      <c r="P39" s="5">
        <v>4.9137436837661539E-4</v>
      </c>
      <c r="Q39" s="5">
        <v>1.8E-3</v>
      </c>
    </row>
    <row r="40" spans="1:17" x14ac:dyDescent="0.3">
      <c r="A40">
        <v>3</v>
      </c>
      <c r="B40">
        <v>38</v>
      </c>
      <c r="C40">
        <v>44.215000000000003</v>
      </c>
      <c r="D40">
        <v>8</v>
      </c>
      <c r="E40">
        <v>0.26</v>
      </c>
      <c r="F40">
        <v>8</v>
      </c>
      <c r="G40">
        <v>46.25</v>
      </c>
      <c r="H40">
        <v>1.26E-2</v>
      </c>
      <c r="I40">
        <v>0</v>
      </c>
      <c r="J40" t="s">
        <v>33</v>
      </c>
      <c r="K40" s="5">
        <v>3.6236437533020527E-2</v>
      </c>
      <c r="L40" s="5">
        <v>0.5</v>
      </c>
      <c r="M40" s="5">
        <v>110.11904761904761</v>
      </c>
      <c r="N40" s="5">
        <v>6.7179327489376092E-3</v>
      </c>
      <c r="O40" s="5">
        <v>0.19094734164597074</v>
      </c>
      <c r="P40" s="5">
        <v>3.818946832919415E-4</v>
      </c>
      <c r="Q40" s="5">
        <v>9.7745399999999982E-3</v>
      </c>
    </row>
    <row r="41" spans="1:17" x14ac:dyDescent="0.3">
      <c r="A41">
        <v>3</v>
      </c>
      <c r="B41">
        <v>39</v>
      </c>
      <c r="C41">
        <v>44.215000000000003</v>
      </c>
      <c r="D41">
        <v>8</v>
      </c>
      <c r="E41">
        <v>0.26</v>
      </c>
      <c r="F41">
        <v>13</v>
      </c>
      <c r="G41">
        <v>71.25</v>
      </c>
      <c r="H41">
        <v>1.26E-2</v>
      </c>
      <c r="I41">
        <v>0</v>
      </c>
      <c r="J41" t="s">
        <v>7</v>
      </c>
      <c r="K41" s="5">
        <v>6.7788247749753172E-2</v>
      </c>
      <c r="L41" s="5">
        <v>0.5</v>
      </c>
      <c r="M41" s="5">
        <v>169.64285714285714</v>
      </c>
      <c r="N41" s="5">
        <v>1.5185601799774968E-2</v>
      </c>
      <c r="O41" s="5">
        <v>0.22401525786348803</v>
      </c>
      <c r="P41" s="5">
        <v>4.4803051572697608E-4</v>
      </c>
      <c r="Q41" s="5">
        <v>1.1900000000000001E-2</v>
      </c>
    </row>
    <row r="42" spans="1:17" x14ac:dyDescent="0.3">
      <c r="A42">
        <v>3</v>
      </c>
      <c r="B42">
        <v>40</v>
      </c>
      <c r="C42">
        <v>44.215000000000003</v>
      </c>
      <c r="D42">
        <v>12.5</v>
      </c>
      <c r="E42">
        <v>0.26</v>
      </c>
      <c r="F42">
        <v>8</v>
      </c>
      <c r="G42">
        <v>46.25</v>
      </c>
      <c r="H42">
        <v>1.26E-2</v>
      </c>
      <c r="I42">
        <v>0</v>
      </c>
      <c r="J42" t="s">
        <v>7</v>
      </c>
      <c r="K42" s="5">
        <v>5.7047800438017181E-2</v>
      </c>
      <c r="L42" s="5">
        <v>0.5</v>
      </c>
      <c r="M42" s="5">
        <v>110.11904761904761</v>
      </c>
      <c r="N42" s="5">
        <v>9.576436672607767E-3</v>
      </c>
      <c r="O42" s="5">
        <v>0.16920132748052757</v>
      </c>
      <c r="P42" s="5">
        <v>3.1337112861577776E-4</v>
      </c>
      <c r="Q42" s="5">
        <v>1.1567124999999999E-2</v>
      </c>
    </row>
    <row r="43" spans="1:17" x14ac:dyDescent="0.3">
      <c r="A43">
        <v>3</v>
      </c>
      <c r="B43">
        <v>41</v>
      </c>
      <c r="C43">
        <v>44.215000000000003</v>
      </c>
      <c r="D43">
        <v>10.5</v>
      </c>
      <c r="E43">
        <v>0.78</v>
      </c>
      <c r="F43">
        <v>8</v>
      </c>
      <c r="G43">
        <v>46.25</v>
      </c>
      <c r="H43">
        <v>1.26E-2</v>
      </c>
      <c r="I43">
        <v>0</v>
      </c>
      <c r="J43" t="s">
        <v>7</v>
      </c>
      <c r="K43" s="5">
        <v>0.14718478573885221</v>
      </c>
      <c r="L43" s="5">
        <v>0.5</v>
      </c>
      <c r="M43" s="5">
        <v>110.11904761904761</v>
      </c>
      <c r="N43" s="5">
        <v>1.0586924219910839E-2</v>
      </c>
      <c r="O43" s="5">
        <v>7.1929474006199673E-2</v>
      </c>
      <c r="P43" s="5">
        <v>1.4385894801239934E-4</v>
      </c>
      <c r="Q43" s="5">
        <v>2.2599999999999999E-2</v>
      </c>
    </row>
    <row r="44" spans="1:17" x14ac:dyDescent="0.3">
      <c r="A44">
        <v>3</v>
      </c>
      <c r="B44">
        <v>42</v>
      </c>
      <c r="C44">
        <v>44.215000000000003</v>
      </c>
      <c r="D44">
        <v>8</v>
      </c>
      <c r="E44">
        <v>3.9000000000000004</v>
      </c>
      <c r="F44">
        <v>8</v>
      </c>
      <c r="G44">
        <v>46.25</v>
      </c>
      <c r="H44">
        <v>1.26E-2</v>
      </c>
      <c r="I44">
        <v>0</v>
      </c>
      <c r="J44" t="s">
        <v>33</v>
      </c>
      <c r="K44" s="5">
        <v>0.84972000000000014</v>
      </c>
      <c r="L44" s="5">
        <v>0.5</v>
      </c>
      <c r="M44" s="5">
        <v>110.11904761904761</v>
      </c>
      <c r="N44" s="5">
        <v>6.1329999999999996E-2</v>
      </c>
      <c r="O44" s="5">
        <f>0.0195*3.9 + 0.0584</f>
        <v>0.13444999999999999</v>
      </c>
      <c r="P44" s="5">
        <v>2.5599999999999999E-4</v>
      </c>
      <c r="Q44" s="5">
        <v>0.15107000000000001</v>
      </c>
    </row>
    <row r="45" spans="1:17" x14ac:dyDescent="0.3">
      <c r="A45">
        <v>3</v>
      </c>
      <c r="B45">
        <v>43</v>
      </c>
      <c r="C45">
        <v>44.215000000000003</v>
      </c>
      <c r="D45">
        <v>8</v>
      </c>
      <c r="E45">
        <v>0.26</v>
      </c>
      <c r="F45">
        <v>8</v>
      </c>
      <c r="G45">
        <v>46.25</v>
      </c>
      <c r="H45">
        <v>1.26E-2</v>
      </c>
      <c r="I45">
        <v>0</v>
      </c>
      <c r="J45" t="s">
        <v>7</v>
      </c>
      <c r="K45" s="5">
        <v>3.0834972531375977E-2</v>
      </c>
      <c r="L45" s="5">
        <v>0.5</v>
      </c>
      <c r="M45" s="5">
        <v>110.11904761904761</v>
      </c>
      <c r="N45" s="5">
        <v>7.5757575757575777E-3</v>
      </c>
      <c r="O45" s="5">
        <v>0.24568718418830768</v>
      </c>
      <c r="P45" s="5">
        <v>4.9137436837661539E-4</v>
      </c>
      <c r="Q45" s="5">
        <v>1.8E-3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E811-BD88-4873-9C54-6BF6D5B3CA30}">
  <dimension ref="A1:R56"/>
  <sheetViews>
    <sheetView topLeftCell="A38" workbookViewId="0">
      <selection activeCell="A40" sqref="A40:Q56"/>
    </sheetView>
  </sheetViews>
  <sheetFormatPr defaultRowHeight="14.4" x14ac:dyDescent="0.3"/>
  <cols>
    <col min="4" max="4" width="15.77734375" customWidth="1"/>
    <col min="5" max="5" width="12.109375" customWidth="1"/>
    <col min="6" max="6" width="10.6640625" customWidth="1"/>
    <col min="14" max="14" width="9" customWidth="1"/>
  </cols>
  <sheetData>
    <row r="1" spans="1:18" ht="18" x14ac:dyDescent="0.4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69</v>
      </c>
      <c r="I1" t="s">
        <v>56</v>
      </c>
      <c r="J1" t="s">
        <v>58</v>
      </c>
      <c r="K1" t="s">
        <v>2</v>
      </c>
      <c r="L1" t="s">
        <v>3</v>
      </c>
      <c r="M1" s="1" t="s">
        <v>62</v>
      </c>
      <c r="N1" s="1" t="s">
        <v>63</v>
      </c>
      <c r="O1" s="1" t="s">
        <v>59</v>
      </c>
      <c r="P1" s="2" t="s">
        <v>61</v>
      </c>
      <c r="Q1" s="1" t="s">
        <v>60</v>
      </c>
      <c r="R1" t="s">
        <v>64</v>
      </c>
    </row>
    <row r="2" spans="1:18" x14ac:dyDescent="0.3">
      <c r="D2" t="s">
        <v>4</v>
      </c>
      <c r="E2" t="s">
        <v>5</v>
      </c>
      <c r="F2" t="s">
        <v>5</v>
      </c>
      <c r="G2" t="s">
        <v>4</v>
      </c>
      <c r="H2" t="s">
        <v>5</v>
      </c>
      <c r="I2" t="s">
        <v>5</v>
      </c>
      <c r="J2" t="s">
        <v>5</v>
      </c>
      <c r="N2" t="s">
        <v>70</v>
      </c>
      <c r="Q2" t="s">
        <v>65</v>
      </c>
    </row>
    <row r="3" spans="1:18" x14ac:dyDescent="0.3">
      <c r="A3">
        <v>1</v>
      </c>
      <c r="B3">
        <v>1</v>
      </c>
      <c r="C3" t="s">
        <v>6</v>
      </c>
      <c r="D3">
        <f>10*E3</f>
        <v>641.5</v>
      </c>
      <c r="E3">
        <v>64.150000000000006</v>
      </c>
      <c r="F3">
        <v>0.26</v>
      </c>
      <c r="G3">
        <f t="shared" ref="G3:G27" si="0">(2.5*I3)*2+(2.5*2.5)</f>
        <v>46.25</v>
      </c>
      <c r="H3">
        <v>1.26E-2</v>
      </c>
      <c r="I3">
        <v>8</v>
      </c>
      <c r="J3">
        <v>0</v>
      </c>
      <c r="K3" t="s">
        <v>7</v>
      </c>
      <c r="L3">
        <v>2.8252981688921829E-2</v>
      </c>
      <c r="M3">
        <v>0.5</v>
      </c>
      <c r="N3">
        <f>600*(G3/H3)/(20*1000)</f>
        <v>110.11904761904762</v>
      </c>
      <c r="O3">
        <v>4.7979797979798124E-3</v>
      </c>
      <c r="P3">
        <v>0.16982206872208219</v>
      </c>
      <c r="Q3">
        <f t="shared" ref="Q3:Q27" si="1">(1+2*M3)*P3/1000</f>
        <v>3.396441374441644E-4</v>
      </c>
      <c r="R3">
        <v>4.0000000000000002E-4</v>
      </c>
    </row>
    <row r="4" spans="1:18" x14ac:dyDescent="0.3">
      <c r="A4">
        <v>1</v>
      </c>
      <c r="B4">
        <f>B3+1</f>
        <v>2</v>
      </c>
      <c r="C4" t="s">
        <v>8</v>
      </c>
      <c r="D4">
        <f t="shared" ref="D4:D27" si="2">10*E4</f>
        <v>591.5</v>
      </c>
      <c r="E4">
        <v>59.15</v>
      </c>
      <c r="F4">
        <v>0.26</v>
      </c>
      <c r="G4">
        <f t="shared" si="0"/>
        <v>46.25</v>
      </c>
      <c r="H4">
        <v>1.26E-2</v>
      </c>
      <c r="I4">
        <v>8</v>
      </c>
      <c r="J4">
        <v>0</v>
      </c>
      <c r="K4" t="s">
        <v>7</v>
      </c>
      <c r="L4">
        <v>2.9013045026093108E-2</v>
      </c>
      <c r="M4">
        <v>0.5</v>
      </c>
      <c r="N4">
        <f t="shared" ref="N4:N27" si="3">600*(G4/H4)/(20*1000)</f>
        <v>110.11904761904762</v>
      </c>
      <c r="O4">
        <v>5.3846153846154061E-3</v>
      </c>
      <c r="P4">
        <v>0.18559290759631436</v>
      </c>
      <c r="Q4">
        <f t="shared" si="1"/>
        <v>3.7118581519262874E-4</v>
      </c>
      <c r="R4">
        <v>6.0599999999999998E-4</v>
      </c>
    </row>
    <row r="5" spans="1:18" x14ac:dyDescent="0.3">
      <c r="A5">
        <v>1</v>
      </c>
      <c r="B5">
        <f t="shared" ref="B5:B27" si="4">B4+1</f>
        <v>3</v>
      </c>
      <c r="C5" t="s">
        <v>9</v>
      </c>
      <c r="D5">
        <f t="shared" si="2"/>
        <v>541.5</v>
      </c>
      <c r="E5">
        <v>54.15</v>
      </c>
      <c r="F5">
        <v>0.26</v>
      </c>
      <c r="G5">
        <f t="shared" si="0"/>
        <v>46.25</v>
      </c>
      <c r="H5">
        <v>1.26E-2</v>
      </c>
      <c r="I5">
        <v>8</v>
      </c>
      <c r="J5">
        <v>0</v>
      </c>
      <c r="K5" t="s">
        <v>7</v>
      </c>
      <c r="L5">
        <v>3.2690228377593458E-2</v>
      </c>
      <c r="M5">
        <v>0.5</v>
      </c>
      <c r="N5">
        <f t="shared" si="3"/>
        <v>110.11904761904762</v>
      </c>
      <c r="O5">
        <v>6.6924066924067141E-3</v>
      </c>
      <c r="P5">
        <v>0.20472193143177381</v>
      </c>
      <c r="Q5">
        <f t="shared" si="1"/>
        <v>4.094438628635476E-4</v>
      </c>
      <c r="R5">
        <v>1.2459999999999999E-3</v>
      </c>
    </row>
    <row r="6" spans="1:18" x14ac:dyDescent="0.3">
      <c r="A6">
        <v>1</v>
      </c>
      <c r="B6">
        <f t="shared" si="4"/>
        <v>4</v>
      </c>
      <c r="C6" t="s">
        <v>10</v>
      </c>
      <c r="D6">
        <f t="shared" si="2"/>
        <v>491.5</v>
      </c>
      <c r="E6">
        <v>49.15</v>
      </c>
      <c r="F6">
        <v>0.26</v>
      </c>
      <c r="G6">
        <f t="shared" si="0"/>
        <v>46.25</v>
      </c>
      <c r="H6">
        <v>1.26E-2</v>
      </c>
      <c r="I6">
        <v>8</v>
      </c>
      <c r="J6">
        <v>0</v>
      </c>
      <c r="K6" t="s">
        <v>7</v>
      </c>
      <c r="L6">
        <v>2.972138640377325E-2</v>
      </c>
      <c r="M6">
        <v>0.5</v>
      </c>
      <c r="N6">
        <f t="shared" si="3"/>
        <v>110.11904761904762</v>
      </c>
      <c r="O6">
        <v>6.7896489879580319E-3</v>
      </c>
      <c r="P6">
        <v>0.22844321243022697</v>
      </c>
      <c r="Q6">
        <f t="shared" si="1"/>
        <v>4.5688642486045394E-4</v>
      </c>
      <c r="R6">
        <v>1.126E-3</v>
      </c>
    </row>
    <row r="7" spans="1:18" x14ac:dyDescent="0.3">
      <c r="A7">
        <v>1</v>
      </c>
      <c r="B7">
        <f t="shared" si="4"/>
        <v>5</v>
      </c>
      <c r="C7" t="s">
        <v>11</v>
      </c>
      <c r="D7">
        <f t="shared" si="2"/>
        <v>441.5</v>
      </c>
      <c r="E7">
        <v>44.15</v>
      </c>
      <c r="F7">
        <v>0.26</v>
      </c>
      <c r="G7">
        <f t="shared" si="0"/>
        <v>46.25</v>
      </c>
      <c r="H7">
        <v>1.26E-2</v>
      </c>
      <c r="I7">
        <v>8</v>
      </c>
      <c r="J7">
        <v>0</v>
      </c>
      <c r="K7" t="s">
        <v>7</v>
      </c>
      <c r="L7">
        <v>3.0834972531375977E-2</v>
      </c>
      <c r="M7">
        <v>0.5</v>
      </c>
      <c r="N7">
        <f t="shared" si="3"/>
        <v>110.11904761904762</v>
      </c>
      <c r="O7">
        <v>7.5757575757575777E-3</v>
      </c>
      <c r="P7">
        <v>0.24568718418830768</v>
      </c>
      <c r="Q7">
        <f t="shared" si="1"/>
        <v>4.9137436837661539E-4</v>
      </c>
      <c r="R7">
        <v>1.8E-3</v>
      </c>
    </row>
    <row r="8" spans="1:18" x14ac:dyDescent="0.3">
      <c r="A8">
        <v>1</v>
      </c>
      <c r="B8">
        <f t="shared" si="4"/>
        <v>6</v>
      </c>
      <c r="C8" t="s">
        <v>12</v>
      </c>
      <c r="D8">
        <f t="shared" si="2"/>
        <v>391.5</v>
      </c>
      <c r="E8">
        <f>E7-5</f>
        <v>39.15</v>
      </c>
      <c r="F8">
        <v>0.26</v>
      </c>
      <c r="G8">
        <f t="shared" si="0"/>
        <v>46.25</v>
      </c>
      <c r="H8">
        <v>1.26E-2</v>
      </c>
      <c r="I8">
        <v>8</v>
      </c>
      <c r="J8">
        <v>0</v>
      </c>
      <c r="K8" t="s">
        <v>7</v>
      </c>
      <c r="L8">
        <v>2.0244945957559241E-2</v>
      </c>
      <c r="M8">
        <v>0.5</v>
      </c>
      <c r="N8">
        <f t="shared" si="3"/>
        <v>110.11904761904762</v>
      </c>
      <c r="O8">
        <v>7.9872204472843586E-3</v>
      </c>
      <c r="P8">
        <v>0.39452910687084436</v>
      </c>
      <c r="Q8">
        <f t="shared" si="1"/>
        <v>7.8905821374168877E-4</v>
      </c>
      <c r="R8">
        <v>2.2000000000000001E-3</v>
      </c>
    </row>
    <row r="9" spans="1:18" x14ac:dyDescent="0.3">
      <c r="A9">
        <v>1</v>
      </c>
      <c r="B9">
        <f t="shared" si="4"/>
        <v>7</v>
      </c>
      <c r="C9" t="s">
        <v>13</v>
      </c>
      <c r="D9">
        <f t="shared" si="2"/>
        <v>341.5</v>
      </c>
      <c r="E9">
        <f t="shared" ref="E9:E12" si="5">E8-5</f>
        <v>34.15</v>
      </c>
      <c r="F9">
        <v>0.26</v>
      </c>
      <c r="G9">
        <f t="shared" si="0"/>
        <v>46.25</v>
      </c>
      <c r="H9">
        <v>1.26E-2</v>
      </c>
      <c r="I9">
        <v>8</v>
      </c>
      <c r="J9">
        <v>0</v>
      </c>
      <c r="K9" t="s">
        <v>7</v>
      </c>
      <c r="L9">
        <v>6.7189439817907218E-2</v>
      </c>
      <c r="M9">
        <v>0.5</v>
      </c>
      <c r="N9">
        <f t="shared" si="3"/>
        <v>110.11904761904762</v>
      </c>
      <c r="O9">
        <v>9.9765258215962372E-3</v>
      </c>
      <c r="P9">
        <v>0.14848353920845325</v>
      </c>
      <c r="Q9">
        <f t="shared" si="1"/>
        <v>2.9696707841690652E-4</v>
      </c>
      <c r="R9">
        <v>2.3E-3</v>
      </c>
    </row>
    <row r="10" spans="1:18" x14ac:dyDescent="0.3">
      <c r="A10">
        <v>1</v>
      </c>
      <c r="B10">
        <f t="shared" si="4"/>
        <v>8</v>
      </c>
      <c r="C10" t="s">
        <v>14</v>
      </c>
      <c r="D10">
        <f t="shared" si="2"/>
        <v>291.5</v>
      </c>
      <c r="E10">
        <f t="shared" si="5"/>
        <v>29.15</v>
      </c>
      <c r="F10">
        <v>0.26</v>
      </c>
      <c r="G10">
        <f t="shared" si="0"/>
        <v>46.25</v>
      </c>
      <c r="H10">
        <v>1.26E-2</v>
      </c>
      <c r="I10">
        <v>8</v>
      </c>
      <c r="J10">
        <v>0</v>
      </c>
      <c r="K10" t="s">
        <v>7</v>
      </c>
      <c r="L10">
        <v>3.5544257003153876E-2</v>
      </c>
      <c r="M10">
        <v>0.5</v>
      </c>
      <c r="N10">
        <f t="shared" si="3"/>
        <v>110.11904761904762</v>
      </c>
      <c r="O10">
        <v>1.4030612244897968E-2</v>
      </c>
      <c r="P10">
        <v>0.39473640548044142</v>
      </c>
      <c r="Q10">
        <f t="shared" si="1"/>
        <v>7.894728109608828E-4</v>
      </c>
      <c r="R10">
        <v>5.5999999999999999E-3</v>
      </c>
    </row>
    <row r="11" spans="1:18" x14ac:dyDescent="0.3">
      <c r="A11">
        <v>1</v>
      </c>
      <c r="B11">
        <f t="shared" si="4"/>
        <v>9</v>
      </c>
      <c r="C11" t="s">
        <v>15</v>
      </c>
      <c r="D11">
        <f t="shared" si="2"/>
        <v>241.5</v>
      </c>
      <c r="E11">
        <f t="shared" si="5"/>
        <v>24.15</v>
      </c>
      <c r="F11">
        <v>0.26</v>
      </c>
      <c r="G11">
        <f t="shared" si="0"/>
        <v>46.25</v>
      </c>
      <c r="H11">
        <v>1.26E-2</v>
      </c>
      <c r="I11">
        <v>8</v>
      </c>
      <c r="J11">
        <v>0</v>
      </c>
      <c r="K11" t="s">
        <v>7</v>
      </c>
      <c r="L11">
        <v>3.6937694710967667E-2</v>
      </c>
      <c r="M11">
        <v>0.5</v>
      </c>
      <c r="N11">
        <f t="shared" si="3"/>
        <v>110.11904761904762</v>
      </c>
      <c r="O11">
        <v>1.4175257731958751E-2</v>
      </c>
      <c r="P11">
        <v>0.38376129974753909</v>
      </c>
      <c r="Q11">
        <f t="shared" si="1"/>
        <v>7.6752259949507812E-4</v>
      </c>
      <c r="R11">
        <v>6.4999999999999997E-3</v>
      </c>
    </row>
    <row r="12" spans="1:18" x14ac:dyDescent="0.3">
      <c r="A12">
        <v>1</v>
      </c>
      <c r="B12">
        <f t="shared" si="4"/>
        <v>10</v>
      </c>
      <c r="C12" t="s">
        <v>16</v>
      </c>
      <c r="D12">
        <f t="shared" si="2"/>
        <v>191.5</v>
      </c>
      <c r="E12">
        <f t="shared" si="5"/>
        <v>19.149999999999999</v>
      </c>
      <c r="F12">
        <v>0.26</v>
      </c>
      <c r="G12">
        <f t="shared" si="0"/>
        <v>46.25</v>
      </c>
      <c r="H12">
        <v>1.26E-2</v>
      </c>
      <c r="I12">
        <v>8</v>
      </c>
      <c r="J12">
        <v>0</v>
      </c>
      <c r="K12" t="s">
        <v>7</v>
      </c>
      <c r="L12">
        <v>1.4978425301959124E-2</v>
      </c>
      <c r="M12">
        <v>0.5</v>
      </c>
      <c r="N12">
        <f t="shared" si="3"/>
        <v>110.11904761904762</v>
      </c>
      <c r="O12">
        <v>1.206896551724139E-2</v>
      </c>
      <c r="P12">
        <v>0.80575663155076871</v>
      </c>
      <c r="Q12">
        <f t="shared" si="1"/>
        <v>1.6115132631015375E-3</v>
      </c>
      <c r="R12">
        <v>1.1299999999999999E-2</v>
      </c>
    </row>
    <row r="13" spans="1:18" x14ac:dyDescent="0.3">
      <c r="A13">
        <v>1</v>
      </c>
      <c r="B13">
        <f t="shared" si="4"/>
        <v>11</v>
      </c>
      <c r="C13" t="s">
        <v>17</v>
      </c>
      <c r="D13">
        <f t="shared" si="2"/>
        <v>376.3</v>
      </c>
      <c r="E13">
        <v>37.630000000000003</v>
      </c>
      <c r="F13">
        <v>0.26</v>
      </c>
      <c r="G13">
        <f t="shared" si="0"/>
        <v>46.25</v>
      </c>
      <c r="H13">
        <v>1.26E-2</v>
      </c>
      <c r="I13">
        <v>8</v>
      </c>
      <c r="J13">
        <v>0</v>
      </c>
      <c r="K13" t="s">
        <v>7</v>
      </c>
      <c r="L13">
        <v>3.7073355448749193E-2</v>
      </c>
      <c r="M13">
        <v>0.5</v>
      </c>
      <c r="N13">
        <f t="shared" si="3"/>
        <v>110.11904761904762</v>
      </c>
      <c r="O13">
        <v>4.6245919477693109E-3</v>
      </c>
      <c r="P13">
        <v>0.1247416612764502</v>
      </c>
      <c r="Q13">
        <f t="shared" si="1"/>
        <v>2.494833225529004E-4</v>
      </c>
      <c r="R13">
        <v>3.0000000000000001E-3</v>
      </c>
    </row>
    <row r="14" spans="1:18" x14ac:dyDescent="0.3">
      <c r="A14">
        <v>1</v>
      </c>
      <c r="B14">
        <f t="shared" si="4"/>
        <v>12</v>
      </c>
      <c r="C14" t="s">
        <v>18</v>
      </c>
      <c r="D14">
        <f t="shared" si="2"/>
        <v>376.3</v>
      </c>
      <c r="E14">
        <v>37.630000000000003</v>
      </c>
      <c r="F14">
        <v>0.52</v>
      </c>
      <c r="G14">
        <f t="shared" si="0"/>
        <v>46.25</v>
      </c>
      <c r="H14">
        <v>1.26E-2</v>
      </c>
      <c r="I14">
        <v>8</v>
      </c>
      <c r="J14">
        <v>0</v>
      </c>
      <c r="K14" t="s">
        <v>7</v>
      </c>
      <c r="L14">
        <v>5.0855499638529728E-2</v>
      </c>
      <c r="M14">
        <v>0.5</v>
      </c>
      <c r="N14">
        <f t="shared" si="3"/>
        <v>110.11904761904762</v>
      </c>
      <c r="O14">
        <v>8.8213213213213168E-3</v>
      </c>
      <c r="P14">
        <v>0.17345855185813583</v>
      </c>
      <c r="Q14">
        <f t="shared" si="1"/>
        <v>3.4691710371627165E-4</v>
      </c>
      <c r="R14">
        <v>7.7999999999999996E-3</v>
      </c>
    </row>
    <row r="15" spans="1:18" x14ac:dyDescent="0.3">
      <c r="A15">
        <v>1</v>
      </c>
      <c r="B15">
        <f t="shared" si="4"/>
        <v>13</v>
      </c>
      <c r="C15" t="s">
        <v>19</v>
      </c>
      <c r="D15">
        <f t="shared" si="2"/>
        <v>376.3</v>
      </c>
      <c r="E15">
        <v>37.630000000000003</v>
      </c>
      <c r="F15">
        <v>0.78</v>
      </c>
      <c r="G15">
        <f t="shared" si="0"/>
        <v>46.25</v>
      </c>
      <c r="H15">
        <v>1.26E-2</v>
      </c>
      <c r="I15">
        <v>8</v>
      </c>
      <c r="J15">
        <v>0</v>
      </c>
      <c r="K15" t="s">
        <v>7</v>
      </c>
      <c r="L15">
        <v>0.14718478573885221</v>
      </c>
      <c r="M15">
        <v>0.5</v>
      </c>
      <c r="N15">
        <f t="shared" si="3"/>
        <v>110.11904761904762</v>
      </c>
      <c r="O15">
        <v>1.0586924219910839E-2</v>
      </c>
      <c r="P15">
        <v>7.1929474006199673E-2</v>
      </c>
      <c r="Q15">
        <f t="shared" si="1"/>
        <v>1.4385894801239934E-4</v>
      </c>
      <c r="R15">
        <v>2.2599999999999999E-2</v>
      </c>
    </row>
    <row r="16" spans="1:18" x14ac:dyDescent="0.3">
      <c r="A16">
        <v>1</v>
      </c>
      <c r="B16">
        <f t="shared" si="4"/>
        <v>14</v>
      </c>
      <c r="C16" t="s">
        <v>20</v>
      </c>
      <c r="D16">
        <f t="shared" si="2"/>
        <v>376.3</v>
      </c>
      <c r="E16">
        <v>37.630000000000003</v>
      </c>
      <c r="F16">
        <v>1.04</v>
      </c>
      <c r="G16">
        <f t="shared" si="0"/>
        <v>46.25</v>
      </c>
      <c r="H16">
        <v>1.26E-2</v>
      </c>
      <c r="I16">
        <v>8</v>
      </c>
      <c r="J16">
        <v>0</v>
      </c>
      <c r="K16" t="s">
        <v>7</v>
      </c>
      <c r="L16">
        <v>0.20229162907686862</v>
      </c>
      <c r="M16">
        <v>0.5</v>
      </c>
      <c r="N16">
        <f t="shared" si="3"/>
        <v>110.11904761904762</v>
      </c>
      <c r="O16">
        <v>1.6604477611940293E-2</v>
      </c>
      <c r="P16">
        <v>8.2081881923204897E-2</v>
      </c>
      <c r="Q16">
        <f t="shared" si="1"/>
        <v>1.6416376384640978E-4</v>
      </c>
      <c r="R16">
        <v>3.39E-2</v>
      </c>
    </row>
    <row r="17" spans="1:18" x14ac:dyDescent="0.3">
      <c r="A17">
        <v>1</v>
      </c>
      <c r="B17">
        <f t="shared" si="4"/>
        <v>15</v>
      </c>
      <c r="C17" t="s">
        <v>21</v>
      </c>
      <c r="D17">
        <f t="shared" si="2"/>
        <v>376.3</v>
      </c>
      <c r="E17">
        <v>37.630000000000003</v>
      </c>
      <c r="F17">
        <v>1.3</v>
      </c>
      <c r="G17">
        <f t="shared" si="0"/>
        <v>46.25</v>
      </c>
      <c r="H17">
        <v>1.26E-2</v>
      </c>
      <c r="I17">
        <v>8</v>
      </c>
      <c r="J17">
        <v>0</v>
      </c>
      <c r="K17" t="s">
        <v>7</v>
      </c>
      <c r="L17">
        <v>0.25754411798368693</v>
      </c>
      <c r="M17">
        <v>0.5</v>
      </c>
      <c r="N17">
        <f t="shared" si="3"/>
        <v>110.11904761904762</v>
      </c>
      <c r="O17">
        <v>2.1139705882352939E-2</v>
      </c>
      <c r="P17">
        <v>8.2081881923204897E-2</v>
      </c>
      <c r="Q17">
        <f t="shared" si="1"/>
        <v>1.6416376384640978E-4</v>
      </c>
      <c r="R17">
        <v>4.36E-2</v>
      </c>
    </row>
    <row r="18" spans="1:18" x14ac:dyDescent="0.3">
      <c r="A18">
        <v>1</v>
      </c>
      <c r="B18">
        <f>B17+1</f>
        <v>16</v>
      </c>
      <c r="C18" t="s">
        <v>22</v>
      </c>
      <c r="D18">
        <f t="shared" si="2"/>
        <v>500</v>
      </c>
      <c r="E18">
        <v>50</v>
      </c>
      <c r="F18">
        <v>0.26</v>
      </c>
      <c r="G18">
        <f t="shared" si="0"/>
        <v>46.25</v>
      </c>
      <c r="H18">
        <v>1.26E-2</v>
      </c>
      <c r="I18">
        <v>8</v>
      </c>
      <c r="J18">
        <v>0</v>
      </c>
      <c r="K18" t="s">
        <v>7</v>
      </c>
      <c r="L18">
        <v>5.451701725425849E-2</v>
      </c>
      <c r="M18">
        <v>0.5</v>
      </c>
      <c r="N18">
        <f t="shared" si="3"/>
        <v>110.11904761904762</v>
      </c>
      <c r="O18">
        <v>1.2212643678160941E-2</v>
      </c>
      <c r="P18">
        <v>0.22401525786348803</v>
      </c>
      <c r="Q18">
        <f t="shared" si="1"/>
        <v>4.4803051572697608E-4</v>
      </c>
      <c r="R18">
        <v>2.8000000000000001E-2</v>
      </c>
    </row>
    <row r="19" spans="1:18" x14ac:dyDescent="0.3">
      <c r="A19">
        <v>1</v>
      </c>
      <c r="B19">
        <f>B18+1</f>
        <v>17</v>
      </c>
      <c r="C19" t="s">
        <v>23</v>
      </c>
      <c r="D19">
        <f t="shared" si="2"/>
        <v>500</v>
      </c>
      <c r="E19">
        <v>50</v>
      </c>
      <c r="F19">
        <v>0.26</v>
      </c>
      <c r="G19">
        <f t="shared" si="0"/>
        <v>66.25</v>
      </c>
      <c r="H19">
        <v>1.26E-2</v>
      </c>
      <c r="I19">
        <v>12</v>
      </c>
      <c r="J19">
        <v>0</v>
      </c>
      <c r="K19" t="s">
        <v>7</v>
      </c>
      <c r="L19">
        <v>3.6194445795514028E-2</v>
      </c>
      <c r="M19">
        <v>0.5</v>
      </c>
      <c r="N19">
        <f t="shared" si="3"/>
        <v>157.73809523809524</v>
      </c>
      <c r="O19">
        <v>8.1081081081081155E-3</v>
      </c>
      <c r="P19">
        <v>0.22401525786348803</v>
      </c>
      <c r="Q19">
        <f t="shared" si="1"/>
        <v>4.4803051572697608E-4</v>
      </c>
      <c r="R19">
        <v>3.8379999999999997E-2</v>
      </c>
    </row>
    <row r="20" spans="1:18" x14ac:dyDescent="0.3">
      <c r="A20">
        <v>1</v>
      </c>
      <c r="B20">
        <f>B19+1</f>
        <v>18</v>
      </c>
      <c r="C20" t="s">
        <v>24</v>
      </c>
      <c r="D20">
        <f t="shared" si="2"/>
        <v>500</v>
      </c>
      <c r="E20">
        <v>50</v>
      </c>
      <c r="F20">
        <v>0.26</v>
      </c>
      <c r="G20">
        <f t="shared" si="0"/>
        <v>71.25</v>
      </c>
      <c r="H20">
        <v>1.26E-2</v>
      </c>
      <c r="I20">
        <v>13</v>
      </c>
      <c r="J20">
        <v>0</v>
      </c>
      <c r="K20" t="s">
        <v>7</v>
      </c>
      <c r="L20">
        <v>6.7788247749753172E-2</v>
      </c>
      <c r="M20">
        <v>0.5</v>
      </c>
      <c r="N20">
        <f t="shared" si="3"/>
        <v>169.64285714285714</v>
      </c>
      <c r="O20">
        <v>1.5185601799774968E-2</v>
      </c>
      <c r="P20">
        <v>0.22401525786348803</v>
      </c>
      <c r="Q20">
        <f t="shared" si="1"/>
        <v>4.4803051572697608E-4</v>
      </c>
      <c r="R20">
        <v>1.1900000000000001E-2</v>
      </c>
    </row>
    <row r="21" spans="1:18" x14ac:dyDescent="0.3">
      <c r="A21">
        <v>1</v>
      </c>
      <c r="B21">
        <f>B20+1</f>
        <v>19</v>
      </c>
      <c r="C21" t="s">
        <v>25</v>
      </c>
      <c r="D21">
        <f t="shared" si="2"/>
        <v>500</v>
      </c>
      <c r="E21">
        <v>50</v>
      </c>
      <c r="F21">
        <v>0.26</v>
      </c>
      <c r="G21">
        <f t="shared" si="0"/>
        <v>76.25</v>
      </c>
      <c r="H21">
        <v>1.26E-2</v>
      </c>
      <c r="I21">
        <v>14</v>
      </c>
      <c r="J21">
        <v>0</v>
      </c>
      <c r="K21" t="s">
        <v>7</v>
      </c>
      <c r="L21">
        <v>5.0440470600151041E-2</v>
      </c>
      <c r="M21">
        <v>0.5</v>
      </c>
      <c r="N21">
        <f t="shared" si="3"/>
        <v>181.54761904761904</v>
      </c>
      <c r="O21">
        <v>1.1299435028248522E-2</v>
      </c>
      <c r="P21">
        <v>0.22401525786348803</v>
      </c>
      <c r="Q21">
        <f t="shared" si="1"/>
        <v>4.4803051572697608E-4</v>
      </c>
      <c r="R21">
        <v>2.29E-2</v>
      </c>
    </row>
    <row r="22" spans="1:18" x14ac:dyDescent="0.3">
      <c r="A22">
        <v>1</v>
      </c>
      <c r="B22">
        <f>B21+1</f>
        <v>20</v>
      </c>
      <c r="C22" t="s">
        <v>26</v>
      </c>
      <c r="D22">
        <f t="shared" si="2"/>
        <v>500</v>
      </c>
      <c r="E22">
        <v>50</v>
      </c>
      <c r="F22">
        <v>0.26</v>
      </c>
      <c r="G22">
        <f t="shared" si="0"/>
        <v>86.25</v>
      </c>
      <c r="H22">
        <v>1.26E-2</v>
      </c>
      <c r="I22">
        <v>16</v>
      </c>
      <c r="J22">
        <v>0</v>
      </c>
      <c r="K22" t="s">
        <v>7</v>
      </c>
      <c r="L22">
        <v>0.12479948693650353</v>
      </c>
      <c r="M22">
        <v>0.5</v>
      </c>
      <c r="N22">
        <f t="shared" si="3"/>
        <v>205.35714285714286</v>
      </c>
      <c r="O22">
        <v>2.7956989247311843E-2</v>
      </c>
      <c r="P22">
        <v>0.22401525786348803</v>
      </c>
      <c r="Q22">
        <f t="shared" si="1"/>
        <v>4.4803051572697608E-4</v>
      </c>
      <c r="R22">
        <v>0.11890000000000001</v>
      </c>
    </row>
    <row r="23" spans="1:18" x14ac:dyDescent="0.3">
      <c r="A23">
        <v>1</v>
      </c>
      <c r="B23">
        <f>B22+1</f>
        <v>21</v>
      </c>
      <c r="C23" t="s">
        <v>27</v>
      </c>
      <c r="D23">
        <f t="shared" si="2"/>
        <v>500</v>
      </c>
      <c r="E23">
        <v>50</v>
      </c>
      <c r="F23">
        <v>0.26</v>
      </c>
      <c r="G23">
        <f t="shared" si="0"/>
        <v>46.25</v>
      </c>
      <c r="H23">
        <v>1.26E-2</v>
      </c>
      <c r="I23">
        <v>8</v>
      </c>
      <c r="J23">
        <v>0</v>
      </c>
      <c r="K23" t="s">
        <v>7</v>
      </c>
      <c r="L23">
        <v>8.08692327556777E-2</v>
      </c>
      <c r="M23">
        <v>0.5</v>
      </c>
      <c r="N23">
        <f t="shared" si="3"/>
        <v>110.11904761904762</v>
      </c>
      <c r="O23">
        <v>1.8115942028985574E-2</v>
      </c>
      <c r="P23">
        <v>0.22401525786348803</v>
      </c>
      <c r="Q23">
        <f t="shared" si="1"/>
        <v>4.4803051572697608E-4</v>
      </c>
      <c r="R23">
        <v>2.7400000000000001E-2</v>
      </c>
    </row>
    <row r="24" spans="1:18" x14ac:dyDescent="0.3">
      <c r="A24">
        <v>1</v>
      </c>
      <c r="B24">
        <f>B23+1</f>
        <v>22</v>
      </c>
      <c r="C24" t="s">
        <v>28</v>
      </c>
      <c r="D24">
        <f t="shared" si="2"/>
        <v>500</v>
      </c>
      <c r="E24">
        <v>50</v>
      </c>
      <c r="F24">
        <v>0.26</v>
      </c>
      <c r="G24">
        <f t="shared" si="0"/>
        <v>46.25</v>
      </c>
      <c r="H24">
        <v>1.26E-2</v>
      </c>
      <c r="I24">
        <v>8</v>
      </c>
      <c r="J24">
        <v>5</v>
      </c>
      <c r="K24" t="s">
        <v>7</v>
      </c>
      <c r="L24">
        <v>5.0832089160711087E-2</v>
      </c>
      <c r="M24">
        <v>0.5</v>
      </c>
      <c r="N24">
        <f t="shared" si="3"/>
        <v>110.11904761904762</v>
      </c>
      <c r="O24">
        <v>1.1387163561076509E-2</v>
      </c>
      <c r="P24">
        <v>0.22401525786348803</v>
      </c>
      <c r="Q24">
        <f t="shared" si="1"/>
        <v>4.4803051572697608E-4</v>
      </c>
      <c r="R24">
        <v>1.54E-2</v>
      </c>
    </row>
    <row r="25" spans="1:18" x14ac:dyDescent="0.3">
      <c r="A25">
        <v>1</v>
      </c>
      <c r="B25">
        <f>B24+1</f>
        <v>23</v>
      </c>
      <c r="C25" t="s">
        <v>29</v>
      </c>
      <c r="D25">
        <f t="shared" si="2"/>
        <v>500</v>
      </c>
      <c r="E25">
        <v>50</v>
      </c>
      <c r="F25">
        <v>0.26</v>
      </c>
      <c r="G25">
        <f t="shared" si="0"/>
        <v>46.25</v>
      </c>
      <c r="H25">
        <v>1.26E-2</v>
      </c>
      <c r="I25">
        <v>8</v>
      </c>
      <c r="J25">
        <v>10</v>
      </c>
      <c r="K25" t="s">
        <v>7</v>
      </c>
      <c r="L25">
        <v>5.6150712554885497E-2</v>
      </c>
      <c r="M25">
        <v>0.5</v>
      </c>
      <c r="N25">
        <f t="shared" si="3"/>
        <v>110.11904761904762</v>
      </c>
      <c r="O25">
        <v>1.2578616352201269E-2</v>
      </c>
      <c r="P25">
        <v>0.22401525786348803</v>
      </c>
      <c r="Q25">
        <f t="shared" si="1"/>
        <v>4.4803051572697608E-4</v>
      </c>
      <c r="R25">
        <v>1.49E-2</v>
      </c>
    </row>
    <row r="26" spans="1:18" x14ac:dyDescent="0.3">
      <c r="A26">
        <v>1</v>
      </c>
      <c r="B26">
        <f>B25+1</f>
        <v>24</v>
      </c>
      <c r="C26" t="s">
        <v>30</v>
      </c>
      <c r="D26">
        <f t="shared" si="2"/>
        <v>500</v>
      </c>
      <c r="E26">
        <v>50</v>
      </c>
      <c r="F26">
        <v>0.26</v>
      </c>
      <c r="G26">
        <f t="shared" si="0"/>
        <v>46.25</v>
      </c>
      <c r="H26">
        <v>1.26E-2</v>
      </c>
      <c r="I26">
        <v>8</v>
      </c>
      <c r="J26">
        <v>15</v>
      </c>
      <c r="K26" t="s">
        <v>7</v>
      </c>
      <c r="L26">
        <v>0.19393285201124508</v>
      </c>
      <c r="M26">
        <v>0.5</v>
      </c>
      <c r="N26">
        <f t="shared" si="3"/>
        <v>110.11904761904762</v>
      </c>
      <c r="O26">
        <v>4.344391785150073E-2</v>
      </c>
      <c r="P26">
        <v>0.22401525786348803</v>
      </c>
      <c r="Q26">
        <f t="shared" si="1"/>
        <v>4.4803051572697608E-4</v>
      </c>
      <c r="R26">
        <v>0.13600000000000001</v>
      </c>
    </row>
    <row r="27" spans="1:18" x14ac:dyDescent="0.3">
      <c r="A27">
        <v>1</v>
      </c>
      <c r="B27">
        <f>B26+1</f>
        <v>25</v>
      </c>
      <c r="C27" t="s">
        <v>31</v>
      </c>
      <c r="D27">
        <f t="shared" si="2"/>
        <v>500</v>
      </c>
      <c r="E27">
        <v>50</v>
      </c>
      <c r="F27">
        <v>0.26</v>
      </c>
      <c r="G27">
        <f t="shared" si="0"/>
        <v>46.25</v>
      </c>
      <c r="H27">
        <v>1.26E-2</v>
      </c>
      <c r="I27">
        <v>8</v>
      </c>
      <c r="J27">
        <v>20</v>
      </c>
      <c r="K27" t="s">
        <v>7</v>
      </c>
      <c r="L27">
        <v>5.3142638668016391E-2</v>
      </c>
      <c r="M27">
        <v>0.5</v>
      </c>
      <c r="N27">
        <f t="shared" si="3"/>
        <v>110.11904761904762</v>
      </c>
      <c r="O27">
        <v>1.1904761904761862E-2</v>
      </c>
      <c r="P27">
        <v>0.22401525786348803</v>
      </c>
      <c r="Q27">
        <f t="shared" si="1"/>
        <v>4.4803051572697608E-4</v>
      </c>
      <c r="R27">
        <v>3.4299999999999997E-2</v>
      </c>
    </row>
    <row r="40" spans="1:17" ht="15.6" x14ac:dyDescent="0.3">
      <c r="A40" t="s">
        <v>0</v>
      </c>
      <c r="B40" t="s">
        <v>1</v>
      </c>
      <c r="C40" t="s">
        <v>78</v>
      </c>
      <c r="D40" t="s">
        <v>79</v>
      </c>
      <c r="E40" t="s">
        <v>80</v>
      </c>
      <c r="F40" t="s">
        <v>78</v>
      </c>
      <c r="G40" t="s">
        <v>81</v>
      </c>
      <c r="H40" t="s">
        <v>80</v>
      </c>
      <c r="I40" t="s">
        <v>82</v>
      </c>
      <c r="J40" t="s">
        <v>83</v>
      </c>
      <c r="K40" t="s">
        <v>3</v>
      </c>
      <c r="L40" s="1" t="s">
        <v>72</v>
      </c>
      <c r="M40" s="1" t="s">
        <v>73</v>
      </c>
      <c r="N40" s="1" t="s">
        <v>75</v>
      </c>
      <c r="O40" s="2" t="s">
        <v>74</v>
      </c>
      <c r="P40" s="1" t="s">
        <v>76</v>
      </c>
      <c r="Q40" t="s">
        <v>77</v>
      </c>
    </row>
    <row r="42" spans="1:17" x14ac:dyDescent="0.3">
      <c r="A42">
        <v>1</v>
      </c>
      <c r="B42">
        <v>1</v>
      </c>
      <c r="C42" s="6">
        <v>64.150000000000006</v>
      </c>
      <c r="D42" s="6">
        <v>10</v>
      </c>
      <c r="E42" s="6">
        <v>0.26</v>
      </c>
      <c r="F42" s="6">
        <v>8</v>
      </c>
      <c r="G42" s="6">
        <f>(2.5*F42)*2+(2.5*2.5)</f>
        <v>46.25</v>
      </c>
      <c r="H42" s="6">
        <v>1.26E-2</v>
      </c>
      <c r="I42" s="6">
        <v>0</v>
      </c>
      <c r="J42" s="5" t="s">
        <v>7</v>
      </c>
      <c r="K42" s="5">
        <v>2.8252981688921829E-2</v>
      </c>
      <c r="L42" s="5">
        <v>0.5</v>
      </c>
      <c r="M42" s="5">
        <v>110.11904761904762</v>
      </c>
      <c r="N42" s="5">
        <v>4.7979797979798124E-3</v>
      </c>
      <c r="O42" s="5">
        <v>0.16982206872208219</v>
      </c>
      <c r="P42" s="5">
        <v>3.396441374441644E-4</v>
      </c>
      <c r="Q42" s="5">
        <v>4.0000000000000002E-4</v>
      </c>
    </row>
    <row r="43" spans="1:17" x14ac:dyDescent="0.3">
      <c r="A43">
        <v>1</v>
      </c>
      <c r="B43">
        <f>B42+1</f>
        <v>2</v>
      </c>
      <c r="C43" s="6">
        <v>59.15</v>
      </c>
      <c r="D43" s="6">
        <v>10</v>
      </c>
      <c r="E43" s="6">
        <v>0.26</v>
      </c>
      <c r="F43" s="6">
        <v>8</v>
      </c>
      <c r="G43" s="6">
        <f>(2.5*F43)*2+(2.5*2.5)</f>
        <v>46.25</v>
      </c>
      <c r="H43" s="6">
        <v>1.26E-2</v>
      </c>
      <c r="I43" s="6">
        <v>0</v>
      </c>
      <c r="J43" s="5" t="s">
        <v>7</v>
      </c>
      <c r="K43" s="5">
        <v>2.9013045026093108E-2</v>
      </c>
      <c r="L43" s="5">
        <v>0.5</v>
      </c>
      <c r="M43" s="5">
        <v>110.11904761904762</v>
      </c>
      <c r="N43" s="5">
        <v>5.3846153846154061E-3</v>
      </c>
      <c r="O43" s="5">
        <v>0.18559290759631436</v>
      </c>
      <c r="P43" s="5">
        <v>3.7118581519262874E-4</v>
      </c>
      <c r="Q43" s="5">
        <v>6.0599999999999998E-4</v>
      </c>
    </row>
    <row r="44" spans="1:17" x14ac:dyDescent="0.3">
      <c r="A44">
        <v>1</v>
      </c>
      <c r="B44">
        <f t="shared" ref="B44:B56" si="6">B43+1</f>
        <v>3</v>
      </c>
      <c r="C44" s="6">
        <v>54.15</v>
      </c>
      <c r="D44" s="6">
        <v>10</v>
      </c>
      <c r="E44" s="6">
        <v>0.26</v>
      </c>
      <c r="F44" s="6">
        <v>8</v>
      </c>
      <c r="G44" s="6">
        <f>(2.5*F44)*2+(2.5*2.5)</f>
        <v>46.25</v>
      </c>
      <c r="H44" s="6">
        <v>1.26E-2</v>
      </c>
      <c r="I44" s="6">
        <v>0</v>
      </c>
      <c r="J44" s="5" t="s">
        <v>7</v>
      </c>
      <c r="K44" s="5">
        <v>3.2690228377593458E-2</v>
      </c>
      <c r="L44" s="5">
        <v>0.5</v>
      </c>
      <c r="M44" s="5">
        <v>110.11904761904762</v>
      </c>
      <c r="N44" s="5">
        <v>6.6924066924067141E-3</v>
      </c>
      <c r="O44" s="5">
        <v>0.20472193143177381</v>
      </c>
      <c r="P44" s="5">
        <v>4.094438628635476E-4</v>
      </c>
      <c r="Q44" s="5">
        <v>1.2459999999999999E-3</v>
      </c>
    </row>
    <row r="45" spans="1:17" x14ac:dyDescent="0.3">
      <c r="A45">
        <v>1</v>
      </c>
      <c r="B45">
        <f t="shared" si="6"/>
        <v>4</v>
      </c>
      <c r="C45" s="6">
        <v>49.15</v>
      </c>
      <c r="D45" s="6">
        <v>10</v>
      </c>
      <c r="E45" s="6">
        <v>0.26</v>
      </c>
      <c r="F45" s="6">
        <v>8</v>
      </c>
      <c r="G45" s="6">
        <f>(2.5*F45)*2+(2.5*2.5)</f>
        <v>46.25</v>
      </c>
      <c r="H45" s="6">
        <v>1.26E-2</v>
      </c>
      <c r="I45" s="6">
        <v>0</v>
      </c>
      <c r="J45" s="5" t="s">
        <v>7</v>
      </c>
      <c r="K45" s="5">
        <v>2.972138640377325E-2</v>
      </c>
      <c r="L45" s="5">
        <v>0.5</v>
      </c>
      <c r="M45" s="5">
        <v>110.11904761904762</v>
      </c>
      <c r="N45" s="5">
        <v>6.7896489879580319E-3</v>
      </c>
      <c r="O45" s="5">
        <v>0.22844321243022697</v>
      </c>
      <c r="P45" s="5">
        <v>4.5688642486045394E-4</v>
      </c>
      <c r="Q45" s="5">
        <v>1.126E-3</v>
      </c>
    </row>
    <row r="46" spans="1:17" x14ac:dyDescent="0.3">
      <c r="A46">
        <v>1</v>
      </c>
      <c r="B46">
        <f t="shared" si="6"/>
        <v>5</v>
      </c>
      <c r="C46" s="6">
        <v>44.15</v>
      </c>
      <c r="D46" s="6">
        <v>10</v>
      </c>
      <c r="E46" s="6">
        <v>0.26</v>
      </c>
      <c r="F46" s="6">
        <v>8</v>
      </c>
      <c r="G46" s="6">
        <f>(2.5*F46)*2+(2.5*2.5)</f>
        <v>46.25</v>
      </c>
      <c r="H46" s="6">
        <v>1.26E-2</v>
      </c>
      <c r="I46" s="6">
        <v>0</v>
      </c>
      <c r="J46" s="5" t="s">
        <v>7</v>
      </c>
      <c r="K46" s="5">
        <v>3.0834972531375977E-2</v>
      </c>
      <c r="L46" s="5">
        <v>0.5</v>
      </c>
      <c r="M46" s="5">
        <v>110.11904761904762</v>
      </c>
      <c r="N46" s="5">
        <v>7.5757575757575777E-3</v>
      </c>
      <c r="O46" s="5">
        <v>0.24568718418830768</v>
      </c>
      <c r="P46" s="5">
        <v>4.9137436837661539E-4</v>
      </c>
      <c r="Q46" s="5">
        <v>1.8E-3</v>
      </c>
    </row>
    <row r="47" spans="1:17" x14ac:dyDescent="0.3">
      <c r="A47">
        <v>1</v>
      </c>
      <c r="B47">
        <f t="shared" si="6"/>
        <v>6</v>
      </c>
      <c r="C47" s="6">
        <f>C46-5</f>
        <v>39.15</v>
      </c>
      <c r="D47" s="6">
        <v>10</v>
      </c>
      <c r="E47" s="6">
        <v>0.26</v>
      </c>
      <c r="F47" s="6">
        <v>8</v>
      </c>
      <c r="G47" s="6">
        <f>(2.5*F47)*2+(2.5*2.5)</f>
        <v>46.25</v>
      </c>
      <c r="H47" s="6">
        <v>1.26E-2</v>
      </c>
      <c r="I47" s="6">
        <v>0</v>
      </c>
      <c r="J47" s="5" t="s">
        <v>7</v>
      </c>
      <c r="K47" s="5">
        <v>2.0244945957559241E-2</v>
      </c>
      <c r="L47" s="5">
        <v>0.5</v>
      </c>
      <c r="M47" s="5">
        <v>110.11904761904762</v>
      </c>
      <c r="N47" s="5">
        <v>7.9872204472843586E-3</v>
      </c>
      <c r="O47" s="5">
        <v>0.39452910687084436</v>
      </c>
      <c r="P47" s="5">
        <v>7.8905821374168877E-4</v>
      </c>
      <c r="Q47" s="5">
        <v>2.2000000000000001E-3</v>
      </c>
    </row>
    <row r="48" spans="1:17" x14ac:dyDescent="0.3">
      <c r="A48">
        <v>1</v>
      </c>
      <c r="B48">
        <f t="shared" si="6"/>
        <v>7</v>
      </c>
      <c r="C48" s="6">
        <f>C47-5</f>
        <v>34.15</v>
      </c>
      <c r="D48" s="6">
        <v>10</v>
      </c>
      <c r="E48" s="6">
        <v>0.26</v>
      </c>
      <c r="F48" s="6">
        <v>8</v>
      </c>
      <c r="G48" s="6">
        <f>(2.5*F48)*2+(2.5*2.5)</f>
        <v>46.25</v>
      </c>
      <c r="H48" s="6">
        <v>1.26E-2</v>
      </c>
      <c r="I48" s="6">
        <v>0</v>
      </c>
      <c r="J48" s="5" t="s">
        <v>7</v>
      </c>
      <c r="K48" s="5">
        <v>6.7189439817907218E-2</v>
      </c>
      <c r="L48" s="5">
        <v>0.5</v>
      </c>
      <c r="M48" s="5">
        <v>110.11904761904762</v>
      </c>
      <c r="N48" s="5">
        <v>9.9765258215962372E-3</v>
      </c>
      <c r="O48" s="5">
        <v>0.14848353920845325</v>
      </c>
      <c r="P48" s="5">
        <v>2.9696707841690652E-4</v>
      </c>
      <c r="Q48" s="5">
        <v>2.3E-3</v>
      </c>
    </row>
    <row r="49" spans="1:17" x14ac:dyDescent="0.3">
      <c r="A49">
        <v>1</v>
      </c>
      <c r="B49">
        <f t="shared" si="6"/>
        <v>8</v>
      </c>
      <c r="C49" s="6">
        <f>C48-5</f>
        <v>29.15</v>
      </c>
      <c r="D49" s="6">
        <v>10</v>
      </c>
      <c r="E49" s="6">
        <v>0.26</v>
      </c>
      <c r="F49" s="6">
        <v>8</v>
      </c>
      <c r="G49" s="6">
        <f>(2.5*F49)*2+(2.5*2.5)</f>
        <v>46.25</v>
      </c>
      <c r="H49" s="6">
        <v>1.26E-2</v>
      </c>
      <c r="I49" s="6">
        <v>0</v>
      </c>
      <c r="J49" s="5" t="s">
        <v>7</v>
      </c>
      <c r="K49" s="5">
        <v>3.5544257003153876E-2</v>
      </c>
      <c r="L49" s="5">
        <v>0.5</v>
      </c>
      <c r="M49" s="5">
        <v>110.11904761904762</v>
      </c>
      <c r="N49" s="5">
        <v>1.4030612244897968E-2</v>
      </c>
      <c r="O49" s="5">
        <v>0.39473640548044142</v>
      </c>
      <c r="P49" s="5">
        <v>7.894728109608828E-4</v>
      </c>
      <c r="Q49" s="5">
        <v>5.5999999999999999E-3</v>
      </c>
    </row>
    <row r="50" spans="1:17" x14ac:dyDescent="0.3">
      <c r="A50">
        <v>1</v>
      </c>
      <c r="B50">
        <f t="shared" si="6"/>
        <v>9</v>
      </c>
      <c r="C50" s="6">
        <f>C49-5</f>
        <v>24.15</v>
      </c>
      <c r="D50" s="6">
        <v>10</v>
      </c>
      <c r="E50" s="6">
        <v>0.26</v>
      </c>
      <c r="F50" s="6">
        <v>8</v>
      </c>
      <c r="G50" s="6">
        <f>(2.5*F50)*2+(2.5*2.5)</f>
        <v>46.25</v>
      </c>
      <c r="H50" s="6">
        <v>1.26E-2</v>
      </c>
      <c r="I50" s="6">
        <v>0</v>
      </c>
      <c r="J50" s="5" t="s">
        <v>7</v>
      </c>
      <c r="K50" s="5">
        <v>3.6937694710967667E-2</v>
      </c>
      <c r="L50" s="5">
        <v>0.5</v>
      </c>
      <c r="M50" s="5">
        <v>110.11904761904762</v>
      </c>
      <c r="N50" s="5">
        <v>1.4175257731958751E-2</v>
      </c>
      <c r="O50" s="5">
        <v>0.38376129974753909</v>
      </c>
      <c r="P50" s="5">
        <v>7.6752259949507812E-4</v>
      </c>
      <c r="Q50" s="5">
        <v>6.4999999999999997E-3</v>
      </c>
    </row>
    <row r="51" spans="1:17" x14ac:dyDescent="0.3">
      <c r="A51">
        <v>1</v>
      </c>
      <c r="B51">
        <f t="shared" si="6"/>
        <v>10</v>
      </c>
      <c r="C51" s="6">
        <f>C50-5</f>
        <v>19.149999999999999</v>
      </c>
      <c r="D51" s="6">
        <v>10</v>
      </c>
      <c r="E51" s="6">
        <v>0.26</v>
      </c>
      <c r="F51" s="6">
        <v>8</v>
      </c>
      <c r="G51" s="6">
        <f>(2.5*F51)*2+(2.5*2.5)</f>
        <v>46.25</v>
      </c>
      <c r="H51" s="6">
        <v>1.26E-2</v>
      </c>
      <c r="I51" s="6">
        <v>0</v>
      </c>
      <c r="J51" s="5" t="s">
        <v>7</v>
      </c>
      <c r="K51" s="5">
        <v>1.4978425301959124E-2</v>
      </c>
      <c r="L51" s="5">
        <v>0.5</v>
      </c>
      <c r="M51" s="5">
        <v>110.11904761904762</v>
      </c>
      <c r="N51" s="5">
        <v>1.206896551724139E-2</v>
      </c>
      <c r="O51" s="5">
        <v>0.80575663155076871</v>
      </c>
      <c r="P51" s="5">
        <v>1.6115132631015375E-3</v>
      </c>
      <c r="Q51" s="5">
        <v>1.1299999999999999E-2</v>
      </c>
    </row>
    <row r="52" spans="1:17" x14ac:dyDescent="0.3">
      <c r="A52">
        <v>1</v>
      </c>
      <c r="B52">
        <f t="shared" si="6"/>
        <v>11</v>
      </c>
      <c r="C52" s="6">
        <v>37.630000000000003</v>
      </c>
      <c r="D52" s="6">
        <v>10</v>
      </c>
      <c r="E52" s="6">
        <v>0.26</v>
      </c>
      <c r="F52" s="6">
        <v>8</v>
      </c>
      <c r="G52" s="6">
        <f>(2.5*F52)*2+(2.5*2.5)</f>
        <v>46.25</v>
      </c>
      <c r="H52" s="6">
        <v>1.26E-2</v>
      </c>
      <c r="I52" s="6">
        <v>0</v>
      </c>
      <c r="J52" s="5" t="s">
        <v>7</v>
      </c>
      <c r="K52" s="5">
        <v>3.7073355448749193E-2</v>
      </c>
      <c r="L52" s="5">
        <v>0.5</v>
      </c>
      <c r="M52" s="5">
        <v>110.11904761904762</v>
      </c>
      <c r="N52" s="5">
        <v>4.6245919477693109E-3</v>
      </c>
      <c r="O52" s="5">
        <v>0.1247416612764502</v>
      </c>
      <c r="P52" s="5">
        <v>2.494833225529004E-4</v>
      </c>
      <c r="Q52" s="5">
        <v>3.0000000000000001E-3</v>
      </c>
    </row>
    <row r="53" spans="1:17" x14ac:dyDescent="0.3">
      <c r="A53">
        <v>1</v>
      </c>
      <c r="B53">
        <f t="shared" si="6"/>
        <v>12</v>
      </c>
      <c r="C53" s="6">
        <v>37.630000000000003</v>
      </c>
      <c r="D53" s="6">
        <v>10</v>
      </c>
      <c r="E53" s="6">
        <v>0.52</v>
      </c>
      <c r="F53" s="6">
        <v>8</v>
      </c>
      <c r="G53" s="6">
        <f>(2.5*F53)*2+(2.5*2.5)</f>
        <v>46.25</v>
      </c>
      <c r="H53" s="6">
        <v>1.26E-2</v>
      </c>
      <c r="I53" s="6">
        <v>0</v>
      </c>
      <c r="J53" s="5" t="s">
        <v>7</v>
      </c>
      <c r="K53" s="5">
        <v>5.0855499638529728E-2</v>
      </c>
      <c r="L53" s="5">
        <v>0.5</v>
      </c>
      <c r="M53" s="5">
        <v>110.11904761904762</v>
      </c>
      <c r="N53" s="5">
        <v>8.8213213213213168E-3</v>
      </c>
      <c r="O53" s="5">
        <v>0.17345855185813583</v>
      </c>
      <c r="P53" s="5">
        <v>3.4691710371627165E-4</v>
      </c>
      <c r="Q53" s="5">
        <v>7.7999999999999996E-3</v>
      </c>
    </row>
    <row r="54" spans="1:17" x14ac:dyDescent="0.3">
      <c r="A54">
        <v>1</v>
      </c>
      <c r="B54">
        <f t="shared" si="6"/>
        <v>13</v>
      </c>
      <c r="C54" s="6">
        <v>37.630000000000003</v>
      </c>
      <c r="D54" s="6">
        <v>10</v>
      </c>
      <c r="E54" s="6">
        <v>0.78</v>
      </c>
      <c r="F54" s="6">
        <v>8</v>
      </c>
      <c r="G54" s="6">
        <f>(2.5*F54)*2+(2.5*2.5)</f>
        <v>46.25</v>
      </c>
      <c r="H54" s="6">
        <v>1.26E-2</v>
      </c>
      <c r="I54" s="6">
        <v>0</v>
      </c>
      <c r="J54" s="5" t="s">
        <v>7</v>
      </c>
      <c r="K54" s="5">
        <v>0.14718478573885221</v>
      </c>
      <c r="L54" s="5">
        <v>0.5</v>
      </c>
      <c r="M54" s="5">
        <v>110.11904761904762</v>
      </c>
      <c r="N54" s="5">
        <v>1.0586924219910839E-2</v>
      </c>
      <c r="O54" s="5">
        <v>7.1929474006199673E-2</v>
      </c>
      <c r="P54" s="5">
        <v>1.4385894801239934E-4</v>
      </c>
      <c r="Q54" s="5">
        <v>2.2599999999999999E-2</v>
      </c>
    </row>
    <row r="55" spans="1:17" x14ac:dyDescent="0.3">
      <c r="A55">
        <v>1</v>
      </c>
      <c r="B55">
        <f t="shared" si="6"/>
        <v>14</v>
      </c>
      <c r="C55" s="6">
        <v>37.630000000000003</v>
      </c>
      <c r="D55" s="6">
        <v>10</v>
      </c>
      <c r="E55" s="6">
        <v>1.04</v>
      </c>
      <c r="F55" s="6">
        <v>8</v>
      </c>
      <c r="G55" s="6">
        <f>(2.5*F55)*2+(2.5*2.5)</f>
        <v>46.25</v>
      </c>
      <c r="H55" s="6">
        <v>1.26E-2</v>
      </c>
      <c r="I55" s="6">
        <v>0</v>
      </c>
      <c r="J55" s="5" t="s">
        <v>7</v>
      </c>
      <c r="K55" s="5">
        <v>0.20229162907686862</v>
      </c>
      <c r="L55" s="5">
        <v>0.5</v>
      </c>
      <c r="M55" s="5">
        <v>110.11904761904762</v>
      </c>
      <c r="N55" s="5">
        <v>1.6604477611940293E-2</v>
      </c>
      <c r="O55" s="5">
        <v>8.2081881923204897E-2</v>
      </c>
      <c r="P55" s="5">
        <v>1.6416376384640978E-4</v>
      </c>
      <c r="Q55" s="5">
        <v>3.39E-2</v>
      </c>
    </row>
    <row r="56" spans="1:17" x14ac:dyDescent="0.3">
      <c r="A56">
        <v>1</v>
      </c>
      <c r="B56">
        <f t="shared" si="6"/>
        <v>15</v>
      </c>
      <c r="C56" s="6">
        <v>37.630000000000003</v>
      </c>
      <c r="D56" s="6">
        <v>10</v>
      </c>
      <c r="E56" s="6">
        <v>1.3</v>
      </c>
      <c r="F56" s="6">
        <v>8</v>
      </c>
      <c r="G56" s="6">
        <f>(2.5*F56)*2+(2.5*2.5)</f>
        <v>46.25</v>
      </c>
      <c r="H56" s="6">
        <v>1.26E-2</v>
      </c>
      <c r="I56" s="6">
        <v>0</v>
      </c>
      <c r="J56" s="5" t="s">
        <v>7</v>
      </c>
      <c r="K56" s="5">
        <v>0.25754411798368693</v>
      </c>
      <c r="L56" s="5">
        <v>0.5</v>
      </c>
      <c r="M56" s="5">
        <v>110.11904761904762</v>
      </c>
      <c r="N56" s="5">
        <v>2.1139705882352939E-2</v>
      </c>
      <c r="O56" s="5">
        <v>8.2081881923204897E-2</v>
      </c>
      <c r="P56" s="5">
        <v>1.6416376384640978E-4</v>
      </c>
      <c r="Q56" s="5">
        <v>4.36E-2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5BC0-F881-4D86-8522-6D934F945B87}">
  <dimension ref="A1:R13"/>
  <sheetViews>
    <sheetView workbookViewId="0">
      <selection activeCell="F28" sqref="F28"/>
    </sheetView>
  </sheetViews>
  <sheetFormatPr defaultRowHeight="14.4" x14ac:dyDescent="0.3"/>
  <sheetData>
    <row r="1" spans="1:18" ht="18" x14ac:dyDescent="0.4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69</v>
      </c>
      <c r="I1" t="s">
        <v>56</v>
      </c>
      <c r="J1" t="s">
        <v>58</v>
      </c>
      <c r="K1" t="s">
        <v>2</v>
      </c>
      <c r="L1" t="s">
        <v>3</v>
      </c>
      <c r="M1" s="1" t="s">
        <v>62</v>
      </c>
      <c r="N1" s="1" t="s">
        <v>63</v>
      </c>
      <c r="O1" s="1" t="s">
        <v>59</v>
      </c>
      <c r="P1" s="2" t="s">
        <v>61</v>
      </c>
      <c r="Q1" s="1" t="s">
        <v>60</v>
      </c>
      <c r="R1" t="s">
        <v>64</v>
      </c>
    </row>
    <row r="2" spans="1:18" x14ac:dyDescent="0.3">
      <c r="D2" t="s">
        <v>4</v>
      </c>
      <c r="E2" t="s">
        <v>5</v>
      </c>
      <c r="F2" t="s">
        <v>5</v>
      </c>
      <c r="G2" t="s">
        <v>4</v>
      </c>
      <c r="H2" t="s">
        <v>5</v>
      </c>
      <c r="I2" t="s">
        <v>5</v>
      </c>
      <c r="J2" t="s">
        <v>5</v>
      </c>
      <c r="N2" t="s">
        <v>70</v>
      </c>
      <c r="Q2" t="s">
        <v>65</v>
      </c>
    </row>
    <row r="3" spans="1:18" x14ac:dyDescent="0.3">
      <c r="A3">
        <v>2</v>
      </c>
      <c r="B3">
        <v>26</v>
      </c>
      <c r="C3" t="s">
        <v>32</v>
      </c>
      <c r="D3">
        <f t="shared" ref="D3:D13" si="0">10*E3</f>
        <v>441.5</v>
      </c>
      <c r="E3">
        <v>44.15</v>
      </c>
      <c r="F3">
        <v>0.26</v>
      </c>
      <c r="G3">
        <f t="shared" ref="G3:G13" si="1">(2.5*I3)*2+(2.5*2.5)</f>
        <v>46.25</v>
      </c>
      <c r="H3">
        <v>1.26E-2</v>
      </c>
      <c r="I3">
        <v>8</v>
      </c>
      <c r="J3">
        <v>0</v>
      </c>
      <c r="K3" t="s">
        <v>33</v>
      </c>
      <c r="L3">
        <v>1.6784939370348483E-2</v>
      </c>
      <c r="M3">
        <v>0.5</v>
      </c>
      <c r="N3">
        <f>(600/20000)*G3/H3</f>
        <v>110.11904761904762</v>
      </c>
      <c r="O3">
        <v>4.4529262086514003E-3</v>
      </c>
      <c r="P3">
        <v>0.26529295759731719</v>
      </c>
      <c r="Q3">
        <f t="shared" ref="Q3:Q13" si="2">(1+2*M3)*P3/1000</f>
        <v>5.3058591519463435E-4</v>
      </c>
      <c r="R3">
        <v>6.0000000000000001E-3</v>
      </c>
    </row>
    <row r="4" spans="1:18" x14ac:dyDescent="0.3">
      <c r="A4">
        <v>2</v>
      </c>
      <c r="B4">
        <v>27</v>
      </c>
      <c r="C4" t="s">
        <v>34</v>
      </c>
      <c r="D4">
        <f t="shared" si="0"/>
        <v>391.5</v>
      </c>
      <c r="E4">
        <f>E3-5</f>
        <v>39.15</v>
      </c>
      <c r="F4">
        <v>0.26</v>
      </c>
      <c r="G4">
        <f t="shared" si="1"/>
        <v>46.25</v>
      </c>
      <c r="H4">
        <v>1.26E-2</v>
      </c>
      <c r="I4">
        <v>8</v>
      </c>
      <c r="J4">
        <v>0</v>
      </c>
      <c r="K4" t="s">
        <v>33</v>
      </c>
      <c r="L4">
        <v>4.4691503945088792E-2</v>
      </c>
      <c r="M4">
        <v>0.5</v>
      </c>
      <c r="N4">
        <f t="shared" ref="N4:N13" si="3">(600/20000)*G4/H4</f>
        <v>110.11904761904762</v>
      </c>
      <c r="O4">
        <v>8.2923832923832916E-3</v>
      </c>
      <c r="P4">
        <v>0.18554719712659284</v>
      </c>
      <c r="Q4">
        <f t="shared" si="2"/>
        <v>3.7109439425318569E-4</v>
      </c>
      <c r="R4">
        <v>1.0200000000000001E-2</v>
      </c>
    </row>
    <row r="5" spans="1:18" x14ac:dyDescent="0.3">
      <c r="A5">
        <v>2</v>
      </c>
      <c r="B5">
        <v>28</v>
      </c>
      <c r="C5" t="s">
        <v>35</v>
      </c>
      <c r="D5">
        <f t="shared" si="0"/>
        <v>341.5</v>
      </c>
      <c r="E5">
        <f t="shared" ref="E5:E8" si="4">E4-5</f>
        <v>34.15</v>
      </c>
      <c r="F5">
        <v>0.26</v>
      </c>
      <c r="G5">
        <f t="shared" si="1"/>
        <v>46.25</v>
      </c>
      <c r="H5">
        <v>1.26E-2</v>
      </c>
      <c r="I5">
        <v>8</v>
      </c>
      <c r="J5">
        <v>0</v>
      </c>
      <c r="K5" t="s">
        <v>33</v>
      </c>
      <c r="L5">
        <v>3.8944312989250343E-2</v>
      </c>
      <c r="M5">
        <v>0.5</v>
      </c>
      <c r="N5">
        <f t="shared" si="3"/>
        <v>110.11904761904762</v>
      </c>
      <c r="O5">
        <v>7.0332480818414318E-3</v>
      </c>
      <c r="P5">
        <v>0.18059756462471924</v>
      </c>
      <c r="Q5">
        <f t="shared" si="2"/>
        <v>3.6119512924943849E-4</v>
      </c>
      <c r="R5">
        <v>1.03E-2</v>
      </c>
    </row>
    <row r="6" spans="1:18" x14ac:dyDescent="0.3">
      <c r="A6">
        <v>2</v>
      </c>
      <c r="B6">
        <v>29</v>
      </c>
      <c r="C6" t="s">
        <v>36</v>
      </c>
      <c r="D6">
        <f t="shared" si="0"/>
        <v>291.5</v>
      </c>
      <c r="E6">
        <f t="shared" si="4"/>
        <v>29.15</v>
      </c>
      <c r="F6">
        <v>0.26</v>
      </c>
      <c r="G6">
        <f t="shared" si="1"/>
        <v>46.25</v>
      </c>
      <c r="H6">
        <v>1.26E-2</v>
      </c>
      <c r="I6">
        <v>8</v>
      </c>
      <c r="J6">
        <v>0</v>
      </c>
      <c r="K6" t="s">
        <v>33</v>
      </c>
      <c r="L6">
        <v>5.0169744952001952E-2</v>
      </c>
      <c r="M6">
        <v>0.5</v>
      </c>
      <c r="N6">
        <f t="shared" si="3"/>
        <v>110.11904761904762</v>
      </c>
      <c r="O6">
        <v>7.267441860465117E-3</v>
      </c>
      <c r="P6">
        <v>0.14485706210820831</v>
      </c>
      <c r="Q6">
        <f t="shared" si="2"/>
        <v>2.8971412421641661E-4</v>
      </c>
      <c r="R6">
        <v>1.15E-2</v>
      </c>
    </row>
    <row r="7" spans="1:18" x14ac:dyDescent="0.3">
      <c r="A7">
        <v>2</v>
      </c>
      <c r="B7">
        <v>30</v>
      </c>
      <c r="C7" t="s">
        <v>37</v>
      </c>
      <c r="D7">
        <f t="shared" si="0"/>
        <v>241.5</v>
      </c>
      <c r="E7">
        <f t="shared" si="4"/>
        <v>24.15</v>
      </c>
      <c r="F7">
        <v>0.26</v>
      </c>
      <c r="G7">
        <f t="shared" si="1"/>
        <v>46.25</v>
      </c>
      <c r="H7">
        <v>1.26E-2</v>
      </c>
      <c r="I7">
        <v>8</v>
      </c>
      <c r="J7">
        <v>0</v>
      </c>
      <c r="K7" t="s">
        <v>33</v>
      </c>
      <c r="L7">
        <v>3.0372078624637457E-2</v>
      </c>
      <c r="M7">
        <v>0.5</v>
      </c>
      <c r="N7">
        <f t="shared" si="3"/>
        <v>110.11904761904762</v>
      </c>
      <c r="O7">
        <v>5.8290155440414507E-3</v>
      </c>
      <c r="P7">
        <v>0.19192020460901299</v>
      </c>
      <c r="Q7">
        <f t="shared" si="2"/>
        <v>3.8384040921802599E-4</v>
      </c>
      <c r="R7">
        <v>9.7000000000000003E-3</v>
      </c>
    </row>
    <row r="8" spans="1:18" x14ac:dyDescent="0.3">
      <c r="A8">
        <v>2</v>
      </c>
      <c r="B8">
        <v>31</v>
      </c>
      <c r="C8" t="s">
        <v>38</v>
      </c>
      <c r="D8">
        <f t="shared" si="0"/>
        <v>191.5</v>
      </c>
      <c r="E8">
        <f t="shared" si="4"/>
        <v>19.149999999999999</v>
      </c>
      <c r="F8">
        <v>0.26</v>
      </c>
      <c r="G8">
        <f t="shared" si="1"/>
        <v>46.25</v>
      </c>
      <c r="H8">
        <v>1.26E-2</v>
      </c>
      <c r="I8">
        <v>8</v>
      </c>
      <c r="J8">
        <v>0</v>
      </c>
      <c r="K8" t="s">
        <v>33</v>
      </c>
      <c r="L8">
        <v>1.8822349659490707E-2</v>
      </c>
      <c r="M8">
        <v>0.5</v>
      </c>
      <c r="N8">
        <f t="shared" si="3"/>
        <v>110.11904761904762</v>
      </c>
      <c r="O8">
        <v>5.1413881748071984E-3</v>
      </c>
      <c r="P8">
        <v>0.27315336649347494</v>
      </c>
      <c r="Q8">
        <f t="shared" si="2"/>
        <v>5.4630673298694987E-4</v>
      </c>
      <c r="R8">
        <v>8.8000000000000005E-3</v>
      </c>
    </row>
    <row r="9" spans="1:18" x14ac:dyDescent="0.3">
      <c r="A9">
        <v>2</v>
      </c>
      <c r="B9">
        <v>32</v>
      </c>
      <c r="C9" t="s">
        <v>39</v>
      </c>
      <c r="D9">
        <f t="shared" si="0"/>
        <v>441.5</v>
      </c>
      <c r="E9">
        <v>44.15</v>
      </c>
      <c r="F9">
        <v>0.26</v>
      </c>
      <c r="G9">
        <f t="shared" si="1"/>
        <v>46.25</v>
      </c>
      <c r="H9">
        <v>1.26E-2</v>
      </c>
      <c r="I9">
        <v>8</v>
      </c>
      <c r="J9">
        <v>0</v>
      </c>
      <c r="K9" t="s">
        <v>33</v>
      </c>
      <c r="L9">
        <v>1.4524731060054523E-2</v>
      </c>
      <c r="M9">
        <v>0.5</v>
      </c>
      <c r="N9">
        <f t="shared" si="3"/>
        <v>110.11904761904762</v>
      </c>
      <c r="O9">
        <v>3.2866836301950813E-3</v>
      </c>
      <c r="P9">
        <v>0.22628189235351967</v>
      </c>
      <c r="Q9">
        <f t="shared" si="2"/>
        <v>4.5256378470703932E-4</v>
      </c>
      <c r="R9">
        <v>4.1000000000000003E-3</v>
      </c>
    </row>
    <row r="10" spans="1:18" x14ac:dyDescent="0.3">
      <c r="A10">
        <v>2</v>
      </c>
      <c r="B10">
        <v>33</v>
      </c>
      <c r="C10" t="s">
        <v>40</v>
      </c>
      <c r="D10">
        <f t="shared" si="0"/>
        <v>441.5</v>
      </c>
      <c r="E10">
        <v>44.15</v>
      </c>
      <c r="F10">
        <v>0.52</v>
      </c>
      <c r="G10">
        <f t="shared" si="1"/>
        <v>46.25</v>
      </c>
      <c r="H10">
        <v>1.26E-2</v>
      </c>
      <c r="I10">
        <v>8</v>
      </c>
      <c r="J10">
        <v>0</v>
      </c>
      <c r="K10" t="s">
        <v>33</v>
      </c>
      <c r="L10">
        <v>9.1538008818366351E-2</v>
      </c>
      <c r="M10">
        <v>0.5</v>
      </c>
      <c r="N10">
        <f t="shared" si="3"/>
        <v>110.11904761904762</v>
      </c>
      <c r="O10">
        <v>1.133578431372549E-2</v>
      </c>
      <c r="P10">
        <v>0.12383691168352198</v>
      </c>
      <c r="Q10">
        <f t="shared" si="2"/>
        <v>2.4767382336704399E-4</v>
      </c>
      <c r="R10">
        <v>8.3000000000000001E-3</v>
      </c>
    </row>
    <row r="11" spans="1:18" x14ac:dyDescent="0.3">
      <c r="A11">
        <v>2</v>
      </c>
      <c r="B11">
        <v>34</v>
      </c>
      <c r="C11" t="s">
        <v>41</v>
      </c>
      <c r="D11">
        <f t="shared" si="0"/>
        <v>441.5</v>
      </c>
      <c r="E11">
        <v>44.15</v>
      </c>
      <c r="F11">
        <v>0.78</v>
      </c>
      <c r="G11">
        <f t="shared" si="1"/>
        <v>46.25</v>
      </c>
      <c r="H11">
        <v>1.26E-2</v>
      </c>
      <c r="I11">
        <v>8</v>
      </c>
      <c r="J11">
        <v>0</v>
      </c>
      <c r="K11" t="s">
        <v>33</v>
      </c>
      <c r="L11">
        <v>0.15045152594939432</v>
      </c>
      <c r="M11">
        <v>0.5</v>
      </c>
      <c r="N11">
        <f t="shared" si="3"/>
        <v>110.11904761904762</v>
      </c>
      <c r="O11">
        <v>1.2231503579952266E-2</v>
      </c>
      <c r="P11">
        <v>8.1298634246265072E-2</v>
      </c>
      <c r="Q11">
        <f t="shared" si="2"/>
        <v>1.6259726849253013E-4</v>
      </c>
      <c r="R11">
        <v>1.3899999999999999E-2</v>
      </c>
    </row>
    <row r="12" spans="1:18" x14ac:dyDescent="0.3">
      <c r="A12">
        <v>2</v>
      </c>
      <c r="B12">
        <v>35</v>
      </c>
      <c r="C12" t="s">
        <v>42</v>
      </c>
      <c r="D12">
        <f t="shared" si="0"/>
        <v>441.5</v>
      </c>
      <c r="E12">
        <v>44.15</v>
      </c>
      <c r="F12">
        <v>1.04</v>
      </c>
      <c r="G12">
        <f t="shared" si="1"/>
        <v>46.25</v>
      </c>
      <c r="H12">
        <v>1.26E-2</v>
      </c>
      <c r="I12">
        <v>8</v>
      </c>
      <c r="J12">
        <v>0</v>
      </c>
      <c r="K12" t="s">
        <v>33</v>
      </c>
      <c r="L12">
        <v>0.21001009851551286</v>
      </c>
      <c r="M12">
        <v>0.5</v>
      </c>
      <c r="N12">
        <f t="shared" si="3"/>
        <v>110.11904761904762</v>
      </c>
      <c r="O12">
        <v>1.4672686230248309E-2</v>
      </c>
      <c r="P12">
        <v>6.9866574674095863E-2</v>
      </c>
      <c r="Q12">
        <f t="shared" si="2"/>
        <v>1.3973314934819173E-4</v>
      </c>
      <c r="R12">
        <v>1.9300000000000001E-2</v>
      </c>
    </row>
    <row r="13" spans="1:18" x14ac:dyDescent="0.3">
      <c r="A13">
        <v>2</v>
      </c>
      <c r="B13">
        <v>36</v>
      </c>
      <c r="C13" t="s">
        <v>43</v>
      </c>
      <c r="D13">
        <f t="shared" si="0"/>
        <v>441.5</v>
      </c>
      <c r="E13">
        <v>44.15</v>
      </c>
      <c r="F13">
        <v>1.3</v>
      </c>
      <c r="G13">
        <f t="shared" si="1"/>
        <v>46.25</v>
      </c>
      <c r="H13">
        <v>1.26E-2</v>
      </c>
      <c r="I13">
        <v>8</v>
      </c>
      <c r="J13">
        <v>0</v>
      </c>
      <c r="K13" t="s">
        <v>33</v>
      </c>
      <c r="L13">
        <v>0.19098921865469043</v>
      </c>
      <c r="M13">
        <v>0.5</v>
      </c>
      <c r="N13">
        <f t="shared" si="3"/>
        <v>110.11904761904762</v>
      </c>
      <c r="O13">
        <v>1.3826185101580136E-2</v>
      </c>
      <c r="P13">
        <v>7.2392490000066215E-2</v>
      </c>
      <c r="Q13">
        <f t="shared" si="2"/>
        <v>1.4478498000013244E-4</v>
      </c>
      <c r="R13">
        <v>2.01E-2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600B-11ED-44C4-8E00-DD0CFB6B4AF5}">
  <dimension ref="A1:R9"/>
  <sheetViews>
    <sheetView workbookViewId="0">
      <selection activeCell="F16" sqref="F16"/>
    </sheetView>
  </sheetViews>
  <sheetFormatPr defaultRowHeight="14.4" x14ac:dyDescent="0.3"/>
  <sheetData>
    <row r="1" spans="1:18" ht="18" x14ac:dyDescent="0.4">
      <c r="A1" t="s">
        <v>0</v>
      </c>
      <c r="B1" t="s">
        <v>1</v>
      </c>
      <c r="C1" t="s">
        <v>52</v>
      </c>
      <c r="D1" t="s">
        <v>53</v>
      </c>
      <c r="E1" t="s">
        <v>54</v>
      </c>
      <c r="F1" t="s">
        <v>55</v>
      </c>
      <c r="G1" t="s">
        <v>57</v>
      </c>
      <c r="H1" t="s">
        <v>69</v>
      </c>
      <c r="I1" t="s">
        <v>56</v>
      </c>
      <c r="J1" t="s">
        <v>58</v>
      </c>
      <c r="K1" t="s">
        <v>2</v>
      </c>
      <c r="L1" t="s">
        <v>3</v>
      </c>
      <c r="M1" s="1" t="s">
        <v>62</v>
      </c>
      <c r="N1" s="1" t="s">
        <v>63</v>
      </c>
      <c r="O1" s="1" t="s">
        <v>59</v>
      </c>
      <c r="P1" s="2" t="s">
        <v>61</v>
      </c>
      <c r="Q1" s="1" t="s">
        <v>60</v>
      </c>
      <c r="R1" t="s">
        <v>64</v>
      </c>
    </row>
    <row r="2" spans="1:18" x14ac:dyDescent="0.3">
      <c r="D2" t="s">
        <v>4</v>
      </c>
      <c r="E2" t="s">
        <v>5</v>
      </c>
      <c r="F2" t="s">
        <v>5</v>
      </c>
      <c r="G2" t="s">
        <v>4</v>
      </c>
      <c r="H2" t="s">
        <v>5</v>
      </c>
      <c r="I2" t="s">
        <v>5</v>
      </c>
      <c r="J2" t="s">
        <v>5</v>
      </c>
      <c r="N2" t="s">
        <v>70</v>
      </c>
      <c r="Q2" t="s">
        <v>65</v>
      </c>
    </row>
    <row r="3" spans="1:18" x14ac:dyDescent="0.3">
      <c r="A3">
        <v>3</v>
      </c>
      <c r="B3">
        <v>37</v>
      </c>
      <c r="C3" t="s">
        <v>44</v>
      </c>
      <c r="D3">
        <v>420.04250000000002</v>
      </c>
      <c r="E3">
        <v>44.215000000000003</v>
      </c>
      <c r="F3">
        <v>0.26</v>
      </c>
      <c r="G3">
        <v>46.25</v>
      </c>
      <c r="H3">
        <v>1.26E-2</v>
      </c>
      <c r="I3">
        <v>8</v>
      </c>
      <c r="J3">
        <v>0</v>
      </c>
      <c r="K3" t="s">
        <v>7</v>
      </c>
      <c r="L3">
        <v>3.0834972531375977E-2</v>
      </c>
      <c r="M3">
        <v>0.5</v>
      </c>
      <c r="N3">
        <f>(600/20000)*G3/H3</f>
        <v>110.11904761904762</v>
      </c>
      <c r="O3">
        <v>7.5757575757575777E-3</v>
      </c>
      <c r="P3">
        <v>0.24568718418830768</v>
      </c>
      <c r="Q3">
        <v>4.9137436837661539E-4</v>
      </c>
      <c r="R3">
        <v>1.8E-3</v>
      </c>
    </row>
    <row r="4" spans="1:18" x14ac:dyDescent="0.3">
      <c r="A4">
        <v>3</v>
      </c>
      <c r="B4">
        <v>38</v>
      </c>
      <c r="C4" t="s">
        <v>45</v>
      </c>
      <c r="D4">
        <v>353.72</v>
      </c>
      <c r="E4">
        <v>44.215000000000003</v>
      </c>
      <c r="F4">
        <v>0.26</v>
      </c>
      <c r="G4">
        <v>46.25</v>
      </c>
      <c r="H4">
        <v>1.26E-2</v>
      </c>
      <c r="I4">
        <v>8</v>
      </c>
      <c r="J4">
        <v>0</v>
      </c>
      <c r="K4" t="s">
        <v>33</v>
      </c>
      <c r="L4">
        <v>3.6236437533020527E-2</v>
      </c>
      <c r="M4">
        <v>0.5</v>
      </c>
      <c r="N4">
        <f t="shared" ref="N4:N9" si="0">(600/20000)*G4/H4</f>
        <v>110.11904761904762</v>
      </c>
      <c r="O4">
        <v>6.7179327489376092E-3</v>
      </c>
      <c r="P4">
        <v>0.19094734164597074</v>
      </c>
      <c r="Q4">
        <v>3.818946832919415E-4</v>
      </c>
      <c r="R4">
        <v>9.7745399999999982E-3</v>
      </c>
    </row>
    <row r="5" spans="1:18" x14ac:dyDescent="0.3">
      <c r="A5">
        <v>3</v>
      </c>
      <c r="B5">
        <v>39</v>
      </c>
      <c r="C5" t="s">
        <v>46</v>
      </c>
      <c r="D5">
        <v>353.72</v>
      </c>
      <c r="E5">
        <v>44.215000000000003</v>
      </c>
      <c r="F5">
        <v>0.26</v>
      </c>
      <c r="G5">
        <v>71.25</v>
      </c>
      <c r="H5">
        <v>1.26E-2</v>
      </c>
      <c r="I5">
        <v>13</v>
      </c>
      <c r="J5">
        <v>0</v>
      </c>
      <c r="K5" t="s">
        <v>7</v>
      </c>
      <c r="L5">
        <v>6.7788247749753172E-2</v>
      </c>
      <c r="M5">
        <v>0.5</v>
      </c>
      <c r="N5">
        <f t="shared" si="0"/>
        <v>169.64285714285711</v>
      </c>
      <c r="O5">
        <v>1.5185601799774968E-2</v>
      </c>
      <c r="P5">
        <v>0.22401525786348803</v>
      </c>
      <c r="Q5">
        <v>4.4803051572697608E-4</v>
      </c>
      <c r="R5">
        <v>1.1900000000000001E-2</v>
      </c>
    </row>
    <row r="6" spans="1:18" x14ac:dyDescent="0.3">
      <c r="A6">
        <v>3</v>
      </c>
      <c r="B6">
        <v>40</v>
      </c>
      <c r="C6" t="s">
        <v>47</v>
      </c>
      <c r="D6">
        <v>552.6875</v>
      </c>
      <c r="E6">
        <v>44.215000000000003</v>
      </c>
      <c r="F6">
        <v>0.26</v>
      </c>
      <c r="G6">
        <v>46.25</v>
      </c>
      <c r="H6">
        <v>1.26E-2</v>
      </c>
      <c r="I6">
        <v>8</v>
      </c>
      <c r="J6">
        <v>0</v>
      </c>
      <c r="K6" t="s">
        <v>7</v>
      </c>
      <c r="L6">
        <v>5.7047800438017181E-2</v>
      </c>
      <c r="M6">
        <v>0.5</v>
      </c>
      <c r="N6">
        <f t="shared" si="0"/>
        <v>110.11904761904762</v>
      </c>
      <c r="O6">
        <v>9.576436672607767E-3</v>
      </c>
      <c r="P6">
        <v>0.16920132748052757</v>
      </c>
      <c r="Q6">
        <v>3.1337112861577776E-4</v>
      </c>
      <c r="R6">
        <v>1.1567124999999999E-2</v>
      </c>
    </row>
    <row r="7" spans="1:18" x14ac:dyDescent="0.3">
      <c r="A7">
        <v>3</v>
      </c>
      <c r="B7">
        <v>41</v>
      </c>
      <c r="C7" t="s">
        <v>48</v>
      </c>
      <c r="D7">
        <v>464.25750000000005</v>
      </c>
      <c r="E7">
        <v>44.215000000000003</v>
      </c>
      <c r="F7">
        <v>0.78</v>
      </c>
      <c r="G7">
        <v>46.25</v>
      </c>
      <c r="H7">
        <v>1.26E-2</v>
      </c>
      <c r="I7">
        <v>8</v>
      </c>
      <c r="J7">
        <v>0</v>
      </c>
      <c r="K7" t="s">
        <v>7</v>
      </c>
      <c r="L7">
        <v>0.14718478573885221</v>
      </c>
      <c r="M7">
        <v>0.5</v>
      </c>
      <c r="N7">
        <f t="shared" si="0"/>
        <v>110.11904761904762</v>
      </c>
      <c r="O7">
        <v>1.0586924219910839E-2</v>
      </c>
      <c r="P7">
        <v>7.1929474006199673E-2</v>
      </c>
      <c r="Q7">
        <v>1.4385894801239934E-4</v>
      </c>
      <c r="R7">
        <v>2.2599999999999999E-2</v>
      </c>
    </row>
    <row r="8" spans="1:18" x14ac:dyDescent="0.3">
      <c r="A8">
        <v>3</v>
      </c>
      <c r="B8">
        <v>42</v>
      </c>
      <c r="C8" t="s">
        <v>49</v>
      </c>
      <c r="D8">
        <v>353.72</v>
      </c>
      <c r="E8">
        <v>44.215000000000003</v>
      </c>
      <c r="F8">
        <v>3.9000000000000004</v>
      </c>
      <c r="G8">
        <v>46.25</v>
      </c>
      <c r="H8">
        <v>1.26E-2</v>
      </c>
      <c r="I8">
        <v>8</v>
      </c>
      <c r="J8">
        <v>0</v>
      </c>
      <c r="K8" t="s">
        <v>33</v>
      </c>
      <c r="L8">
        <v>0.84972000000000014</v>
      </c>
      <c r="M8">
        <v>0.5</v>
      </c>
      <c r="N8">
        <f t="shared" si="0"/>
        <v>110.11904761904762</v>
      </c>
      <c r="O8">
        <v>6.1329999999999996E-2</v>
      </c>
      <c r="P8" t="s">
        <v>68</v>
      </c>
      <c r="Q8">
        <v>2.5599999999999999E-4</v>
      </c>
      <c r="R8">
        <v>0.15107000000000001</v>
      </c>
    </row>
    <row r="9" spans="1:18" x14ac:dyDescent="0.3">
      <c r="A9">
        <v>3</v>
      </c>
      <c r="B9">
        <v>43</v>
      </c>
      <c r="C9" t="s">
        <v>50</v>
      </c>
      <c r="D9">
        <v>353.72</v>
      </c>
      <c r="E9">
        <v>44.215000000000003</v>
      </c>
      <c r="F9">
        <v>0.26</v>
      </c>
      <c r="G9">
        <v>46.25</v>
      </c>
      <c r="H9">
        <v>1.26E-2</v>
      </c>
      <c r="I9">
        <v>8</v>
      </c>
      <c r="J9">
        <v>0</v>
      </c>
      <c r="K9" t="s">
        <v>7</v>
      </c>
      <c r="L9">
        <v>3.0834972531375977E-2</v>
      </c>
      <c r="M9">
        <v>0.5</v>
      </c>
      <c r="N9">
        <f t="shared" si="0"/>
        <v>110.11904761904762</v>
      </c>
      <c r="O9">
        <v>7.5757575757575777E-3</v>
      </c>
      <c r="P9">
        <v>0.24568718418830768</v>
      </c>
      <c r="Q9">
        <v>4.9137436837661539E-4</v>
      </c>
      <c r="R9">
        <v>1.8E-3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 of Experiments</vt:lpstr>
      <vt:lpstr>Sheet3</vt:lpstr>
      <vt:lpstr>Population 1</vt:lpstr>
      <vt:lpstr>Population 2</vt:lpstr>
      <vt:lpstr>Population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Yahriel Salinas-Reyes</cp:lastModifiedBy>
  <dcterms:created xsi:type="dcterms:W3CDTF">2015-06-05T18:17:20Z</dcterms:created>
  <dcterms:modified xsi:type="dcterms:W3CDTF">2023-03-15T06:54:32Z</dcterms:modified>
</cp:coreProperties>
</file>