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ri\Box\Yahriel's Data\MEMS Project\"/>
    </mc:Choice>
  </mc:AlternateContent>
  <xr:revisionPtr revIDLastSave="0" documentId="13_ncr:1_{6CCF3D7A-D608-4CB7-836E-C28332B7D12D}" xr6:coauthVersionLast="47" xr6:coauthVersionMax="47" xr10:uidLastSave="{00000000-0000-0000-0000-000000000000}"/>
  <bookViews>
    <workbookView xWindow="-108" yWindow="-108" windowWidth="23256" windowHeight="12456" xr2:uid="{966710D9-84E2-4507-83AC-529205C6BBCF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Q79" i="1"/>
  <c r="O79" i="1"/>
  <c r="P80" i="1" s="1"/>
  <c r="Q78" i="1"/>
  <c r="Q99" i="1"/>
  <c r="O99" i="1"/>
  <c r="P100" i="1" s="1"/>
  <c r="Q98" i="1"/>
  <c r="Q119" i="1"/>
  <c r="O119" i="1"/>
  <c r="P120" i="1" s="1"/>
  <c r="Q118" i="1"/>
  <c r="D138" i="1"/>
  <c r="D139" i="1"/>
  <c r="B139" i="1"/>
  <c r="C140" i="1" s="1"/>
  <c r="D119" i="1"/>
  <c r="B119" i="1"/>
  <c r="C120" i="1" s="1"/>
  <c r="D118" i="1"/>
  <c r="C48" i="1"/>
  <c r="D59" i="1" s="1"/>
  <c r="C28" i="1"/>
  <c r="D29" i="1"/>
  <c r="D30" i="1"/>
  <c r="D31" i="1"/>
  <c r="D32" i="1"/>
  <c r="D33" i="1"/>
  <c r="D34" i="1"/>
  <c r="C29" i="1"/>
  <c r="C30" i="1"/>
  <c r="C31" i="1"/>
  <c r="C32" i="1"/>
  <c r="C33" i="1"/>
  <c r="C34" i="1"/>
  <c r="D28" i="1"/>
  <c r="D99" i="1"/>
  <c r="B99" i="1"/>
  <c r="C100" i="1" s="1"/>
  <c r="D98" i="1"/>
  <c r="D79" i="1"/>
  <c r="B79" i="1"/>
  <c r="C80" i="1" s="1"/>
  <c r="D78" i="1"/>
  <c r="Q59" i="1"/>
  <c r="O59" i="1"/>
  <c r="P60" i="1" s="1"/>
  <c r="Q58" i="1"/>
  <c r="B59" i="1"/>
  <c r="D58" i="1"/>
  <c r="O39" i="1"/>
  <c r="Q39" i="1"/>
  <c r="P40" i="1"/>
  <c r="Q38" i="1"/>
  <c r="B39" i="1"/>
  <c r="D38" i="1"/>
  <c r="C60" i="1" l="1"/>
  <c r="D39" i="1"/>
  <c r="C40" i="1"/>
  <c r="Q29" i="1" l="1"/>
  <c r="Q30" i="1"/>
  <c r="Q31" i="1"/>
  <c r="Q32" i="1"/>
  <c r="Q33" i="1"/>
  <c r="Q34" i="1"/>
  <c r="Q49" i="1"/>
  <c r="Q50" i="1"/>
  <c r="Q51" i="1"/>
  <c r="Q52" i="1"/>
  <c r="Q53" i="1"/>
  <c r="Q54" i="1"/>
  <c r="Q69" i="1"/>
  <c r="Q70" i="1"/>
  <c r="Q71" i="1"/>
  <c r="Q72" i="1"/>
  <c r="Q73" i="1"/>
  <c r="Q74" i="1"/>
  <c r="Q89" i="1"/>
  <c r="Q90" i="1"/>
  <c r="Q91" i="1"/>
  <c r="Q92" i="1"/>
  <c r="Q93" i="1"/>
  <c r="Q94" i="1"/>
  <c r="Q109" i="1"/>
  <c r="Q110" i="1"/>
  <c r="Q111" i="1"/>
  <c r="Q112" i="1"/>
  <c r="Q113" i="1"/>
  <c r="Q114" i="1"/>
  <c r="D129" i="1"/>
  <c r="D130" i="1"/>
  <c r="D131" i="1"/>
  <c r="D132" i="1"/>
  <c r="D133" i="1"/>
  <c r="D134" i="1"/>
  <c r="D109" i="1"/>
  <c r="D110" i="1"/>
  <c r="D111" i="1"/>
  <c r="D112" i="1"/>
  <c r="D113" i="1"/>
  <c r="D114" i="1"/>
  <c r="D89" i="1"/>
  <c r="D90" i="1"/>
  <c r="D91" i="1"/>
  <c r="D92" i="1"/>
  <c r="D93" i="1"/>
  <c r="D94" i="1"/>
  <c r="D69" i="1"/>
  <c r="D70" i="1"/>
  <c r="D71" i="1"/>
  <c r="D72" i="1"/>
  <c r="D73" i="1"/>
  <c r="D74" i="1"/>
  <c r="D49" i="1"/>
  <c r="D50" i="1"/>
  <c r="D51" i="1"/>
  <c r="D52" i="1"/>
  <c r="D53" i="1"/>
  <c r="D54" i="1"/>
  <c r="D48" i="1"/>
  <c r="D68" i="1"/>
  <c r="D88" i="1"/>
  <c r="D108" i="1"/>
  <c r="D128" i="1"/>
  <c r="Q108" i="1"/>
  <c r="Q88" i="1"/>
  <c r="Q68" i="1"/>
  <c r="Q48" i="1"/>
  <c r="Q28" i="1"/>
  <c r="P29" i="1"/>
  <c r="P30" i="1"/>
  <c r="P31" i="1"/>
  <c r="P32" i="1"/>
  <c r="P33" i="1"/>
  <c r="P34" i="1"/>
  <c r="P49" i="1"/>
  <c r="P50" i="1"/>
  <c r="P51" i="1"/>
  <c r="P52" i="1"/>
  <c r="P53" i="1"/>
  <c r="P54" i="1"/>
  <c r="P69" i="1"/>
  <c r="P70" i="1"/>
  <c r="P71" i="1"/>
  <c r="P72" i="1"/>
  <c r="P73" i="1"/>
  <c r="P74" i="1"/>
  <c r="P89" i="1"/>
  <c r="P90" i="1"/>
  <c r="P91" i="1"/>
  <c r="P92" i="1"/>
  <c r="P93" i="1"/>
  <c r="P94" i="1"/>
  <c r="P109" i="1"/>
  <c r="P110" i="1"/>
  <c r="P111" i="1"/>
  <c r="P112" i="1"/>
  <c r="P113" i="1"/>
  <c r="P114" i="1"/>
  <c r="P108" i="1"/>
  <c r="P88" i="1"/>
  <c r="P68" i="1"/>
  <c r="P48" i="1"/>
  <c r="P28" i="1"/>
  <c r="C129" i="1"/>
  <c r="C130" i="1"/>
  <c r="C131" i="1"/>
  <c r="C132" i="1"/>
  <c r="C133" i="1"/>
  <c r="C134" i="1"/>
  <c r="C128" i="1"/>
  <c r="C109" i="1"/>
  <c r="C110" i="1"/>
  <c r="C111" i="1"/>
  <c r="C112" i="1"/>
  <c r="C113" i="1"/>
  <c r="C114" i="1"/>
  <c r="C108" i="1"/>
  <c r="C89" i="1"/>
  <c r="C90" i="1"/>
  <c r="C91" i="1"/>
  <c r="C92" i="1"/>
  <c r="C93" i="1"/>
  <c r="C94" i="1"/>
  <c r="C88" i="1"/>
  <c r="C69" i="1"/>
  <c r="C70" i="1"/>
  <c r="C71" i="1"/>
  <c r="C72" i="1"/>
  <c r="C73" i="1"/>
  <c r="C74" i="1"/>
  <c r="C68" i="1"/>
  <c r="C49" i="1"/>
  <c r="C50" i="1"/>
  <c r="C51" i="1"/>
  <c r="C52" i="1"/>
  <c r="C53" i="1"/>
  <c r="C54" i="1"/>
</calcChain>
</file>

<file path=xl/sharedStrings.xml><?xml version="1.0" encoding="utf-8"?>
<sst xmlns="http://schemas.openxmlformats.org/spreadsheetml/2006/main" count="242" uniqueCount="29">
  <si>
    <t>Length</t>
  </si>
  <si>
    <t>Thickness</t>
  </si>
  <si>
    <t>dR/dz</t>
  </si>
  <si>
    <t>Sensor Sensitivity vs. Beam Length</t>
  </si>
  <si>
    <t>Sensor Sensitivity vs. Beam Thickness</t>
  </si>
  <si>
    <t>mm</t>
  </si>
  <si>
    <t>kOhm/mm</t>
  </si>
  <si>
    <t>A</t>
  </si>
  <si>
    <t>B</t>
  </si>
  <si>
    <t>C</t>
  </si>
  <si>
    <t>D</t>
  </si>
  <si>
    <t>E</t>
  </si>
  <si>
    <t>F</t>
  </si>
  <si>
    <t>Silver Paste</t>
  </si>
  <si>
    <t>YSR-1-12 Series (A--&gt;F)</t>
  </si>
  <si>
    <t>YSR-1-13 Series (A--&gt;E)</t>
  </si>
  <si>
    <t>Deflection (z-direction)</t>
  </si>
  <si>
    <r>
      <t>Change in Resistance (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R)</t>
    </r>
  </si>
  <si>
    <t>Slope</t>
  </si>
  <si>
    <t>Angle</t>
  </si>
  <si>
    <r>
      <t>R</t>
    </r>
    <r>
      <rPr>
        <u/>
        <vertAlign val="subscript"/>
        <sz val="11"/>
        <color theme="1"/>
        <rFont val="Calibri"/>
        <family val="2"/>
        <scheme val="minor"/>
      </rPr>
      <t>0</t>
    </r>
  </si>
  <si>
    <r>
      <t>k</t>
    </r>
    <r>
      <rPr>
        <sz val="11"/>
        <color theme="1"/>
        <rFont val="Symbol"/>
        <family val="1"/>
        <charset val="2"/>
      </rPr>
      <t>W</t>
    </r>
  </si>
  <si>
    <t>z0</t>
  </si>
  <si>
    <t>x</t>
  </si>
  <si>
    <t>Rad.</t>
  </si>
  <si>
    <t>DR/R_0</t>
  </si>
  <si>
    <t>Strain</t>
  </si>
  <si>
    <t>GF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</si>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</sst>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  <font>
      <u/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22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0" fillId="2" borderId="0" xfId="0" applyFill="1"/>
    <xf numFmtId="0" fontId="6" fillId="3" borderId="0" xfId="0" applyFont="1" applyFill="1"/>
    <xf numFmtId="0" fontId="0" fillId="3" borderId="0" xfId="0" applyFill="1"/>
    <xf numFmtId="0" fontId="7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  <a:latin typeface="Arial Black" panose="020B0A04020102020204" pitchFamily="34" charset="0"/>
              </a:rPr>
              <a:t>Sensor</a:t>
            </a:r>
            <a:r>
              <a:rPr lang="en-US" sz="1400" baseline="0">
                <a:solidFill>
                  <a:schemeClr val="tx1"/>
                </a:solidFill>
                <a:latin typeface="Arial Black" panose="020B0A04020102020204" pitchFamily="34" charset="0"/>
              </a:rPr>
              <a:t> Properties</a:t>
            </a:r>
            <a:r>
              <a:rPr lang="en-US" sz="1400">
                <a:solidFill>
                  <a:schemeClr val="tx1"/>
                </a:solidFill>
                <a:latin typeface="Arial Black" panose="020B0A04020102020204" pitchFamily="34" charset="0"/>
              </a:rPr>
              <a:t> vs.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GR vs. Length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19.149999999999999</c:v>
                </c:pt>
                <c:pt idx="1">
                  <c:v>24.15</c:v>
                </c:pt>
                <c:pt idx="2">
                  <c:v>29.15</c:v>
                </c:pt>
                <c:pt idx="3">
                  <c:v>34.15</c:v>
                </c:pt>
                <c:pt idx="4">
                  <c:v>39.15</c:v>
                </c:pt>
                <c:pt idx="5">
                  <c:v>44.15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1.8822349659490707E-2</c:v>
                </c:pt>
                <c:pt idx="1">
                  <c:v>3.0372078624637457E-2</c:v>
                </c:pt>
                <c:pt idx="2">
                  <c:v>5.0169744952001952E-2</c:v>
                </c:pt>
                <c:pt idx="3">
                  <c:v>3.8944312989250343E-2</c:v>
                </c:pt>
                <c:pt idx="4">
                  <c:v>4.4691503945088792E-2</c:v>
                </c:pt>
                <c:pt idx="5">
                  <c:v>1.6784939370348483E-2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B-435D-AA1A-B771E2B84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087439"/>
        <c:axId val="201084943"/>
      </c:barChart>
      <c:lineChart>
        <c:grouping val="standard"/>
        <c:varyColors val="0"/>
        <c:ser>
          <c:idx val="0"/>
          <c:order val="0"/>
          <c:tx>
            <c:v>ΔR/ΔZ vs. Change in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Sheet1!$A$3:$A$8</c:f>
              <c:numCache>
                <c:formatCode>General</c:formatCode>
                <c:ptCount val="6"/>
                <c:pt idx="0">
                  <c:v>19.149999999999999</c:v>
                </c:pt>
                <c:pt idx="1">
                  <c:v>24.15</c:v>
                </c:pt>
                <c:pt idx="2">
                  <c:v>29.15</c:v>
                </c:pt>
                <c:pt idx="3">
                  <c:v>34.15</c:v>
                </c:pt>
                <c:pt idx="4">
                  <c:v>39.15</c:v>
                </c:pt>
                <c:pt idx="5">
                  <c:v>44.15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8.8000000000000005E-3</c:v>
                </c:pt>
                <c:pt idx="1">
                  <c:v>9.7000000000000003E-3</c:v>
                </c:pt>
                <c:pt idx="2">
                  <c:v>1.15E-2</c:v>
                </c:pt>
                <c:pt idx="3">
                  <c:v>1.03E-2</c:v>
                </c:pt>
                <c:pt idx="4">
                  <c:v>1.0200000000000001E-2</c:v>
                </c:pt>
                <c:pt idx="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C-4F02-9109-4ECC5F56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605936"/>
        <c:axId val="2036892416"/>
      </c:lineChart>
      <c:catAx>
        <c:axId val="1955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rPr>
                  <a:t>Cantilever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2416"/>
        <c:crosses val="autoZero"/>
        <c:auto val="1"/>
        <c:lblAlgn val="ctr"/>
        <c:lblOffset val="100"/>
        <c:noMultiLvlLbl val="1"/>
      </c:catAx>
      <c:valAx>
        <c:axId val="20368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latin typeface="+mn-lt"/>
                  </a:rPr>
                  <a:t>Gauge</a:t>
                </a:r>
                <a:r>
                  <a:rPr lang="en-US" sz="1800" baseline="0">
                    <a:latin typeface="+mn-lt"/>
                  </a:rPr>
                  <a:t> Factor</a:t>
                </a:r>
                <a:endParaRPr lang="en-US" sz="1800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05936"/>
        <c:crosses val="autoZero"/>
        <c:crossBetween val="between"/>
      </c:valAx>
      <c:valAx>
        <c:axId val="20108494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Measurement</a:t>
                </a:r>
                <a:r>
                  <a:rPr lang="en-US" sz="1800" baseline="0"/>
                  <a:t> (k</a:t>
                </a:r>
                <a:r>
                  <a:rPr lang="el-GR" sz="1800" baseline="0"/>
                  <a:t>Ω</a:t>
                </a:r>
                <a:r>
                  <a:rPr lang="en-US" sz="1800" baseline="0"/>
                  <a:t>/mm)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7439"/>
        <c:crosses val="max"/>
        <c:crossBetween val="between"/>
      </c:valAx>
      <c:catAx>
        <c:axId val="201087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84943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.78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75962851229202"/>
                  <c:y val="-4.1552918231124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[8]Sheet1!$B$3:$B$9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[8]Sheet1!$A$3:$A$9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B-4EF8-B7B0-C00A1834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1.04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173622646971651"/>
                  <c:y val="-3.2246049730244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[9]Sheet1!$B$3:$B$9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[9]Sheet1!$A$3:$A$9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1-4827-BD49-9F8D7ADAA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1.30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017041094293593"/>
                  <c:y val="-3.96040887296887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[10]Sheet1!$B$3:$B$9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6.5</c:v>
                </c:pt>
              </c:numCache>
            </c:numRef>
          </c:xVal>
          <c:yVal>
            <c:numRef>
              <c:f>[10]Sheet1!$A$3:$A$9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A-4334-B228-87757825D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Sheet1!$A$27:$A$34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Sheet1!$B$27:$B$34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0.1</c:v>
                </c:pt>
                <c:pt idx="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6-40AB-BAA4-C306720A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798935"/>
        <c:axId val="902072712"/>
      </c:scatterChart>
      <c:valAx>
        <c:axId val="969798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072712"/>
        <c:crosses val="autoZero"/>
        <c:crossBetween val="midCat"/>
      </c:valAx>
      <c:valAx>
        <c:axId val="9020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8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</a:rPr>
              <a:t>Sensor</a:t>
            </a:r>
            <a:r>
              <a:rPr lang="en-US" sz="1400" baseline="0">
                <a:solidFill>
                  <a:sysClr val="windowText" lastClr="000000"/>
                </a:solidFill>
                <a:effectLst/>
                <a:latin typeface="Arial Black" panose="020B0A04020102020204" pitchFamily="34" charset="0"/>
              </a:rPr>
              <a:t> Properties vs. Thickness</a:t>
            </a:r>
            <a:endParaRPr lang="en-US" sz="1400">
              <a:solidFill>
                <a:sysClr val="windowText" lastClr="000000"/>
              </a:solidFill>
              <a:effectLst/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GR vs. Thickness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Sheet1!$N$2:$N$6</c:f>
              <c:numCache>
                <c:formatCode>General</c:formatCode>
                <c:ptCount val="5"/>
                <c:pt idx="0">
                  <c:v>0.26</c:v>
                </c:pt>
                <c:pt idx="1">
                  <c:v>0.52</c:v>
                </c:pt>
                <c:pt idx="2">
                  <c:v>0.78</c:v>
                </c:pt>
                <c:pt idx="3">
                  <c:v>1.04</c:v>
                </c:pt>
                <c:pt idx="4">
                  <c:v>1.3</c:v>
                </c:pt>
              </c:numCache>
            </c:numRef>
          </c:cat>
          <c:val>
            <c:numRef>
              <c:f>Sheet1!$P$2:$P$6</c:f>
              <c:numCache>
                <c:formatCode>General</c:formatCode>
                <c:ptCount val="5"/>
                <c:pt idx="0">
                  <c:v>1.4524731060054523E-2</c:v>
                </c:pt>
                <c:pt idx="1">
                  <c:v>9.1538008818366351E-2</c:v>
                </c:pt>
                <c:pt idx="2">
                  <c:v>0.15045152594939432</c:v>
                </c:pt>
                <c:pt idx="3">
                  <c:v>0.21001009851551286</c:v>
                </c:pt>
                <c:pt idx="4">
                  <c:v>0.19098921865469043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2-4F00-909B-51BE78975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605936"/>
        <c:axId val="2036892416"/>
      </c:barChart>
      <c:lineChart>
        <c:grouping val="standard"/>
        <c:varyColors val="0"/>
        <c:ser>
          <c:idx val="0"/>
          <c:order val="0"/>
          <c:tx>
            <c:v>DR/DZ vs. Thickness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Sheet1!$N$2:$N$6</c:f>
              <c:numCache>
                <c:formatCode>General</c:formatCode>
                <c:ptCount val="5"/>
                <c:pt idx="0">
                  <c:v>0.26</c:v>
                </c:pt>
                <c:pt idx="1">
                  <c:v>0.52</c:v>
                </c:pt>
                <c:pt idx="2">
                  <c:v>0.78</c:v>
                </c:pt>
                <c:pt idx="3">
                  <c:v>1.04</c:v>
                </c:pt>
                <c:pt idx="4">
                  <c:v>1.3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4.1000000000000003E-3</c:v>
                </c:pt>
                <c:pt idx="1">
                  <c:v>8.3000000000000001E-3</c:v>
                </c:pt>
                <c:pt idx="2">
                  <c:v>1.3899999999999999E-2</c:v>
                </c:pt>
                <c:pt idx="3">
                  <c:v>1.9300000000000001E-2</c:v>
                </c:pt>
                <c:pt idx="4">
                  <c:v>2.01E-2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F-459F-9CFB-7A690987B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066639"/>
        <c:axId val="201073711"/>
      </c:lineChart>
      <c:catAx>
        <c:axId val="19556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</a:rPr>
                  <a:t>Cantilever Thickness (mm)</a:t>
                </a:r>
              </a:p>
            </c:rich>
          </c:tx>
          <c:layout>
            <c:manualLayout>
              <c:xMode val="edge"/>
              <c:yMode val="edge"/>
              <c:x val="0.20166817304065984"/>
              <c:y val="0.8703131082581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92416"/>
        <c:crosses val="autoZero"/>
        <c:auto val="1"/>
        <c:lblAlgn val="ctr"/>
        <c:lblOffset val="100"/>
        <c:noMultiLvlLbl val="1"/>
      </c:catAx>
      <c:valAx>
        <c:axId val="20368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Gauge</a:t>
                </a:r>
                <a:r>
                  <a:rPr lang="en-US" sz="18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</a:rPr>
                  <a:t> Factor</a:t>
                </a:r>
                <a:endParaRPr lang="en-US" sz="18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605936"/>
        <c:crosses val="autoZero"/>
        <c:crossBetween val="between"/>
      </c:valAx>
      <c:valAx>
        <c:axId val="201073711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Measurement (k</a:t>
                </a:r>
                <a:r>
                  <a:rPr lang="el-GR" sz="1800" b="0" i="0" baseline="0">
                    <a:effectLst/>
                  </a:rPr>
                  <a:t>Ω</a:t>
                </a:r>
                <a:r>
                  <a:rPr lang="en-US" sz="1800" b="0" i="0" baseline="0">
                    <a:effectLst/>
                  </a:rPr>
                  <a:t>/mm)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accent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66639"/>
        <c:crosses val="max"/>
        <c:crossBetween val="between"/>
      </c:valAx>
      <c:catAx>
        <c:axId val="20106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73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39.15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48839597736407"/>
                  <c:y val="-5.04827660874693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0.0102x - 0.0152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0.8947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5.5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[1]Sheet1!$A$3:$A$9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0.09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7-4B32-82A9-AAAC46A4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34.15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03078959077708"/>
                  <c:y val="-4.9531606148877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[2]Sheet1!$B$3:$B$9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</c:numCache>
            </c:numRef>
          </c:xVal>
          <c:yVal>
            <c:numRef>
              <c:f>[2]Sheet1!$A$3:$A$9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0.09</c:v>
                </c:pt>
                <c:pt idx="6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3-444F-91F7-58280791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29.15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11018295168159"/>
                  <c:y val="-4.535109442524756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0.0115x - 0.0154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0.908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[3]Sheet1!$B$3:$B$9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6.5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[3]Sheet1!$A$3:$A$9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F-45D6-9E4F-34DF64547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24.15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770607737853172"/>
                  <c:y val="-0.110438627691601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0.0097x - 0.0108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0.8451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[4]Sheet1!$B$3:$B$9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</c:numCache>
            </c:numRef>
          </c:xVal>
          <c:yVal>
            <c:numRef>
              <c:f>[4]Sheet1!$A$3:$A$9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6-4426-AAF3-EA1D1312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19.15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14669239204381"/>
                  <c:y val="-6.952734004495424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0.0088x - 0.0112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0.8465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[5]Sheet1!$B$3:$B$9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6</c:v>
                </c:pt>
                <c:pt idx="5">
                  <c:v>6.5</c:v>
                </c:pt>
                <c:pt idx="6">
                  <c:v>8</c:v>
                </c:pt>
              </c:numCache>
            </c:numRef>
          </c:xVal>
          <c:yVal>
            <c:numRef>
              <c:f>[5]Sheet1!$A$3:$A$9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D-400E-80F9-BF17E7D7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.26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64580547890649"/>
                  <c:y val="-5.33606647371519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0.0041x - 0.0089</a:t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0.8704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[6]Sheet1!$B$3:$B$9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</c:numCache>
            </c:numRef>
          </c:xVal>
          <c:yVal>
            <c:numRef>
              <c:f>[6]Sheet1!$A$3:$A$9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4-45B0-9B63-56C4DB93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.52 mm cantilever</a:t>
            </a:r>
            <a:r>
              <a:rPr lang="en-US" baseline="0"/>
              <a:t> Sensor Deflection vs. DR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51894444372835"/>
                  <c:y val="-6.70523915668139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[7]Sheet1!$B$3:$B$9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8.5</c:v>
                </c:pt>
                <c:pt idx="6">
                  <c:v>9</c:v>
                </c:pt>
              </c:numCache>
            </c:numRef>
          </c:xVal>
          <c:yVal>
            <c:numRef>
              <c:f>[7]Sheet1!$A$3:$A$9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E-4D07-B4C6-D7DCDD46E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4015"/>
        <c:axId val="232105903"/>
      </c:scatterChart>
      <c:valAx>
        <c:axId val="25120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z-deflection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105903"/>
        <c:crosses val="autoZero"/>
        <c:crossBetween val="midCat"/>
      </c:valAx>
      <c:valAx>
        <c:axId val="232105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 (kohm)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0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</xdr:colOff>
      <xdr:row>1</xdr:row>
      <xdr:rowOff>9645</xdr:rowOff>
    </xdr:from>
    <xdr:to>
      <xdr:col>12</xdr:col>
      <xdr:colOff>241141</xdr:colOff>
      <xdr:row>20</xdr:row>
      <xdr:rowOff>115262</xdr:rowOff>
    </xdr:to>
    <xdr:graphicFrame macro="">
      <xdr:nvGraphicFramePr>
        <xdr:cNvPr id="2" name="Chart 1" descr="Change in ">
          <a:extLst>
            <a:ext uri="{FF2B5EF4-FFF2-40B4-BE49-F238E27FC236}">
              <a16:creationId xmlns:a16="http://schemas.microsoft.com/office/drawing/2014/main" id="{9C229C56-BBA7-4E69-BB79-FBC274B90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102364</xdr:colOff>
      <xdr:row>1</xdr:row>
      <xdr:rowOff>19289</xdr:rowOff>
    </xdr:from>
    <xdr:to>
      <xdr:col>24</xdr:col>
      <xdr:colOff>163975</xdr:colOff>
      <xdr:row>20</xdr:row>
      <xdr:rowOff>135037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FA418-0A2F-471C-84C5-F165DFFDD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607430</xdr:colOff>
      <xdr:row>48</xdr:row>
      <xdr:rowOff>22485</xdr:rowOff>
    </xdr:from>
    <xdr:to>
      <xdr:col>9</xdr:col>
      <xdr:colOff>588380</xdr:colOff>
      <xdr:row>62</xdr:row>
      <xdr:rowOff>79877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E954C-404E-4D27-9F3A-D005EEFE7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9403</xdr:colOff>
      <xdr:row>68</xdr:row>
      <xdr:rowOff>3194</xdr:rowOff>
    </xdr:from>
    <xdr:to>
      <xdr:col>10</xdr:col>
      <xdr:colOff>28935</xdr:colOff>
      <xdr:row>82</xdr:row>
      <xdr:rowOff>60586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DCE1AB-A933-444E-9C54-201418FBC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28696</xdr:colOff>
      <xdr:row>88</xdr:row>
      <xdr:rowOff>51424</xdr:rowOff>
    </xdr:from>
    <xdr:to>
      <xdr:col>10</xdr:col>
      <xdr:colOff>48229</xdr:colOff>
      <xdr:row>102</xdr:row>
      <xdr:rowOff>108815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8D3CC-A341-4B3A-86CE-43E81F091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19050</xdr:colOff>
      <xdr:row>107</xdr:row>
      <xdr:rowOff>176814</xdr:rowOff>
    </xdr:from>
    <xdr:to>
      <xdr:col>10</xdr:col>
      <xdr:colOff>0</xdr:colOff>
      <xdr:row>122</xdr:row>
      <xdr:rowOff>50940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C9F5C3-A5E4-4E88-9ED4-A45AA580C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9404</xdr:colOff>
      <xdr:row>128</xdr:row>
      <xdr:rowOff>12840</xdr:rowOff>
    </xdr:from>
    <xdr:to>
      <xdr:col>10</xdr:col>
      <xdr:colOff>86810</xdr:colOff>
      <xdr:row>142</xdr:row>
      <xdr:rowOff>70230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18327D-0729-4E32-B381-642CF085E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588138</xdr:colOff>
      <xdr:row>27</xdr:row>
      <xdr:rowOff>176815</xdr:rowOff>
    </xdr:from>
    <xdr:to>
      <xdr:col>22</xdr:col>
      <xdr:colOff>598025</xdr:colOff>
      <xdr:row>42</xdr:row>
      <xdr:rowOff>50939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8CA981-0A48-4155-9516-614003C00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597784</xdr:colOff>
      <xdr:row>47</xdr:row>
      <xdr:rowOff>167169</xdr:rowOff>
    </xdr:from>
    <xdr:to>
      <xdr:col>22</xdr:col>
      <xdr:colOff>598026</xdr:colOff>
      <xdr:row>62</xdr:row>
      <xdr:rowOff>41295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4985E6-38A4-4E6A-99D8-A70B0C6EE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597783</xdr:colOff>
      <xdr:row>68</xdr:row>
      <xdr:rowOff>22486</xdr:rowOff>
    </xdr:from>
    <xdr:to>
      <xdr:col>22</xdr:col>
      <xdr:colOff>588379</xdr:colOff>
      <xdr:row>82</xdr:row>
      <xdr:rowOff>79877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FC2C64-1A0D-4947-AB7C-6B50A9AD2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607429</xdr:colOff>
      <xdr:row>88</xdr:row>
      <xdr:rowOff>12841</xdr:rowOff>
    </xdr:from>
    <xdr:to>
      <xdr:col>22</xdr:col>
      <xdr:colOff>588379</xdr:colOff>
      <xdr:row>102</xdr:row>
      <xdr:rowOff>70232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1C06B4-EAB8-4115-8E13-BEB3FB969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23680</xdr:colOff>
      <xdr:row>108</xdr:row>
      <xdr:rowOff>4158</xdr:rowOff>
    </xdr:from>
    <xdr:to>
      <xdr:col>22</xdr:col>
      <xdr:colOff>588380</xdr:colOff>
      <xdr:row>122</xdr:row>
      <xdr:rowOff>61550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66F937-CD1D-4973-93FA-06CADA652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438150</xdr:colOff>
      <xdr:row>28</xdr:row>
      <xdr:rowOff>28575</xdr:rowOff>
    </xdr:from>
    <xdr:to>
      <xdr:col>12</xdr:col>
      <xdr:colOff>133350</xdr:colOff>
      <xdr:row>43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08CABC-AEED-B762-D201-6A3B66CF9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2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3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2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2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2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2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3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3B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3C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hri/Box/Piezoresistive%20MEMS/Excel/1-D%20Sensors/YSR-1-13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0.02</v>
          </cell>
          <cell r="B4">
            <v>3</v>
          </cell>
        </row>
        <row r="5">
          <cell r="A5">
            <v>0.03</v>
          </cell>
          <cell r="B5">
            <v>5.5</v>
          </cell>
        </row>
        <row r="6">
          <cell r="A6">
            <v>0.04</v>
          </cell>
          <cell r="B6">
            <v>7</v>
          </cell>
        </row>
        <row r="7">
          <cell r="A7">
            <v>0.06</v>
          </cell>
          <cell r="B7">
            <v>9</v>
          </cell>
        </row>
        <row r="8">
          <cell r="A8">
            <v>0.09</v>
          </cell>
          <cell r="B8">
            <v>10</v>
          </cell>
        </row>
        <row r="9">
          <cell r="A9">
            <v>0.14000000000000001</v>
          </cell>
          <cell r="B9">
            <v>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0.01</v>
          </cell>
          <cell r="B4">
            <v>1.5</v>
          </cell>
        </row>
        <row r="5">
          <cell r="A5">
            <v>0.02</v>
          </cell>
          <cell r="B5">
            <v>2</v>
          </cell>
        </row>
        <row r="6">
          <cell r="A6">
            <v>0.04</v>
          </cell>
          <cell r="B6">
            <v>3</v>
          </cell>
        </row>
        <row r="7">
          <cell r="A7">
            <v>0.06</v>
          </cell>
          <cell r="B7">
            <v>4</v>
          </cell>
        </row>
        <row r="8">
          <cell r="A8">
            <v>0.08</v>
          </cell>
          <cell r="B8">
            <v>5</v>
          </cell>
        </row>
        <row r="9">
          <cell r="A9">
            <v>0.13</v>
          </cell>
          <cell r="B9">
            <v>6.5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0.01</v>
          </cell>
          <cell r="B4">
            <v>3</v>
          </cell>
        </row>
        <row r="5">
          <cell r="A5">
            <v>0.02</v>
          </cell>
          <cell r="B5">
            <v>4</v>
          </cell>
        </row>
        <row r="6">
          <cell r="A6">
            <v>0.03</v>
          </cell>
          <cell r="B6">
            <v>5</v>
          </cell>
        </row>
        <row r="7">
          <cell r="A7">
            <v>0.04</v>
          </cell>
          <cell r="B7">
            <v>7</v>
          </cell>
        </row>
        <row r="8">
          <cell r="A8">
            <v>0.09</v>
          </cell>
          <cell r="B8">
            <v>10</v>
          </cell>
        </row>
        <row r="9">
          <cell r="A9">
            <v>0.12</v>
          </cell>
          <cell r="B9">
            <v>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0.01</v>
          </cell>
          <cell r="B4">
            <v>3</v>
          </cell>
        </row>
        <row r="5">
          <cell r="A5">
            <v>0.02</v>
          </cell>
          <cell r="B5">
            <v>4</v>
          </cell>
        </row>
        <row r="6">
          <cell r="A6">
            <v>0.04</v>
          </cell>
          <cell r="B6">
            <v>6</v>
          </cell>
        </row>
        <row r="7">
          <cell r="A7">
            <v>0.06</v>
          </cell>
          <cell r="B7">
            <v>6.5</v>
          </cell>
        </row>
        <row r="8">
          <cell r="A8">
            <v>0.08</v>
          </cell>
          <cell r="B8">
            <v>8</v>
          </cell>
        </row>
        <row r="9">
          <cell r="A9">
            <v>0.1</v>
          </cell>
          <cell r="B9">
            <v>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0.01</v>
          </cell>
          <cell r="B4">
            <v>3</v>
          </cell>
        </row>
        <row r="5">
          <cell r="A5">
            <v>0.02</v>
          </cell>
          <cell r="B5">
            <v>3.5</v>
          </cell>
        </row>
        <row r="6">
          <cell r="A6">
            <v>0.03</v>
          </cell>
          <cell r="B6">
            <v>5</v>
          </cell>
        </row>
        <row r="7">
          <cell r="A7">
            <v>0.04</v>
          </cell>
          <cell r="B7">
            <v>6.5</v>
          </cell>
        </row>
        <row r="8">
          <cell r="A8">
            <v>0.06</v>
          </cell>
          <cell r="B8">
            <v>7</v>
          </cell>
        </row>
        <row r="9">
          <cell r="A9">
            <v>0.08</v>
          </cell>
          <cell r="B9">
            <v>7.5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0.01</v>
          </cell>
          <cell r="B4">
            <v>4</v>
          </cell>
        </row>
        <row r="5">
          <cell r="A5">
            <v>0.02</v>
          </cell>
          <cell r="B5">
            <v>4.5</v>
          </cell>
        </row>
        <row r="6">
          <cell r="A6">
            <v>0.03</v>
          </cell>
          <cell r="B6">
            <v>5</v>
          </cell>
        </row>
        <row r="7">
          <cell r="A7">
            <v>0.04</v>
          </cell>
          <cell r="B7">
            <v>6</v>
          </cell>
        </row>
        <row r="8">
          <cell r="A8">
            <v>0.05</v>
          </cell>
          <cell r="B8">
            <v>6.5</v>
          </cell>
        </row>
        <row r="9">
          <cell r="A9">
            <v>7.0000000000000007E-2</v>
          </cell>
          <cell r="B9">
            <v>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0.01</v>
          </cell>
          <cell r="B4">
            <v>7</v>
          </cell>
        </row>
        <row r="5">
          <cell r="A5">
            <v>0.02</v>
          </cell>
          <cell r="B5">
            <v>9</v>
          </cell>
        </row>
        <row r="6">
          <cell r="A6">
            <v>0.03</v>
          </cell>
          <cell r="B6">
            <v>11</v>
          </cell>
        </row>
        <row r="7">
          <cell r="A7">
            <v>0.04</v>
          </cell>
          <cell r="B7">
            <v>12</v>
          </cell>
        </row>
        <row r="8">
          <cell r="A8">
            <v>0.05</v>
          </cell>
          <cell r="B8">
            <v>13</v>
          </cell>
        </row>
        <row r="9">
          <cell r="A9">
            <v>0.06</v>
          </cell>
          <cell r="B9">
            <v>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0.02</v>
          </cell>
          <cell r="B4">
            <v>4</v>
          </cell>
        </row>
        <row r="5">
          <cell r="A5">
            <v>0.03</v>
          </cell>
          <cell r="B5">
            <v>4.5</v>
          </cell>
        </row>
        <row r="6">
          <cell r="A6">
            <v>0.04</v>
          </cell>
          <cell r="B6">
            <v>6</v>
          </cell>
        </row>
        <row r="7">
          <cell r="A7">
            <v>0.05</v>
          </cell>
          <cell r="B7">
            <v>7</v>
          </cell>
        </row>
        <row r="8">
          <cell r="A8">
            <v>0.06</v>
          </cell>
          <cell r="B8">
            <v>8.5</v>
          </cell>
        </row>
        <row r="9">
          <cell r="A9">
            <v>0.08</v>
          </cell>
          <cell r="B9">
            <v>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0.01</v>
          </cell>
          <cell r="B4">
            <v>1.5</v>
          </cell>
        </row>
        <row r="5">
          <cell r="A5">
            <v>0.02</v>
          </cell>
          <cell r="B5">
            <v>2</v>
          </cell>
        </row>
        <row r="6">
          <cell r="A6">
            <v>0.03</v>
          </cell>
          <cell r="B6">
            <v>3</v>
          </cell>
        </row>
        <row r="7">
          <cell r="A7">
            <v>0.06</v>
          </cell>
          <cell r="B7">
            <v>5</v>
          </cell>
        </row>
        <row r="8">
          <cell r="A8">
            <v>7.0000000000000007E-2</v>
          </cell>
          <cell r="B8">
            <v>6</v>
          </cell>
        </row>
        <row r="9">
          <cell r="A9">
            <v>0.1</v>
          </cell>
          <cell r="B9">
            <v>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0</v>
          </cell>
          <cell r="B3">
            <v>0</v>
          </cell>
        </row>
        <row r="4">
          <cell r="A4">
            <v>0.02</v>
          </cell>
          <cell r="B4">
            <v>1</v>
          </cell>
        </row>
        <row r="5">
          <cell r="A5">
            <v>0.03</v>
          </cell>
          <cell r="B5">
            <v>2</v>
          </cell>
        </row>
        <row r="6">
          <cell r="A6">
            <v>0.05</v>
          </cell>
          <cell r="B6">
            <v>3</v>
          </cell>
        </row>
        <row r="7">
          <cell r="A7">
            <v>7.0000000000000007E-2</v>
          </cell>
          <cell r="B7">
            <v>4</v>
          </cell>
        </row>
        <row r="8">
          <cell r="A8">
            <v>0.09</v>
          </cell>
          <cell r="B8">
            <v>5</v>
          </cell>
        </row>
        <row r="9">
          <cell r="A9">
            <v>0.12</v>
          </cell>
          <cell r="B9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6F10-CC77-4686-8645-C752F34CDD10}">
  <dimension ref="A1:X140"/>
  <sheetViews>
    <sheetView tabSelected="1" zoomScale="67" zoomScaleNormal="100" workbookViewId="0">
      <selection activeCell="O2" sqref="O2:P6"/>
    </sheetView>
  </sheetViews>
  <sheetFormatPr defaultRowHeight="14.4" x14ac:dyDescent="0.3"/>
  <cols>
    <col min="2" max="2" width="8.33203125" customWidth="1"/>
    <col min="4" max="4" width="8.5546875" customWidth="1"/>
    <col min="5" max="5" width="6.21875" customWidth="1"/>
  </cols>
  <sheetData>
    <row r="1" spans="1:24" ht="28.8" x14ac:dyDescent="0.55000000000000004">
      <c r="A1" t="s">
        <v>0</v>
      </c>
      <c r="B1" t="s">
        <v>1</v>
      </c>
      <c r="C1" t="s">
        <v>2</v>
      </c>
      <c r="D1" t="s">
        <v>28</v>
      </c>
      <c r="E1" s="5" t="s">
        <v>3</v>
      </c>
      <c r="F1" s="6"/>
      <c r="G1" s="6"/>
      <c r="H1" s="6"/>
      <c r="I1" s="6"/>
      <c r="J1" s="6"/>
      <c r="K1" s="6"/>
      <c r="M1" t="s">
        <v>0</v>
      </c>
      <c r="N1" t="s">
        <v>1</v>
      </c>
      <c r="O1" t="s">
        <v>2</v>
      </c>
      <c r="P1" t="s">
        <v>28</v>
      </c>
      <c r="Q1" s="7" t="s">
        <v>4</v>
      </c>
      <c r="R1" s="8"/>
      <c r="S1" s="8"/>
      <c r="T1" s="8"/>
      <c r="U1" s="8"/>
      <c r="V1" s="8"/>
      <c r="W1" s="8"/>
      <c r="X1" s="8"/>
    </row>
    <row r="2" spans="1:24" x14ac:dyDescent="0.3">
      <c r="A2" t="s">
        <v>5</v>
      </c>
      <c r="B2" t="s">
        <v>5</v>
      </c>
      <c r="C2" t="s">
        <v>6</v>
      </c>
      <c r="M2">
        <v>44.15</v>
      </c>
      <c r="N2">
        <v>0.26</v>
      </c>
      <c r="O2">
        <v>4.1000000000000003E-3</v>
      </c>
      <c r="P2">
        <v>1.4524731060054523E-2</v>
      </c>
      <c r="Q2" t="s">
        <v>7</v>
      </c>
    </row>
    <row r="3" spans="1:24" x14ac:dyDescent="0.3">
      <c r="A3">
        <v>19.149999999999999</v>
      </c>
      <c r="B3">
        <v>0.26</v>
      </c>
      <c r="C3">
        <v>8.8000000000000005E-3</v>
      </c>
      <c r="D3">
        <v>1.8822349659490707E-2</v>
      </c>
      <c r="E3" t="s">
        <v>12</v>
      </c>
      <c r="M3">
        <v>44.15</v>
      </c>
      <c r="N3">
        <v>0.52</v>
      </c>
      <c r="O3">
        <v>8.3000000000000001E-3</v>
      </c>
      <c r="P3">
        <v>9.1538008818366351E-2</v>
      </c>
      <c r="Q3" t="s">
        <v>8</v>
      </c>
    </row>
    <row r="4" spans="1:24" x14ac:dyDescent="0.3">
      <c r="A4">
        <v>24.15</v>
      </c>
      <c r="B4">
        <v>0.26</v>
      </c>
      <c r="C4">
        <v>9.7000000000000003E-3</v>
      </c>
      <c r="D4">
        <v>3.0372078624637457E-2</v>
      </c>
      <c r="E4" t="s">
        <v>11</v>
      </c>
      <c r="M4">
        <v>44.15</v>
      </c>
      <c r="N4">
        <v>0.78</v>
      </c>
      <c r="O4">
        <v>1.3899999999999999E-2</v>
      </c>
      <c r="P4">
        <v>0.15045152594939432</v>
      </c>
      <c r="Q4" t="s">
        <v>9</v>
      </c>
    </row>
    <row r="5" spans="1:24" x14ac:dyDescent="0.3">
      <c r="A5">
        <v>29.15</v>
      </c>
      <c r="B5">
        <v>0.26</v>
      </c>
      <c r="C5">
        <v>1.15E-2</v>
      </c>
      <c r="D5">
        <v>5.0169744952001952E-2</v>
      </c>
      <c r="E5" t="s">
        <v>10</v>
      </c>
      <c r="M5">
        <v>44.15</v>
      </c>
      <c r="N5">
        <v>1.04</v>
      </c>
      <c r="O5">
        <v>1.9300000000000001E-2</v>
      </c>
      <c r="P5">
        <v>0.21001009851551286</v>
      </c>
      <c r="Q5" t="s">
        <v>10</v>
      </c>
    </row>
    <row r="6" spans="1:24" x14ac:dyDescent="0.3">
      <c r="A6">
        <v>34.15</v>
      </c>
      <c r="B6">
        <v>0.26</v>
      </c>
      <c r="C6">
        <v>1.03E-2</v>
      </c>
      <c r="D6">
        <v>3.8944312989250343E-2</v>
      </c>
      <c r="E6" t="s">
        <v>9</v>
      </c>
      <c r="M6">
        <v>44.15</v>
      </c>
      <c r="N6">
        <v>1.3</v>
      </c>
      <c r="O6">
        <v>2.01E-2</v>
      </c>
      <c r="P6">
        <v>0.19098921865469043</v>
      </c>
      <c r="Q6" t="s">
        <v>11</v>
      </c>
    </row>
    <row r="7" spans="1:24" x14ac:dyDescent="0.3">
      <c r="A7">
        <v>39.15</v>
      </c>
      <c r="B7">
        <v>0.26</v>
      </c>
      <c r="C7">
        <v>1.0200000000000001E-2</v>
      </c>
      <c r="D7">
        <v>4.4691503945088792E-2</v>
      </c>
      <c r="E7" t="s">
        <v>8</v>
      </c>
    </row>
    <row r="8" spans="1:24" x14ac:dyDescent="0.3">
      <c r="A8">
        <v>44.15</v>
      </c>
      <c r="B8">
        <v>0.26</v>
      </c>
      <c r="C8">
        <v>6.0000000000000001E-3</v>
      </c>
      <c r="D8">
        <v>1.6784939370348483E-2</v>
      </c>
      <c r="E8" t="s">
        <v>7</v>
      </c>
    </row>
    <row r="12" spans="1:24" ht="46.2" x14ac:dyDescent="0.85">
      <c r="A12" s="9" t="s">
        <v>13</v>
      </c>
      <c r="B12" s="10"/>
      <c r="C12" s="10"/>
    </row>
    <row r="14" spans="1:24" x14ac:dyDescent="0.3">
      <c r="A14">
        <v>44.15</v>
      </c>
      <c r="C14">
        <v>6.0000000000000001E-3</v>
      </c>
      <c r="D14">
        <v>1.6784939370348483E-2</v>
      </c>
      <c r="E14" t="s">
        <v>7</v>
      </c>
    </row>
    <row r="15" spans="1:24" x14ac:dyDescent="0.3">
      <c r="A15">
        <f>A14-5</f>
        <v>39.15</v>
      </c>
      <c r="C15">
        <v>1.0200000000000001E-2</v>
      </c>
      <c r="D15">
        <v>4.4691503945088792E-2</v>
      </c>
      <c r="E15" t="s">
        <v>8</v>
      </c>
    </row>
    <row r="16" spans="1:24" x14ac:dyDescent="0.3">
      <c r="A16">
        <f t="shared" ref="A16:A19" si="0">A15-5</f>
        <v>34.15</v>
      </c>
      <c r="C16">
        <v>1.03E-2</v>
      </c>
      <c r="D16">
        <v>3.8944312989250343E-2</v>
      </c>
      <c r="E16" t="s">
        <v>9</v>
      </c>
    </row>
    <row r="17" spans="1:22" x14ac:dyDescent="0.3">
      <c r="A17">
        <f t="shared" si="0"/>
        <v>29.15</v>
      </c>
      <c r="C17">
        <v>1.15E-2</v>
      </c>
      <c r="D17">
        <v>5.0169744952001952E-2</v>
      </c>
      <c r="E17" t="s">
        <v>10</v>
      </c>
    </row>
    <row r="18" spans="1:22" x14ac:dyDescent="0.3">
      <c r="A18">
        <f t="shared" si="0"/>
        <v>24.15</v>
      </c>
      <c r="C18">
        <v>9.7000000000000003E-3</v>
      </c>
      <c r="D18">
        <v>3.0372078624637457E-2</v>
      </c>
      <c r="E18" t="s">
        <v>11</v>
      </c>
    </row>
    <row r="19" spans="1:22" x14ac:dyDescent="0.3">
      <c r="A19">
        <f t="shared" si="0"/>
        <v>19.149999999999999</v>
      </c>
      <c r="C19">
        <v>8.8000000000000005E-3</v>
      </c>
      <c r="D19">
        <v>1.8822349659490707E-2</v>
      </c>
      <c r="E19" t="s">
        <v>12</v>
      </c>
    </row>
    <row r="24" spans="1:22" ht="28.8" x14ac:dyDescent="0.55000000000000004">
      <c r="E24" s="5" t="s">
        <v>14</v>
      </c>
      <c r="F24" s="6"/>
      <c r="G24" s="6"/>
      <c r="H24" s="6"/>
      <c r="I24" s="6"/>
      <c r="R24" s="7" t="s">
        <v>15</v>
      </c>
      <c r="S24" s="8"/>
      <c r="T24" s="8"/>
      <c r="U24" s="8"/>
      <c r="V24" s="8"/>
    </row>
    <row r="25" spans="1:22" ht="15.6" x14ac:dyDescent="0.35">
      <c r="A25" t="s">
        <v>16</v>
      </c>
      <c r="B25" s="1" t="s">
        <v>17</v>
      </c>
      <c r="C25" s="2" t="s">
        <v>18</v>
      </c>
      <c r="D25" s="2" t="s">
        <v>19</v>
      </c>
      <c r="E25" s="3" t="s">
        <v>20</v>
      </c>
      <c r="F25" s="4">
        <v>11.79</v>
      </c>
      <c r="G25" s="4" t="s">
        <v>21</v>
      </c>
      <c r="N25" s="1" t="s">
        <v>17</v>
      </c>
      <c r="O25" s="1" t="s">
        <v>16</v>
      </c>
      <c r="P25" s="2" t="s">
        <v>18</v>
      </c>
      <c r="Q25" s="2" t="s">
        <v>19</v>
      </c>
      <c r="R25" s="3" t="s">
        <v>20</v>
      </c>
      <c r="S25" s="4">
        <v>11.79</v>
      </c>
      <c r="T25" s="4" t="s">
        <v>21</v>
      </c>
    </row>
    <row r="26" spans="1:22" x14ac:dyDescent="0.3">
      <c r="A26" t="s">
        <v>5</v>
      </c>
      <c r="B26" s="4" t="s">
        <v>21</v>
      </c>
      <c r="C26" s="4" t="s">
        <v>5</v>
      </c>
      <c r="D26" s="4" t="s">
        <v>24</v>
      </c>
      <c r="E26" s="3" t="s">
        <v>22</v>
      </c>
      <c r="F26" s="4"/>
      <c r="G26" s="4" t="s">
        <v>5</v>
      </c>
      <c r="N26" s="4" t="s">
        <v>21</v>
      </c>
      <c r="O26" s="4" t="s">
        <v>5</v>
      </c>
      <c r="P26" s="4" t="s">
        <v>5</v>
      </c>
      <c r="Q26" s="4" t="s">
        <v>24</v>
      </c>
      <c r="R26" s="3" t="s">
        <v>22</v>
      </c>
      <c r="S26" s="4"/>
      <c r="T26" s="4" t="s">
        <v>5</v>
      </c>
    </row>
    <row r="27" spans="1:22" x14ac:dyDescent="0.3">
      <c r="A27">
        <v>0</v>
      </c>
      <c r="B27">
        <v>0</v>
      </c>
      <c r="C27">
        <v>0</v>
      </c>
      <c r="D27">
        <v>0</v>
      </c>
      <c r="E27" s="3" t="s">
        <v>23</v>
      </c>
      <c r="F27" s="4">
        <v>44.15</v>
      </c>
      <c r="G27" s="4" t="s">
        <v>5</v>
      </c>
      <c r="N27">
        <v>0</v>
      </c>
      <c r="O27">
        <v>0</v>
      </c>
      <c r="P27">
        <v>0</v>
      </c>
      <c r="Q27">
        <v>0</v>
      </c>
      <c r="R27" s="3" t="s">
        <v>23</v>
      </c>
      <c r="S27" s="4">
        <v>44.15</v>
      </c>
      <c r="T27" s="4" t="s">
        <v>5</v>
      </c>
    </row>
    <row r="28" spans="1:22" x14ac:dyDescent="0.3">
      <c r="A28">
        <v>9</v>
      </c>
      <c r="B28">
        <v>0.02</v>
      </c>
      <c r="C28">
        <f>SQRT((A28^2)+($F$27^2))</f>
        <v>45.057990412356382</v>
      </c>
      <c r="D28">
        <f>(A28/$F$27)</f>
        <v>0.20385050962627407</v>
      </c>
      <c r="E28" s="3" t="s">
        <v>1</v>
      </c>
      <c r="F28" s="4">
        <v>0.26</v>
      </c>
      <c r="G28" s="4" t="s">
        <v>5</v>
      </c>
      <c r="N28">
        <v>0.01</v>
      </c>
      <c r="O28">
        <v>7</v>
      </c>
      <c r="P28">
        <f>SQRT((O28^2)+($S$27^2))</f>
        <v>44.701482078338294</v>
      </c>
      <c r="Q28">
        <f>(O28/$S$27)</f>
        <v>0.15855039637599094</v>
      </c>
      <c r="R28" s="3" t="s">
        <v>1</v>
      </c>
      <c r="S28" s="4">
        <v>0.26</v>
      </c>
      <c r="T28" s="4" t="s">
        <v>5</v>
      </c>
    </row>
    <row r="29" spans="1:22" x14ac:dyDescent="0.3">
      <c r="A29">
        <v>11</v>
      </c>
      <c r="B29">
        <v>0.03</v>
      </c>
      <c r="C29">
        <f t="shared" ref="C29:C34" si="1">SQRT((A29^2)+($F$27^2))</f>
        <v>45.499697801194237</v>
      </c>
      <c r="D29">
        <f t="shared" ref="D29:D34" si="2">(A29/$F$27)</f>
        <v>0.2491506228765572</v>
      </c>
      <c r="N29">
        <v>0.02</v>
      </c>
      <c r="O29">
        <v>9</v>
      </c>
      <c r="P29">
        <f t="shared" ref="P29:P34" si="3">SQRT((O29^2)+($S$27^2))</f>
        <v>45.057990412356382</v>
      </c>
      <c r="Q29">
        <f t="shared" ref="Q29:Q34" si="4">(O29/$S$27)</f>
        <v>0.20385050962627407</v>
      </c>
    </row>
    <row r="30" spans="1:22" x14ac:dyDescent="0.3">
      <c r="A30">
        <v>12</v>
      </c>
      <c r="B30">
        <v>0.04</v>
      </c>
      <c r="C30">
        <f t="shared" si="1"/>
        <v>45.751748600463344</v>
      </c>
      <c r="D30">
        <f t="shared" si="2"/>
        <v>0.27180067950169878</v>
      </c>
      <c r="N30">
        <v>0.03</v>
      </c>
      <c r="O30">
        <v>11</v>
      </c>
      <c r="P30">
        <f t="shared" si="3"/>
        <v>45.499697801194237</v>
      </c>
      <c r="Q30">
        <f t="shared" si="4"/>
        <v>0.2491506228765572</v>
      </c>
    </row>
    <row r="31" spans="1:22" x14ac:dyDescent="0.3">
      <c r="A31">
        <v>13</v>
      </c>
      <c r="B31">
        <v>0.05</v>
      </c>
      <c r="C31">
        <f t="shared" si="1"/>
        <v>46.024151268654592</v>
      </c>
      <c r="D31">
        <f t="shared" si="2"/>
        <v>0.29445073612684031</v>
      </c>
      <c r="N31">
        <v>0.04</v>
      </c>
      <c r="O31">
        <v>12</v>
      </c>
      <c r="P31">
        <f t="shared" si="3"/>
        <v>45.751748600463344</v>
      </c>
      <c r="Q31">
        <f t="shared" si="4"/>
        <v>0.27180067950169878</v>
      </c>
    </row>
    <row r="32" spans="1:22" x14ac:dyDescent="0.3">
      <c r="A32">
        <v>15</v>
      </c>
      <c r="B32">
        <v>0.06</v>
      </c>
      <c r="C32">
        <f t="shared" si="1"/>
        <v>46.628558845411469</v>
      </c>
      <c r="D32">
        <f t="shared" si="2"/>
        <v>0.33975084937712347</v>
      </c>
      <c r="N32">
        <v>0.05</v>
      </c>
      <c r="O32">
        <v>13</v>
      </c>
      <c r="P32">
        <f t="shared" si="3"/>
        <v>46.024151268654592</v>
      </c>
      <c r="Q32">
        <f t="shared" si="4"/>
        <v>0.29445073612684031</v>
      </c>
    </row>
    <row r="33" spans="1:20" x14ac:dyDescent="0.3">
      <c r="A33">
        <v>19</v>
      </c>
      <c r="B33">
        <v>0.1</v>
      </c>
      <c r="C33">
        <f t="shared" si="1"/>
        <v>48.064774003421675</v>
      </c>
      <c r="D33">
        <f t="shared" si="2"/>
        <v>0.43035107587768973</v>
      </c>
      <c r="N33">
        <v>0.06</v>
      </c>
      <c r="O33">
        <v>15</v>
      </c>
      <c r="P33">
        <f t="shared" si="3"/>
        <v>46.628558845411469</v>
      </c>
      <c r="Q33">
        <f t="shared" si="4"/>
        <v>0.33975084937712347</v>
      </c>
    </row>
    <row r="34" spans="1:20" x14ac:dyDescent="0.3">
      <c r="A34">
        <v>20</v>
      </c>
      <c r="B34">
        <v>0.12</v>
      </c>
      <c r="C34">
        <f t="shared" si="1"/>
        <v>48.46877861056538</v>
      </c>
      <c r="D34">
        <f t="shared" si="2"/>
        <v>0.45300113250283125</v>
      </c>
      <c r="N34">
        <v>0.1</v>
      </c>
      <c r="O34">
        <v>19</v>
      </c>
      <c r="P34">
        <f t="shared" si="3"/>
        <v>48.064774003421675</v>
      </c>
      <c r="Q34">
        <f t="shared" si="4"/>
        <v>0.43035107587768973</v>
      </c>
    </row>
    <row r="38" spans="1:20" x14ac:dyDescent="0.3">
      <c r="D38">
        <f>TAN(AVERAGE(D27:D34))</f>
        <v>0.28787315087480114</v>
      </c>
      <c r="Q38">
        <f>TAN(AVERAGE(Q27:Q34))</f>
        <v>0.24841687470415447</v>
      </c>
    </row>
    <row r="39" spans="1:20" x14ac:dyDescent="0.3">
      <c r="A39" s="2" t="s">
        <v>25</v>
      </c>
      <c r="B39">
        <f>AVERAGE(B27:B34)/F25</f>
        <v>4.4529262086514003E-3</v>
      </c>
      <c r="C39" s="2" t="s">
        <v>26</v>
      </c>
      <c r="D39">
        <f>(AVERAGE(C27:C34)*TAN(AVERAGE(D27:D34)))/F27</f>
        <v>0.26529295759731719</v>
      </c>
      <c r="N39" s="2" t="s">
        <v>25</v>
      </c>
      <c r="O39">
        <f>AVERAGE(N27:N34)/S25</f>
        <v>3.2866836301950813E-3</v>
      </c>
      <c r="P39" s="2" t="s">
        <v>26</v>
      </c>
      <c r="Q39">
        <f>(AVERAGE(P27:P34)*TAN(AVERAGE(Q27:Q34)))/S27</f>
        <v>0.22628189235351967</v>
      </c>
    </row>
    <row r="40" spans="1:20" x14ac:dyDescent="0.3">
      <c r="B40" s="2" t="s">
        <v>27</v>
      </c>
      <c r="C40">
        <f>B39/D39</f>
        <v>1.6784939370348483E-2</v>
      </c>
      <c r="O40" s="2" t="s">
        <v>27</v>
      </c>
      <c r="P40">
        <f>O39/Q39</f>
        <v>1.4524731060054523E-2</v>
      </c>
    </row>
    <row r="45" spans="1:20" ht="15.6" x14ac:dyDescent="0.35">
      <c r="A45" s="1" t="s">
        <v>17</v>
      </c>
      <c r="B45" s="1" t="s">
        <v>16</v>
      </c>
      <c r="C45" s="2" t="s">
        <v>18</v>
      </c>
      <c r="D45" s="2" t="s">
        <v>19</v>
      </c>
      <c r="E45" s="3" t="s">
        <v>20</v>
      </c>
      <c r="F45" s="4">
        <v>8.14</v>
      </c>
      <c r="G45" s="4" t="s">
        <v>21</v>
      </c>
      <c r="N45" s="1" t="s">
        <v>17</v>
      </c>
      <c r="O45" s="1" t="s">
        <v>16</v>
      </c>
      <c r="P45" s="2" t="s">
        <v>18</v>
      </c>
      <c r="Q45" s="2" t="s">
        <v>19</v>
      </c>
      <c r="R45" s="3" t="s">
        <v>20</v>
      </c>
      <c r="S45" s="4">
        <v>4.08</v>
      </c>
      <c r="T45" s="4" t="s">
        <v>21</v>
      </c>
    </row>
    <row r="46" spans="1:20" x14ac:dyDescent="0.3">
      <c r="A46" s="4" t="s">
        <v>21</v>
      </c>
      <c r="B46" s="4" t="s">
        <v>5</v>
      </c>
      <c r="C46" s="4" t="s">
        <v>5</v>
      </c>
      <c r="D46" s="4" t="s">
        <v>24</v>
      </c>
      <c r="E46" s="3" t="s">
        <v>22</v>
      </c>
      <c r="F46" s="4"/>
      <c r="G46" s="4" t="s">
        <v>5</v>
      </c>
      <c r="N46" s="4" t="s">
        <v>21</v>
      </c>
      <c r="O46" s="4" t="s">
        <v>5</v>
      </c>
      <c r="P46" s="4" t="s">
        <v>5</v>
      </c>
      <c r="Q46" s="4" t="s">
        <v>24</v>
      </c>
      <c r="R46" s="3" t="s">
        <v>22</v>
      </c>
      <c r="S46" s="4"/>
      <c r="T46" s="4" t="s">
        <v>5</v>
      </c>
    </row>
    <row r="47" spans="1:20" x14ac:dyDescent="0.3">
      <c r="A47">
        <v>0</v>
      </c>
      <c r="B47">
        <v>0</v>
      </c>
      <c r="C47">
        <v>0</v>
      </c>
      <c r="D47">
        <v>0</v>
      </c>
      <c r="E47" s="3" t="s">
        <v>23</v>
      </c>
      <c r="F47" s="4">
        <v>39.15</v>
      </c>
      <c r="G47" s="4" t="s">
        <v>5</v>
      </c>
      <c r="N47">
        <v>0</v>
      </c>
      <c r="O47">
        <v>0</v>
      </c>
      <c r="P47">
        <v>0</v>
      </c>
      <c r="Q47">
        <v>0</v>
      </c>
      <c r="R47" s="3" t="s">
        <v>23</v>
      </c>
      <c r="S47" s="4">
        <v>44.15</v>
      </c>
      <c r="T47" s="4" t="s">
        <v>5</v>
      </c>
    </row>
    <row r="48" spans="1:20" x14ac:dyDescent="0.3">
      <c r="A48">
        <v>0.02</v>
      </c>
      <c r="B48">
        <v>3</v>
      </c>
      <c r="C48">
        <f>SQRT((B48^2)+($F$47^2))</f>
        <v>39.264774289431486</v>
      </c>
      <c r="D48">
        <f>(B48/$F$47)</f>
        <v>7.6628352490421464E-2</v>
      </c>
      <c r="E48" s="3" t="s">
        <v>1</v>
      </c>
      <c r="F48" s="4">
        <v>0.26</v>
      </c>
      <c r="G48" s="4" t="s">
        <v>5</v>
      </c>
      <c r="N48">
        <v>0.02</v>
      </c>
      <c r="O48">
        <v>4</v>
      </c>
      <c r="P48">
        <f>SQRT((O48^2)+($S$47^2))</f>
        <v>44.330830129831767</v>
      </c>
      <c r="Q48">
        <f>(O48/$S$47)</f>
        <v>9.0600226500566261E-2</v>
      </c>
      <c r="R48" s="3" t="s">
        <v>1</v>
      </c>
      <c r="S48" s="4">
        <v>0.52</v>
      </c>
      <c r="T48" s="4" t="s">
        <v>5</v>
      </c>
    </row>
    <row r="49" spans="1:17" x14ac:dyDescent="0.3">
      <c r="A49">
        <v>0.03</v>
      </c>
      <c r="B49">
        <v>5.5</v>
      </c>
      <c r="C49">
        <f t="shared" ref="C49:C54" si="5">SQRT((B49^2)+($F$47^2))</f>
        <v>39.534447005111879</v>
      </c>
      <c r="D49">
        <f t="shared" ref="D49:D54" si="6">(B49/$F$47)</f>
        <v>0.14048531289910601</v>
      </c>
      <c r="N49">
        <v>0.03</v>
      </c>
      <c r="O49">
        <v>4.5</v>
      </c>
      <c r="P49">
        <f t="shared" ref="P49:P54" si="7">SQRT((O49^2)+($S$47^2))</f>
        <v>44.378739279073713</v>
      </c>
      <c r="Q49">
        <f t="shared" ref="Q49:Q54" si="8">(O49/$S$47)</f>
        <v>0.10192525481313704</v>
      </c>
    </row>
    <row r="50" spans="1:17" x14ac:dyDescent="0.3">
      <c r="A50">
        <v>0.04</v>
      </c>
      <c r="B50">
        <v>7</v>
      </c>
      <c r="C50">
        <f t="shared" si="5"/>
        <v>39.770875021804585</v>
      </c>
      <c r="D50">
        <f t="shared" si="6"/>
        <v>0.17879948914431673</v>
      </c>
      <c r="N50">
        <v>0.04</v>
      </c>
      <c r="O50">
        <v>6</v>
      </c>
      <c r="P50">
        <f t="shared" si="7"/>
        <v>44.555835756946585</v>
      </c>
      <c r="Q50">
        <f t="shared" si="8"/>
        <v>0.13590033975084939</v>
      </c>
    </row>
    <row r="51" spans="1:17" x14ac:dyDescent="0.3">
      <c r="A51">
        <v>0.06</v>
      </c>
      <c r="B51">
        <v>9</v>
      </c>
      <c r="C51">
        <f t="shared" si="5"/>
        <v>40.171165031649252</v>
      </c>
      <c r="D51">
        <f t="shared" si="6"/>
        <v>0.22988505747126436</v>
      </c>
      <c r="N51">
        <v>0.05</v>
      </c>
      <c r="O51">
        <v>7</v>
      </c>
      <c r="P51">
        <f t="shared" si="7"/>
        <v>44.701482078338294</v>
      </c>
      <c r="Q51">
        <f t="shared" si="8"/>
        <v>0.15855039637599094</v>
      </c>
    </row>
    <row r="52" spans="1:17" x14ac:dyDescent="0.3">
      <c r="A52">
        <v>0.09</v>
      </c>
      <c r="B52">
        <v>10</v>
      </c>
      <c r="C52">
        <f t="shared" si="5"/>
        <v>40.406961033960471</v>
      </c>
      <c r="D52">
        <f t="shared" si="6"/>
        <v>0.2554278416347382</v>
      </c>
      <c r="N52">
        <v>0.06</v>
      </c>
      <c r="O52">
        <v>8.5</v>
      </c>
      <c r="P52">
        <f t="shared" si="7"/>
        <v>44.960788471733899</v>
      </c>
      <c r="Q52">
        <f t="shared" si="8"/>
        <v>0.19252548131370328</v>
      </c>
    </row>
    <row r="53" spans="1:17" x14ac:dyDescent="0.3">
      <c r="A53">
        <v>0.14000000000000001</v>
      </c>
      <c r="B53">
        <v>13</v>
      </c>
      <c r="C53">
        <f t="shared" si="5"/>
        <v>41.251939348350639</v>
      </c>
      <c r="D53">
        <f t="shared" si="6"/>
        <v>0.33205619412515963</v>
      </c>
      <c r="N53">
        <v>0.08</v>
      </c>
      <c r="O53">
        <v>9</v>
      </c>
      <c r="P53">
        <f t="shared" si="7"/>
        <v>45.057990412356382</v>
      </c>
      <c r="Q53">
        <f t="shared" si="8"/>
        <v>0.20385050962627407</v>
      </c>
    </row>
    <row r="54" spans="1:17" x14ac:dyDescent="0.3">
      <c r="A54">
        <v>0.16</v>
      </c>
      <c r="B54">
        <v>16</v>
      </c>
      <c r="C54">
        <f t="shared" si="5"/>
        <v>42.293291430202025</v>
      </c>
      <c r="D54">
        <f t="shared" si="6"/>
        <v>0.40868454661558112</v>
      </c>
      <c r="N54">
        <v>0.09</v>
      </c>
      <c r="O54">
        <v>10</v>
      </c>
      <c r="P54">
        <f t="shared" si="7"/>
        <v>45.268338825276103</v>
      </c>
      <c r="Q54">
        <f t="shared" si="8"/>
        <v>0.22650056625141562</v>
      </c>
    </row>
    <row r="58" spans="1:17" x14ac:dyDescent="0.3">
      <c r="D58">
        <f>TAN(AVERAGE(D47:D54))</f>
        <v>0.20557031473612769</v>
      </c>
      <c r="Q58">
        <f>TAN(AVERAGE(Q47:Q54))</f>
        <v>0.13962853312315918</v>
      </c>
    </row>
    <row r="59" spans="1:17" x14ac:dyDescent="0.3">
      <c r="A59" s="2" t="s">
        <v>25</v>
      </c>
      <c r="B59">
        <f>AVERAGE(A47:A54)/F45</f>
        <v>8.2923832923832916E-3</v>
      </c>
      <c r="C59" s="2" t="s">
        <v>26</v>
      </c>
      <c r="D59">
        <f>(AVERAGE(C47:C54)*TAN(AVERAGE(D47:D54)))/F47</f>
        <v>0.18554719712659284</v>
      </c>
      <c r="N59" s="2" t="s">
        <v>25</v>
      </c>
      <c r="O59">
        <f>AVERAGE(N47:N54)/S45</f>
        <v>1.133578431372549E-2</v>
      </c>
      <c r="P59" s="2" t="s">
        <v>26</v>
      </c>
      <c r="Q59">
        <f>(AVERAGE(P47:P54)*TAN(AVERAGE(Q47:Q54)))/S47</f>
        <v>0.12383691168352198</v>
      </c>
    </row>
    <row r="60" spans="1:17" x14ac:dyDescent="0.3">
      <c r="B60" s="2" t="s">
        <v>27</v>
      </c>
      <c r="C60">
        <f>B59/D59</f>
        <v>4.4691503945088792E-2</v>
      </c>
      <c r="O60" s="2" t="s">
        <v>27</v>
      </c>
      <c r="P60">
        <f>O59/Q59</f>
        <v>9.1538008818366351E-2</v>
      </c>
    </row>
    <row r="65" spans="1:20" ht="15.6" x14ac:dyDescent="0.35">
      <c r="A65" s="1" t="s">
        <v>17</v>
      </c>
      <c r="B65" s="1" t="s">
        <v>16</v>
      </c>
      <c r="C65" s="2" t="s">
        <v>18</v>
      </c>
      <c r="D65" s="2" t="s">
        <v>19</v>
      </c>
      <c r="E65" s="3" t="s">
        <v>20</v>
      </c>
      <c r="F65" s="4">
        <v>7.82</v>
      </c>
      <c r="G65" s="4" t="s">
        <v>21</v>
      </c>
      <c r="N65" s="1" t="s">
        <v>17</v>
      </c>
      <c r="O65" s="1" t="s">
        <v>16</v>
      </c>
      <c r="P65" s="2" t="s">
        <v>18</v>
      </c>
      <c r="Q65" s="2" t="s">
        <v>19</v>
      </c>
      <c r="R65" s="3" t="s">
        <v>20</v>
      </c>
      <c r="S65" s="4">
        <v>4.1900000000000004</v>
      </c>
      <c r="T65" s="4" t="s">
        <v>21</v>
      </c>
    </row>
    <row r="66" spans="1:20" x14ac:dyDescent="0.3">
      <c r="A66" s="4" t="s">
        <v>21</v>
      </c>
      <c r="B66" s="4" t="s">
        <v>5</v>
      </c>
      <c r="C66" s="4" t="s">
        <v>5</v>
      </c>
      <c r="D66" s="4" t="s">
        <v>24</v>
      </c>
      <c r="E66" s="3" t="s">
        <v>22</v>
      </c>
      <c r="F66" s="4"/>
      <c r="G66" s="4" t="s">
        <v>5</v>
      </c>
      <c r="N66" s="4" t="s">
        <v>21</v>
      </c>
      <c r="O66" s="4" t="s">
        <v>5</v>
      </c>
      <c r="P66" s="4" t="s">
        <v>5</v>
      </c>
      <c r="Q66" s="4" t="s">
        <v>24</v>
      </c>
      <c r="R66" s="3" t="s">
        <v>22</v>
      </c>
      <c r="S66" s="4"/>
      <c r="T66" s="4" t="s">
        <v>5</v>
      </c>
    </row>
    <row r="67" spans="1:20" x14ac:dyDescent="0.3">
      <c r="A67">
        <v>0</v>
      </c>
      <c r="B67">
        <v>0</v>
      </c>
      <c r="C67">
        <v>0</v>
      </c>
      <c r="D67">
        <v>0</v>
      </c>
      <c r="E67" s="3" t="s">
        <v>23</v>
      </c>
      <c r="F67" s="4">
        <v>34.15</v>
      </c>
      <c r="G67" s="4" t="s">
        <v>5</v>
      </c>
      <c r="N67">
        <v>0</v>
      </c>
      <c r="O67">
        <v>0</v>
      </c>
      <c r="P67">
        <v>0</v>
      </c>
      <c r="Q67">
        <v>0</v>
      </c>
      <c r="R67" s="3" t="s">
        <v>23</v>
      </c>
      <c r="S67" s="4">
        <v>44.15</v>
      </c>
      <c r="T67" s="4" t="s">
        <v>5</v>
      </c>
    </row>
    <row r="68" spans="1:20" x14ac:dyDescent="0.3">
      <c r="A68">
        <v>0.01</v>
      </c>
      <c r="B68">
        <v>3</v>
      </c>
      <c r="C68">
        <f>SQRT((B68^2)+($F$67^2))</f>
        <v>34.28151834443743</v>
      </c>
      <c r="D68">
        <f>(B68/$F$67)</f>
        <v>8.7847730600292828E-2</v>
      </c>
      <c r="E68" s="3" t="s">
        <v>1</v>
      </c>
      <c r="F68" s="4">
        <v>0.26</v>
      </c>
      <c r="G68" s="4" t="s">
        <v>5</v>
      </c>
      <c r="N68">
        <v>0.01</v>
      </c>
      <c r="O68">
        <v>1.5</v>
      </c>
      <c r="P68">
        <f>SQRT((O68^2)+($S$67^2))</f>
        <v>44.175473964633362</v>
      </c>
      <c r="Q68">
        <f>(O68/$S$67)</f>
        <v>3.3975084937712348E-2</v>
      </c>
      <c r="R68" s="3" t="s">
        <v>1</v>
      </c>
      <c r="S68" s="4">
        <v>0.78</v>
      </c>
      <c r="T68" s="4" t="s">
        <v>5</v>
      </c>
    </row>
    <row r="69" spans="1:20" x14ac:dyDescent="0.3">
      <c r="A69">
        <v>0.02</v>
      </c>
      <c r="B69">
        <v>4</v>
      </c>
      <c r="C69">
        <f t="shared" ref="C69:C74" si="9">SQRT((B69^2)+($F$67^2))</f>
        <v>34.383462594683508</v>
      </c>
      <c r="D69">
        <f t="shared" ref="D69:D74" si="10">(B69/$F$67)</f>
        <v>0.1171303074670571</v>
      </c>
      <c r="N69">
        <v>0.02</v>
      </c>
      <c r="O69">
        <v>2</v>
      </c>
      <c r="P69">
        <f t="shared" ref="P69:P74" si="11">SQRT((O69^2)+($S$67^2))</f>
        <v>44.195276896971691</v>
      </c>
      <c r="Q69">
        <f t="shared" ref="Q69:Q74" si="12">(O69/$S$67)</f>
        <v>4.5300113250283131E-2</v>
      </c>
    </row>
    <row r="70" spans="1:20" x14ac:dyDescent="0.3">
      <c r="A70">
        <v>0.03</v>
      </c>
      <c r="B70">
        <v>5</v>
      </c>
      <c r="C70">
        <f t="shared" si="9"/>
        <v>34.514091325138487</v>
      </c>
      <c r="D70">
        <f t="shared" si="10"/>
        <v>0.14641288433382138</v>
      </c>
      <c r="N70">
        <v>0.03</v>
      </c>
      <c r="O70">
        <v>3</v>
      </c>
      <c r="P70">
        <f t="shared" si="11"/>
        <v>44.251807872673403</v>
      </c>
      <c r="Q70">
        <f t="shared" si="12"/>
        <v>6.7950169875424696E-2</v>
      </c>
    </row>
    <row r="71" spans="1:20" x14ac:dyDescent="0.3">
      <c r="A71">
        <v>0.04</v>
      </c>
      <c r="B71">
        <v>7</v>
      </c>
      <c r="C71">
        <f t="shared" si="9"/>
        <v>34.860041594926415</v>
      </c>
      <c r="D71">
        <f t="shared" si="10"/>
        <v>0.20497803806734993</v>
      </c>
      <c r="N71">
        <v>0.06</v>
      </c>
      <c r="O71">
        <v>5</v>
      </c>
      <c r="P71">
        <f t="shared" si="11"/>
        <v>44.432223667063973</v>
      </c>
      <c r="Q71">
        <f t="shared" si="12"/>
        <v>0.11325028312570781</v>
      </c>
    </row>
    <row r="72" spans="1:20" x14ac:dyDescent="0.3">
      <c r="A72">
        <v>0.09</v>
      </c>
      <c r="B72">
        <v>10</v>
      </c>
      <c r="C72">
        <f t="shared" si="9"/>
        <v>35.584020290012198</v>
      </c>
      <c r="D72">
        <f t="shared" si="10"/>
        <v>0.29282576866764276</v>
      </c>
      <c r="N72">
        <v>7.0000000000000007E-2</v>
      </c>
      <c r="O72">
        <v>6</v>
      </c>
      <c r="P72">
        <f t="shared" si="11"/>
        <v>44.555835756946585</v>
      </c>
      <c r="Q72">
        <f t="shared" si="12"/>
        <v>0.13590033975084939</v>
      </c>
    </row>
    <row r="73" spans="1:20" x14ac:dyDescent="0.3">
      <c r="A73">
        <v>0.12</v>
      </c>
      <c r="B73">
        <v>12</v>
      </c>
      <c r="C73">
        <f t="shared" si="9"/>
        <v>36.196995731690215</v>
      </c>
      <c r="D73">
        <f t="shared" si="10"/>
        <v>0.35139092240117131</v>
      </c>
      <c r="N73">
        <v>0.1</v>
      </c>
      <c r="O73">
        <v>7</v>
      </c>
      <c r="P73">
        <f t="shared" si="11"/>
        <v>44.701482078338294</v>
      </c>
      <c r="Q73">
        <f t="shared" si="12"/>
        <v>0.15855039637599094</v>
      </c>
    </row>
    <row r="74" spans="1:20" x14ac:dyDescent="0.3">
      <c r="A74">
        <v>0.13</v>
      </c>
      <c r="B74">
        <v>13</v>
      </c>
      <c r="C74">
        <f t="shared" si="9"/>
        <v>36.540696490351685</v>
      </c>
      <c r="D74">
        <f t="shared" si="10"/>
        <v>0.38067349926793559</v>
      </c>
      <c r="N74">
        <v>0.12</v>
      </c>
      <c r="O74">
        <v>8</v>
      </c>
      <c r="P74">
        <f t="shared" si="11"/>
        <v>44.868948059877667</v>
      </c>
      <c r="Q74">
        <f t="shared" si="12"/>
        <v>0.18120045300113252</v>
      </c>
    </row>
    <row r="78" spans="1:20" x14ac:dyDescent="0.3">
      <c r="D78">
        <f>TAN(AVERAGE(D67:D74))</f>
        <v>0.20027232162764469</v>
      </c>
      <c r="Q78">
        <f>TAN(AVERAGE(Q67:Q74))</f>
        <v>9.2276434483954839E-2</v>
      </c>
    </row>
    <row r="79" spans="1:20" x14ac:dyDescent="0.3">
      <c r="A79" s="2" t="s">
        <v>25</v>
      </c>
      <c r="B79">
        <f>AVERAGE(A67:A74)/F65</f>
        <v>7.0332480818414318E-3</v>
      </c>
      <c r="C79" s="2" t="s">
        <v>26</v>
      </c>
      <c r="D79">
        <f>(AVERAGE(C67:C74)*TAN(AVERAGE(D67:D74)))/F67</f>
        <v>0.18059756462471924</v>
      </c>
      <c r="N79" s="2" t="s">
        <v>25</v>
      </c>
      <c r="O79">
        <f>AVERAGE(N67:N74)/S65</f>
        <v>1.2231503579952266E-2</v>
      </c>
      <c r="P79" s="2" t="s">
        <v>26</v>
      </c>
      <c r="Q79">
        <f>(AVERAGE(P67:P74)*TAN(AVERAGE(Q67:Q74)))/S67</f>
        <v>8.1298634246265072E-2</v>
      </c>
    </row>
    <row r="80" spans="1:20" x14ac:dyDescent="0.3">
      <c r="B80" s="2" t="s">
        <v>27</v>
      </c>
      <c r="C80">
        <f>B79/D79</f>
        <v>3.8944312989250343E-2</v>
      </c>
      <c r="O80" s="2" t="s">
        <v>27</v>
      </c>
      <c r="P80">
        <f>O79/Q79</f>
        <v>0.15045152594939432</v>
      </c>
    </row>
    <row r="85" spans="1:20" ht="15.6" x14ac:dyDescent="0.35">
      <c r="A85" s="1" t="s">
        <v>17</v>
      </c>
      <c r="B85" s="1" t="s">
        <v>16</v>
      </c>
      <c r="C85" s="2" t="s">
        <v>18</v>
      </c>
      <c r="D85" s="2" t="s">
        <v>19</v>
      </c>
      <c r="E85" s="3" t="s">
        <v>20</v>
      </c>
      <c r="F85" s="4">
        <v>7.74</v>
      </c>
      <c r="G85" s="4" t="s">
        <v>21</v>
      </c>
      <c r="N85" s="1" t="s">
        <v>17</v>
      </c>
      <c r="O85" s="1" t="s">
        <v>16</v>
      </c>
      <c r="P85" s="2" t="s">
        <v>18</v>
      </c>
      <c r="Q85" s="2" t="s">
        <v>19</v>
      </c>
      <c r="R85" s="3" t="s">
        <v>20</v>
      </c>
      <c r="S85" s="4">
        <v>4.43</v>
      </c>
      <c r="T85" s="4" t="s">
        <v>21</v>
      </c>
    </row>
    <row r="86" spans="1:20" x14ac:dyDescent="0.3">
      <c r="A86" s="4" t="s">
        <v>21</v>
      </c>
      <c r="B86" s="4" t="s">
        <v>5</v>
      </c>
      <c r="C86" s="4" t="s">
        <v>5</v>
      </c>
      <c r="D86" s="4" t="s">
        <v>24</v>
      </c>
      <c r="E86" s="3" t="s">
        <v>22</v>
      </c>
      <c r="F86" s="4"/>
      <c r="G86" s="4" t="s">
        <v>5</v>
      </c>
      <c r="N86" s="4" t="s">
        <v>21</v>
      </c>
      <c r="O86" s="4" t="s">
        <v>5</v>
      </c>
      <c r="P86" s="4" t="s">
        <v>5</v>
      </c>
      <c r="Q86" s="4" t="s">
        <v>24</v>
      </c>
      <c r="R86" s="3" t="s">
        <v>22</v>
      </c>
      <c r="S86" s="4"/>
      <c r="T86" s="4" t="s">
        <v>5</v>
      </c>
    </row>
    <row r="87" spans="1:20" x14ac:dyDescent="0.3">
      <c r="A87">
        <v>0</v>
      </c>
      <c r="B87">
        <v>0</v>
      </c>
      <c r="C87">
        <v>0</v>
      </c>
      <c r="D87">
        <v>0</v>
      </c>
      <c r="E87" s="3" t="s">
        <v>23</v>
      </c>
      <c r="F87" s="4">
        <v>29.15</v>
      </c>
      <c r="G87" s="4" t="s">
        <v>5</v>
      </c>
      <c r="N87">
        <v>0</v>
      </c>
      <c r="O87">
        <v>0</v>
      </c>
      <c r="P87">
        <v>0</v>
      </c>
      <c r="Q87">
        <v>0</v>
      </c>
      <c r="R87" s="3" t="s">
        <v>23</v>
      </c>
      <c r="S87" s="4">
        <v>44.15</v>
      </c>
      <c r="T87" s="4" t="s">
        <v>5</v>
      </c>
    </row>
    <row r="88" spans="1:20" x14ac:dyDescent="0.3">
      <c r="A88">
        <v>0.01</v>
      </c>
      <c r="B88">
        <v>3</v>
      </c>
      <c r="C88">
        <f>SQRT((B88^2)+($F$87^2))</f>
        <v>29.303967308199073</v>
      </c>
      <c r="D88">
        <f>(B88/$F$87)</f>
        <v>0.10291595197255575</v>
      </c>
      <c r="E88" s="3" t="s">
        <v>1</v>
      </c>
      <c r="F88" s="4">
        <v>0.26</v>
      </c>
      <c r="G88" s="4" t="s">
        <v>5</v>
      </c>
      <c r="N88">
        <v>0.02</v>
      </c>
      <c r="O88">
        <v>1</v>
      </c>
      <c r="P88">
        <f>SQRT((O88^2)+($S$87^2))</f>
        <v>44.161323576179186</v>
      </c>
      <c r="Q88">
        <f>(O88/$S$87)</f>
        <v>2.2650056625141565E-2</v>
      </c>
      <c r="R88" s="3" t="s">
        <v>1</v>
      </c>
      <c r="S88" s="4">
        <v>1.04</v>
      </c>
      <c r="T88" s="4" t="s">
        <v>5</v>
      </c>
    </row>
    <row r="89" spans="1:20" x14ac:dyDescent="0.3">
      <c r="A89">
        <v>0.02</v>
      </c>
      <c r="B89">
        <v>4</v>
      </c>
      <c r="C89">
        <f t="shared" ref="C89:C94" si="13">SQRT((B89^2)+($F$87^2))</f>
        <v>29.423162644420128</v>
      </c>
      <c r="D89">
        <f t="shared" ref="D89:D94" si="14">(B89/$F$87)</f>
        <v>0.137221269296741</v>
      </c>
      <c r="N89">
        <v>0.03</v>
      </c>
      <c r="O89">
        <v>2</v>
      </c>
      <c r="P89">
        <f t="shared" ref="P89:P94" si="15">SQRT((O89^2)+($S$87^2))</f>
        <v>44.195276896971691</v>
      </c>
      <c r="Q89">
        <f t="shared" ref="Q89:Q94" si="16">(O89/$S$87)</f>
        <v>4.5300113250283131E-2</v>
      </c>
    </row>
    <row r="90" spans="1:20" x14ac:dyDescent="0.3">
      <c r="A90">
        <v>0.04</v>
      </c>
      <c r="B90">
        <v>6</v>
      </c>
      <c r="C90">
        <f t="shared" si="13"/>
        <v>29.761090369810042</v>
      </c>
      <c r="D90">
        <f t="shared" si="14"/>
        <v>0.2058319039451115</v>
      </c>
      <c r="N90">
        <v>0.05</v>
      </c>
      <c r="O90">
        <v>3</v>
      </c>
      <c r="P90">
        <f t="shared" si="15"/>
        <v>44.251807872673403</v>
      </c>
      <c r="Q90">
        <f t="shared" si="16"/>
        <v>6.7950169875424696E-2</v>
      </c>
    </row>
    <row r="91" spans="1:20" x14ac:dyDescent="0.3">
      <c r="A91">
        <v>0.06</v>
      </c>
      <c r="B91">
        <v>6.5</v>
      </c>
      <c r="C91">
        <f t="shared" si="13"/>
        <v>29.865908658535737</v>
      </c>
      <c r="D91">
        <f t="shared" si="14"/>
        <v>0.22298456260720412</v>
      </c>
      <c r="N91">
        <v>7.0000000000000007E-2</v>
      </c>
      <c r="O91">
        <v>4</v>
      </c>
      <c r="P91">
        <f t="shared" si="15"/>
        <v>44.330830129831767</v>
      </c>
      <c r="Q91">
        <f t="shared" si="16"/>
        <v>9.0600226500566261E-2</v>
      </c>
    </row>
    <row r="92" spans="1:20" x14ac:dyDescent="0.3">
      <c r="A92">
        <v>0.08</v>
      </c>
      <c r="B92">
        <v>8</v>
      </c>
      <c r="C92">
        <f t="shared" si="13"/>
        <v>30.227843125171866</v>
      </c>
      <c r="D92">
        <f t="shared" si="14"/>
        <v>0.274442538593482</v>
      </c>
      <c r="N92">
        <v>0.09</v>
      </c>
      <c r="O92">
        <v>5</v>
      </c>
      <c r="P92">
        <f t="shared" si="15"/>
        <v>44.432223667063973</v>
      </c>
      <c r="Q92">
        <f t="shared" si="16"/>
        <v>0.11325028312570781</v>
      </c>
    </row>
    <row r="93" spans="1:20" x14ac:dyDescent="0.3">
      <c r="A93">
        <v>0.1</v>
      </c>
      <c r="B93">
        <v>9</v>
      </c>
      <c r="C93">
        <f t="shared" si="13"/>
        <v>30.507744918299025</v>
      </c>
      <c r="D93">
        <f t="shared" si="14"/>
        <v>0.30874785591766724</v>
      </c>
      <c r="N93">
        <v>0.12</v>
      </c>
      <c r="O93">
        <v>6</v>
      </c>
      <c r="P93">
        <f t="shared" si="15"/>
        <v>44.555835756946585</v>
      </c>
      <c r="Q93">
        <f t="shared" si="16"/>
        <v>0.13590033975084939</v>
      </c>
    </row>
    <row r="94" spans="1:20" x14ac:dyDescent="0.3">
      <c r="A94">
        <v>0.14000000000000001</v>
      </c>
      <c r="B94">
        <v>1</v>
      </c>
      <c r="C94">
        <f t="shared" si="13"/>
        <v>29.167147615082282</v>
      </c>
      <c r="D94">
        <f t="shared" si="14"/>
        <v>3.430531732418525E-2</v>
      </c>
      <c r="N94">
        <v>0.14000000000000001</v>
      </c>
      <c r="O94">
        <v>7</v>
      </c>
      <c r="P94">
        <f t="shared" si="15"/>
        <v>44.701482078338294</v>
      </c>
      <c r="Q94">
        <f t="shared" si="16"/>
        <v>0.15855039637599094</v>
      </c>
    </row>
    <row r="98" spans="1:20" x14ac:dyDescent="0.3">
      <c r="D98">
        <f>TAN(AVERAGE(D87:D94))</f>
        <v>0.16220673898124205</v>
      </c>
      <c r="Q98">
        <f>TAN(AVERAGE(Q87:Q94))</f>
        <v>7.9441686557948643E-2</v>
      </c>
    </row>
    <row r="99" spans="1:20" x14ac:dyDescent="0.3">
      <c r="A99" s="2" t="s">
        <v>25</v>
      </c>
      <c r="B99">
        <f>AVERAGE(A87:A94)/F85</f>
        <v>7.267441860465117E-3</v>
      </c>
      <c r="C99" s="2" t="s">
        <v>26</v>
      </c>
      <c r="D99">
        <f>(AVERAGE(C87:C94)*TAN(AVERAGE(D87:D94)))/F87</f>
        <v>0.14485706210820831</v>
      </c>
      <c r="N99" s="2" t="s">
        <v>25</v>
      </c>
      <c r="O99">
        <f>AVERAGE(N87:N94)/S85</f>
        <v>1.4672686230248309E-2</v>
      </c>
      <c r="P99" s="2" t="s">
        <v>26</v>
      </c>
      <c r="Q99">
        <f>(AVERAGE(P87:P94)*TAN(AVERAGE(Q87:Q94)))/S87</f>
        <v>6.9866574674095863E-2</v>
      </c>
    </row>
    <row r="100" spans="1:20" x14ac:dyDescent="0.3">
      <c r="B100" s="2" t="s">
        <v>27</v>
      </c>
      <c r="C100">
        <f>B99/D99</f>
        <v>5.0169744952001952E-2</v>
      </c>
      <c r="O100" s="2" t="s">
        <v>27</v>
      </c>
      <c r="P100">
        <f>O99/Q99</f>
        <v>0.21001009851551286</v>
      </c>
    </row>
    <row r="105" spans="1:20" ht="15.6" x14ac:dyDescent="0.35">
      <c r="A105" s="1" t="s">
        <v>17</v>
      </c>
      <c r="B105" s="1" t="s">
        <v>16</v>
      </c>
      <c r="C105" s="2" t="s">
        <v>18</v>
      </c>
      <c r="D105" s="2" t="s">
        <v>19</v>
      </c>
      <c r="E105" s="3" t="s">
        <v>20</v>
      </c>
      <c r="F105" s="4">
        <v>7.72</v>
      </c>
      <c r="G105" s="4" t="s">
        <v>21</v>
      </c>
      <c r="N105" s="1" t="s">
        <v>17</v>
      </c>
      <c r="O105" s="1" t="s">
        <v>16</v>
      </c>
      <c r="P105" s="2" t="s">
        <v>18</v>
      </c>
      <c r="Q105" s="2" t="s">
        <v>19</v>
      </c>
      <c r="R105" s="3" t="s">
        <v>20</v>
      </c>
      <c r="S105" s="4">
        <v>4.43</v>
      </c>
      <c r="T105" s="4" t="s">
        <v>21</v>
      </c>
    </row>
    <row r="106" spans="1:20" x14ac:dyDescent="0.3">
      <c r="A106" s="4" t="s">
        <v>21</v>
      </c>
      <c r="B106" s="4" t="s">
        <v>5</v>
      </c>
      <c r="C106" s="4" t="s">
        <v>5</v>
      </c>
      <c r="D106" s="4" t="s">
        <v>24</v>
      </c>
      <c r="E106" s="3" t="s">
        <v>22</v>
      </c>
      <c r="F106" s="4"/>
      <c r="G106" s="4" t="s">
        <v>5</v>
      </c>
      <c r="N106" s="4" t="s">
        <v>21</v>
      </c>
      <c r="O106" s="4" t="s">
        <v>5</v>
      </c>
      <c r="P106" s="4" t="s">
        <v>5</v>
      </c>
      <c r="Q106" s="4" t="s">
        <v>24</v>
      </c>
      <c r="R106" s="3" t="s">
        <v>22</v>
      </c>
      <c r="S106" s="4"/>
      <c r="T106" s="4" t="s">
        <v>5</v>
      </c>
    </row>
    <row r="107" spans="1:20" x14ac:dyDescent="0.3">
      <c r="A107">
        <v>0</v>
      </c>
      <c r="B107">
        <v>0</v>
      </c>
      <c r="C107">
        <v>0</v>
      </c>
      <c r="D107">
        <v>0</v>
      </c>
      <c r="E107" s="3" t="s">
        <v>23</v>
      </c>
      <c r="F107" s="4">
        <v>24.15</v>
      </c>
      <c r="G107" s="4" t="s">
        <v>5</v>
      </c>
      <c r="N107">
        <v>0</v>
      </c>
      <c r="O107">
        <v>0</v>
      </c>
      <c r="P107">
        <v>0</v>
      </c>
      <c r="Q107">
        <v>0</v>
      </c>
      <c r="R107" s="3" t="s">
        <v>23</v>
      </c>
      <c r="S107" s="4">
        <v>44.15</v>
      </c>
      <c r="T107" s="4" t="s">
        <v>5</v>
      </c>
    </row>
    <row r="108" spans="1:20" x14ac:dyDescent="0.3">
      <c r="A108">
        <v>0.01</v>
      </c>
      <c r="B108">
        <v>3</v>
      </c>
      <c r="C108">
        <f>SQRT((B108^2)+($F$107^2))</f>
        <v>24.335622038485063</v>
      </c>
      <c r="D108">
        <f>(B108/$F$107)</f>
        <v>0.12422360248447206</v>
      </c>
      <c r="E108" s="3" t="s">
        <v>1</v>
      </c>
      <c r="F108" s="4">
        <v>0.26</v>
      </c>
      <c r="G108" s="4" t="s">
        <v>5</v>
      </c>
      <c r="N108">
        <v>0.01</v>
      </c>
      <c r="O108">
        <v>1.5</v>
      </c>
      <c r="P108">
        <f>SQRT((O108^2)+($S$107^2))</f>
        <v>44.175473964633362</v>
      </c>
      <c r="Q108">
        <f>(O108/$S$107)</f>
        <v>3.3975084937712348E-2</v>
      </c>
      <c r="R108" s="3" t="s">
        <v>1</v>
      </c>
      <c r="S108" s="4">
        <v>1.3</v>
      </c>
      <c r="T108" s="4" t="s">
        <v>5</v>
      </c>
    </row>
    <row r="109" spans="1:20" x14ac:dyDescent="0.3">
      <c r="A109">
        <v>0.02</v>
      </c>
      <c r="B109">
        <v>3.5</v>
      </c>
      <c r="C109">
        <f t="shared" ref="C109:C114" si="17">SQRT((B109^2)+($F$107^2))</f>
        <v>24.402305218974703</v>
      </c>
      <c r="D109">
        <f t="shared" ref="D109:D114" si="18">(B109/$F$107)</f>
        <v>0.14492753623188406</v>
      </c>
      <c r="N109">
        <v>0.02</v>
      </c>
      <c r="O109">
        <v>2</v>
      </c>
      <c r="P109">
        <f t="shared" ref="P109:P114" si="19">SQRT((O109^2)+($S$107^2))</f>
        <v>44.195276896971691</v>
      </c>
      <c r="Q109">
        <f t="shared" ref="Q109:Q114" si="20">(O109/$S$107)</f>
        <v>4.5300113250283131E-2</v>
      </c>
    </row>
    <row r="110" spans="1:20" x14ac:dyDescent="0.3">
      <c r="A110">
        <v>0.03</v>
      </c>
      <c r="B110">
        <v>5</v>
      </c>
      <c r="C110">
        <f t="shared" si="17"/>
        <v>24.662167382450392</v>
      </c>
      <c r="D110">
        <f t="shared" si="18"/>
        <v>0.20703933747412009</v>
      </c>
      <c r="N110">
        <v>0.04</v>
      </c>
      <c r="O110">
        <v>3</v>
      </c>
      <c r="P110">
        <f t="shared" si="19"/>
        <v>44.251807872673403</v>
      </c>
      <c r="Q110">
        <f t="shared" si="20"/>
        <v>6.7950169875424696E-2</v>
      </c>
    </row>
    <row r="111" spans="1:20" x14ac:dyDescent="0.3">
      <c r="A111">
        <v>0.04</v>
      </c>
      <c r="B111">
        <v>6.5</v>
      </c>
      <c r="C111">
        <f t="shared" si="17"/>
        <v>25.009448214624808</v>
      </c>
      <c r="D111">
        <f t="shared" si="18"/>
        <v>0.2691511387163561</v>
      </c>
      <c r="N111">
        <v>0.06</v>
      </c>
      <c r="O111">
        <v>4</v>
      </c>
      <c r="P111">
        <f t="shared" si="19"/>
        <v>44.330830129831767</v>
      </c>
      <c r="Q111">
        <f t="shared" si="20"/>
        <v>9.0600226500566261E-2</v>
      </c>
    </row>
    <row r="112" spans="1:20" x14ac:dyDescent="0.3">
      <c r="A112">
        <v>0.06</v>
      </c>
      <c r="B112">
        <v>7</v>
      </c>
      <c r="C112">
        <f t="shared" si="17"/>
        <v>25.144035077926532</v>
      </c>
      <c r="D112">
        <f t="shared" si="18"/>
        <v>0.28985507246376813</v>
      </c>
      <c r="N112">
        <v>0.08</v>
      </c>
      <c r="O112">
        <v>5</v>
      </c>
      <c r="P112">
        <f t="shared" si="19"/>
        <v>44.432223667063973</v>
      </c>
      <c r="Q112">
        <f t="shared" si="20"/>
        <v>0.11325028312570781</v>
      </c>
    </row>
    <row r="113" spans="1:17" x14ac:dyDescent="0.3">
      <c r="A113">
        <v>0.08</v>
      </c>
      <c r="B113">
        <v>7.5</v>
      </c>
      <c r="C113">
        <f t="shared" si="17"/>
        <v>25.287793498049606</v>
      </c>
      <c r="D113">
        <f t="shared" si="18"/>
        <v>0.31055900621118016</v>
      </c>
      <c r="N113">
        <v>0.13</v>
      </c>
      <c r="O113">
        <v>6.5</v>
      </c>
      <c r="P113">
        <f t="shared" si="19"/>
        <v>44.6259173575177</v>
      </c>
      <c r="Q113">
        <f t="shared" si="20"/>
        <v>0.14722536806342015</v>
      </c>
    </row>
    <row r="114" spans="1:17" x14ac:dyDescent="0.3">
      <c r="A114">
        <v>0.12</v>
      </c>
      <c r="B114">
        <v>8</v>
      </c>
      <c r="C114">
        <f t="shared" si="17"/>
        <v>25.440567996803843</v>
      </c>
      <c r="D114">
        <f t="shared" si="18"/>
        <v>0.33126293995859213</v>
      </c>
      <c r="N114">
        <v>0.15</v>
      </c>
      <c r="O114">
        <v>7</v>
      </c>
      <c r="P114">
        <f t="shared" si="19"/>
        <v>44.701482078338294</v>
      </c>
      <c r="Q114">
        <f t="shared" si="20"/>
        <v>0.15855039637599094</v>
      </c>
    </row>
    <row r="118" spans="1:17" x14ac:dyDescent="0.3">
      <c r="D118">
        <f>TAN(AVERAGE(D107:D114))</f>
        <v>0.21275287417790792</v>
      </c>
      <c r="Q118">
        <f>TAN(AVERAGE(Q107:Q114))</f>
        <v>8.229146023255865E-2</v>
      </c>
    </row>
    <row r="119" spans="1:17" x14ac:dyDescent="0.3">
      <c r="A119" s="2" t="s">
        <v>25</v>
      </c>
      <c r="B119">
        <f>AVERAGE(A107:A114)/F105</f>
        <v>5.8290155440414507E-3</v>
      </c>
      <c r="C119" s="2" t="s">
        <v>26</v>
      </c>
      <c r="D119">
        <f>(AVERAGE(C107:C114)*TAN(AVERAGE(D107:D114)))/F107</f>
        <v>0.19192020460901299</v>
      </c>
      <c r="N119" s="2" t="s">
        <v>25</v>
      </c>
      <c r="O119">
        <f>AVERAGE(N107:N114)/S105</f>
        <v>1.3826185101580136E-2</v>
      </c>
      <c r="P119" s="2" t="s">
        <v>26</v>
      </c>
      <c r="Q119">
        <f>(AVERAGE(P107:P114)*TAN(AVERAGE(Q107:Q114)))/S107</f>
        <v>7.2392490000066215E-2</v>
      </c>
    </row>
    <row r="120" spans="1:17" x14ac:dyDescent="0.3">
      <c r="B120" s="2" t="s">
        <v>27</v>
      </c>
      <c r="C120">
        <f>B119/D119</f>
        <v>3.0372078624637457E-2</v>
      </c>
      <c r="O120" s="2" t="s">
        <v>27</v>
      </c>
      <c r="P120">
        <f>O119/Q119</f>
        <v>0.19098921865469043</v>
      </c>
    </row>
    <row r="125" spans="1:17" ht="15.6" x14ac:dyDescent="0.35">
      <c r="A125" s="1" t="s">
        <v>17</v>
      </c>
      <c r="B125" s="1" t="s">
        <v>16</v>
      </c>
      <c r="C125" s="2" t="s">
        <v>18</v>
      </c>
      <c r="D125" s="2" t="s">
        <v>19</v>
      </c>
      <c r="E125" s="3" t="s">
        <v>20</v>
      </c>
      <c r="F125" s="4">
        <v>7.78</v>
      </c>
      <c r="G125" s="4" t="s">
        <v>21</v>
      </c>
    </row>
    <row r="126" spans="1:17" x14ac:dyDescent="0.3">
      <c r="A126" s="4" t="s">
        <v>21</v>
      </c>
      <c r="B126" s="4" t="s">
        <v>5</v>
      </c>
      <c r="C126" s="4" t="s">
        <v>5</v>
      </c>
      <c r="D126" s="4" t="s">
        <v>24</v>
      </c>
      <c r="E126" s="3" t="s">
        <v>22</v>
      </c>
      <c r="F126" s="4"/>
      <c r="G126" s="4" t="s">
        <v>5</v>
      </c>
    </row>
    <row r="127" spans="1:17" x14ac:dyDescent="0.3">
      <c r="A127">
        <v>0</v>
      </c>
      <c r="B127">
        <v>0</v>
      </c>
      <c r="C127">
        <v>0</v>
      </c>
      <c r="D127">
        <v>0</v>
      </c>
      <c r="E127" s="3" t="s">
        <v>23</v>
      </c>
      <c r="F127" s="4">
        <v>19.149999999999999</v>
      </c>
      <c r="G127" s="4" t="s">
        <v>5</v>
      </c>
    </row>
    <row r="128" spans="1:17" x14ac:dyDescent="0.3">
      <c r="A128">
        <v>0.01</v>
      </c>
      <c r="B128">
        <v>4</v>
      </c>
      <c r="C128">
        <f>SQRT((B128^2)+($F$127^2))</f>
        <v>19.563294712292201</v>
      </c>
      <c r="D128">
        <f>(B128/$F$127)</f>
        <v>0.20887728459530028</v>
      </c>
      <c r="E128" s="3" t="s">
        <v>1</v>
      </c>
      <c r="F128" s="4">
        <v>0.26</v>
      </c>
      <c r="G128" s="4" t="s">
        <v>5</v>
      </c>
    </row>
    <row r="129" spans="1:4" x14ac:dyDescent="0.3">
      <c r="A129">
        <v>0.02</v>
      </c>
      <c r="B129">
        <v>4.5</v>
      </c>
      <c r="C129">
        <f t="shared" ref="C129:C134" si="21">SQRT((B129^2)+($F$127^2))</f>
        <v>19.671616608708089</v>
      </c>
      <c r="D129">
        <f t="shared" ref="D129:D134" si="22">(B129/$F$127)</f>
        <v>0.2349869451697128</v>
      </c>
    </row>
    <row r="130" spans="1:4" x14ac:dyDescent="0.3">
      <c r="A130">
        <v>0.03</v>
      </c>
      <c r="B130">
        <v>5</v>
      </c>
      <c r="C130">
        <f t="shared" si="21"/>
        <v>19.791980699263021</v>
      </c>
      <c r="D130">
        <f t="shared" si="22"/>
        <v>0.26109660574412535</v>
      </c>
    </row>
    <row r="131" spans="1:4" x14ac:dyDescent="0.3">
      <c r="A131">
        <v>0.04</v>
      </c>
      <c r="B131">
        <v>6</v>
      </c>
      <c r="C131">
        <f t="shared" si="21"/>
        <v>20.067947079858467</v>
      </c>
      <c r="D131">
        <f t="shared" si="22"/>
        <v>0.3133159268929504</v>
      </c>
    </row>
    <row r="132" spans="1:4" x14ac:dyDescent="0.3">
      <c r="A132">
        <v>0.05</v>
      </c>
      <c r="B132">
        <v>6.5</v>
      </c>
      <c r="C132">
        <f t="shared" si="21"/>
        <v>20.223068510985172</v>
      </c>
      <c r="D132">
        <f t="shared" si="22"/>
        <v>0.33942558746736295</v>
      </c>
    </row>
    <row r="133" spans="1:4" x14ac:dyDescent="0.3">
      <c r="A133">
        <v>7.0000000000000007E-2</v>
      </c>
      <c r="B133">
        <v>8</v>
      </c>
      <c r="C133">
        <f t="shared" si="21"/>
        <v>20.753855063577948</v>
      </c>
      <c r="D133">
        <f t="shared" si="22"/>
        <v>0.41775456919060056</v>
      </c>
    </row>
    <row r="134" spans="1:4" x14ac:dyDescent="0.3">
      <c r="A134">
        <v>0.1</v>
      </c>
      <c r="B134">
        <v>10</v>
      </c>
      <c r="C134">
        <f t="shared" si="21"/>
        <v>21.603761246597777</v>
      </c>
      <c r="D134">
        <f t="shared" si="22"/>
        <v>0.52219321148825071</v>
      </c>
    </row>
    <row r="138" spans="1:4" x14ac:dyDescent="0.3">
      <c r="D138">
        <f>TAN(AVERAGE(D127:D134))</f>
        <v>0.29537279685693146</v>
      </c>
    </row>
    <row r="139" spans="1:4" x14ac:dyDescent="0.3">
      <c r="A139" s="2" t="s">
        <v>25</v>
      </c>
      <c r="B139">
        <f>AVERAGE(A127:A134)/F125</f>
        <v>5.1413881748071984E-3</v>
      </c>
      <c r="C139" s="2" t="s">
        <v>26</v>
      </c>
      <c r="D139">
        <f>(AVERAGE(C127:C134)*TAN(AVERAGE(D127:D134)))/F127</f>
        <v>0.27315336649347494</v>
      </c>
    </row>
    <row r="140" spans="1:4" x14ac:dyDescent="0.3">
      <c r="B140" s="2" t="s">
        <v>27</v>
      </c>
      <c r="C140">
        <f>B139/D139</f>
        <v>1.8822349659490707E-2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Martin</dc:creator>
  <cp:keywords/>
  <dc:description/>
  <cp:lastModifiedBy>Yahriel Salinas-Reyes</cp:lastModifiedBy>
  <cp:revision/>
  <dcterms:created xsi:type="dcterms:W3CDTF">2020-02-25T14:11:17Z</dcterms:created>
  <dcterms:modified xsi:type="dcterms:W3CDTF">2023-03-03T00:14:32Z</dcterms:modified>
  <cp:category/>
  <cp:contentStatus/>
</cp:coreProperties>
</file>