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tables/table1.xml" ContentType="application/vnd.openxmlformats-officedocument.spreadsheetml.table+xml"/>
  <Override PartName="/xl/pivotTables/pivotTable1.xml" ContentType="application/vnd.openxmlformats-officedocument.spreadsheetml.pivotTable+xml"/>
  <Override PartName="/xl/drawings/drawing4.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drawings/drawing5.xml" ContentType="application/vnd.openxmlformats-officedocument.drawing+xml"/>
  <Override PartName="/xl/timelines/timeline1.xml" ContentType="application/vnd.ms-excel.timeline+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11"/>
  <workbookPr hidePivotFieldList="1" defaultThemeVersion="166925"/>
  <mc:AlternateContent xmlns:mc="http://schemas.openxmlformats.org/markup-compatibility/2006">
    <mc:Choice Requires="x15">
      <x15ac:absPath xmlns:x15ac="http://schemas.microsoft.com/office/spreadsheetml/2010/11/ac" url="Y:\Projects\Best Projects\Complete Accounting Cycle\"/>
    </mc:Choice>
  </mc:AlternateContent>
  <xr:revisionPtr revIDLastSave="0" documentId="13_ncr:1_{B3D0A5A0-AE73-455C-A4D1-2FA4E06735DC}" xr6:coauthVersionLast="47" xr6:coauthVersionMax="47" xr10:uidLastSave="{00000000-0000-0000-0000-000000000000}"/>
  <bookViews>
    <workbookView xWindow="-110" yWindow="-110" windowWidth="19420" windowHeight="10420" xr2:uid="{C2963413-7C9F-4DD1-930E-D980278711B6}"/>
  </bookViews>
  <sheets>
    <sheet name="Main" sheetId="1" r:id="rId1"/>
    <sheet name="Chart of Accounts" sheetId="7" r:id="rId2"/>
    <sheet name="General Entries" sheetId="2" r:id="rId3"/>
    <sheet name="Ledger" sheetId="3" r:id="rId4"/>
    <sheet name="Trial Balance" sheetId="8" r:id="rId5"/>
    <sheet name="Income Statement" sheetId="5" r:id="rId6"/>
    <sheet name="Balance Sheet" sheetId="6" r:id="rId7"/>
    <sheet name="Cash flow Statement" sheetId="10" r:id="rId8"/>
  </sheets>
  <definedNames>
    <definedName name="NativeTimeline_Date">#N/A</definedName>
    <definedName name="Slicer_Account">#N/A</definedName>
  </definedNames>
  <calcPr calcId="191029"/>
  <pivotCaches>
    <pivotCache cacheId="0" r:id="rId9"/>
  </pivotCaches>
  <extLst>
    <ext xmlns:x14="http://schemas.microsoft.com/office/spreadsheetml/2009/9/main" uri="{BBE1A952-AA13-448e-AADC-164F8A28A991}">
      <x14:slicerCaches>
        <x14:slicerCache r:id="rId10"/>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1"/>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26" i="10" l="1"/>
  <c r="L27" i="10" s="1"/>
  <c r="J21" i="10"/>
  <c r="L22" i="10" s="1"/>
  <c r="E12" i="10"/>
  <c r="E13" i="10"/>
  <c r="E14" i="10"/>
  <c r="E15" i="10"/>
  <c r="E11" i="10"/>
  <c r="J12" i="10"/>
  <c r="J13" i="10"/>
  <c r="J14" i="10"/>
  <c r="J15" i="10"/>
  <c r="J11" i="10"/>
  <c r="K8" i="10"/>
  <c r="K25" i="6"/>
  <c r="K16" i="6"/>
  <c r="K15" i="6"/>
  <c r="G18" i="6"/>
  <c r="G16" i="6"/>
  <c r="G17" i="6"/>
  <c r="G15" i="6"/>
  <c r="G10" i="6"/>
  <c r="H11" i="6" s="1"/>
  <c r="H13" i="5"/>
  <c r="H12" i="5"/>
  <c r="I14" i="5" s="1"/>
  <c r="I7" i="5"/>
  <c r="I6" i="5"/>
  <c r="A3" i="3"/>
  <c r="C3" i="3" s="1"/>
  <c r="K16" i="10" l="1"/>
  <c r="L17" i="10"/>
  <c r="L31" i="10" s="1"/>
  <c r="M19" i="6"/>
  <c r="M21" i="6" s="1"/>
  <c r="H19" i="6"/>
  <c r="H22" i="6" s="1"/>
  <c r="I8" i="5"/>
  <c r="I15" i="5" s="1"/>
  <c r="I16" i="5" l="1"/>
  <c r="I17" i="5" s="1"/>
  <c r="K26" i="6" s="1"/>
  <c r="M27" i="6" s="1"/>
  <c r="M29" i="6"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Yahya</author>
  </authors>
  <commentList>
    <comment ref="O9" authorId="0" shapeId="0" xr:uid="{B04AE68E-06C7-483E-BAF2-9700FCBEF3FB}">
      <text>
        <r>
          <rPr>
            <b/>
            <sz val="9"/>
            <color indexed="81"/>
            <rFont val="Tahoma"/>
            <family val="2"/>
          </rPr>
          <t>Yahya:</t>
        </r>
        <r>
          <rPr>
            <sz val="9"/>
            <color indexed="81"/>
            <rFont val="Tahoma"/>
            <family val="2"/>
          </rPr>
          <t xml:space="preserve">
Only Take Changes 
Opening balance - Ending balance</t>
        </r>
      </text>
    </comment>
  </commentList>
</comments>
</file>

<file path=xl/sharedStrings.xml><?xml version="1.0" encoding="utf-8"?>
<sst xmlns="http://schemas.openxmlformats.org/spreadsheetml/2006/main" count="297" uniqueCount="109">
  <si>
    <t>Date</t>
  </si>
  <si>
    <t>Description</t>
  </si>
  <si>
    <t>Debit</t>
  </si>
  <si>
    <t>Credit</t>
  </si>
  <si>
    <t>Assets</t>
  </si>
  <si>
    <t>Equity</t>
  </si>
  <si>
    <t>Expenses</t>
  </si>
  <si>
    <t>Revenue</t>
  </si>
  <si>
    <t>Current Assets</t>
  </si>
  <si>
    <t>Contra  Revenue</t>
  </si>
  <si>
    <t>Accounts</t>
  </si>
  <si>
    <t>Sub Accounts</t>
  </si>
  <si>
    <t>Individual Accounts</t>
  </si>
  <si>
    <t>Establisting a Business</t>
  </si>
  <si>
    <t>Account</t>
  </si>
  <si>
    <t>Cash</t>
  </si>
  <si>
    <t>Equity-Yahya</t>
  </si>
  <si>
    <t>Bank</t>
  </si>
  <si>
    <t>Deposit into Bank</t>
  </si>
  <si>
    <t>Inventory</t>
  </si>
  <si>
    <t>Current Liabilities</t>
  </si>
  <si>
    <t>Liabilities</t>
  </si>
  <si>
    <t>Fixed Liabilities</t>
  </si>
  <si>
    <t>Mr Khan</t>
  </si>
  <si>
    <t>Purchased Inventory</t>
  </si>
  <si>
    <t>Sales</t>
  </si>
  <si>
    <t>Sold the Intentory for Cash</t>
  </si>
  <si>
    <t>Cost of Goods Sold</t>
  </si>
  <si>
    <t>Adjust Entry against COGS</t>
  </si>
  <si>
    <t>Ali</t>
  </si>
  <si>
    <t>Inventroy Sold on Credit</t>
  </si>
  <si>
    <t>Electricity</t>
  </si>
  <si>
    <t>Paid Electricity Bill</t>
  </si>
  <si>
    <t>Salary</t>
  </si>
  <si>
    <t>Paid Salaries</t>
  </si>
  <si>
    <t>Paid to Mr Khan</t>
  </si>
  <si>
    <t>Received From Ali</t>
  </si>
  <si>
    <t>Grand Total</t>
  </si>
  <si>
    <t>Sum of Debit</t>
  </si>
  <si>
    <t>Sum of Credit</t>
  </si>
  <si>
    <t>Sum of Balance</t>
  </si>
  <si>
    <t>Trial Balance</t>
  </si>
  <si>
    <t>Income Statement</t>
  </si>
  <si>
    <t>For the Period 1st Jan 2024 To 31st March 2024</t>
  </si>
  <si>
    <t>Gross Profit</t>
  </si>
  <si>
    <t>Total of Operating Expenses</t>
  </si>
  <si>
    <t>Operating Profit</t>
  </si>
  <si>
    <t>Tax</t>
  </si>
  <si>
    <t>Tax (15%)</t>
  </si>
  <si>
    <t>Net Profit</t>
  </si>
  <si>
    <t xml:space="preserve"> XYZ</t>
  </si>
  <si>
    <t>Govt</t>
  </si>
  <si>
    <t>Payable Taxes To Govt</t>
  </si>
  <si>
    <t>Fixed Assets</t>
  </si>
  <si>
    <t>Liabilities &amp; Equity</t>
  </si>
  <si>
    <t>Shop</t>
  </si>
  <si>
    <t>Purchased a Shop</t>
  </si>
  <si>
    <t>Total of Fixed Assets</t>
  </si>
  <si>
    <t>Total of Current Assets</t>
  </si>
  <si>
    <t>Total of Assets</t>
  </si>
  <si>
    <r>
      <rPr>
        <b/>
        <i/>
        <sz val="14"/>
        <color theme="1"/>
        <rFont val="Times New Roman"/>
        <family val="1"/>
      </rPr>
      <t xml:space="preserve"> </t>
    </r>
    <r>
      <rPr>
        <b/>
        <i/>
        <u/>
        <sz val="14"/>
        <color theme="1"/>
        <rFont val="Times New Roman"/>
        <family val="1"/>
      </rPr>
      <t>Fixed Assets</t>
    </r>
  </si>
  <si>
    <r>
      <t xml:space="preserve">  </t>
    </r>
    <r>
      <rPr>
        <b/>
        <i/>
        <u/>
        <sz val="14"/>
        <color theme="1"/>
        <rFont val="Times New Roman"/>
        <family val="1"/>
      </rPr>
      <t>Fixed Liabilities</t>
    </r>
  </si>
  <si>
    <t>Total of Current Liabilities</t>
  </si>
  <si>
    <t xml:space="preserve"> </t>
  </si>
  <si>
    <t>Total of Liabilities</t>
  </si>
  <si>
    <t>Retained Earning</t>
  </si>
  <si>
    <t>Total of Equity</t>
  </si>
  <si>
    <t>Total of liabilities &amp; Equity</t>
  </si>
  <si>
    <t xml:space="preserve">                                    XYZ</t>
  </si>
  <si>
    <t>Operating Expenses</t>
  </si>
  <si>
    <t xml:space="preserve">                                                        As on March 2024</t>
  </si>
  <si>
    <t>Cash Flow Statement</t>
  </si>
  <si>
    <t>CASH FLOW FROM OPERATING ACTIVITIES:</t>
  </si>
  <si>
    <t>NON CASH EXPENSES</t>
  </si>
  <si>
    <t>Depreciation</t>
  </si>
  <si>
    <t>Changes in Working Capital</t>
  </si>
  <si>
    <t>Assets Increases</t>
  </si>
  <si>
    <t>Assets Decrease</t>
  </si>
  <si>
    <t>Minus</t>
  </si>
  <si>
    <t>Addition</t>
  </si>
  <si>
    <t xml:space="preserve">Liabilities Increases </t>
  </si>
  <si>
    <t>Cash inflows</t>
  </si>
  <si>
    <t>Liabilities Decrease</t>
  </si>
  <si>
    <t>Cash Outflows</t>
  </si>
  <si>
    <t>Cash Outflow</t>
  </si>
  <si>
    <t>Cash Inflows</t>
  </si>
  <si>
    <r>
      <rPr>
        <b/>
        <i/>
        <sz val="11"/>
        <color theme="1"/>
        <rFont val="Calibri"/>
        <family val="2"/>
        <scheme val="minor"/>
      </rPr>
      <t xml:space="preserve">Working Capital = </t>
    </r>
    <r>
      <rPr>
        <sz val="11"/>
        <color theme="1"/>
        <rFont val="Calibri"/>
        <family val="2"/>
        <scheme val="minor"/>
      </rPr>
      <t>Current Assets = Current Liabilities</t>
    </r>
  </si>
  <si>
    <t xml:space="preserve">                                Balance Sheet</t>
  </si>
  <si>
    <t>Net Changes in Working Capital</t>
  </si>
  <si>
    <t>CASH FLOW FROM INVESTING ACTIVITIES:</t>
  </si>
  <si>
    <t xml:space="preserve">CAPITAL EXPENDITURES / ACQUISION OF ASSETS </t>
  </si>
  <si>
    <t>Proceed from Sales of Assests</t>
  </si>
  <si>
    <t>Acquision of Shop</t>
  </si>
  <si>
    <t>NET CASH FLOWS FROM OPERATING ACTIVITIES</t>
  </si>
  <si>
    <t>NET CASH FLOWS FROM INVESTING ACTIVITIES</t>
  </si>
  <si>
    <t>CASH FLOW FROM FINANCING ACTIVITIES:</t>
  </si>
  <si>
    <t>TWO MAIN SOURCE OF FINANCING</t>
  </si>
  <si>
    <t>Debts</t>
  </si>
  <si>
    <t>Qwner Equity</t>
  </si>
  <si>
    <t>Equity Increases</t>
  </si>
  <si>
    <t>Equity Decreases</t>
  </si>
  <si>
    <t>Cash Outsflows</t>
  </si>
  <si>
    <t>Debt Decreases</t>
  </si>
  <si>
    <t>Debt Increases</t>
  </si>
  <si>
    <t>Equity Finance By Yahya</t>
  </si>
  <si>
    <t>NET CASH FLOWS FROM FINANCING ACTIVITIES</t>
  </si>
  <si>
    <t>OPENING BALANCE OF CASH AS ON 1 JAN 2024</t>
  </si>
  <si>
    <t>ENDING BALANCE OF CASH AS ON 30 MAR 2024</t>
  </si>
  <si>
    <t xml:space="preserve">           XYZ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</si>
</sst>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1" formatCode="_(* #,##0_);_(* \(#,##0\);_(* &quot;-&quot;_);_(@_)"/>
    <numFmt numFmtId="43" formatCode="_(* #,##0.00_);_(* \(#,##0.00\);_(* &quot;-&quot;??_);_(@_)"/>
    <numFmt numFmtId="164" formatCode="_(* #,##0_);_(* \(#,##0\);_(* &quot;-&quot;??_);_(@_)"/>
  </numFmts>
  <fonts count="33" x14ac:knownFonts="1">
    <font>
      <sz val="11"/>
      <color theme="1"/>
      <name val="Calibri"/>
      <family val="2"/>
      <scheme val="minor"/>
    </font>
    <font>
      <sz val="11"/>
      <color theme="1"/>
      <name val="Calibri"/>
      <family val="2"/>
      <scheme val="minor"/>
    </font>
    <font>
      <sz val="11"/>
      <color theme="4" tint="-0.249977111117893"/>
      <name val="Calibri"/>
      <family val="2"/>
      <scheme val="minor"/>
    </font>
    <font>
      <sz val="12.5"/>
      <color theme="1" tint="0.34998626667073579"/>
      <name val="Times New Roman"/>
      <family val="1"/>
    </font>
    <font>
      <b/>
      <sz val="12"/>
      <color theme="4" tint="-0.249977111117893"/>
      <name val="Times New Roman"/>
      <family val="1"/>
    </font>
    <font>
      <b/>
      <i/>
      <sz val="28"/>
      <color theme="1"/>
      <name val="Times New Roman"/>
      <family val="1"/>
    </font>
    <font>
      <b/>
      <i/>
      <sz val="20"/>
      <color theme="1"/>
      <name val="Times New Roman"/>
      <family val="1"/>
    </font>
    <font>
      <b/>
      <sz val="11"/>
      <color theme="1"/>
      <name val="Calibri"/>
      <family val="2"/>
      <scheme val="minor"/>
    </font>
    <font>
      <sz val="14"/>
      <color theme="1"/>
      <name val="Calibri"/>
      <family val="2"/>
      <scheme val="minor"/>
    </font>
    <font>
      <b/>
      <i/>
      <sz val="16"/>
      <color theme="1"/>
      <name val="Times New Roman"/>
      <family val="1"/>
    </font>
    <font>
      <b/>
      <i/>
      <sz val="28"/>
      <color theme="1"/>
      <name val="Calibri"/>
      <family val="2"/>
      <scheme val="minor"/>
    </font>
    <font>
      <sz val="12"/>
      <color theme="1"/>
      <name val="Calibri"/>
      <family val="2"/>
      <scheme val="minor"/>
    </font>
    <font>
      <b/>
      <i/>
      <sz val="11"/>
      <color theme="1"/>
      <name val="Calibri"/>
      <family val="2"/>
      <scheme val="minor"/>
    </font>
    <font>
      <b/>
      <i/>
      <sz val="14"/>
      <color theme="1"/>
      <name val="Calibri"/>
      <family val="2"/>
      <scheme val="minor"/>
    </font>
    <font>
      <b/>
      <i/>
      <sz val="12"/>
      <color theme="1"/>
      <name val="Calibri"/>
      <family val="2"/>
      <scheme val="minor"/>
    </font>
    <font>
      <b/>
      <i/>
      <sz val="13"/>
      <color theme="1"/>
      <name val="Calibri"/>
      <family val="2"/>
      <scheme val="minor"/>
    </font>
    <font>
      <b/>
      <i/>
      <sz val="18"/>
      <color theme="1"/>
      <name val="Times New Roman"/>
      <family val="1"/>
    </font>
    <font>
      <b/>
      <sz val="12"/>
      <color theme="1"/>
      <name val="Calibri"/>
      <family val="2"/>
      <scheme val="minor"/>
    </font>
    <font>
      <b/>
      <i/>
      <sz val="14"/>
      <color theme="1"/>
      <name val="Times New Roman"/>
      <family val="1"/>
    </font>
    <font>
      <b/>
      <i/>
      <sz val="12"/>
      <color theme="1"/>
      <name val="Times New Roman"/>
      <family val="1"/>
    </font>
    <font>
      <sz val="11"/>
      <color theme="1"/>
      <name val="Times New Roman"/>
      <family val="1"/>
    </font>
    <font>
      <sz val="12"/>
      <color theme="1"/>
      <name val="Times New Roman"/>
      <family val="1"/>
    </font>
    <font>
      <b/>
      <i/>
      <u/>
      <sz val="18"/>
      <color theme="1"/>
      <name val="Times New Roman"/>
      <family val="1"/>
    </font>
    <font>
      <b/>
      <i/>
      <u/>
      <sz val="14"/>
      <color theme="1"/>
      <name val="Times New Roman"/>
      <family val="1"/>
    </font>
    <font>
      <sz val="14"/>
      <color theme="1"/>
      <name val="Times New Roman"/>
      <family val="1"/>
    </font>
    <font>
      <b/>
      <i/>
      <sz val="28"/>
      <color theme="0" tint="-0.34998626667073579"/>
      <name val="Times New Roman"/>
      <family val="1"/>
    </font>
    <font>
      <b/>
      <i/>
      <sz val="26"/>
      <color theme="1"/>
      <name val="Times New Roman"/>
      <family val="1"/>
    </font>
    <font>
      <b/>
      <i/>
      <u/>
      <sz val="11"/>
      <color theme="1"/>
      <name val="Times New Roman"/>
      <family val="1"/>
    </font>
    <font>
      <b/>
      <u/>
      <sz val="10"/>
      <color theme="1"/>
      <name val="Times New Roman"/>
      <family val="1"/>
    </font>
    <font>
      <u/>
      <sz val="11"/>
      <color theme="1"/>
      <name val="Times New Roman"/>
      <family val="1"/>
    </font>
    <font>
      <i/>
      <sz val="11"/>
      <color theme="1"/>
      <name val="Calibri"/>
      <family val="2"/>
      <scheme val="minor"/>
    </font>
    <font>
      <sz val="9"/>
      <color indexed="81"/>
      <name val="Tahoma"/>
      <family val="2"/>
    </font>
    <font>
      <b/>
      <sz val="9"/>
      <color indexed="81"/>
      <name val="Tahoma"/>
      <family val="2"/>
    </font>
  </fonts>
  <fills count="5">
    <fill>
      <patternFill patternType="none"/>
    </fill>
    <fill>
      <patternFill patternType="gray125"/>
    </fill>
    <fill>
      <patternFill patternType="solid">
        <fgColor theme="8" tint="0.79998168889431442"/>
        <bgColor indexed="64"/>
      </patternFill>
    </fill>
    <fill>
      <patternFill patternType="solid">
        <fgColor theme="0"/>
        <bgColor indexed="64"/>
      </patternFill>
    </fill>
    <fill>
      <patternFill patternType="solid">
        <fgColor rgb="FFD2E3E6"/>
        <bgColor indexed="64"/>
      </patternFill>
    </fill>
  </fills>
  <borders count="18">
    <border>
      <left/>
      <right/>
      <top/>
      <bottom/>
      <diagonal/>
    </border>
    <border>
      <left/>
      <right/>
      <top style="thin">
        <color indexed="64"/>
      </top>
      <bottom/>
      <diagonal/>
    </border>
    <border>
      <left/>
      <right style="medium">
        <color indexed="64"/>
      </right>
      <top style="medium">
        <color indexed="64"/>
      </top>
      <bottom/>
      <diagonal/>
    </border>
    <border>
      <left/>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diagonal/>
    </border>
    <border>
      <left/>
      <right/>
      <top style="thin">
        <color theme="8" tint="0.79998168889431442"/>
      </top>
      <bottom style="thin">
        <color theme="8" tint="0.79998168889431442"/>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s>
  <cellStyleXfs count="2">
    <xf numFmtId="0" fontId="0" fillId="0" borderId="0"/>
    <xf numFmtId="43" fontId="1" fillId="0" borderId="0" applyFont="0" applyFill="0" applyBorder="0" applyAlignment="0" applyProtection="0"/>
  </cellStyleXfs>
  <cellXfs count="137">
    <xf numFmtId="0" fontId="0" fillId="0" borderId="0" xfId="0"/>
    <xf numFmtId="15" fontId="0" fillId="0" borderId="0" xfId="0" applyNumberFormat="1" applyAlignment="1">
      <alignment horizontal="left"/>
    </xf>
    <xf numFmtId="0" fontId="0" fillId="0" borderId="0" xfId="0" applyAlignment="1">
      <alignment horizontal="left"/>
    </xf>
    <xf numFmtId="0" fontId="0" fillId="0" borderId="0" xfId="0" applyAlignment="1">
      <alignment horizontal="center"/>
    </xf>
    <xf numFmtId="0" fontId="2" fillId="0" borderId="0" xfId="0" applyFont="1" applyAlignment="1">
      <alignment horizontal="left"/>
    </xf>
    <xf numFmtId="164" fontId="0" fillId="0" borderId="0" xfId="1" applyNumberFormat="1" applyFont="1" applyAlignment="1">
      <alignment horizontal="center"/>
    </xf>
    <xf numFmtId="164" fontId="0" fillId="0" borderId="0" xfId="1" applyNumberFormat="1" applyFont="1" applyAlignment="1"/>
    <xf numFmtId="0" fontId="3" fillId="0" borderId="0" xfId="0" applyFont="1" applyAlignment="1">
      <alignment horizontal="left"/>
    </xf>
    <xf numFmtId="0" fontId="3" fillId="0" borderId="0" xfId="0" applyFont="1" applyAlignment="1">
      <alignment horizontal="center"/>
    </xf>
    <xf numFmtId="0" fontId="4" fillId="2" borderId="0" xfId="0" applyFont="1" applyFill="1" applyAlignment="1">
      <alignment horizontal="left"/>
    </xf>
    <xf numFmtId="0" fontId="0" fillId="0" borderId="0" xfId="0" pivotButton="1"/>
    <xf numFmtId="15" fontId="0" fillId="0" borderId="0" xfId="0" applyNumberFormat="1"/>
    <xf numFmtId="3" fontId="0" fillId="0" borderId="0" xfId="0" applyNumberFormat="1"/>
    <xf numFmtId="41" fontId="0" fillId="0" borderId="0" xfId="0" applyNumberFormat="1"/>
    <xf numFmtId="0" fontId="0" fillId="0" borderId="0" xfId="0" pivotButton="1" applyAlignment="1">
      <alignment horizontal="left"/>
    </xf>
    <xf numFmtId="0" fontId="5" fillId="0" borderId="0" xfId="0" applyFont="1"/>
    <xf numFmtId="0" fontId="6" fillId="0" borderId="0" xfId="0" applyFont="1" applyAlignment="1">
      <alignment horizontal="center" vertical="center"/>
    </xf>
    <xf numFmtId="0" fontId="16" fillId="0" borderId="0" xfId="0" applyFont="1"/>
    <xf numFmtId="0" fontId="11" fillId="0" borderId="0" xfId="0" applyFont="1" applyAlignment="1">
      <alignment horizontal="left" indent="1"/>
    </xf>
    <xf numFmtId="0" fontId="14" fillId="0" borderId="0" xfId="0" applyFont="1" applyAlignment="1">
      <alignment horizontal="left" indent="1"/>
    </xf>
    <xf numFmtId="0" fontId="0" fillId="0" borderId="0" xfId="0" applyAlignment="1">
      <alignment horizontal="left" indent="1"/>
    </xf>
    <xf numFmtId="0" fontId="0" fillId="0" borderId="0" xfId="0" applyAlignment="1">
      <alignment horizontal="left" indent="2"/>
    </xf>
    <xf numFmtId="0" fontId="7" fillId="0" borderId="0" xfId="0" applyFont="1" applyAlignment="1">
      <alignment horizontal="center"/>
    </xf>
    <xf numFmtId="0" fontId="7" fillId="0" borderId="0" xfId="0" applyFont="1"/>
    <xf numFmtId="0" fontId="17" fillId="0" borderId="0" xfId="0" applyFont="1"/>
    <xf numFmtId="0" fontId="25" fillId="0" borderId="0" xfId="0" applyFont="1" applyAlignment="1">
      <alignment horizontal="center" vertical="center"/>
    </xf>
    <xf numFmtId="0" fontId="24" fillId="3" borderId="6" xfId="0" applyFont="1" applyFill="1" applyBorder="1" applyAlignment="1">
      <alignment horizontal="left" indent="1"/>
    </xf>
    <xf numFmtId="0" fontId="27" fillId="0" borderId="0" xfId="0" applyFont="1"/>
    <xf numFmtId="0" fontId="28" fillId="0" borderId="0" xfId="0" applyFont="1"/>
    <xf numFmtId="0" fontId="29" fillId="0" borderId="0" xfId="0" applyFont="1"/>
    <xf numFmtId="0" fontId="12" fillId="0" borderId="0" xfId="0" applyFont="1"/>
    <xf numFmtId="0" fontId="0" fillId="0" borderId="16" xfId="0" applyBorder="1"/>
    <xf numFmtId="0" fontId="0" fillId="0" borderId="5" xfId="0" applyBorder="1"/>
    <xf numFmtId="0" fontId="0" fillId="4" borderId="2" xfId="0" applyFill="1" applyBorder="1"/>
    <xf numFmtId="0" fontId="0" fillId="4" borderId="6" xfId="0" applyFill="1" applyBorder="1"/>
    <xf numFmtId="0" fontId="0" fillId="4" borderId="0" xfId="0" applyFill="1"/>
    <xf numFmtId="0" fontId="0" fillId="4" borderId="7" xfId="0" applyFill="1" applyBorder="1"/>
    <xf numFmtId="0" fontId="27" fillId="4" borderId="6" xfId="0" applyFont="1" applyFill="1" applyBorder="1"/>
    <xf numFmtId="0" fontId="30" fillId="4" borderId="0" xfId="0" applyFont="1" applyFill="1"/>
    <xf numFmtId="164" fontId="30" fillId="4" borderId="0" xfId="1" applyNumberFormat="1" applyFont="1" applyFill="1" applyBorder="1" applyAlignment="1"/>
    <xf numFmtId="0" fontId="12" fillId="4" borderId="0" xfId="0" applyFont="1" applyFill="1"/>
    <xf numFmtId="0" fontId="0" fillId="4" borderId="6" xfId="0" applyFill="1" applyBorder="1" applyAlignment="1">
      <alignment horizontal="left" vertical="center"/>
    </xf>
    <xf numFmtId="0" fontId="0" fillId="4" borderId="0" xfId="0" applyFill="1" applyAlignment="1">
      <alignment horizontal="left" vertical="center" indent="1"/>
    </xf>
    <xf numFmtId="164" fontId="30" fillId="4" borderId="0" xfId="1" applyNumberFormat="1" applyFont="1" applyFill="1" applyBorder="1"/>
    <xf numFmtId="164" fontId="0" fillId="4" borderId="1" xfId="0" applyNumberFormat="1" applyFill="1" applyBorder="1" applyAlignment="1">
      <alignment horizontal="center"/>
    </xf>
    <xf numFmtId="0" fontId="14" fillId="4" borderId="6" xfId="0" applyFont="1" applyFill="1" applyBorder="1" applyAlignment="1">
      <alignment horizontal="left" indent="2"/>
    </xf>
    <xf numFmtId="0" fontId="14" fillId="4" borderId="0" xfId="0" applyFont="1" applyFill="1" applyAlignment="1">
      <alignment horizontal="left" indent="2"/>
    </xf>
    <xf numFmtId="0" fontId="11" fillId="4" borderId="0" xfId="0" applyFont="1" applyFill="1"/>
    <xf numFmtId="164" fontId="0" fillId="4" borderId="14" xfId="0" applyNumberFormat="1" applyFill="1" applyBorder="1"/>
    <xf numFmtId="0" fontId="7" fillId="4" borderId="0" xfId="0" applyFont="1" applyFill="1"/>
    <xf numFmtId="0" fontId="12" fillId="4" borderId="0" xfId="0" applyFont="1" applyFill="1" applyAlignment="1">
      <alignment horizontal="left" indent="2"/>
    </xf>
    <xf numFmtId="0" fontId="0" fillId="4" borderId="15" xfId="0" applyFill="1" applyBorder="1"/>
    <xf numFmtId="43" fontId="0" fillId="4" borderId="7" xfId="1" applyFont="1" applyFill="1" applyBorder="1" applyAlignment="1">
      <alignment horizontal="center" vertical="center"/>
    </xf>
    <xf numFmtId="164" fontId="0" fillId="4" borderId="17" xfId="0" applyNumberFormat="1" applyFill="1" applyBorder="1"/>
    <xf numFmtId="0" fontId="0" fillId="4" borderId="8" xfId="0" applyFill="1" applyBorder="1"/>
    <xf numFmtId="0" fontId="0" fillId="4" borderId="9" xfId="0" applyFill="1" applyBorder="1"/>
    <xf numFmtId="0" fontId="0" fillId="4" borderId="10" xfId="0" applyFill="1" applyBorder="1"/>
    <xf numFmtId="0" fontId="0" fillId="2" borderId="6" xfId="0" applyFill="1" applyBorder="1"/>
    <xf numFmtId="0" fontId="0" fillId="2" borderId="0" xfId="0" applyFill="1"/>
    <xf numFmtId="0" fontId="0" fillId="2" borderId="7" xfId="0" applyFill="1" applyBorder="1"/>
    <xf numFmtId="0" fontId="15" fillId="2" borderId="0" xfId="0" applyFont="1" applyFill="1"/>
    <xf numFmtId="164" fontId="11" fillId="2" borderId="0" xfId="1" applyNumberFormat="1" applyFont="1" applyFill="1" applyBorder="1" applyAlignment="1">
      <alignment vertical="center"/>
    </xf>
    <xf numFmtId="0" fontId="8" fillId="2" borderId="6" xfId="0" applyFont="1" applyFill="1" applyBorder="1"/>
    <xf numFmtId="0" fontId="13" fillId="2" borderId="0" xfId="0" applyFont="1" applyFill="1"/>
    <xf numFmtId="164" fontId="14" fillId="2" borderId="1" xfId="0" applyNumberFormat="1" applyFont="1" applyFill="1" applyBorder="1"/>
    <xf numFmtId="0" fontId="11" fillId="2" borderId="0" xfId="0" applyFont="1" applyFill="1"/>
    <xf numFmtId="0" fontId="14" fillId="2" borderId="0" xfId="0" applyFont="1" applyFill="1"/>
    <xf numFmtId="0" fontId="0" fillId="2" borderId="1" xfId="0" applyFill="1" applyBorder="1"/>
    <xf numFmtId="164" fontId="14" fillId="2" borderId="0" xfId="0" applyNumberFormat="1" applyFont="1" applyFill="1"/>
    <xf numFmtId="164" fontId="0" fillId="2" borderId="0" xfId="0" applyNumberFormat="1" applyFill="1"/>
    <xf numFmtId="164" fontId="7" fillId="2" borderId="3" xfId="0" applyNumberFormat="1" applyFont="1" applyFill="1" applyBorder="1"/>
    <xf numFmtId="0" fontId="0" fillId="2" borderId="8" xfId="0" applyFill="1" applyBorder="1"/>
    <xf numFmtId="0" fontId="0" fillId="2" borderId="9" xfId="0" applyFill="1" applyBorder="1"/>
    <xf numFmtId="0" fontId="0" fillId="2" borderId="10" xfId="0" applyFill="1" applyBorder="1"/>
    <xf numFmtId="0" fontId="22" fillId="4" borderId="6" xfId="0" applyFont="1" applyFill="1" applyBorder="1"/>
    <xf numFmtId="0" fontId="16" fillId="4" borderId="0" xfId="0" applyFont="1" applyFill="1"/>
    <xf numFmtId="0" fontId="16" fillId="4" borderId="7" xfId="0" applyFont="1" applyFill="1" applyBorder="1"/>
    <xf numFmtId="0" fontId="23" fillId="4" borderId="6" xfId="0" applyFont="1" applyFill="1" applyBorder="1"/>
    <xf numFmtId="0" fontId="18" fillId="4" borderId="6" xfId="0" applyFont="1" applyFill="1" applyBorder="1"/>
    <xf numFmtId="0" fontId="20" fillId="4" borderId="0" xfId="0" applyFont="1" applyFill="1"/>
    <xf numFmtId="0" fontId="21" fillId="4" borderId="6" xfId="0" applyFont="1" applyFill="1" applyBorder="1" applyAlignment="1">
      <alignment horizontal="left" indent="1"/>
    </xf>
    <xf numFmtId="0" fontId="11" fillId="4" borderId="0" xfId="0" applyFont="1" applyFill="1" applyAlignment="1">
      <alignment horizontal="left" indent="1"/>
    </xf>
    <xf numFmtId="0" fontId="21" fillId="4" borderId="0" xfId="0" applyFont="1" applyFill="1" applyAlignment="1">
      <alignment horizontal="left" indent="1"/>
    </xf>
    <xf numFmtId="0" fontId="11" fillId="4" borderId="7" xfId="0" applyFont="1" applyFill="1" applyBorder="1" applyAlignment="1">
      <alignment horizontal="left" indent="1"/>
    </xf>
    <xf numFmtId="0" fontId="11" fillId="4" borderId="6" xfId="0" applyFont="1" applyFill="1" applyBorder="1" applyAlignment="1">
      <alignment horizontal="left" indent="1"/>
    </xf>
    <xf numFmtId="0" fontId="18" fillId="4" borderId="6" xfId="0" applyFont="1" applyFill="1" applyBorder="1" applyAlignment="1">
      <alignment horizontal="left" indent="1"/>
    </xf>
    <xf numFmtId="0" fontId="13" fillId="4" borderId="0" xfId="0" applyFont="1" applyFill="1" applyAlignment="1">
      <alignment horizontal="left" indent="1"/>
    </xf>
    <xf numFmtId="0" fontId="14" fillId="4" borderId="0" xfId="0" applyFont="1" applyFill="1" applyAlignment="1">
      <alignment horizontal="left" indent="1"/>
    </xf>
    <xf numFmtId="164" fontId="19" fillId="4" borderId="7" xfId="1" applyNumberFormat="1" applyFont="1" applyFill="1" applyBorder="1" applyAlignment="1">
      <alignment horizontal="left" indent="1"/>
    </xf>
    <xf numFmtId="0" fontId="14" fillId="4" borderId="6" xfId="0" applyFont="1" applyFill="1" applyBorder="1" applyAlignment="1">
      <alignment horizontal="left" indent="1"/>
    </xf>
    <xf numFmtId="0" fontId="14" fillId="4" borderId="7" xfId="0" applyFont="1" applyFill="1" applyBorder="1" applyAlignment="1">
      <alignment horizontal="left" indent="1"/>
    </xf>
    <xf numFmtId="0" fontId="23" fillId="4" borderId="6" xfId="0" applyFont="1" applyFill="1" applyBorder="1" applyAlignment="1">
      <alignment horizontal="left" indent="1"/>
    </xf>
    <xf numFmtId="0" fontId="20" fillId="4" borderId="0" xfId="0" applyFont="1" applyFill="1" applyAlignment="1">
      <alignment horizontal="left" indent="1"/>
    </xf>
    <xf numFmtId="0" fontId="0" fillId="4" borderId="0" xfId="0" applyFill="1" applyAlignment="1">
      <alignment horizontal="left" indent="1"/>
    </xf>
    <xf numFmtId="0" fontId="0" fillId="4" borderId="7" xfId="0" applyFill="1" applyBorder="1" applyAlignment="1">
      <alignment horizontal="left" indent="1"/>
    </xf>
    <xf numFmtId="0" fontId="24" fillId="4" borderId="6" xfId="0" applyFont="1" applyFill="1" applyBorder="1" applyAlignment="1">
      <alignment horizontal="left" indent="1"/>
    </xf>
    <xf numFmtId="164" fontId="0" fillId="4" borderId="0" xfId="1" applyNumberFormat="1" applyFont="1" applyFill="1" applyBorder="1" applyAlignment="1">
      <alignment horizontal="left" indent="1"/>
    </xf>
    <xf numFmtId="164" fontId="21" fillId="4" borderId="0" xfId="1" applyNumberFormat="1" applyFont="1" applyFill="1" applyBorder="1" applyAlignment="1">
      <alignment horizontal="left" indent="1"/>
    </xf>
    <xf numFmtId="0" fontId="0" fillId="4" borderId="6" xfId="0" applyFill="1" applyBorder="1" applyAlignment="1">
      <alignment horizontal="left" indent="1"/>
    </xf>
    <xf numFmtId="0" fontId="24" fillId="4" borderId="0" xfId="0" applyFont="1" applyFill="1" applyAlignment="1">
      <alignment horizontal="left" indent="1"/>
    </xf>
    <xf numFmtId="0" fontId="18" fillId="4" borderId="0" xfId="0" applyFont="1" applyFill="1" applyAlignment="1">
      <alignment horizontal="left" indent="1"/>
    </xf>
    <xf numFmtId="0" fontId="13" fillId="4" borderId="6" xfId="0" applyFont="1" applyFill="1" applyBorder="1" applyAlignment="1">
      <alignment horizontal="left" indent="1"/>
    </xf>
    <xf numFmtId="0" fontId="8" fillId="4" borderId="0" xfId="0" applyFont="1" applyFill="1" applyAlignment="1">
      <alignment horizontal="left" indent="1"/>
    </xf>
    <xf numFmtId="164" fontId="14" fillId="4" borderId="7" xfId="0" applyNumberFormat="1" applyFont="1" applyFill="1" applyBorder="1" applyAlignment="1">
      <alignment horizontal="left" indent="1"/>
    </xf>
    <xf numFmtId="164" fontId="14" fillId="4" borderId="7" xfId="0" applyNumberFormat="1" applyFont="1" applyFill="1" applyBorder="1"/>
    <xf numFmtId="0" fontId="22" fillId="4" borderId="6" xfId="0" applyFont="1" applyFill="1" applyBorder="1" applyAlignment="1">
      <alignment horizontal="left" indent="1"/>
    </xf>
    <xf numFmtId="0" fontId="21" fillId="4" borderId="0" xfId="0" applyFont="1" applyFill="1"/>
    <xf numFmtId="164" fontId="17" fillId="4" borderId="7" xfId="0" applyNumberFormat="1" applyFont="1" applyFill="1" applyBorder="1"/>
    <xf numFmtId="43" fontId="11" fillId="4" borderId="7" xfId="1" applyFont="1" applyFill="1" applyBorder="1"/>
    <xf numFmtId="0" fontId="5" fillId="2" borderId="4" xfId="0" applyFont="1" applyFill="1" applyBorder="1" applyAlignment="1">
      <alignment horizontal="center"/>
    </xf>
    <xf numFmtId="0" fontId="10" fillId="2" borderId="5" xfId="0" applyFont="1" applyFill="1" applyBorder="1" applyAlignment="1">
      <alignment horizontal="center"/>
    </xf>
    <xf numFmtId="0" fontId="10" fillId="2" borderId="2" xfId="0" applyFont="1" applyFill="1" applyBorder="1" applyAlignment="1">
      <alignment horizontal="center"/>
    </xf>
    <xf numFmtId="0" fontId="9" fillId="2" borderId="6" xfId="0" applyFont="1" applyFill="1" applyBorder="1" applyAlignment="1">
      <alignment horizontal="center" vertical="center"/>
    </xf>
    <xf numFmtId="0" fontId="9" fillId="2" borderId="0" xfId="0" applyFont="1" applyFill="1" applyAlignment="1">
      <alignment horizontal="center" vertical="center"/>
    </xf>
    <xf numFmtId="0" fontId="9" fillId="2" borderId="7" xfId="0" applyFont="1" applyFill="1" applyBorder="1" applyAlignment="1">
      <alignment horizontal="center" vertical="center"/>
    </xf>
    <xf numFmtId="0" fontId="12" fillId="2" borderId="11" xfId="0" applyFont="1" applyFill="1" applyBorder="1" applyAlignment="1">
      <alignment horizontal="center"/>
    </xf>
    <xf numFmtId="0" fontId="12" fillId="2" borderId="12" xfId="0" applyFont="1" applyFill="1" applyBorder="1" applyAlignment="1">
      <alignment horizontal="center"/>
    </xf>
    <xf numFmtId="0" fontId="12" fillId="2" borderId="13" xfId="0" applyFont="1" applyFill="1" applyBorder="1" applyAlignment="1">
      <alignment horizontal="center"/>
    </xf>
    <xf numFmtId="0" fontId="17" fillId="0" borderId="0" xfId="0" applyFont="1" applyAlignment="1">
      <alignment horizontal="center"/>
    </xf>
    <xf numFmtId="0" fontId="13" fillId="2" borderId="0" xfId="0" applyFont="1" applyFill="1" applyAlignment="1">
      <alignment horizontal="left"/>
    </xf>
    <xf numFmtId="0" fontId="5" fillId="4" borderId="4" xfId="0" applyFont="1" applyFill="1" applyBorder="1" applyAlignment="1">
      <alignment vertical="center"/>
    </xf>
    <xf numFmtId="0" fontId="5" fillId="4" borderId="5" xfId="0" applyFont="1" applyFill="1" applyBorder="1" applyAlignment="1">
      <alignment vertical="center"/>
    </xf>
    <xf numFmtId="0" fontId="5" fillId="4" borderId="2" xfId="0" applyFont="1" applyFill="1" applyBorder="1" applyAlignment="1">
      <alignment vertical="center"/>
    </xf>
    <xf numFmtId="0" fontId="26" fillId="4" borderId="6" xfId="0" applyFont="1" applyFill="1" applyBorder="1" applyAlignment="1">
      <alignment vertical="center"/>
    </xf>
    <xf numFmtId="0" fontId="26" fillId="4" borderId="0" xfId="0" applyFont="1" applyFill="1" applyAlignment="1">
      <alignment vertical="center"/>
    </xf>
    <xf numFmtId="0" fontId="26" fillId="4" borderId="7" xfId="0" applyFont="1" applyFill="1" applyBorder="1" applyAlignment="1">
      <alignment vertical="center"/>
    </xf>
    <xf numFmtId="0" fontId="9" fillId="4" borderId="11" xfId="0" applyFont="1" applyFill="1" applyBorder="1" applyAlignment="1">
      <alignment vertical="center"/>
    </xf>
    <xf numFmtId="0" fontId="9" fillId="4" borderId="12" xfId="0" applyFont="1" applyFill="1" applyBorder="1" applyAlignment="1">
      <alignment vertical="center"/>
    </xf>
    <xf numFmtId="0" fontId="9" fillId="4" borderId="13" xfId="0" applyFont="1" applyFill="1" applyBorder="1" applyAlignment="1">
      <alignment vertical="center"/>
    </xf>
    <xf numFmtId="0" fontId="5" fillId="4" borderId="4" xfId="0" applyFont="1" applyFill="1" applyBorder="1" applyAlignment="1">
      <alignment horizontal="center"/>
    </xf>
    <xf numFmtId="0" fontId="10" fillId="4" borderId="5" xfId="0" applyFont="1" applyFill="1" applyBorder="1" applyAlignment="1">
      <alignment horizontal="center"/>
    </xf>
    <xf numFmtId="0" fontId="9" fillId="4" borderId="6" xfId="0" applyFont="1" applyFill="1" applyBorder="1" applyAlignment="1">
      <alignment horizontal="center"/>
    </xf>
    <xf numFmtId="0" fontId="9" fillId="4" borderId="0" xfId="0" applyFont="1" applyFill="1" applyAlignment="1">
      <alignment horizontal="center"/>
    </xf>
    <xf numFmtId="0" fontId="9" fillId="4" borderId="7" xfId="0" applyFont="1" applyFill="1" applyBorder="1" applyAlignment="1">
      <alignment horizontal="center"/>
    </xf>
    <xf numFmtId="0" fontId="12" fillId="4" borderId="6" xfId="0" applyFont="1" applyFill="1" applyBorder="1" applyAlignment="1">
      <alignment horizontal="center" vertical="center"/>
    </xf>
    <xf numFmtId="0" fontId="12" fillId="4" borderId="0" xfId="0" applyFont="1" applyFill="1" applyAlignment="1">
      <alignment horizontal="center" vertical="center"/>
    </xf>
    <xf numFmtId="0" fontId="12" fillId="4" borderId="7" xfId="0" applyFont="1" applyFill="1" applyBorder="1" applyAlignment="1">
      <alignment horizontal="center" vertical="center"/>
    </xf>
  </cellXfs>
  <cellStyles count="2">
    <cellStyle name="Comma" xfId="1" builtinId="3"/>
    <cellStyle name="Normal" xfId="0" builtinId="0"/>
  </cellStyles>
  <dxfs count="20">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numFmt numFmtId="164" formatCode="_(* #,##0_);_(* \(#,##0\);_(* &quot;-&quot;??_);_(@_)"/>
      <alignment horizontal="general" vertical="bottom" textRotation="0" wrapText="0" indent="0" justifyLastLine="0" shrinkToFit="0" readingOrder="0"/>
    </dxf>
    <dxf>
      <numFmt numFmtId="164" formatCode="_(* #,##0_);_(* \(#,##0\);_(* &quot;-&quot;??_);_(@_)"/>
      <alignment horizontal="general"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left" vertical="bottom" textRotation="0" wrapText="0" indent="0" justifyLastLine="0" shrinkToFit="0" readingOrder="0"/>
    </dxf>
    <dxf>
      <font>
        <b val="0"/>
        <i val="0"/>
        <strike val="0"/>
        <condense val="0"/>
        <extend val="0"/>
        <outline val="0"/>
        <shadow val="0"/>
        <u val="none"/>
        <vertAlign val="baseline"/>
        <sz val="12.5"/>
        <color theme="1" tint="0.34998626667073579"/>
        <name val="Times New Roman"/>
        <family val="1"/>
        <scheme val="none"/>
      </font>
      <alignment horizontal="center" vertical="bottom" textRotation="0" wrapText="0" indent="0" justifyLastLine="0" shrinkToFit="0" readingOrder="0"/>
    </dxf>
  </dxfs>
  <tableStyles count="0" defaultTableStyle="TableStyleMedium2" defaultPivotStyle="PivotStyleLight16"/>
  <colors>
    <mruColors>
      <color rgb="FF51657F"/>
      <color rgb="FF8C9EB6"/>
      <color rgb="FFB3FBFF"/>
      <color rgb="FFD2E3E6"/>
      <color rgb="FFDDF6FF"/>
      <color rgb="FFFCF6EA"/>
      <color rgb="FFFDEFD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1/relationships/timelineCache" Target="timelineCaches/timelineCache1.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hyperlink" Target="#'Income Statement'!A1"/><Relationship Id="rId7" Type="http://schemas.openxmlformats.org/officeDocument/2006/relationships/hyperlink" Target="#'Cash flow Statement'!A1"/><Relationship Id="rId2" Type="http://schemas.openxmlformats.org/officeDocument/2006/relationships/hyperlink" Target="#'General Entries'!A1"/><Relationship Id="rId1" Type="http://schemas.openxmlformats.org/officeDocument/2006/relationships/hyperlink" Target="#'Chart of Accounts'!A1"/><Relationship Id="rId6" Type="http://schemas.openxmlformats.org/officeDocument/2006/relationships/hyperlink" Target="#'Balance Sheet'!A1"/><Relationship Id="rId5" Type="http://schemas.openxmlformats.org/officeDocument/2006/relationships/hyperlink" Target="#'Trial Balance'!A1"/><Relationship Id="rId4" Type="http://schemas.openxmlformats.org/officeDocument/2006/relationships/hyperlink" Target="#Ledger!A1"/></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Main!A1"/></Relationships>
</file>

<file path=xl/drawings/_rels/drawing3.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hyperlink" Target="#Main!A1"/></Relationships>
</file>

<file path=xl/drawings/_rels/drawing4.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hyperlink" Target="#Main!A1"/></Relationships>
</file>

<file path=xl/drawings/_rels/drawing5.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hyperlink" Target="#Main!A1"/></Relationships>
</file>

<file path=xl/drawings/_rels/drawing6.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hyperlink" Target="#Main!A1"/></Relationships>
</file>

<file path=xl/drawings/_rels/drawing7.xml.rels><?xml version="1.0" encoding="UTF-8" standalone="yes"?>
<Relationships xmlns="http://schemas.openxmlformats.org/package/2006/relationships"><Relationship Id="rId2" Type="http://schemas.openxmlformats.org/officeDocument/2006/relationships/image" Target="../media/image7.png"/><Relationship Id="rId1" Type="http://schemas.openxmlformats.org/officeDocument/2006/relationships/hyperlink" Target="#Main!A1"/></Relationships>
</file>

<file path=xl/drawings/_rels/drawing8.xml.rels><?xml version="1.0" encoding="UTF-8" standalone="yes"?>
<Relationships xmlns="http://schemas.openxmlformats.org/package/2006/relationships"><Relationship Id="rId2" Type="http://schemas.openxmlformats.org/officeDocument/2006/relationships/image" Target="../media/image8.png"/><Relationship Id="rId1" Type="http://schemas.openxmlformats.org/officeDocument/2006/relationships/hyperlink" Target="#Main!A1"/></Relationships>
</file>

<file path=xl/drawings/drawing1.xml><?xml version="1.0" encoding="utf-8"?>
<xdr:wsDr xmlns:xdr="http://schemas.openxmlformats.org/drawingml/2006/spreadsheetDrawing" xmlns:a="http://schemas.openxmlformats.org/drawingml/2006/main">
  <xdr:twoCellAnchor>
    <xdr:from>
      <xdr:col>1</xdr:col>
      <xdr:colOff>205740</xdr:colOff>
      <xdr:row>1</xdr:row>
      <xdr:rowOff>30480</xdr:rowOff>
    </xdr:from>
    <xdr:to>
      <xdr:col>5</xdr:col>
      <xdr:colOff>243840</xdr:colOff>
      <xdr:row>3</xdr:row>
      <xdr:rowOff>121920</xdr:rowOff>
    </xdr:to>
    <xdr:sp macro="" textlink="">
      <xdr:nvSpPr>
        <xdr:cNvPr id="5" name="Arrow: Pentagon 4">
          <a:hlinkClick xmlns:r="http://schemas.openxmlformats.org/officeDocument/2006/relationships" r:id="rId1"/>
          <a:extLst>
            <a:ext uri="{FF2B5EF4-FFF2-40B4-BE49-F238E27FC236}">
              <a16:creationId xmlns:a16="http://schemas.microsoft.com/office/drawing/2014/main" id="{C9AE40E4-5791-63AA-1A25-39CA7F3BF539}"/>
            </a:ext>
          </a:extLst>
        </xdr:cNvPr>
        <xdr:cNvSpPr/>
      </xdr:nvSpPr>
      <xdr:spPr>
        <a:xfrm>
          <a:off x="2644140" y="944880"/>
          <a:ext cx="2476500" cy="457200"/>
        </a:xfrm>
        <a:prstGeom prst="homePlate">
          <a:avLst/>
        </a:prstGeom>
        <a:solidFill>
          <a:schemeClr val="accent1"/>
        </a:solidFill>
        <a:effectLst>
          <a:outerShdw blurRad="63500" sx="102000" sy="102000" algn="ctr" rotWithShape="0">
            <a:prstClr val="black">
              <a:alpha val="40000"/>
            </a:prstClr>
          </a:outerShdw>
        </a:effectLst>
      </xdr:spPr>
      <xdr:style>
        <a:lnRef idx="1">
          <a:schemeClr val="accent2"/>
        </a:lnRef>
        <a:fillRef idx="2">
          <a:schemeClr val="accent2"/>
        </a:fillRef>
        <a:effectRef idx="1">
          <a:schemeClr val="accent2"/>
        </a:effectRef>
        <a:fontRef idx="minor">
          <a:schemeClr val="dk1"/>
        </a:fontRef>
      </xdr:style>
      <xdr:txBody>
        <a:bodyPr vertOverflow="clip" horzOverflow="clip" rtlCol="0" anchor="ctr"/>
        <a:lstStyle/>
        <a:p>
          <a:pPr algn="ctr"/>
          <a:r>
            <a:rPr lang="en-US" sz="1600">
              <a:solidFill>
                <a:schemeClr val="bg1"/>
              </a:solidFill>
              <a:latin typeface="Times New Roman" panose="02020603050405020304" pitchFamily="18" charset="0"/>
              <a:cs typeface="Times New Roman" panose="02020603050405020304" pitchFamily="18" charset="0"/>
            </a:rPr>
            <a:t>Chart of Accounts</a:t>
          </a:r>
        </a:p>
      </xdr:txBody>
    </xdr:sp>
    <xdr:clientData/>
  </xdr:twoCellAnchor>
  <xdr:twoCellAnchor>
    <xdr:from>
      <xdr:col>1</xdr:col>
      <xdr:colOff>213360</xdr:colOff>
      <xdr:row>4</xdr:row>
      <xdr:rowOff>68580</xdr:rowOff>
    </xdr:from>
    <xdr:to>
      <xdr:col>5</xdr:col>
      <xdr:colOff>251460</xdr:colOff>
      <xdr:row>6</xdr:row>
      <xdr:rowOff>160020</xdr:rowOff>
    </xdr:to>
    <xdr:sp macro="" textlink="">
      <xdr:nvSpPr>
        <xdr:cNvPr id="8" name="Arrow: Pentagon 7">
          <a:hlinkClick xmlns:r="http://schemas.openxmlformats.org/officeDocument/2006/relationships" r:id="rId2"/>
          <a:extLst>
            <a:ext uri="{FF2B5EF4-FFF2-40B4-BE49-F238E27FC236}">
              <a16:creationId xmlns:a16="http://schemas.microsoft.com/office/drawing/2014/main" id="{D9D8C509-C481-4998-B942-2804CEC1F3DB}"/>
            </a:ext>
          </a:extLst>
        </xdr:cNvPr>
        <xdr:cNvSpPr/>
      </xdr:nvSpPr>
      <xdr:spPr>
        <a:xfrm>
          <a:off x="2651760" y="1531620"/>
          <a:ext cx="2476500" cy="457200"/>
        </a:xfrm>
        <a:prstGeom prst="homePlate">
          <a:avLst/>
        </a:prstGeom>
        <a:solidFill>
          <a:schemeClr val="accent1"/>
        </a:solidFill>
        <a:effectLst>
          <a:outerShdw blurRad="63500" sx="102000" sy="102000" algn="ctr" rotWithShape="0">
            <a:prstClr val="black">
              <a:alpha val="40000"/>
            </a:prstClr>
          </a:outerShdw>
        </a:effectLst>
      </xdr:spPr>
      <xdr:style>
        <a:lnRef idx="1">
          <a:schemeClr val="accent2"/>
        </a:lnRef>
        <a:fillRef idx="2">
          <a:schemeClr val="accent2"/>
        </a:fillRef>
        <a:effectRef idx="1">
          <a:schemeClr val="accent2"/>
        </a:effectRef>
        <a:fontRef idx="minor">
          <a:schemeClr val="dk1"/>
        </a:fontRef>
      </xdr:style>
      <xdr:txBody>
        <a:bodyPr vertOverflow="clip" horzOverflow="clip" rtlCol="0" anchor="ctr"/>
        <a:lstStyle/>
        <a:p>
          <a:pPr algn="ctr"/>
          <a:r>
            <a:rPr lang="en-US" sz="1600" baseline="0">
              <a:solidFill>
                <a:schemeClr val="bg1"/>
              </a:solidFill>
              <a:latin typeface="Times New Roman" panose="02020603050405020304" pitchFamily="18" charset="0"/>
              <a:cs typeface="Times New Roman" panose="02020603050405020304" pitchFamily="18" charset="0"/>
            </a:rPr>
            <a:t>General Entries</a:t>
          </a:r>
          <a:endParaRPr lang="en-US" sz="1600">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198120</xdr:colOff>
      <xdr:row>14</xdr:row>
      <xdr:rowOff>76200</xdr:rowOff>
    </xdr:from>
    <xdr:to>
      <xdr:col>5</xdr:col>
      <xdr:colOff>236220</xdr:colOff>
      <xdr:row>16</xdr:row>
      <xdr:rowOff>167640</xdr:rowOff>
    </xdr:to>
    <xdr:sp macro="" textlink="">
      <xdr:nvSpPr>
        <xdr:cNvPr id="9" name="Arrow: Pentagon 8">
          <a:hlinkClick xmlns:r="http://schemas.openxmlformats.org/officeDocument/2006/relationships" r:id="rId3"/>
          <a:extLst>
            <a:ext uri="{FF2B5EF4-FFF2-40B4-BE49-F238E27FC236}">
              <a16:creationId xmlns:a16="http://schemas.microsoft.com/office/drawing/2014/main" id="{EB209C94-20E1-4464-A0EE-BFF854CAA107}"/>
            </a:ext>
          </a:extLst>
        </xdr:cNvPr>
        <xdr:cNvSpPr/>
      </xdr:nvSpPr>
      <xdr:spPr>
        <a:xfrm>
          <a:off x="2636520" y="3368040"/>
          <a:ext cx="2476500" cy="457200"/>
        </a:xfrm>
        <a:prstGeom prst="homePlate">
          <a:avLst/>
        </a:prstGeom>
        <a:solidFill>
          <a:schemeClr val="accent2">
            <a:lumMod val="40000"/>
            <a:lumOff val="60000"/>
          </a:schemeClr>
        </a:solidFill>
        <a:effectLst>
          <a:outerShdw blurRad="63500" sx="102000" sy="102000" algn="ctr" rotWithShape="0">
            <a:prstClr val="black">
              <a:alpha val="40000"/>
            </a:prstClr>
          </a:outerShdw>
        </a:effectLst>
      </xdr:spPr>
      <xdr:style>
        <a:lnRef idx="1">
          <a:schemeClr val="accent2"/>
        </a:lnRef>
        <a:fillRef idx="2">
          <a:schemeClr val="accent2"/>
        </a:fillRef>
        <a:effectRef idx="1">
          <a:schemeClr val="accent2"/>
        </a:effectRef>
        <a:fontRef idx="minor">
          <a:schemeClr val="dk1"/>
        </a:fontRef>
      </xdr:style>
      <xdr:txBody>
        <a:bodyPr vertOverflow="clip" horzOverflow="clip" rtlCol="0" anchor="ctr"/>
        <a:lstStyle/>
        <a:p>
          <a:pPr algn="ctr"/>
          <a:r>
            <a:rPr lang="en-US" sz="1600">
              <a:solidFill>
                <a:schemeClr val="bg1"/>
              </a:solidFill>
              <a:latin typeface="Times New Roman" panose="02020603050405020304" pitchFamily="18" charset="0"/>
              <a:cs typeface="Times New Roman" panose="02020603050405020304" pitchFamily="18" charset="0"/>
            </a:rPr>
            <a:t>Income</a:t>
          </a:r>
          <a:r>
            <a:rPr lang="en-US" sz="1600" baseline="0">
              <a:solidFill>
                <a:schemeClr val="bg1"/>
              </a:solidFill>
              <a:latin typeface="Times New Roman" panose="02020603050405020304" pitchFamily="18" charset="0"/>
              <a:cs typeface="Times New Roman" panose="02020603050405020304" pitchFamily="18" charset="0"/>
            </a:rPr>
            <a:t> Statement</a:t>
          </a:r>
          <a:endParaRPr lang="en-US" sz="1600">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205740</xdr:colOff>
      <xdr:row>7</xdr:row>
      <xdr:rowOff>137160</xdr:rowOff>
    </xdr:from>
    <xdr:to>
      <xdr:col>5</xdr:col>
      <xdr:colOff>243840</xdr:colOff>
      <xdr:row>10</xdr:row>
      <xdr:rowOff>45720</xdr:rowOff>
    </xdr:to>
    <xdr:sp macro="" textlink="">
      <xdr:nvSpPr>
        <xdr:cNvPr id="10" name="Arrow: Pentagon 9">
          <a:hlinkClick xmlns:r="http://schemas.openxmlformats.org/officeDocument/2006/relationships" r:id="rId4"/>
          <a:extLst>
            <a:ext uri="{FF2B5EF4-FFF2-40B4-BE49-F238E27FC236}">
              <a16:creationId xmlns:a16="http://schemas.microsoft.com/office/drawing/2014/main" id="{5C1F0BDE-06BD-45B4-AEF8-AE211ACFED08}"/>
            </a:ext>
          </a:extLst>
        </xdr:cNvPr>
        <xdr:cNvSpPr/>
      </xdr:nvSpPr>
      <xdr:spPr>
        <a:xfrm>
          <a:off x="2644140" y="2148840"/>
          <a:ext cx="2476500" cy="457200"/>
        </a:xfrm>
        <a:prstGeom prst="homePlate">
          <a:avLst/>
        </a:prstGeom>
        <a:solidFill>
          <a:schemeClr val="accent2"/>
        </a:solidFill>
        <a:effectLst>
          <a:outerShdw blurRad="63500" sx="102000" sy="102000" algn="ctr" rotWithShape="0">
            <a:prstClr val="black">
              <a:alpha val="40000"/>
            </a:prstClr>
          </a:outerShdw>
        </a:effectLst>
      </xdr:spPr>
      <xdr:style>
        <a:lnRef idx="1">
          <a:schemeClr val="accent2"/>
        </a:lnRef>
        <a:fillRef idx="2">
          <a:schemeClr val="accent2"/>
        </a:fillRef>
        <a:effectRef idx="1">
          <a:schemeClr val="accent2"/>
        </a:effectRef>
        <a:fontRef idx="minor">
          <a:schemeClr val="dk1"/>
        </a:fontRef>
      </xdr:style>
      <xdr:txBody>
        <a:bodyPr vertOverflow="clip" horzOverflow="clip" rtlCol="0" anchor="ctr"/>
        <a:lstStyle/>
        <a:p>
          <a:pPr algn="ctr"/>
          <a:r>
            <a:rPr lang="en-US" sz="1600">
              <a:solidFill>
                <a:schemeClr val="bg1"/>
              </a:solidFill>
              <a:latin typeface="Times New Roman" panose="02020603050405020304" pitchFamily="18" charset="0"/>
              <a:cs typeface="Times New Roman" panose="02020603050405020304" pitchFamily="18" charset="0"/>
            </a:rPr>
            <a:t>Ledger</a:t>
          </a:r>
        </a:p>
      </xdr:txBody>
    </xdr:sp>
    <xdr:clientData/>
  </xdr:twoCellAnchor>
  <xdr:twoCellAnchor>
    <xdr:from>
      <xdr:col>1</xdr:col>
      <xdr:colOff>205740</xdr:colOff>
      <xdr:row>11</xdr:row>
      <xdr:rowOff>15240</xdr:rowOff>
    </xdr:from>
    <xdr:to>
      <xdr:col>5</xdr:col>
      <xdr:colOff>243840</xdr:colOff>
      <xdr:row>13</xdr:row>
      <xdr:rowOff>106680</xdr:rowOff>
    </xdr:to>
    <xdr:sp macro="" textlink="">
      <xdr:nvSpPr>
        <xdr:cNvPr id="11" name="Arrow: Pentagon 10">
          <a:hlinkClick xmlns:r="http://schemas.openxmlformats.org/officeDocument/2006/relationships" r:id="rId5"/>
          <a:extLst>
            <a:ext uri="{FF2B5EF4-FFF2-40B4-BE49-F238E27FC236}">
              <a16:creationId xmlns:a16="http://schemas.microsoft.com/office/drawing/2014/main" id="{A7E46609-D866-4938-AD5E-6FC240110F43}"/>
            </a:ext>
          </a:extLst>
        </xdr:cNvPr>
        <xdr:cNvSpPr/>
      </xdr:nvSpPr>
      <xdr:spPr>
        <a:xfrm>
          <a:off x="2644140" y="2758440"/>
          <a:ext cx="2476500" cy="457200"/>
        </a:xfrm>
        <a:prstGeom prst="homePlate">
          <a:avLst/>
        </a:prstGeom>
        <a:solidFill>
          <a:schemeClr val="bg1">
            <a:lumMod val="65000"/>
          </a:schemeClr>
        </a:solidFill>
        <a:effectLst>
          <a:outerShdw blurRad="63500" sx="102000" sy="102000" algn="ctr" rotWithShape="0">
            <a:prstClr val="black">
              <a:alpha val="40000"/>
            </a:prstClr>
          </a:outerShdw>
        </a:effectLst>
      </xdr:spPr>
      <xdr:style>
        <a:lnRef idx="1">
          <a:schemeClr val="accent2"/>
        </a:lnRef>
        <a:fillRef idx="2">
          <a:schemeClr val="accent2"/>
        </a:fillRef>
        <a:effectRef idx="1">
          <a:schemeClr val="accent2"/>
        </a:effectRef>
        <a:fontRef idx="minor">
          <a:schemeClr val="dk1"/>
        </a:fontRef>
      </xdr:style>
      <xdr:txBody>
        <a:bodyPr vertOverflow="clip" horzOverflow="clip" rtlCol="0" anchor="ctr"/>
        <a:lstStyle/>
        <a:p>
          <a:pPr algn="ctr"/>
          <a:r>
            <a:rPr lang="en-US" sz="1600">
              <a:solidFill>
                <a:schemeClr val="bg1"/>
              </a:solidFill>
              <a:latin typeface="Times New Roman" panose="02020603050405020304" pitchFamily="18" charset="0"/>
              <a:cs typeface="Times New Roman" panose="02020603050405020304" pitchFamily="18" charset="0"/>
            </a:rPr>
            <a:t>Trial</a:t>
          </a:r>
          <a:r>
            <a:rPr lang="en-US" sz="1600" baseline="0">
              <a:solidFill>
                <a:schemeClr val="bg1"/>
              </a:solidFill>
              <a:latin typeface="Times New Roman" panose="02020603050405020304" pitchFamily="18" charset="0"/>
              <a:cs typeface="Times New Roman" panose="02020603050405020304" pitchFamily="18" charset="0"/>
            </a:rPr>
            <a:t> Balance</a:t>
          </a:r>
          <a:endParaRPr lang="en-US" sz="1600">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182880</xdr:colOff>
      <xdr:row>17</xdr:row>
      <xdr:rowOff>160020</xdr:rowOff>
    </xdr:from>
    <xdr:to>
      <xdr:col>5</xdr:col>
      <xdr:colOff>220980</xdr:colOff>
      <xdr:row>20</xdr:row>
      <xdr:rowOff>68580</xdr:rowOff>
    </xdr:to>
    <xdr:sp macro="" textlink="">
      <xdr:nvSpPr>
        <xdr:cNvPr id="12" name="Arrow: Pentagon 11">
          <a:hlinkClick xmlns:r="http://schemas.openxmlformats.org/officeDocument/2006/relationships" r:id="rId6"/>
          <a:extLst>
            <a:ext uri="{FF2B5EF4-FFF2-40B4-BE49-F238E27FC236}">
              <a16:creationId xmlns:a16="http://schemas.microsoft.com/office/drawing/2014/main" id="{DEAB2B62-8DA9-4E01-A1E9-05CEDA1312D9}"/>
            </a:ext>
          </a:extLst>
        </xdr:cNvPr>
        <xdr:cNvSpPr/>
      </xdr:nvSpPr>
      <xdr:spPr>
        <a:xfrm>
          <a:off x="2621280" y="4000500"/>
          <a:ext cx="2476500" cy="457200"/>
        </a:xfrm>
        <a:prstGeom prst="homePlate">
          <a:avLst/>
        </a:prstGeom>
        <a:solidFill>
          <a:schemeClr val="accent1">
            <a:lumMod val="20000"/>
            <a:lumOff val="80000"/>
          </a:schemeClr>
        </a:solidFill>
        <a:effectLst>
          <a:outerShdw blurRad="63500" sx="102000" sy="102000" algn="ctr" rotWithShape="0">
            <a:prstClr val="black">
              <a:alpha val="40000"/>
            </a:prstClr>
          </a:outerShdw>
        </a:effectLst>
      </xdr:spPr>
      <xdr:style>
        <a:lnRef idx="1">
          <a:schemeClr val="accent2"/>
        </a:lnRef>
        <a:fillRef idx="2">
          <a:schemeClr val="accent2"/>
        </a:fillRef>
        <a:effectRef idx="1">
          <a:schemeClr val="accent2"/>
        </a:effectRef>
        <a:fontRef idx="minor">
          <a:schemeClr val="dk1"/>
        </a:fontRef>
      </xdr:style>
      <xdr:txBody>
        <a:bodyPr vertOverflow="clip" horzOverflow="clip" rtlCol="0" anchor="ctr"/>
        <a:lstStyle/>
        <a:p>
          <a:pPr algn="ctr"/>
          <a:r>
            <a:rPr lang="en-US" sz="1600">
              <a:solidFill>
                <a:schemeClr val="bg1"/>
              </a:solidFill>
              <a:latin typeface="Times New Roman" panose="02020603050405020304" pitchFamily="18" charset="0"/>
              <a:cs typeface="Times New Roman" panose="02020603050405020304" pitchFamily="18" charset="0"/>
            </a:rPr>
            <a:t>Balance</a:t>
          </a:r>
          <a:r>
            <a:rPr lang="en-US" sz="1600" baseline="0">
              <a:solidFill>
                <a:schemeClr val="bg1"/>
              </a:solidFill>
              <a:latin typeface="Times New Roman" panose="02020603050405020304" pitchFamily="18" charset="0"/>
              <a:cs typeface="Times New Roman" panose="02020603050405020304" pitchFamily="18" charset="0"/>
            </a:rPr>
            <a:t> Sheet</a:t>
          </a:r>
          <a:endParaRPr lang="en-US" sz="1600">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198120</xdr:colOff>
      <xdr:row>1</xdr:row>
      <xdr:rowOff>7620</xdr:rowOff>
    </xdr:from>
    <xdr:to>
      <xdr:col>5</xdr:col>
      <xdr:colOff>236220</xdr:colOff>
      <xdr:row>3</xdr:row>
      <xdr:rowOff>99060</xdr:rowOff>
    </xdr:to>
    <xdr:sp macro="" textlink="">
      <xdr:nvSpPr>
        <xdr:cNvPr id="2" name="Arrow: Pentagon 1">
          <a:hlinkClick xmlns:r="http://schemas.openxmlformats.org/officeDocument/2006/relationships" r:id="rId1"/>
          <a:extLst>
            <a:ext uri="{FF2B5EF4-FFF2-40B4-BE49-F238E27FC236}">
              <a16:creationId xmlns:a16="http://schemas.microsoft.com/office/drawing/2014/main" id="{6999CC85-999B-4CAC-4926-DCFFEF4054B7}"/>
            </a:ext>
          </a:extLst>
        </xdr:cNvPr>
        <xdr:cNvSpPr/>
      </xdr:nvSpPr>
      <xdr:spPr>
        <a:xfrm>
          <a:off x="2636520" y="922020"/>
          <a:ext cx="2476500" cy="457200"/>
        </a:xfrm>
        <a:prstGeom prst="homePlate">
          <a:avLst/>
        </a:prstGeom>
        <a:solidFill>
          <a:srgbClr val="B3FBFF"/>
        </a:solidFill>
        <a:effectLst>
          <a:outerShdw blurRad="63500" sx="102000" sy="102000" algn="ctr" rotWithShape="0">
            <a:prstClr val="black">
              <a:alpha val="40000"/>
            </a:prstClr>
          </a:outerShdw>
        </a:effectLst>
      </xdr:spPr>
      <xdr:style>
        <a:lnRef idx="1">
          <a:schemeClr val="accent2"/>
        </a:lnRef>
        <a:fillRef idx="2">
          <a:schemeClr val="accent2"/>
        </a:fillRef>
        <a:effectRef idx="1">
          <a:schemeClr val="accent2"/>
        </a:effectRef>
        <a:fontRef idx="minor">
          <a:schemeClr val="dk1"/>
        </a:fontRef>
      </xdr:style>
      <xdr:txBody>
        <a:bodyPr vertOverflow="clip" horzOverflow="clip" rtlCol="0" anchor="ctr"/>
        <a:lstStyle/>
        <a:p>
          <a:pPr algn="ctr"/>
          <a:r>
            <a:rPr lang="en-US" sz="1600">
              <a:solidFill>
                <a:schemeClr val="bg1">
                  <a:lumMod val="50000"/>
                </a:schemeClr>
              </a:solidFill>
              <a:latin typeface="Times New Roman" panose="02020603050405020304" pitchFamily="18" charset="0"/>
              <a:cs typeface="Times New Roman" panose="02020603050405020304" pitchFamily="18" charset="0"/>
            </a:rPr>
            <a:t>Chart of Accounts</a:t>
          </a:r>
        </a:p>
      </xdr:txBody>
    </xdr:sp>
    <xdr:clientData/>
  </xdr:twoCellAnchor>
  <xdr:twoCellAnchor>
    <xdr:from>
      <xdr:col>1</xdr:col>
      <xdr:colOff>236220</xdr:colOff>
      <xdr:row>4</xdr:row>
      <xdr:rowOff>68580</xdr:rowOff>
    </xdr:from>
    <xdr:to>
      <xdr:col>5</xdr:col>
      <xdr:colOff>274320</xdr:colOff>
      <xdr:row>6</xdr:row>
      <xdr:rowOff>160020</xdr:rowOff>
    </xdr:to>
    <xdr:sp macro="" textlink="">
      <xdr:nvSpPr>
        <xdr:cNvPr id="3" name="Arrow: Pentagon 2">
          <a:hlinkClick xmlns:r="http://schemas.openxmlformats.org/officeDocument/2006/relationships" r:id="rId2"/>
          <a:extLst>
            <a:ext uri="{FF2B5EF4-FFF2-40B4-BE49-F238E27FC236}">
              <a16:creationId xmlns:a16="http://schemas.microsoft.com/office/drawing/2014/main" id="{DAC36F2E-A1C9-7716-5F50-8DEE106345B9}"/>
            </a:ext>
          </a:extLst>
        </xdr:cNvPr>
        <xdr:cNvSpPr/>
      </xdr:nvSpPr>
      <xdr:spPr>
        <a:xfrm>
          <a:off x="2674620" y="1531620"/>
          <a:ext cx="2476500" cy="457200"/>
        </a:xfrm>
        <a:prstGeom prst="homePlate">
          <a:avLst/>
        </a:prstGeom>
        <a:solidFill>
          <a:srgbClr val="B3FBFF"/>
        </a:solidFill>
        <a:effectLst>
          <a:outerShdw blurRad="63500" sx="102000" sy="102000" algn="ctr" rotWithShape="0">
            <a:prstClr val="black">
              <a:alpha val="40000"/>
            </a:prstClr>
          </a:outerShdw>
        </a:effectLst>
      </xdr:spPr>
      <xdr:style>
        <a:lnRef idx="1">
          <a:schemeClr val="accent2"/>
        </a:lnRef>
        <a:fillRef idx="2">
          <a:schemeClr val="accent2"/>
        </a:fillRef>
        <a:effectRef idx="1">
          <a:schemeClr val="accent2"/>
        </a:effectRef>
        <a:fontRef idx="minor">
          <a:schemeClr val="dk1"/>
        </a:fontRef>
      </xdr:style>
      <xdr:txBody>
        <a:bodyPr vertOverflow="clip" horzOverflow="clip" rtlCol="0" anchor="ctr"/>
        <a:lstStyle/>
        <a:p>
          <a:pPr algn="ctr"/>
          <a:r>
            <a:rPr lang="en-US" sz="1600" baseline="0">
              <a:solidFill>
                <a:schemeClr val="bg1">
                  <a:lumMod val="50000"/>
                </a:schemeClr>
              </a:solidFill>
              <a:latin typeface="Times New Roman" panose="02020603050405020304" pitchFamily="18" charset="0"/>
              <a:cs typeface="Times New Roman" panose="02020603050405020304" pitchFamily="18" charset="0"/>
            </a:rPr>
            <a:t>General Entries</a:t>
          </a:r>
          <a:endParaRPr lang="en-US" sz="1600">
            <a:solidFill>
              <a:schemeClr val="bg1">
                <a:lumMod val="50000"/>
              </a:schemeClr>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220980</xdr:colOff>
      <xdr:row>14</xdr:row>
      <xdr:rowOff>76200</xdr:rowOff>
    </xdr:from>
    <xdr:to>
      <xdr:col>5</xdr:col>
      <xdr:colOff>259080</xdr:colOff>
      <xdr:row>16</xdr:row>
      <xdr:rowOff>167640</xdr:rowOff>
    </xdr:to>
    <xdr:sp macro="" textlink="">
      <xdr:nvSpPr>
        <xdr:cNvPr id="4" name="Arrow: Pentagon 3">
          <a:hlinkClick xmlns:r="http://schemas.openxmlformats.org/officeDocument/2006/relationships" r:id="rId3"/>
          <a:extLst>
            <a:ext uri="{FF2B5EF4-FFF2-40B4-BE49-F238E27FC236}">
              <a16:creationId xmlns:a16="http://schemas.microsoft.com/office/drawing/2014/main" id="{55B618C1-56D4-9FAB-81B4-5982BC962193}"/>
            </a:ext>
          </a:extLst>
        </xdr:cNvPr>
        <xdr:cNvSpPr/>
      </xdr:nvSpPr>
      <xdr:spPr>
        <a:xfrm>
          <a:off x="2659380" y="3368040"/>
          <a:ext cx="2476500" cy="457200"/>
        </a:xfrm>
        <a:prstGeom prst="homePlate">
          <a:avLst/>
        </a:prstGeom>
        <a:solidFill>
          <a:srgbClr val="B3FBFF"/>
        </a:solidFill>
        <a:effectLst>
          <a:outerShdw blurRad="63500" sx="102000" sy="102000" algn="ctr" rotWithShape="0">
            <a:prstClr val="black">
              <a:alpha val="40000"/>
            </a:prstClr>
          </a:outerShdw>
        </a:effectLst>
      </xdr:spPr>
      <xdr:style>
        <a:lnRef idx="1">
          <a:schemeClr val="accent2"/>
        </a:lnRef>
        <a:fillRef idx="2">
          <a:schemeClr val="accent2"/>
        </a:fillRef>
        <a:effectRef idx="1">
          <a:schemeClr val="accent2"/>
        </a:effectRef>
        <a:fontRef idx="minor">
          <a:schemeClr val="dk1"/>
        </a:fontRef>
      </xdr:style>
      <xdr:txBody>
        <a:bodyPr vertOverflow="clip" horzOverflow="clip" rtlCol="0" anchor="ctr"/>
        <a:lstStyle/>
        <a:p>
          <a:pPr algn="ctr"/>
          <a:r>
            <a:rPr lang="en-US" sz="1600">
              <a:solidFill>
                <a:schemeClr val="bg1">
                  <a:lumMod val="50000"/>
                </a:schemeClr>
              </a:solidFill>
              <a:latin typeface="Times New Roman" panose="02020603050405020304" pitchFamily="18" charset="0"/>
              <a:cs typeface="Times New Roman" panose="02020603050405020304" pitchFamily="18" charset="0"/>
            </a:rPr>
            <a:t>Income</a:t>
          </a:r>
          <a:r>
            <a:rPr lang="en-US" sz="1600" baseline="0">
              <a:solidFill>
                <a:schemeClr val="bg1">
                  <a:lumMod val="50000"/>
                </a:schemeClr>
              </a:solidFill>
              <a:latin typeface="Times New Roman" panose="02020603050405020304" pitchFamily="18" charset="0"/>
              <a:cs typeface="Times New Roman" panose="02020603050405020304" pitchFamily="18" charset="0"/>
            </a:rPr>
            <a:t> Statement</a:t>
          </a:r>
          <a:endParaRPr lang="en-US" sz="1600">
            <a:solidFill>
              <a:schemeClr val="bg1">
                <a:lumMod val="50000"/>
              </a:schemeClr>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228600</xdr:colOff>
      <xdr:row>7</xdr:row>
      <xdr:rowOff>137160</xdr:rowOff>
    </xdr:from>
    <xdr:to>
      <xdr:col>5</xdr:col>
      <xdr:colOff>266700</xdr:colOff>
      <xdr:row>10</xdr:row>
      <xdr:rowOff>45720</xdr:rowOff>
    </xdr:to>
    <xdr:sp macro="" textlink="">
      <xdr:nvSpPr>
        <xdr:cNvPr id="6" name="Arrow: Pentagon 5">
          <a:hlinkClick xmlns:r="http://schemas.openxmlformats.org/officeDocument/2006/relationships" r:id="rId4"/>
          <a:extLst>
            <a:ext uri="{FF2B5EF4-FFF2-40B4-BE49-F238E27FC236}">
              <a16:creationId xmlns:a16="http://schemas.microsoft.com/office/drawing/2014/main" id="{9CAB49A8-813B-2B54-5998-C9B821C2AD5B}"/>
            </a:ext>
          </a:extLst>
        </xdr:cNvPr>
        <xdr:cNvSpPr/>
      </xdr:nvSpPr>
      <xdr:spPr>
        <a:xfrm>
          <a:off x="2667000" y="2148840"/>
          <a:ext cx="2476500" cy="457200"/>
        </a:xfrm>
        <a:prstGeom prst="homePlate">
          <a:avLst/>
        </a:prstGeom>
        <a:solidFill>
          <a:srgbClr val="B3FBFF"/>
        </a:solidFill>
        <a:effectLst>
          <a:outerShdw blurRad="63500" sx="102000" sy="102000" algn="ctr" rotWithShape="0">
            <a:prstClr val="black">
              <a:alpha val="40000"/>
            </a:prstClr>
          </a:outerShdw>
        </a:effectLst>
      </xdr:spPr>
      <xdr:style>
        <a:lnRef idx="1">
          <a:schemeClr val="accent2"/>
        </a:lnRef>
        <a:fillRef idx="2">
          <a:schemeClr val="accent2"/>
        </a:fillRef>
        <a:effectRef idx="1">
          <a:schemeClr val="accent2"/>
        </a:effectRef>
        <a:fontRef idx="minor">
          <a:schemeClr val="dk1"/>
        </a:fontRef>
      </xdr:style>
      <xdr:txBody>
        <a:bodyPr vertOverflow="clip" horzOverflow="clip" rtlCol="0" anchor="ctr"/>
        <a:lstStyle/>
        <a:p>
          <a:pPr algn="ctr"/>
          <a:r>
            <a:rPr lang="en-US" sz="1600">
              <a:solidFill>
                <a:schemeClr val="bg1">
                  <a:lumMod val="50000"/>
                </a:schemeClr>
              </a:solidFill>
              <a:latin typeface="Times New Roman" panose="02020603050405020304" pitchFamily="18" charset="0"/>
              <a:cs typeface="Times New Roman" panose="02020603050405020304" pitchFamily="18" charset="0"/>
            </a:rPr>
            <a:t>Ledger</a:t>
          </a:r>
        </a:p>
      </xdr:txBody>
    </xdr:sp>
    <xdr:clientData/>
  </xdr:twoCellAnchor>
  <xdr:twoCellAnchor>
    <xdr:from>
      <xdr:col>1</xdr:col>
      <xdr:colOff>228600</xdr:colOff>
      <xdr:row>11</xdr:row>
      <xdr:rowOff>15240</xdr:rowOff>
    </xdr:from>
    <xdr:to>
      <xdr:col>5</xdr:col>
      <xdr:colOff>266700</xdr:colOff>
      <xdr:row>13</xdr:row>
      <xdr:rowOff>106680</xdr:rowOff>
    </xdr:to>
    <xdr:sp macro="" textlink="">
      <xdr:nvSpPr>
        <xdr:cNvPr id="7" name="Arrow: Pentagon 6">
          <a:hlinkClick xmlns:r="http://schemas.openxmlformats.org/officeDocument/2006/relationships" r:id="rId5"/>
          <a:extLst>
            <a:ext uri="{FF2B5EF4-FFF2-40B4-BE49-F238E27FC236}">
              <a16:creationId xmlns:a16="http://schemas.microsoft.com/office/drawing/2014/main" id="{8FEE1659-3D76-C004-CD1E-21594BE07276}"/>
            </a:ext>
          </a:extLst>
        </xdr:cNvPr>
        <xdr:cNvSpPr/>
      </xdr:nvSpPr>
      <xdr:spPr>
        <a:xfrm>
          <a:off x="2667000" y="2758440"/>
          <a:ext cx="2476500" cy="457200"/>
        </a:xfrm>
        <a:prstGeom prst="homePlate">
          <a:avLst/>
        </a:prstGeom>
        <a:solidFill>
          <a:srgbClr val="B3FBFF"/>
        </a:solidFill>
        <a:effectLst>
          <a:outerShdw blurRad="63500" sx="102000" sy="102000" algn="ctr" rotWithShape="0">
            <a:prstClr val="black">
              <a:alpha val="40000"/>
            </a:prstClr>
          </a:outerShdw>
        </a:effectLst>
      </xdr:spPr>
      <xdr:style>
        <a:lnRef idx="1">
          <a:schemeClr val="accent2"/>
        </a:lnRef>
        <a:fillRef idx="2">
          <a:schemeClr val="accent2"/>
        </a:fillRef>
        <a:effectRef idx="1">
          <a:schemeClr val="accent2"/>
        </a:effectRef>
        <a:fontRef idx="minor">
          <a:schemeClr val="dk1"/>
        </a:fontRef>
      </xdr:style>
      <xdr:txBody>
        <a:bodyPr vertOverflow="clip" horzOverflow="clip" rtlCol="0" anchor="ctr"/>
        <a:lstStyle/>
        <a:p>
          <a:pPr algn="ctr"/>
          <a:r>
            <a:rPr lang="en-US" sz="1600">
              <a:solidFill>
                <a:schemeClr val="bg1">
                  <a:lumMod val="50000"/>
                </a:schemeClr>
              </a:solidFill>
              <a:latin typeface="Times New Roman" panose="02020603050405020304" pitchFamily="18" charset="0"/>
              <a:cs typeface="Times New Roman" panose="02020603050405020304" pitchFamily="18" charset="0"/>
            </a:rPr>
            <a:t>Trial</a:t>
          </a:r>
          <a:r>
            <a:rPr lang="en-US" sz="1600" baseline="0">
              <a:solidFill>
                <a:schemeClr val="bg1">
                  <a:lumMod val="50000"/>
                </a:schemeClr>
              </a:solidFill>
              <a:latin typeface="Times New Roman" panose="02020603050405020304" pitchFamily="18" charset="0"/>
              <a:cs typeface="Times New Roman" panose="02020603050405020304" pitchFamily="18" charset="0"/>
            </a:rPr>
            <a:t> Balance</a:t>
          </a:r>
          <a:endParaRPr lang="en-US" sz="1600">
            <a:solidFill>
              <a:schemeClr val="bg1">
                <a:lumMod val="50000"/>
              </a:schemeClr>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205740</xdr:colOff>
      <xdr:row>17</xdr:row>
      <xdr:rowOff>160020</xdr:rowOff>
    </xdr:from>
    <xdr:to>
      <xdr:col>5</xdr:col>
      <xdr:colOff>243840</xdr:colOff>
      <xdr:row>20</xdr:row>
      <xdr:rowOff>68580</xdr:rowOff>
    </xdr:to>
    <xdr:sp macro="" textlink="">
      <xdr:nvSpPr>
        <xdr:cNvPr id="13" name="Arrow: Pentagon 12">
          <a:hlinkClick xmlns:r="http://schemas.openxmlformats.org/officeDocument/2006/relationships" r:id="rId6"/>
          <a:extLst>
            <a:ext uri="{FF2B5EF4-FFF2-40B4-BE49-F238E27FC236}">
              <a16:creationId xmlns:a16="http://schemas.microsoft.com/office/drawing/2014/main" id="{A706B2D0-CA53-535B-B38C-290EF4688720}"/>
            </a:ext>
          </a:extLst>
        </xdr:cNvPr>
        <xdr:cNvSpPr/>
      </xdr:nvSpPr>
      <xdr:spPr>
        <a:xfrm>
          <a:off x="2644140" y="4000500"/>
          <a:ext cx="2476500" cy="457200"/>
        </a:xfrm>
        <a:prstGeom prst="homePlate">
          <a:avLst/>
        </a:prstGeom>
        <a:solidFill>
          <a:srgbClr val="B3FBFF"/>
        </a:solidFill>
        <a:effectLst>
          <a:outerShdw blurRad="63500" sx="102000" sy="102000" algn="ctr" rotWithShape="0">
            <a:prstClr val="black">
              <a:alpha val="40000"/>
            </a:prstClr>
          </a:outerShdw>
        </a:effectLst>
      </xdr:spPr>
      <xdr:style>
        <a:lnRef idx="1">
          <a:schemeClr val="accent2"/>
        </a:lnRef>
        <a:fillRef idx="2">
          <a:schemeClr val="accent2"/>
        </a:fillRef>
        <a:effectRef idx="1">
          <a:schemeClr val="accent2"/>
        </a:effectRef>
        <a:fontRef idx="minor">
          <a:schemeClr val="dk1"/>
        </a:fontRef>
      </xdr:style>
      <xdr:txBody>
        <a:bodyPr vertOverflow="clip" horzOverflow="clip" rtlCol="0" anchor="ctr"/>
        <a:lstStyle/>
        <a:p>
          <a:pPr algn="ctr"/>
          <a:r>
            <a:rPr lang="en-US" sz="1600">
              <a:solidFill>
                <a:schemeClr val="bg1">
                  <a:lumMod val="50000"/>
                </a:schemeClr>
              </a:solidFill>
              <a:latin typeface="Times New Roman" panose="02020603050405020304" pitchFamily="18" charset="0"/>
              <a:cs typeface="Times New Roman" panose="02020603050405020304" pitchFamily="18" charset="0"/>
            </a:rPr>
            <a:t>Balance</a:t>
          </a:r>
          <a:r>
            <a:rPr lang="en-US" sz="1600" baseline="0">
              <a:solidFill>
                <a:schemeClr val="bg1">
                  <a:lumMod val="50000"/>
                </a:schemeClr>
              </a:solidFill>
              <a:latin typeface="Times New Roman" panose="02020603050405020304" pitchFamily="18" charset="0"/>
              <a:cs typeface="Times New Roman" panose="02020603050405020304" pitchFamily="18" charset="0"/>
            </a:rPr>
            <a:t> Sheet</a:t>
          </a:r>
          <a:endParaRPr lang="en-US" sz="1600">
            <a:solidFill>
              <a:schemeClr val="bg1">
                <a:lumMod val="50000"/>
              </a:schemeClr>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190500</xdr:colOff>
      <xdr:row>21</xdr:row>
      <xdr:rowOff>53340</xdr:rowOff>
    </xdr:from>
    <xdr:to>
      <xdr:col>5</xdr:col>
      <xdr:colOff>228600</xdr:colOff>
      <xdr:row>23</xdr:row>
      <xdr:rowOff>144780</xdr:rowOff>
    </xdr:to>
    <xdr:sp macro="" textlink="">
      <xdr:nvSpPr>
        <xdr:cNvPr id="14" name="Arrow: Pentagon 13">
          <a:hlinkClick xmlns:r="http://schemas.openxmlformats.org/officeDocument/2006/relationships" r:id="rId7"/>
          <a:extLst>
            <a:ext uri="{FF2B5EF4-FFF2-40B4-BE49-F238E27FC236}">
              <a16:creationId xmlns:a16="http://schemas.microsoft.com/office/drawing/2014/main" id="{06D47A0A-8717-40DC-90D8-61CA0A4F89D2}"/>
            </a:ext>
          </a:extLst>
        </xdr:cNvPr>
        <xdr:cNvSpPr/>
      </xdr:nvSpPr>
      <xdr:spPr>
        <a:xfrm>
          <a:off x="2628900" y="4625340"/>
          <a:ext cx="2476500" cy="457200"/>
        </a:xfrm>
        <a:prstGeom prst="homePlate">
          <a:avLst/>
        </a:prstGeom>
        <a:solidFill>
          <a:srgbClr val="B3FBFF"/>
        </a:solidFill>
        <a:effectLst>
          <a:outerShdw blurRad="63500" sx="102000" sy="102000" algn="ctr" rotWithShape="0">
            <a:prstClr val="black">
              <a:alpha val="40000"/>
            </a:prstClr>
          </a:outerShdw>
        </a:effectLst>
      </xdr:spPr>
      <xdr:style>
        <a:lnRef idx="1">
          <a:schemeClr val="accent2"/>
        </a:lnRef>
        <a:fillRef idx="2">
          <a:schemeClr val="accent2"/>
        </a:fillRef>
        <a:effectRef idx="1">
          <a:schemeClr val="accent2"/>
        </a:effectRef>
        <a:fontRef idx="minor">
          <a:schemeClr val="dk1"/>
        </a:fontRef>
      </xdr:style>
      <xdr:txBody>
        <a:bodyPr vertOverflow="clip" horzOverflow="clip" rtlCol="0" anchor="ctr"/>
        <a:lstStyle/>
        <a:p>
          <a:pPr algn="ctr"/>
          <a:r>
            <a:rPr lang="en-US" sz="1600">
              <a:solidFill>
                <a:schemeClr val="bg1">
                  <a:lumMod val="50000"/>
                </a:schemeClr>
              </a:solidFill>
              <a:latin typeface="Times New Roman" panose="02020603050405020304" pitchFamily="18" charset="0"/>
              <a:cs typeface="Times New Roman" panose="02020603050405020304" pitchFamily="18" charset="0"/>
            </a:rPr>
            <a:t>Cash</a:t>
          </a:r>
          <a:r>
            <a:rPr lang="en-US" sz="1600" baseline="0">
              <a:solidFill>
                <a:schemeClr val="bg1">
                  <a:lumMod val="50000"/>
                </a:schemeClr>
              </a:solidFill>
              <a:latin typeface="Times New Roman" panose="02020603050405020304" pitchFamily="18" charset="0"/>
              <a:cs typeface="Times New Roman" panose="02020603050405020304" pitchFamily="18" charset="0"/>
            </a:rPr>
            <a:t> Flow Statement</a:t>
          </a:r>
          <a:endParaRPr lang="en-US" sz="1600">
            <a:solidFill>
              <a:schemeClr val="bg1">
                <a:lumMod val="50000"/>
              </a:schemeClr>
            </a:solidFill>
            <a:latin typeface="Times New Roman" panose="02020603050405020304" pitchFamily="18" charset="0"/>
            <a:cs typeface="Times New Roman" panose="02020603050405020304" pitchFamily="18"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8</xdr:col>
      <xdr:colOff>30480</xdr:colOff>
      <xdr:row>0</xdr:row>
      <xdr:rowOff>76200</xdr:rowOff>
    </xdr:from>
    <xdr:to>
      <xdr:col>8</xdr:col>
      <xdr:colOff>335280</xdr:colOff>
      <xdr:row>2</xdr:row>
      <xdr:rowOff>0</xdr:rowOff>
    </xdr:to>
    <xdr:pic>
      <xdr:nvPicPr>
        <xdr:cNvPr id="3" name="Picture 2">
          <a:hlinkClick xmlns:r="http://schemas.openxmlformats.org/officeDocument/2006/relationships" r:id="rId1"/>
          <a:extLst>
            <a:ext uri="{FF2B5EF4-FFF2-40B4-BE49-F238E27FC236}">
              <a16:creationId xmlns:a16="http://schemas.microsoft.com/office/drawing/2014/main" id="{67130230-E4B2-345D-D085-46142B17D908}"/>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549640" y="76200"/>
          <a:ext cx="304800" cy="3048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205130</xdr:colOff>
      <xdr:row>1</xdr:row>
      <xdr:rowOff>75590</xdr:rowOff>
    </xdr:from>
    <xdr:to>
      <xdr:col>6</xdr:col>
      <xdr:colOff>495300</xdr:colOff>
      <xdr:row>3</xdr:row>
      <xdr:rowOff>0</xdr:rowOff>
    </xdr:to>
    <xdr:pic>
      <xdr:nvPicPr>
        <xdr:cNvPr id="3" name="Picture 2">
          <a:hlinkClick xmlns:r="http://schemas.openxmlformats.org/officeDocument/2006/relationships" r:id="rId1"/>
          <a:extLst>
            <a:ext uri="{FF2B5EF4-FFF2-40B4-BE49-F238E27FC236}">
              <a16:creationId xmlns:a16="http://schemas.microsoft.com/office/drawing/2014/main" id="{9DD8C6E9-2E32-14C2-2892-C6337019FAD4}"/>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flipH="1" flipV="1">
          <a:off x="8945270" y="281330"/>
          <a:ext cx="290170" cy="29017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7</xdr:col>
      <xdr:colOff>447675</xdr:colOff>
      <xdr:row>8</xdr:row>
      <xdr:rowOff>139066</xdr:rowOff>
    </xdr:from>
    <xdr:to>
      <xdr:col>11</xdr:col>
      <xdr:colOff>93345</xdr:colOff>
      <xdr:row>20</xdr:row>
      <xdr:rowOff>123826</xdr:rowOff>
    </xdr:to>
    <mc:AlternateContent xmlns:mc="http://schemas.openxmlformats.org/markup-compatibility/2006" xmlns:a14="http://schemas.microsoft.com/office/drawing/2010/main">
      <mc:Choice Requires="a14">
        <xdr:graphicFrame macro="">
          <xdr:nvGraphicFramePr>
            <xdr:cNvPr id="2" name="Account">
              <a:extLst>
                <a:ext uri="{FF2B5EF4-FFF2-40B4-BE49-F238E27FC236}">
                  <a16:creationId xmlns:a16="http://schemas.microsoft.com/office/drawing/2014/main" id="{081A635A-8DAC-5B79-4369-C2854AD7F4A0}"/>
                </a:ext>
              </a:extLst>
            </xdr:cNvPr>
            <xdr:cNvGraphicFramePr/>
          </xdr:nvGraphicFramePr>
          <xdr:xfrm>
            <a:off x="0" y="0"/>
            <a:ext cx="0" cy="0"/>
          </xdr:xfrm>
          <a:graphic>
            <a:graphicData uri="http://schemas.microsoft.com/office/drawing/2010/slicer">
              <sle:slicer xmlns:sle="http://schemas.microsoft.com/office/drawing/2010/slicer" name="Account"/>
            </a:graphicData>
          </a:graphic>
        </xdr:graphicFrame>
      </mc:Choice>
      <mc:Fallback xmlns="">
        <xdr:sp macro="" textlink="">
          <xdr:nvSpPr>
            <xdr:cNvPr id="0" name=""/>
            <xdr:cNvSpPr>
              <a:spLocks noTextEdit="1"/>
            </xdr:cNvSpPr>
          </xdr:nvSpPr>
          <xdr:spPr>
            <a:xfrm>
              <a:off x="9829800" y="1844041"/>
              <a:ext cx="1855470" cy="21564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876299</xdr:colOff>
      <xdr:row>0</xdr:row>
      <xdr:rowOff>132739</xdr:rowOff>
    </xdr:from>
    <xdr:to>
      <xdr:col>6</xdr:col>
      <xdr:colOff>275614</xdr:colOff>
      <xdr:row>2</xdr:row>
      <xdr:rowOff>141654</xdr:rowOff>
    </xdr:to>
    <xdr:pic>
      <xdr:nvPicPr>
        <xdr:cNvPr id="4" name="Picture 3">
          <a:hlinkClick xmlns:r="http://schemas.openxmlformats.org/officeDocument/2006/relationships" r:id="rId1"/>
          <a:extLst>
            <a:ext uri="{FF2B5EF4-FFF2-40B4-BE49-F238E27FC236}">
              <a16:creationId xmlns:a16="http://schemas.microsoft.com/office/drawing/2014/main" id="{625203B1-72E5-DE73-0863-2E0C3F480205}"/>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flipV="1">
          <a:off x="8734424" y="132739"/>
          <a:ext cx="370865" cy="37086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4</xdr:col>
      <xdr:colOff>728313</xdr:colOff>
      <xdr:row>4</xdr:row>
      <xdr:rowOff>85457</xdr:rowOff>
    </xdr:from>
    <xdr:to>
      <xdr:col>8</xdr:col>
      <xdr:colOff>235010</xdr:colOff>
      <xdr:row>10</xdr:row>
      <xdr:rowOff>113944</xdr:rowOff>
    </xdr:to>
    <mc:AlternateContent xmlns:mc="http://schemas.openxmlformats.org/markup-compatibility/2006" xmlns:tsle="http://schemas.microsoft.com/office/drawing/2012/timeslicer">
      <mc:Choice Requires="tsle">
        <xdr:graphicFrame macro="">
          <xdr:nvGraphicFramePr>
            <xdr:cNvPr id="3" name="Date">
              <a:extLst>
                <a:ext uri="{FF2B5EF4-FFF2-40B4-BE49-F238E27FC236}">
                  <a16:creationId xmlns:a16="http://schemas.microsoft.com/office/drawing/2014/main" id="{E640A3CB-A3CF-9BA8-11C2-51BC20D3F655}"/>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7721621" y="1096709"/>
              <a:ext cx="2868043" cy="1139441"/>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3</xdr:col>
      <xdr:colOff>1025495</xdr:colOff>
      <xdr:row>0</xdr:row>
      <xdr:rowOff>119030</xdr:rowOff>
    </xdr:from>
    <xdr:to>
      <xdr:col>4</xdr:col>
      <xdr:colOff>16278</xdr:colOff>
      <xdr:row>1</xdr:row>
      <xdr:rowOff>213644</xdr:rowOff>
    </xdr:to>
    <xdr:pic>
      <xdr:nvPicPr>
        <xdr:cNvPr id="4" name="Picture 3">
          <a:hlinkClick xmlns:r="http://schemas.openxmlformats.org/officeDocument/2006/relationships" r:id="rId1"/>
          <a:extLst>
            <a:ext uri="{FF2B5EF4-FFF2-40B4-BE49-F238E27FC236}">
              <a16:creationId xmlns:a16="http://schemas.microsoft.com/office/drawing/2014/main" id="{C46BD6BA-FFA6-684E-4992-C3633CA64801}"/>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flipV="1">
          <a:off x="6729813" y="119030"/>
          <a:ext cx="279773" cy="279773"/>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9</xdr:col>
      <xdr:colOff>500530</xdr:colOff>
      <xdr:row>1</xdr:row>
      <xdr:rowOff>52295</xdr:rowOff>
    </xdr:from>
    <xdr:to>
      <xdr:col>9</xdr:col>
      <xdr:colOff>739590</xdr:colOff>
      <xdr:row>1</xdr:row>
      <xdr:rowOff>291355</xdr:rowOff>
    </xdr:to>
    <xdr:pic>
      <xdr:nvPicPr>
        <xdr:cNvPr id="3" name="Picture 2">
          <a:hlinkClick xmlns:r="http://schemas.openxmlformats.org/officeDocument/2006/relationships" r:id="rId1"/>
          <a:extLst>
            <a:ext uri="{FF2B5EF4-FFF2-40B4-BE49-F238E27FC236}">
              <a16:creationId xmlns:a16="http://schemas.microsoft.com/office/drawing/2014/main" id="{084A2A0D-3BC1-B4B0-AD0E-8287F070CED5}"/>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335059" y="246530"/>
          <a:ext cx="239060" cy="23906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12</xdr:col>
      <xdr:colOff>628390</xdr:colOff>
      <xdr:row>1</xdr:row>
      <xdr:rowOff>41514</xdr:rowOff>
    </xdr:from>
    <xdr:to>
      <xdr:col>12</xdr:col>
      <xdr:colOff>911551</xdr:colOff>
      <xdr:row>1</xdr:row>
      <xdr:rowOff>327897</xdr:rowOff>
    </xdr:to>
    <xdr:pic>
      <xdr:nvPicPr>
        <xdr:cNvPr id="6" name="Picture 5">
          <a:hlinkClick xmlns:r="http://schemas.openxmlformats.org/officeDocument/2006/relationships" r:id="rId1"/>
          <a:extLst>
            <a:ext uri="{FF2B5EF4-FFF2-40B4-BE49-F238E27FC236}">
              <a16:creationId xmlns:a16="http://schemas.microsoft.com/office/drawing/2014/main" id="{751C2602-20F3-5252-79E8-64B3401281B5}"/>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867960" y="233794"/>
          <a:ext cx="283161" cy="286383"/>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11</xdr:col>
      <xdr:colOff>647700</xdr:colOff>
      <xdr:row>1</xdr:row>
      <xdr:rowOff>106680</xdr:rowOff>
    </xdr:from>
    <xdr:to>
      <xdr:col>11</xdr:col>
      <xdr:colOff>883310</xdr:colOff>
      <xdr:row>1</xdr:row>
      <xdr:rowOff>342290</xdr:rowOff>
    </xdr:to>
    <xdr:pic>
      <xdr:nvPicPr>
        <xdr:cNvPr id="3" name="Picture 2">
          <a:hlinkClick xmlns:r="http://schemas.openxmlformats.org/officeDocument/2006/relationships" r:id="rId1"/>
          <a:extLst>
            <a:ext uri="{FF2B5EF4-FFF2-40B4-BE49-F238E27FC236}">
              <a16:creationId xmlns:a16="http://schemas.microsoft.com/office/drawing/2014/main" id="{4B450B4F-CF07-A112-9562-76D7D3432E3B}"/>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107680" y="563880"/>
          <a:ext cx="235610" cy="235610"/>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Yahya" refreshedDate="45373.882955439818" createdVersion="8" refreshedVersion="8" minRefreshableVersion="3" recordCount="28" xr:uid="{3CEAB1E6-7F80-41A4-8A8D-8FDF5AB2AC5D}">
  <cacheSource type="worksheet">
    <worksheetSource name="Table_General"/>
  </cacheSource>
  <cacheFields count="6">
    <cacheField name="Date" numFmtId="15">
      <sharedItems containsSemiMixedTypes="0" containsNonDate="0" containsDate="1" containsString="0" minDate="2024-01-01T00:00:00" maxDate="2024-03-31T00:00:00" count="12">
        <d v="2024-01-01T00:00:00"/>
        <d v="2024-01-02T00:00:00"/>
        <d v="2024-01-03T00:00:00"/>
        <d v="2024-01-04T00:00:00"/>
        <d v="2024-01-10T00:00:00"/>
        <d v="2024-01-15T00:00:00"/>
        <d v="2024-01-18T00:00:00"/>
        <d v="2024-01-30T00:00:00"/>
        <d v="2024-02-02T00:00:00"/>
        <d v="2024-02-05T00:00:00"/>
        <d v="2024-02-10T00:00:00"/>
        <d v="2024-03-30T00:00:00"/>
      </sharedItems>
    </cacheField>
    <cacheField name="Description" numFmtId="0">
      <sharedItems count="12">
        <s v="Establisting a Business"/>
        <s v="Deposit into Bank"/>
        <s v="Purchased Inventory"/>
        <s v="Sold the Intentory for Cash"/>
        <s v="Adjust Entry against COGS"/>
        <s v="Inventroy Sold on Credit"/>
        <s v="Paid Electricity Bill"/>
        <s v="Paid Salaries"/>
        <s v="Paid to Mr Khan"/>
        <s v="Received From Ali"/>
        <s v="Purchased a Shop"/>
        <s v="Payable Taxes To Govt"/>
      </sharedItems>
    </cacheField>
    <cacheField name="Account" numFmtId="0">
      <sharedItems count="13">
        <s v="Cash"/>
        <s v="Equity-Yahya"/>
        <s v="Bank"/>
        <s v="Inventory"/>
        <s v="Mr Khan"/>
        <s v="Sales"/>
        <s v="Cost of Goods Sold"/>
        <s v="Ali"/>
        <s v="Electricity"/>
        <s v="Salary"/>
        <s v="Shop"/>
        <s v="Tax"/>
        <s v="Govt"/>
      </sharedItems>
    </cacheField>
    <cacheField name="Debit" numFmtId="164">
      <sharedItems containsString="0" containsBlank="1" containsNumber="1" containsInteger="1" minValue="15000" maxValue="1000000"/>
    </cacheField>
    <cacheField name="Credit" numFmtId="0">
      <sharedItems containsString="0" containsBlank="1" containsNumber="1" containsInteger="1" minValue="15000" maxValue="1000000"/>
    </cacheField>
    <cacheField name="Balance" numFmtId="0" formula="Debit-Credit" databaseField="0"/>
  </cacheFields>
  <extLst>
    <ext xmlns:x14="http://schemas.microsoft.com/office/spreadsheetml/2009/9/main" uri="{725AE2AE-9491-48be-B2B4-4EB974FC3084}">
      <x14:pivotCacheDefinition pivotCacheId="8014521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8">
  <r>
    <x v="0"/>
    <x v="0"/>
    <x v="0"/>
    <n v="1000000"/>
    <m/>
  </r>
  <r>
    <x v="0"/>
    <x v="0"/>
    <x v="1"/>
    <m/>
    <n v="1000000"/>
  </r>
  <r>
    <x v="1"/>
    <x v="1"/>
    <x v="2"/>
    <n v="500000"/>
    <m/>
  </r>
  <r>
    <x v="1"/>
    <x v="1"/>
    <x v="0"/>
    <m/>
    <n v="500000"/>
  </r>
  <r>
    <x v="2"/>
    <x v="2"/>
    <x v="3"/>
    <n v="600000"/>
    <m/>
  </r>
  <r>
    <x v="2"/>
    <x v="2"/>
    <x v="4"/>
    <m/>
    <n v="600000"/>
  </r>
  <r>
    <x v="3"/>
    <x v="2"/>
    <x v="3"/>
    <n v="200000"/>
    <m/>
  </r>
  <r>
    <x v="3"/>
    <x v="2"/>
    <x v="2"/>
    <m/>
    <n v="200000"/>
  </r>
  <r>
    <x v="4"/>
    <x v="3"/>
    <x v="0"/>
    <n v="400000"/>
    <m/>
  </r>
  <r>
    <x v="4"/>
    <x v="3"/>
    <x v="5"/>
    <m/>
    <n v="400000"/>
  </r>
  <r>
    <x v="4"/>
    <x v="4"/>
    <x v="6"/>
    <n v="300000"/>
    <m/>
  </r>
  <r>
    <x v="4"/>
    <x v="4"/>
    <x v="3"/>
    <m/>
    <n v="300000"/>
  </r>
  <r>
    <x v="5"/>
    <x v="5"/>
    <x v="7"/>
    <n v="300000"/>
    <m/>
  </r>
  <r>
    <x v="5"/>
    <x v="5"/>
    <x v="5"/>
    <m/>
    <n v="300000"/>
  </r>
  <r>
    <x v="5"/>
    <x v="4"/>
    <x v="6"/>
    <n v="150000"/>
    <m/>
  </r>
  <r>
    <x v="5"/>
    <x v="4"/>
    <x v="3"/>
    <m/>
    <n v="150000"/>
  </r>
  <r>
    <x v="6"/>
    <x v="6"/>
    <x v="8"/>
    <n v="15000"/>
    <m/>
  </r>
  <r>
    <x v="6"/>
    <x v="6"/>
    <x v="2"/>
    <m/>
    <n v="15000"/>
  </r>
  <r>
    <x v="7"/>
    <x v="7"/>
    <x v="9"/>
    <n v="100000"/>
    <m/>
  </r>
  <r>
    <x v="7"/>
    <x v="7"/>
    <x v="0"/>
    <m/>
    <n v="100000"/>
  </r>
  <r>
    <x v="8"/>
    <x v="8"/>
    <x v="4"/>
    <n v="100000"/>
    <m/>
  </r>
  <r>
    <x v="8"/>
    <x v="8"/>
    <x v="0"/>
    <m/>
    <n v="100000"/>
  </r>
  <r>
    <x v="9"/>
    <x v="9"/>
    <x v="2"/>
    <n v="150000"/>
    <m/>
  </r>
  <r>
    <x v="9"/>
    <x v="9"/>
    <x v="7"/>
    <m/>
    <n v="150000"/>
  </r>
  <r>
    <x v="10"/>
    <x v="10"/>
    <x v="10"/>
    <n v="100000"/>
    <m/>
  </r>
  <r>
    <x v="10"/>
    <x v="10"/>
    <x v="0"/>
    <m/>
    <n v="100000"/>
  </r>
  <r>
    <x v="11"/>
    <x v="11"/>
    <x v="11"/>
    <n v="20250"/>
    <m/>
  </r>
  <r>
    <x v="11"/>
    <x v="11"/>
    <x v="12"/>
    <m/>
    <n v="2025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6C43784-A0EB-4F27-B731-DC5E08B1228B}" name="PivotTable2" cacheId="0" applyNumberFormats="0" applyBorderFormats="0" applyFontFormats="0" applyPatternFormats="0" applyAlignmentFormats="0" applyWidthHeightFormats="1" dataCaption="Values" updatedVersion="8" minRefreshableVersion="3" itemPrintTitles="1" createdVersion="8" indent="0" compact="0" compactData="0" multipleFieldFilters="0">
  <location ref="A5:F34" firstHeaderRow="0" firstDataRow="1" firstDataCol="3"/>
  <pivotFields count="6">
    <pivotField axis="axisRow" compact="0" numFmtId="15" outline="0" showAll="0" defaultSubtotal="0">
      <items count="12">
        <item x="0"/>
        <item x="1"/>
        <item x="2"/>
        <item x="3"/>
        <item x="4"/>
        <item x="5"/>
        <item x="6"/>
        <item x="7"/>
        <item x="8"/>
        <item x="9"/>
        <item x="11"/>
        <item x="10"/>
      </items>
      <extLst>
        <ext xmlns:x14="http://schemas.microsoft.com/office/spreadsheetml/2009/9/main" uri="{2946ED86-A175-432a-8AC1-64E0C546D7DE}">
          <x14:pivotField fillDownLabels="1"/>
        </ext>
      </extLst>
    </pivotField>
    <pivotField axis="axisRow" compact="0" outline="0" showAll="0" defaultSubtotal="0">
      <items count="12">
        <item x="4"/>
        <item x="1"/>
        <item x="0"/>
        <item x="5"/>
        <item x="6"/>
        <item x="7"/>
        <item x="8"/>
        <item x="2"/>
        <item x="9"/>
        <item x="3"/>
        <item x="11"/>
        <item x="10"/>
      </items>
      <extLst>
        <ext xmlns:x14="http://schemas.microsoft.com/office/spreadsheetml/2009/9/main" uri="{2946ED86-A175-432a-8AC1-64E0C546D7DE}">
          <x14:pivotField fillDownLabels="1"/>
        </ext>
      </extLst>
    </pivotField>
    <pivotField axis="axisRow" compact="0" outline="0" showAll="0" defaultSubtotal="0">
      <items count="13">
        <item x="7"/>
        <item x="2"/>
        <item x="0"/>
        <item x="6"/>
        <item x="8"/>
        <item x="1"/>
        <item x="3"/>
        <item x="4"/>
        <item x="9"/>
        <item x="5"/>
        <item x="11"/>
        <item x="12"/>
        <item x="10"/>
      </items>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dataField="1" compact="0" outline="0" subtotalTop="0" dragToRow="0" dragToCol="0" dragToPage="0" showAll="0" defaultSubtotal="0">
      <extLst>
        <ext xmlns:x14="http://schemas.microsoft.com/office/spreadsheetml/2009/9/main" uri="{2946ED86-A175-432a-8AC1-64E0C546D7DE}">
          <x14:pivotField fillDownLabels="1"/>
        </ext>
      </extLst>
    </pivotField>
  </pivotFields>
  <rowFields count="3">
    <field x="0"/>
    <field x="2"/>
    <field x="1"/>
  </rowFields>
  <rowItems count="29">
    <i>
      <x/>
      <x v="2"/>
      <x v="2"/>
    </i>
    <i r="1">
      <x v="5"/>
      <x v="2"/>
    </i>
    <i>
      <x v="1"/>
      <x v="1"/>
      <x v="1"/>
    </i>
    <i r="1">
      <x v="2"/>
      <x v="1"/>
    </i>
    <i>
      <x v="2"/>
      <x v="6"/>
      <x v="7"/>
    </i>
    <i r="1">
      <x v="7"/>
      <x v="7"/>
    </i>
    <i>
      <x v="3"/>
      <x v="1"/>
      <x v="7"/>
    </i>
    <i r="1">
      <x v="6"/>
      <x v="7"/>
    </i>
    <i>
      <x v="4"/>
      <x v="2"/>
      <x v="9"/>
    </i>
    <i r="1">
      <x v="3"/>
      <x/>
    </i>
    <i r="1">
      <x v="6"/>
      <x/>
    </i>
    <i r="1">
      <x v="9"/>
      <x v="9"/>
    </i>
    <i>
      <x v="5"/>
      <x/>
      <x v="3"/>
    </i>
    <i r="1">
      <x v="3"/>
      <x/>
    </i>
    <i r="1">
      <x v="6"/>
      <x/>
    </i>
    <i r="1">
      <x v="9"/>
      <x v="3"/>
    </i>
    <i>
      <x v="6"/>
      <x v="1"/>
      <x v="4"/>
    </i>
    <i r="1">
      <x v="4"/>
      <x v="4"/>
    </i>
    <i>
      <x v="7"/>
      <x v="2"/>
      <x v="5"/>
    </i>
    <i r="1">
      <x v="8"/>
      <x v="5"/>
    </i>
    <i>
      <x v="8"/>
      <x v="2"/>
      <x v="6"/>
    </i>
    <i r="1">
      <x v="7"/>
      <x v="6"/>
    </i>
    <i>
      <x v="9"/>
      <x/>
      <x v="8"/>
    </i>
    <i r="1">
      <x v="1"/>
      <x v="8"/>
    </i>
    <i>
      <x v="10"/>
      <x v="10"/>
      <x v="10"/>
    </i>
    <i r="1">
      <x v="11"/>
      <x v="10"/>
    </i>
    <i>
      <x v="11"/>
      <x v="2"/>
      <x v="11"/>
    </i>
    <i r="1">
      <x v="12"/>
      <x v="11"/>
    </i>
    <i t="grand">
      <x/>
    </i>
  </rowItems>
  <colFields count="1">
    <field x="-2"/>
  </colFields>
  <colItems count="3">
    <i>
      <x/>
    </i>
    <i i="1">
      <x v="1"/>
    </i>
    <i i="2">
      <x v="2"/>
    </i>
  </colItems>
  <dataFields count="3">
    <dataField name="Sum of Debit" fld="3" baseField="2" baseItem="2" numFmtId="3"/>
    <dataField name="Sum of Credit" fld="4" baseField="2" baseItem="2" numFmtId="3"/>
    <dataField name="Sum of Balance" fld="5" baseField="2" baseItem="5" numFmtId="41"/>
  </dataFields>
  <formats count="12">
    <format dxfId="13">
      <pivotArea dataOnly="0" labelOnly="1" grandRow="1" outline="0" fieldPosition="0"/>
    </format>
    <format dxfId="12">
      <pivotArea dataOnly="0" labelOnly="1" outline="0" fieldPosition="0">
        <references count="2">
          <reference field="0" count="1" selected="0">
            <x v="0"/>
          </reference>
          <reference field="2" count="2">
            <x v="2"/>
            <x v="5"/>
          </reference>
        </references>
      </pivotArea>
    </format>
    <format dxfId="11">
      <pivotArea dataOnly="0" labelOnly="1" outline="0" fieldPosition="0">
        <references count="2">
          <reference field="0" count="1" selected="0">
            <x v="1"/>
          </reference>
          <reference field="2" count="2">
            <x v="1"/>
            <x v="2"/>
          </reference>
        </references>
      </pivotArea>
    </format>
    <format dxfId="10">
      <pivotArea dataOnly="0" labelOnly="1" outline="0" fieldPosition="0">
        <references count="2">
          <reference field="0" count="1" selected="0">
            <x v="2"/>
          </reference>
          <reference field="2" count="2">
            <x v="6"/>
            <x v="7"/>
          </reference>
        </references>
      </pivotArea>
    </format>
    <format dxfId="9">
      <pivotArea dataOnly="0" labelOnly="1" outline="0" fieldPosition="0">
        <references count="2">
          <reference field="0" count="1" selected="0">
            <x v="3"/>
          </reference>
          <reference field="2" count="2">
            <x v="1"/>
            <x v="6"/>
          </reference>
        </references>
      </pivotArea>
    </format>
    <format dxfId="8">
      <pivotArea dataOnly="0" labelOnly="1" outline="0" fieldPosition="0">
        <references count="2">
          <reference field="0" count="1" selected="0">
            <x v="4"/>
          </reference>
          <reference field="2" count="4">
            <x v="2"/>
            <x v="3"/>
            <x v="6"/>
            <x v="9"/>
          </reference>
        </references>
      </pivotArea>
    </format>
    <format dxfId="7">
      <pivotArea dataOnly="0" labelOnly="1" outline="0" fieldPosition="0">
        <references count="2">
          <reference field="0" count="1" selected="0">
            <x v="5"/>
          </reference>
          <reference field="2" count="4">
            <x v="0"/>
            <x v="3"/>
            <x v="6"/>
            <x v="9"/>
          </reference>
        </references>
      </pivotArea>
    </format>
    <format dxfId="6">
      <pivotArea dataOnly="0" labelOnly="1" outline="0" fieldPosition="0">
        <references count="2">
          <reference field="0" count="1" selected="0">
            <x v="6"/>
          </reference>
          <reference field="2" count="2">
            <x v="2"/>
            <x v="4"/>
          </reference>
        </references>
      </pivotArea>
    </format>
    <format dxfId="5">
      <pivotArea dataOnly="0" labelOnly="1" outline="0" fieldPosition="0">
        <references count="2">
          <reference field="0" count="1" selected="0">
            <x v="7"/>
          </reference>
          <reference field="2" count="2">
            <x v="2"/>
            <x v="8"/>
          </reference>
        </references>
      </pivotArea>
    </format>
    <format dxfId="4">
      <pivotArea dataOnly="0" labelOnly="1" outline="0" fieldPosition="0">
        <references count="2">
          <reference field="0" count="1" selected="0">
            <x v="8"/>
          </reference>
          <reference field="2" count="2">
            <x v="2"/>
            <x v="7"/>
          </reference>
        </references>
      </pivotArea>
    </format>
    <format dxfId="3">
      <pivotArea dataOnly="0" labelOnly="1" outline="0" fieldPosition="0">
        <references count="2">
          <reference field="0" count="1" selected="0">
            <x v="9"/>
          </reference>
          <reference field="2" count="2">
            <x v="0"/>
            <x v="1"/>
          </reference>
        </references>
      </pivotArea>
    </format>
    <format dxfId="2">
      <pivotArea field="2" type="button" dataOnly="0" labelOnly="1" outline="0" axis="axisRow" fieldPosition="1"/>
    </format>
  </formats>
  <pivotTableStyleInfo name="PivotStyleLight3"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5F03B5B-0B7A-497E-B005-956331ABCE8A}" name="PivotTable2" cacheId="0" applyNumberFormats="0" applyBorderFormats="0" applyFontFormats="0" applyPatternFormats="0" applyAlignmentFormats="0" applyWidthHeightFormats="1" dataCaption="Values" updatedVersion="8" minRefreshableVersion="5" itemPrintTitles="1" createdVersion="8" indent="0" compact="0" compactData="0" multipleFieldFilters="0">
  <location ref="A4:D18" firstHeaderRow="0" firstDataRow="1" firstDataCol="1"/>
  <pivotFields count="6">
    <pivotField compact="0" numFmtId="15" outline="0" showAll="0" defaultSubtotal="0">
      <items count="12">
        <item x="0"/>
        <item x="1"/>
        <item x="2"/>
        <item x="3"/>
        <item x="4"/>
        <item x="5"/>
        <item x="6"/>
        <item x="7"/>
        <item x="8"/>
        <item x="9"/>
        <item x="10"/>
        <item x="11"/>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13">
        <item x="7"/>
        <item x="2"/>
        <item x="0"/>
        <item x="6"/>
        <item x="8"/>
        <item x="1"/>
        <item x="3"/>
        <item x="4"/>
        <item x="9"/>
        <item x="5"/>
        <item x="11"/>
        <item x="12"/>
        <item x="10"/>
      </items>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dataField="1" compact="0" outline="0" subtotalTop="0" dragToRow="0" dragToCol="0" dragToPage="0" showAll="0" defaultSubtotal="0">
      <extLst>
        <ext xmlns:x14="http://schemas.microsoft.com/office/spreadsheetml/2009/9/main" uri="{2946ED86-A175-432a-8AC1-64E0C546D7DE}">
          <x14:pivotField fillDownLabels="1"/>
        </ext>
      </extLst>
    </pivotField>
  </pivotFields>
  <rowFields count="1">
    <field x="2"/>
  </rowFields>
  <rowItems count="14">
    <i>
      <x/>
    </i>
    <i>
      <x v="1"/>
    </i>
    <i>
      <x v="2"/>
    </i>
    <i>
      <x v="3"/>
    </i>
    <i>
      <x v="4"/>
    </i>
    <i>
      <x v="5"/>
    </i>
    <i>
      <x v="6"/>
    </i>
    <i>
      <x v="7"/>
    </i>
    <i>
      <x v="8"/>
    </i>
    <i>
      <x v="9"/>
    </i>
    <i>
      <x v="10"/>
    </i>
    <i>
      <x v="11"/>
    </i>
    <i>
      <x v="12"/>
    </i>
    <i t="grand">
      <x/>
    </i>
  </rowItems>
  <colFields count="1">
    <field x="-2"/>
  </colFields>
  <colItems count="3">
    <i>
      <x/>
    </i>
    <i i="1">
      <x v="1"/>
    </i>
    <i i="2">
      <x v="2"/>
    </i>
  </colItems>
  <dataFields count="3">
    <dataField name="Sum of Debit" fld="3" baseField="2" baseItem="2" numFmtId="3"/>
    <dataField name="Sum of Credit" fld="4" baseField="2" baseItem="2" numFmtId="3"/>
    <dataField name="Sum of Balance" fld="5" baseField="2" baseItem="5" numFmtId="41"/>
  </dataFields>
  <formats count="2">
    <format dxfId="1">
      <pivotArea dataOnly="0" labelOnly="1" grandRow="1" outline="0" fieldPosition="0"/>
    </format>
    <format dxfId="0">
      <pivotArea field="2" type="button" dataOnly="0" labelOnly="1" outline="0" axis="axisRow" fieldPosition="0"/>
    </format>
  </formats>
  <pivotTableStyleInfo name="PivotStyleLight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count" xr10:uid="{5BD0FCB7-1AD6-4FBC-BFCD-C3DAB1EC5CDE}" sourceName="Account">
  <pivotTables>
    <pivotTable tabId="3" name="PivotTable2"/>
  </pivotTables>
  <data>
    <tabular pivotCacheId="80145213">
      <items count="13">
        <i x="7" s="1"/>
        <i x="2" s="1"/>
        <i x="0" s="1"/>
        <i x="6" s="1"/>
        <i x="8" s="1"/>
        <i x="1" s="1"/>
        <i x="12" s="1"/>
        <i x="3" s="1"/>
        <i x="4" s="1"/>
        <i x="9" s="1"/>
        <i x="5" s="1"/>
        <i x="10" s="1"/>
        <i x="1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ccount" xr10:uid="{186FB56F-0AA8-4A11-B04D-1BB54B0286BF}" cache="Slicer_Account" caption="Account" style="SlicerStyleDark2"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2237C83-13A6-4471-886F-F2A2A9CD9766}" name="Table_General" displayName="Table_General" ref="B1:F29" totalsRowShown="0" headerRowDxfId="19">
  <tableColumns count="5">
    <tableColumn id="1" xr3:uid="{E52C44FA-C2D7-408A-BBC7-4AC9D1683743}" name="Date" dataDxfId="18"/>
    <tableColumn id="2" xr3:uid="{3C3242CD-CA27-4622-940C-8B276BCB84BE}" name="Description" dataDxfId="17"/>
    <tableColumn id="3" xr3:uid="{6031A93B-AD98-405E-BF55-A3D8946523DE}" name="Account" dataDxfId="16"/>
    <tableColumn id="4" xr3:uid="{1497C7A2-9369-4F41-B4D7-A4747CFAE821}" name="Debit" dataDxfId="15" dataCellStyle="Comma"/>
    <tableColumn id="5" xr3:uid="{0D5E2FC2-AF4B-4CDE-B2CC-B79EBD9FDD75}" name="Credit" dataDxfId="14" dataCellStyle="Comma"/>
  </tableColumns>
  <tableStyleInfo name="TableStyleLight21"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9DC09A02-402A-4630-8714-F0106BC79D31}" sourceName="Date">
  <pivotTables>
    <pivotTable tabId="8" name="PivotTable2"/>
  </pivotTables>
  <state minimalRefreshVersion="6" lastRefreshVersion="6" pivotCacheId="80145213" filterType="unknown">
    <bounds startDate="2024-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A8B6B471-4D89-406A-B971-7438C76F41A7}" cache="NativeTimeline_Date" caption="Date" showSelectionLabel="0" level="2" selectionLevel="2" scrollPosition="2024-01-01T00:00:00" style="TimeSlicerStyleLight6"/>
</timelines>
</file>

<file path=xl/worksheets/_rels/sheet1.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2.bin"/><Relationship Id="rId1" Type="http://schemas.openxmlformats.org/officeDocument/2006/relationships/pivotTable" Target="../pivotTables/pivotTable1.xml"/><Relationship Id="rId4" Type="http://schemas.microsoft.com/office/2007/relationships/slicer" Target="../slicers/slicer1.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3.bin"/><Relationship Id="rId1" Type="http://schemas.openxmlformats.org/officeDocument/2006/relationships/pivotTable" Target="../pivotTables/pivotTable2.xml"/><Relationship Id="rId4" Type="http://schemas.microsoft.com/office/2011/relationships/timeline" Target="../timelines/timeline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212B80-6BD2-44D0-869C-8824B17CF898}">
  <sheetPr>
    <tabColor theme="2"/>
  </sheetPr>
  <dimension ref="A1"/>
  <sheetViews>
    <sheetView showGridLines="0" tabSelected="1" zoomScale="80" zoomScaleNormal="80" workbookViewId="0"/>
  </sheetViews>
  <sheetFormatPr defaultRowHeight="14.5" x14ac:dyDescent="0.35"/>
  <cols>
    <col min="1" max="1" width="4.453125" customWidth="1"/>
    <col min="2" max="2" width="8.7265625" customWidth="1"/>
  </cols>
  <sheetData>
    <row r="1" ht="11.5" customHeight="1" x14ac:dyDescent="0.35"/>
  </sheetData>
  <pageMargins left="0.7" right="0.7" top="0.75" bottom="0.75" header="0.3" footer="0.3"/>
  <pageSetup orientation="portrait" r:id="rId1"/>
  <drawing r:id="rId2"/>
  <picture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F99313-E407-4163-AF35-7B62E8FB559F}">
  <sheetPr>
    <tabColor theme="2"/>
  </sheetPr>
  <dimension ref="B1:P14"/>
  <sheetViews>
    <sheetView showGridLines="0" workbookViewId="0"/>
  </sheetViews>
  <sheetFormatPr defaultRowHeight="14.5" x14ac:dyDescent="0.35"/>
  <cols>
    <col min="1" max="1" width="2.81640625" customWidth="1"/>
    <col min="2" max="3" width="14" customWidth="1"/>
    <col min="4" max="4" width="21" style="2" customWidth="1"/>
    <col min="5" max="5" width="16.453125" customWidth="1"/>
    <col min="6" max="6" width="23.6328125" customWidth="1"/>
    <col min="7" max="8" width="17.54296875" customWidth="1"/>
  </cols>
  <sheetData>
    <row r="1" spans="2:16" s="4" customFormat="1" ht="15.5" x14ac:dyDescent="0.35">
      <c r="B1" s="9" t="s">
        <v>10</v>
      </c>
      <c r="C1" s="9"/>
      <c r="D1" s="9" t="s">
        <v>10</v>
      </c>
      <c r="E1" s="9" t="s">
        <v>11</v>
      </c>
      <c r="F1" s="9" t="s">
        <v>12</v>
      </c>
      <c r="G1" s="9" t="s">
        <v>11</v>
      </c>
    </row>
    <row r="2" spans="2:16" x14ac:dyDescent="0.35">
      <c r="B2" t="s">
        <v>4</v>
      </c>
      <c r="D2" s="2" t="s">
        <v>8</v>
      </c>
      <c r="E2" t="s">
        <v>4</v>
      </c>
      <c r="F2" t="s">
        <v>15</v>
      </c>
      <c r="G2" t="s">
        <v>8</v>
      </c>
    </row>
    <row r="3" spans="2:16" x14ac:dyDescent="0.35">
      <c r="B3" t="s">
        <v>21</v>
      </c>
      <c r="D3" s="2" t="s">
        <v>53</v>
      </c>
      <c r="E3" t="s">
        <v>4</v>
      </c>
      <c r="F3" t="s">
        <v>16</v>
      </c>
      <c r="G3" t="s">
        <v>5</v>
      </c>
    </row>
    <row r="4" spans="2:16" x14ac:dyDescent="0.35">
      <c r="B4" t="s">
        <v>5</v>
      </c>
      <c r="D4" s="2" t="s">
        <v>20</v>
      </c>
      <c r="E4" t="s">
        <v>21</v>
      </c>
      <c r="F4" t="s">
        <v>17</v>
      </c>
      <c r="G4" s="2" t="s">
        <v>8</v>
      </c>
    </row>
    <row r="5" spans="2:16" x14ac:dyDescent="0.35">
      <c r="B5" t="s">
        <v>6</v>
      </c>
      <c r="D5" s="2" t="s">
        <v>22</v>
      </c>
      <c r="E5" t="s">
        <v>21</v>
      </c>
      <c r="F5" t="s">
        <v>19</v>
      </c>
      <c r="G5" s="2" t="s">
        <v>8</v>
      </c>
      <c r="P5" s="22"/>
    </row>
    <row r="6" spans="2:16" x14ac:dyDescent="0.35">
      <c r="B6" t="s">
        <v>7</v>
      </c>
      <c r="D6" s="2" t="s">
        <v>5</v>
      </c>
      <c r="E6" t="s">
        <v>5</v>
      </c>
      <c r="F6" t="s">
        <v>23</v>
      </c>
      <c r="G6" s="2" t="s">
        <v>20</v>
      </c>
    </row>
    <row r="7" spans="2:16" x14ac:dyDescent="0.35">
      <c r="D7" s="2" t="s">
        <v>6</v>
      </c>
      <c r="E7" t="s">
        <v>6</v>
      </c>
      <c r="F7" t="s">
        <v>25</v>
      </c>
      <c r="G7" t="s">
        <v>7</v>
      </c>
    </row>
    <row r="8" spans="2:16" x14ac:dyDescent="0.35">
      <c r="D8" s="2" t="s">
        <v>7</v>
      </c>
      <c r="E8" t="s">
        <v>7</v>
      </c>
      <c r="F8" t="s">
        <v>27</v>
      </c>
      <c r="G8" s="2" t="s">
        <v>6</v>
      </c>
    </row>
    <row r="9" spans="2:16" x14ac:dyDescent="0.35">
      <c r="D9" s="2" t="s">
        <v>9</v>
      </c>
      <c r="E9" t="s">
        <v>7</v>
      </c>
      <c r="F9" t="s">
        <v>29</v>
      </c>
      <c r="G9" s="2" t="s">
        <v>8</v>
      </c>
    </row>
    <row r="10" spans="2:16" x14ac:dyDescent="0.35">
      <c r="F10" t="s">
        <v>31</v>
      </c>
      <c r="G10" s="2" t="s">
        <v>6</v>
      </c>
    </row>
    <row r="11" spans="2:16" x14ac:dyDescent="0.35">
      <c r="F11" t="s">
        <v>33</v>
      </c>
      <c r="G11" s="2" t="s">
        <v>6</v>
      </c>
    </row>
    <row r="12" spans="2:16" x14ac:dyDescent="0.35">
      <c r="F12" t="s">
        <v>47</v>
      </c>
      <c r="G12" s="2" t="s">
        <v>6</v>
      </c>
    </row>
    <row r="13" spans="2:16" x14ac:dyDescent="0.35">
      <c r="F13" t="s">
        <v>51</v>
      </c>
      <c r="G13" t="s">
        <v>20</v>
      </c>
    </row>
    <row r="14" spans="2:16" x14ac:dyDescent="0.35">
      <c r="F14" t="s">
        <v>55</v>
      </c>
      <c r="G14" s="2" t="s">
        <v>53</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86CCD3-803F-4716-8499-1D161600978A}">
  <sheetPr>
    <tabColor theme="2"/>
  </sheetPr>
  <dimension ref="B1:N85"/>
  <sheetViews>
    <sheetView showGridLines="0" workbookViewId="0">
      <pane ySplit="1" topLeftCell="A2" activePane="bottomLeft" state="frozen"/>
      <selection pane="bottomLeft" activeCell="F8" sqref="F8"/>
    </sheetView>
  </sheetViews>
  <sheetFormatPr defaultRowHeight="14.5" x14ac:dyDescent="0.35"/>
  <cols>
    <col min="1" max="1" width="2.81640625" customWidth="1"/>
    <col min="2" max="2" width="18.36328125" style="2" customWidth="1"/>
    <col min="3" max="3" width="30.6328125" style="3" customWidth="1"/>
    <col min="4" max="4" width="23.1796875" style="3" customWidth="1"/>
    <col min="5" max="5" width="30.36328125" style="3" customWidth="1"/>
    <col min="6" max="6" width="24.90625" style="3" customWidth="1"/>
  </cols>
  <sheetData>
    <row r="1" spans="2:14" s="8" customFormat="1" ht="16" x14ac:dyDescent="0.35">
      <c r="B1" s="7" t="s">
        <v>0</v>
      </c>
      <c r="C1" s="8" t="s">
        <v>1</v>
      </c>
      <c r="D1" s="8" t="s">
        <v>14</v>
      </c>
      <c r="E1" s="8" t="s">
        <v>2</v>
      </c>
      <c r="F1" s="8" t="s">
        <v>3</v>
      </c>
    </row>
    <row r="2" spans="2:14" x14ac:dyDescent="0.35">
      <c r="B2" s="1">
        <v>45292</v>
      </c>
      <c r="C2" s="3" t="s">
        <v>13</v>
      </c>
      <c r="D2" s="3" t="s">
        <v>15</v>
      </c>
      <c r="E2" s="5">
        <v>1000000</v>
      </c>
      <c r="F2" s="6"/>
    </row>
    <row r="3" spans="2:14" x14ac:dyDescent="0.35">
      <c r="B3" s="1">
        <v>45292</v>
      </c>
      <c r="C3" s="3" t="s">
        <v>13</v>
      </c>
      <c r="D3" s="3" t="s">
        <v>16</v>
      </c>
      <c r="E3" s="6"/>
      <c r="F3" s="6">
        <v>1000000</v>
      </c>
    </row>
    <row r="4" spans="2:14" x14ac:dyDescent="0.35">
      <c r="B4" s="1">
        <v>45293</v>
      </c>
      <c r="C4" s="3" t="s">
        <v>18</v>
      </c>
      <c r="D4" s="3" t="s">
        <v>17</v>
      </c>
      <c r="E4" s="6">
        <v>500000</v>
      </c>
      <c r="F4" s="6"/>
    </row>
    <row r="5" spans="2:14" x14ac:dyDescent="0.35">
      <c r="B5" s="1">
        <v>45293</v>
      </c>
      <c r="C5" s="3" t="s">
        <v>18</v>
      </c>
      <c r="D5" s="3" t="s">
        <v>15</v>
      </c>
      <c r="E5" s="6"/>
      <c r="F5" s="6">
        <v>500000</v>
      </c>
    </row>
    <row r="6" spans="2:14" x14ac:dyDescent="0.35">
      <c r="B6" s="1">
        <v>45294</v>
      </c>
      <c r="C6" s="3" t="s">
        <v>24</v>
      </c>
      <c r="D6" s="3" t="s">
        <v>19</v>
      </c>
      <c r="E6" s="6">
        <v>600000</v>
      </c>
      <c r="F6" s="6"/>
      <c r="N6" s="23"/>
    </row>
    <row r="7" spans="2:14" x14ac:dyDescent="0.35">
      <c r="B7" s="1">
        <v>45294</v>
      </c>
      <c r="C7" s="3" t="s">
        <v>24</v>
      </c>
      <c r="D7" s="3" t="s">
        <v>23</v>
      </c>
      <c r="E7" s="6"/>
      <c r="F7" s="6">
        <v>600000</v>
      </c>
    </row>
    <row r="8" spans="2:14" x14ac:dyDescent="0.35">
      <c r="B8" s="1">
        <v>45295</v>
      </c>
      <c r="C8" s="3" t="s">
        <v>24</v>
      </c>
      <c r="D8" s="3" t="s">
        <v>19</v>
      </c>
      <c r="E8" s="6">
        <v>200000</v>
      </c>
      <c r="F8" s="6"/>
    </row>
    <row r="9" spans="2:14" x14ac:dyDescent="0.35">
      <c r="B9" s="1">
        <v>45295</v>
      </c>
      <c r="C9" s="3" t="s">
        <v>24</v>
      </c>
      <c r="D9" s="3" t="s">
        <v>17</v>
      </c>
      <c r="E9" s="6"/>
      <c r="F9" s="6">
        <v>200000</v>
      </c>
    </row>
    <row r="10" spans="2:14" x14ac:dyDescent="0.35">
      <c r="B10" s="1">
        <v>45301</v>
      </c>
      <c r="C10" s="3" t="s">
        <v>26</v>
      </c>
      <c r="D10" s="3" t="s">
        <v>15</v>
      </c>
      <c r="E10" s="6">
        <v>400000</v>
      </c>
      <c r="F10" s="6"/>
    </row>
    <row r="11" spans="2:14" x14ac:dyDescent="0.35">
      <c r="B11" s="1">
        <v>45301</v>
      </c>
      <c r="C11" s="3" t="s">
        <v>26</v>
      </c>
      <c r="D11" s="3" t="s">
        <v>25</v>
      </c>
      <c r="E11" s="6"/>
      <c r="F11" s="6">
        <v>400000</v>
      </c>
    </row>
    <row r="12" spans="2:14" x14ac:dyDescent="0.35">
      <c r="B12" s="1">
        <v>45301</v>
      </c>
      <c r="C12" s="3" t="s">
        <v>28</v>
      </c>
      <c r="D12" s="3" t="s">
        <v>27</v>
      </c>
      <c r="E12" s="6">
        <v>300000</v>
      </c>
      <c r="F12" s="6"/>
    </row>
    <row r="13" spans="2:14" x14ac:dyDescent="0.35">
      <c r="B13" s="1">
        <v>45301</v>
      </c>
      <c r="C13" s="3" t="s">
        <v>28</v>
      </c>
      <c r="D13" s="3" t="s">
        <v>19</v>
      </c>
      <c r="E13" s="6"/>
      <c r="F13" s="6">
        <v>300000</v>
      </c>
    </row>
    <row r="14" spans="2:14" x14ac:dyDescent="0.35">
      <c r="B14" s="1">
        <v>45306</v>
      </c>
      <c r="C14" s="3" t="s">
        <v>30</v>
      </c>
      <c r="D14" s="3" t="s">
        <v>29</v>
      </c>
      <c r="E14" s="6">
        <v>300000</v>
      </c>
      <c r="F14" s="6"/>
    </row>
    <row r="15" spans="2:14" x14ac:dyDescent="0.35">
      <c r="B15" s="1">
        <v>45306</v>
      </c>
      <c r="C15" s="3" t="s">
        <v>30</v>
      </c>
      <c r="D15" s="3" t="s">
        <v>25</v>
      </c>
      <c r="E15" s="6"/>
      <c r="F15" s="6">
        <v>300000</v>
      </c>
    </row>
    <row r="16" spans="2:14" x14ac:dyDescent="0.35">
      <c r="B16" s="1">
        <v>45306</v>
      </c>
      <c r="C16" s="3" t="s">
        <v>28</v>
      </c>
      <c r="D16" s="3" t="s">
        <v>27</v>
      </c>
      <c r="E16" s="6">
        <v>150000</v>
      </c>
      <c r="F16" s="6"/>
    </row>
    <row r="17" spans="2:6" x14ac:dyDescent="0.35">
      <c r="B17" s="1">
        <v>45306</v>
      </c>
      <c r="C17" s="3" t="s">
        <v>28</v>
      </c>
      <c r="D17" s="3" t="s">
        <v>19</v>
      </c>
      <c r="E17" s="6"/>
      <c r="F17" s="6">
        <v>150000</v>
      </c>
    </row>
    <row r="18" spans="2:6" x14ac:dyDescent="0.35">
      <c r="B18" s="1">
        <v>45309</v>
      </c>
      <c r="C18" s="3" t="s">
        <v>32</v>
      </c>
      <c r="D18" s="3" t="s">
        <v>31</v>
      </c>
      <c r="E18" s="6">
        <v>15000</v>
      </c>
      <c r="F18" s="6"/>
    </row>
    <row r="19" spans="2:6" x14ac:dyDescent="0.35">
      <c r="B19" s="1">
        <v>45309</v>
      </c>
      <c r="C19" s="3" t="s">
        <v>32</v>
      </c>
      <c r="D19" s="3" t="s">
        <v>17</v>
      </c>
      <c r="E19" s="6"/>
      <c r="F19" s="6">
        <v>15000</v>
      </c>
    </row>
    <row r="20" spans="2:6" x14ac:dyDescent="0.35">
      <c r="B20" s="1">
        <v>45321</v>
      </c>
      <c r="C20" s="3" t="s">
        <v>34</v>
      </c>
      <c r="D20" s="3" t="s">
        <v>33</v>
      </c>
      <c r="E20" s="6">
        <v>100000</v>
      </c>
      <c r="F20" s="6"/>
    </row>
    <row r="21" spans="2:6" x14ac:dyDescent="0.35">
      <c r="B21" s="1">
        <v>45321</v>
      </c>
      <c r="C21" s="3" t="s">
        <v>34</v>
      </c>
      <c r="D21" s="3" t="s">
        <v>15</v>
      </c>
      <c r="E21" s="6"/>
      <c r="F21" s="6">
        <v>100000</v>
      </c>
    </row>
    <row r="22" spans="2:6" x14ac:dyDescent="0.35">
      <c r="B22" s="1">
        <v>45324</v>
      </c>
      <c r="C22" s="3" t="s">
        <v>35</v>
      </c>
      <c r="D22" s="3" t="s">
        <v>23</v>
      </c>
      <c r="E22" s="6">
        <v>100000</v>
      </c>
      <c r="F22" s="6"/>
    </row>
    <row r="23" spans="2:6" x14ac:dyDescent="0.35">
      <c r="B23" s="1">
        <v>45324</v>
      </c>
      <c r="C23" s="3" t="s">
        <v>35</v>
      </c>
      <c r="D23" s="3" t="s">
        <v>15</v>
      </c>
      <c r="E23" s="6"/>
      <c r="F23" s="6">
        <v>100000</v>
      </c>
    </row>
    <row r="24" spans="2:6" x14ac:dyDescent="0.35">
      <c r="B24" s="1">
        <v>45327</v>
      </c>
      <c r="C24" s="3" t="s">
        <v>36</v>
      </c>
      <c r="D24" s="3" t="s">
        <v>17</v>
      </c>
      <c r="E24" s="6">
        <v>150000</v>
      </c>
      <c r="F24" s="6"/>
    </row>
    <row r="25" spans="2:6" x14ac:dyDescent="0.35">
      <c r="B25" s="1">
        <v>45327</v>
      </c>
      <c r="C25" s="3" t="s">
        <v>36</v>
      </c>
      <c r="D25" s="3" t="s">
        <v>29</v>
      </c>
      <c r="E25" s="6"/>
      <c r="F25" s="6">
        <v>150000</v>
      </c>
    </row>
    <row r="26" spans="2:6" x14ac:dyDescent="0.35">
      <c r="B26" s="1">
        <v>45332</v>
      </c>
      <c r="C26" s="3" t="s">
        <v>56</v>
      </c>
      <c r="D26" s="3" t="s">
        <v>55</v>
      </c>
      <c r="E26" s="6">
        <v>100000</v>
      </c>
      <c r="F26" s="6"/>
    </row>
    <row r="27" spans="2:6" x14ac:dyDescent="0.35">
      <c r="B27" s="1">
        <v>45332</v>
      </c>
      <c r="C27" s="3" t="s">
        <v>56</v>
      </c>
      <c r="D27" s="3" t="s">
        <v>15</v>
      </c>
      <c r="E27" s="6"/>
      <c r="F27" s="6">
        <v>100000</v>
      </c>
    </row>
    <row r="28" spans="2:6" x14ac:dyDescent="0.35">
      <c r="B28" s="1">
        <v>45381</v>
      </c>
      <c r="C28" s="3" t="s">
        <v>52</v>
      </c>
      <c r="D28" s="3" t="s">
        <v>47</v>
      </c>
      <c r="E28" s="6">
        <v>20250</v>
      </c>
      <c r="F28" s="6"/>
    </row>
    <row r="29" spans="2:6" x14ac:dyDescent="0.35">
      <c r="B29" s="1">
        <v>45381</v>
      </c>
      <c r="C29" s="3" t="s">
        <v>52</v>
      </c>
      <c r="D29" s="3" t="s">
        <v>51</v>
      </c>
      <c r="E29" s="6"/>
      <c r="F29">
        <v>20250</v>
      </c>
    </row>
    <row r="30" spans="2:6" x14ac:dyDescent="0.35">
      <c r="E30" s="5"/>
      <c r="F30" s="5"/>
    </row>
    <row r="31" spans="2:6" x14ac:dyDescent="0.35">
      <c r="E31" s="5"/>
      <c r="F31" s="5"/>
    </row>
    <row r="32" spans="2:6" x14ac:dyDescent="0.35">
      <c r="E32" s="5"/>
      <c r="F32" s="5"/>
    </row>
    <row r="33" spans="4:6" x14ac:dyDescent="0.35">
      <c r="E33" s="5"/>
      <c r="F33" s="5"/>
    </row>
    <row r="34" spans="4:6" x14ac:dyDescent="0.35">
      <c r="D34"/>
      <c r="E34" s="5"/>
      <c r="F34" s="5"/>
    </row>
    <row r="35" spans="4:6" x14ac:dyDescent="0.35">
      <c r="E35" s="5"/>
      <c r="F35" s="5"/>
    </row>
    <row r="36" spans="4:6" x14ac:dyDescent="0.35">
      <c r="E36" s="5"/>
      <c r="F36" s="5"/>
    </row>
    <row r="37" spans="4:6" x14ac:dyDescent="0.35">
      <c r="E37" s="5"/>
      <c r="F37" s="5"/>
    </row>
    <row r="38" spans="4:6" x14ac:dyDescent="0.35">
      <c r="E38" s="5"/>
      <c r="F38" s="5"/>
    </row>
    <row r="39" spans="4:6" x14ac:dyDescent="0.35">
      <c r="E39" s="5"/>
      <c r="F39" s="5"/>
    </row>
    <row r="40" spans="4:6" x14ac:dyDescent="0.35">
      <c r="E40" s="5"/>
      <c r="F40" s="5"/>
    </row>
    <row r="41" spans="4:6" x14ac:dyDescent="0.35">
      <c r="E41" s="5"/>
      <c r="F41" s="5"/>
    </row>
    <row r="42" spans="4:6" x14ac:dyDescent="0.35">
      <c r="E42" s="5"/>
      <c r="F42" s="5"/>
    </row>
    <row r="43" spans="4:6" x14ac:dyDescent="0.35">
      <c r="E43" s="5"/>
      <c r="F43" s="5"/>
    </row>
    <row r="44" spans="4:6" x14ac:dyDescent="0.35">
      <c r="E44" s="5"/>
      <c r="F44" s="5"/>
    </row>
    <row r="45" spans="4:6" x14ac:dyDescent="0.35">
      <c r="E45" s="5"/>
      <c r="F45" s="5"/>
    </row>
    <row r="46" spans="4:6" x14ac:dyDescent="0.35">
      <c r="E46" s="5"/>
      <c r="F46" s="5"/>
    </row>
    <row r="47" spans="4:6" x14ac:dyDescent="0.35">
      <c r="E47" s="5"/>
      <c r="F47" s="5"/>
    </row>
    <row r="48" spans="4:6" x14ac:dyDescent="0.35">
      <c r="E48" s="5"/>
      <c r="F48" s="5"/>
    </row>
    <row r="49" spans="5:6" x14ac:dyDescent="0.35">
      <c r="E49" s="5"/>
      <c r="F49" s="5"/>
    </row>
    <row r="50" spans="5:6" x14ac:dyDescent="0.35">
      <c r="E50" s="5"/>
      <c r="F50" s="5"/>
    </row>
    <row r="51" spans="5:6" x14ac:dyDescent="0.35">
      <c r="E51" s="5"/>
      <c r="F51" s="5"/>
    </row>
    <row r="52" spans="5:6" x14ac:dyDescent="0.35">
      <c r="E52" s="5"/>
      <c r="F52" s="5"/>
    </row>
    <row r="53" spans="5:6" x14ac:dyDescent="0.35">
      <c r="E53" s="5"/>
      <c r="F53" s="5"/>
    </row>
    <row r="54" spans="5:6" x14ac:dyDescent="0.35">
      <c r="E54" s="5"/>
      <c r="F54" s="5"/>
    </row>
    <row r="55" spans="5:6" x14ac:dyDescent="0.35">
      <c r="E55" s="5"/>
      <c r="F55" s="5"/>
    </row>
    <row r="56" spans="5:6" x14ac:dyDescent="0.35">
      <c r="E56" s="5"/>
      <c r="F56" s="5"/>
    </row>
    <row r="57" spans="5:6" x14ac:dyDescent="0.35">
      <c r="E57" s="5"/>
      <c r="F57" s="5"/>
    </row>
    <row r="58" spans="5:6" x14ac:dyDescent="0.35">
      <c r="E58" s="5"/>
      <c r="F58" s="5"/>
    </row>
    <row r="59" spans="5:6" x14ac:dyDescent="0.35">
      <c r="E59" s="5"/>
      <c r="F59" s="5"/>
    </row>
    <row r="60" spans="5:6" x14ac:dyDescent="0.35">
      <c r="E60" s="5"/>
      <c r="F60" s="5"/>
    </row>
    <row r="61" spans="5:6" x14ac:dyDescent="0.35">
      <c r="E61" s="5"/>
      <c r="F61" s="5"/>
    </row>
    <row r="62" spans="5:6" x14ac:dyDescent="0.35">
      <c r="E62" s="5"/>
      <c r="F62" s="5"/>
    </row>
    <row r="63" spans="5:6" x14ac:dyDescent="0.35">
      <c r="E63" s="5"/>
      <c r="F63" s="5"/>
    </row>
    <row r="64" spans="5:6" x14ac:dyDescent="0.35">
      <c r="E64" s="5"/>
      <c r="F64" s="5"/>
    </row>
    <row r="65" spans="5:6" x14ac:dyDescent="0.35">
      <c r="E65" s="5"/>
      <c r="F65" s="5"/>
    </row>
    <row r="66" spans="5:6" x14ac:dyDescent="0.35">
      <c r="E66" s="5"/>
      <c r="F66" s="5"/>
    </row>
    <row r="67" spans="5:6" x14ac:dyDescent="0.35">
      <c r="E67" s="5"/>
      <c r="F67" s="5"/>
    </row>
    <row r="68" spans="5:6" x14ac:dyDescent="0.35">
      <c r="E68" s="5"/>
      <c r="F68" s="5"/>
    </row>
    <row r="69" spans="5:6" x14ac:dyDescent="0.35">
      <c r="E69" s="5"/>
      <c r="F69" s="5"/>
    </row>
    <row r="70" spans="5:6" x14ac:dyDescent="0.35">
      <c r="E70" s="5"/>
      <c r="F70" s="5"/>
    </row>
    <row r="71" spans="5:6" x14ac:dyDescent="0.35">
      <c r="E71" s="5"/>
      <c r="F71" s="5"/>
    </row>
    <row r="72" spans="5:6" x14ac:dyDescent="0.35">
      <c r="E72" s="5"/>
      <c r="F72" s="5"/>
    </row>
    <row r="73" spans="5:6" x14ac:dyDescent="0.35">
      <c r="E73" s="5"/>
      <c r="F73" s="5"/>
    </row>
    <row r="74" spans="5:6" x14ac:dyDescent="0.35">
      <c r="E74" s="5"/>
      <c r="F74" s="5"/>
    </row>
    <row r="75" spans="5:6" x14ac:dyDescent="0.35">
      <c r="E75" s="5"/>
      <c r="F75" s="5"/>
    </row>
    <row r="76" spans="5:6" x14ac:dyDescent="0.35">
      <c r="E76" s="5"/>
      <c r="F76" s="5"/>
    </row>
    <row r="77" spans="5:6" x14ac:dyDescent="0.35">
      <c r="E77" s="5"/>
      <c r="F77" s="5"/>
    </row>
    <row r="78" spans="5:6" x14ac:dyDescent="0.35">
      <c r="E78" s="5"/>
      <c r="F78" s="5"/>
    </row>
    <row r="79" spans="5:6" x14ac:dyDescent="0.35">
      <c r="E79" s="5"/>
      <c r="F79" s="5"/>
    </row>
    <row r="80" spans="5:6" x14ac:dyDescent="0.35">
      <c r="E80" s="5"/>
      <c r="F80" s="5"/>
    </row>
    <row r="81" spans="5:6" x14ac:dyDescent="0.35">
      <c r="E81" s="5"/>
      <c r="F81" s="5"/>
    </row>
    <row r="82" spans="5:6" x14ac:dyDescent="0.35">
      <c r="E82" s="5"/>
      <c r="F82" s="5"/>
    </row>
    <row r="83" spans="5:6" x14ac:dyDescent="0.35">
      <c r="E83" s="5"/>
      <c r="F83" s="5"/>
    </row>
    <row r="84" spans="5:6" x14ac:dyDescent="0.35">
      <c r="E84" s="5"/>
      <c r="F84" s="5"/>
    </row>
    <row r="85" spans="5:6" x14ac:dyDescent="0.35">
      <c r="E85" s="5"/>
      <c r="F85" s="5"/>
    </row>
  </sheetData>
  <pageMargins left="0.7" right="0.7" top="0.75" bottom="0.75" header="0.3" footer="0.3"/>
  <ignoredErrors>
    <ignoredError sqref="D1" listDataValidation="1"/>
  </ignoredErrors>
  <drawing r:id="rId1"/>
  <tableParts count="1">
    <tablePart r:id="rId2"/>
  </tableParts>
  <extLst>
    <ext xmlns:x14="http://schemas.microsoft.com/office/spreadsheetml/2009/9/main" uri="{CCE6A557-97BC-4b89-ADB6-D9C93CAAB3DF}">
      <x14:dataValidations xmlns:xm="http://schemas.microsoft.com/office/excel/2006/main" count="1">
        <x14:dataValidation type="list" allowBlank="1" showInputMessage="1" showErrorMessage="1" xr:uid="{71E9FC75-ACA6-4466-BB06-D406EC82AF03}">
          <x14:formula1>
            <xm:f>'Chart of Accounts'!$F$2:$F$68</xm:f>
          </x14:formula1>
          <xm:sqref>D1:D1048576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68D252-6BEC-4D3E-814C-15C4B0C7732B}">
  <sheetPr>
    <tabColor theme="2"/>
  </sheetPr>
  <dimension ref="A3:S34"/>
  <sheetViews>
    <sheetView showGridLines="0" topLeftCell="A5" zoomScale="80" zoomScaleNormal="80" workbookViewId="0">
      <selection activeCell="A3" sqref="A3"/>
    </sheetView>
  </sheetViews>
  <sheetFormatPr defaultRowHeight="14.5" x14ac:dyDescent="0.35"/>
  <cols>
    <col min="1" max="1" width="23.36328125" customWidth="1"/>
    <col min="2" max="2" width="22.08984375" style="2" customWidth="1"/>
    <col min="3" max="3" width="31.54296875" customWidth="1"/>
    <col min="4" max="4" width="18.81640625" customWidth="1"/>
    <col min="5" max="5" width="18.90625" customWidth="1"/>
    <col min="6" max="6" width="14.08984375" bestFit="1" customWidth="1"/>
    <col min="7" max="12" width="8" bestFit="1" customWidth="1"/>
    <col min="13" max="13" width="10.54296875" bestFit="1" customWidth="1"/>
  </cols>
  <sheetData>
    <row r="3" spans="1:19" ht="34.5" x14ac:dyDescent="0.65">
      <c r="A3" s="15" t="str">
        <f>B6</f>
        <v>Cash</v>
      </c>
      <c r="C3" s="16" t="str">
        <f>VLOOKUP(A3,'Chart of Accounts'!F:G,2,0)</f>
        <v>Current Assets</v>
      </c>
    </row>
    <row r="5" spans="1:19" x14ac:dyDescent="0.35">
      <c r="A5" s="10" t="s">
        <v>0</v>
      </c>
      <c r="B5" s="14" t="s">
        <v>14</v>
      </c>
      <c r="C5" s="10" t="s">
        <v>1</v>
      </c>
      <c r="D5" t="s">
        <v>38</v>
      </c>
      <c r="E5" t="s">
        <v>39</v>
      </c>
      <c r="F5" t="s">
        <v>40</v>
      </c>
    </row>
    <row r="6" spans="1:19" ht="15.5" x14ac:dyDescent="0.35">
      <c r="A6" s="11">
        <v>45292</v>
      </c>
      <c r="B6" s="2" t="s">
        <v>15</v>
      </c>
      <c r="C6" t="s">
        <v>13</v>
      </c>
      <c r="D6" s="12">
        <v>1000000</v>
      </c>
      <c r="E6" s="12"/>
      <c r="F6" s="13">
        <v>1000000</v>
      </c>
      <c r="S6" s="24"/>
    </row>
    <row r="7" spans="1:19" x14ac:dyDescent="0.35">
      <c r="A7" s="11">
        <v>45292</v>
      </c>
      <c r="B7" s="2" t="s">
        <v>16</v>
      </c>
      <c r="C7" t="s">
        <v>13</v>
      </c>
      <c r="D7" s="12"/>
      <c r="E7" s="12">
        <v>1000000</v>
      </c>
      <c r="F7" s="13">
        <v>-1000000</v>
      </c>
    </row>
    <row r="8" spans="1:19" x14ac:dyDescent="0.35">
      <c r="A8" s="11">
        <v>45293</v>
      </c>
      <c r="B8" s="2" t="s">
        <v>17</v>
      </c>
      <c r="C8" t="s">
        <v>18</v>
      </c>
      <c r="D8" s="12">
        <v>500000</v>
      </c>
      <c r="E8" s="12"/>
      <c r="F8" s="13">
        <v>500000</v>
      </c>
    </row>
    <row r="9" spans="1:19" x14ac:dyDescent="0.35">
      <c r="A9" s="11">
        <v>45293</v>
      </c>
      <c r="B9" s="2" t="s">
        <v>15</v>
      </c>
      <c r="C9" t="s">
        <v>18</v>
      </c>
      <c r="D9" s="12"/>
      <c r="E9" s="12">
        <v>500000</v>
      </c>
      <c r="F9" s="13">
        <v>-500000</v>
      </c>
    </row>
    <row r="10" spans="1:19" x14ac:dyDescent="0.35">
      <c r="A10" s="11">
        <v>45294</v>
      </c>
      <c r="B10" s="2" t="s">
        <v>19</v>
      </c>
      <c r="C10" t="s">
        <v>24</v>
      </c>
      <c r="D10" s="12">
        <v>600000</v>
      </c>
      <c r="E10" s="12"/>
      <c r="F10" s="13">
        <v>600000</v>
      </c>
    </row>
    <row r="11" spans="1:19" x14ac:dyDescent="0.35">
      <c r="A11" s="11">
        <v>45294</v>
      </c>
      <c r="B11" s="2" t="s">
        <v>23</v>
      </c>
      <c r="C11" t="s">
        <v>24</v>
      </c>
      <c r="D11" s="12"/>
      <c r="E11" s="12">
        <v>600000</v>
      </c>
      <c r="F11" s="13">
        <v>-600000</v>
      </c>
    </row>
    <row r="12" spans="1:19" x14ac:dyDescent="0.35">
      <c r="A12" s="11">
        <v>45295</v>
      </c>
      <c r="B12" s="2" t="s">
        <v>17</v>
      </c>
      <c r="C12" t="s">
        <v>24</v>
      </c>
      <c r="D12" s="12"/>
      <c r="E12" s="12">
        <v>200000</v>
      </c>
      <c r="F12" s="13">
        <v>-200000</v>
      </c>
    </row>
    <row r="13" spans="1:19" x14ac:dyDescent="0.35">
      <c r="A13" s="11">
        <v>45295</v>
      </c>
      <c r="B13" s="2" t="s">
        <v>19</v>
      </c>
      <c r="C13" t="s">
        <v>24</v>
      </c>
      <c r="D13" s="12">
        <v>200000</v>
      </c>
      <c r="E13" s="12"/>
      <c r="F13" s="13">
        <v>200000</v>
      </c>
    </row>
    <row r="14" spans="1:19" x14ac:dyDescent="0.35">
      <c r="A14" s="11">
        <v>45301</v>
      </c>
      <c r="B14" s="2" t="s">
        <v>15</v>
      </c>
      <c r="C14" t="s">
        <v>26</v>
      </c>
      <c r="D14" s="12">
        <v>400000</v>
      </c>
      <c r="E14" s="12"/>
      <c r="F14" s="13">
        <v>400000</v>
      </c>
    </row>
    <row r="15" spans="1:19" x14ac:dyDescent="0.35">
      <c r="A15" s="11">
        <v>45301</v>
      </c>
      <c r="B15" s="2" t="s">
        <v>27</v>
      </c>
      <c r="C15" t="s">
        <v>28</v>
      </c>
      <c r="D15" s="12">
        <v>300000</v>
      </c>
      <c r="E15" s="12"/>
      <c r="F15" s="13">
        <v>300000</v>
      </c>
    </row>
    <row r="16" spans="1:19" x14ac:dyDescent="0.35">
      <c r="A16" s="11">
        <v>45301</v>
      </c>
      <c r="B16" s="2" t="s">
        <v>19</v>
      </c>
      <c r="C16" t="s">
        <v>28</v>
      </c>
      <c r="D16" s="12"/>
      <c r="E16" s="12">
        <v>300000</v>
      </c>
      <c r="F16" s="13">
        <v>-300000</v>
      </c>
    </row>
    <row r="17" spans="1:6" x14ac:dyDescent="0.35">
      <c r="A17" s="11">
        <v>45301</v>
      </c>
      <c r="B17" s="2" t="s">
        <v>25</v>
      </c>
      <c r="C17" t="s">
        <v>26</v>
      </c>
      <c r="D17" s="12"/>
      <c r="E17" s="12">
        <v>400000</v>
      </c>
      <c r="F17" s="13">
        <v>-400000</v>
      </c>
    </row>
    <row r="18" spans="1:6" x14ac:dyDescent="0.35">
      <c r="A18" s="11">
        <v>45306</v>
      </c>
      <c r="B18" s="2" t="s">
        <v>29</v>
      </c>
      <c r="C18" t="s">
        <v>30</v>
      </c>
      <c r="D18" s="12">
        <v>300000</v>
      </c>
      <c r="E18" s="12"/>
      <c r="F18" s="13">
        <v>300000</v>
      </c>
    </row>
    <row r="19" spans="1:6" x14ac:dyDescent="0.35">
      <c r="A19" s="11">
        <v>45306</v>
      </c>
      <c r="B19" s="2" t="s">
        <v>27</v>
      </c>
      <c r="C19" t="s">
        <v>28</v>
      </c>
      <c r="D19" s="12">
        <v>150000</v>
      </c>
      <c r="E19" s="12"/>
      <c r="F19" s="13">
        <v>150000</v>
      </c>
    </row>
    <row r="20" spans="1:6" x14ac:dyDescent="0.35">
      <c r="A20" s="11">
        <v>45306</v>
      </c>
      <c r="B20" s="2" t="s">
        <v>19</v>
      </c>
      <c r="C20" t="s">
        <v>28</v>
      </c>
      <c r="D20" s="12"/>
      <c r="E20" s="12">
        <v>150000</v>
      </c>
      <c r="F20" s="13">
        <v>-150000</v>
      </c>
    </row>
    <row r="21" spans="1:6" x14ac:dyDescent="0.35">
      <c r="A21" s="11">
        <v>45306</v>
      </c>
      <c r="B21" s="2" t="s">
        <v>25</v>
      </c>
      <c r="C21" t="s">
        <v>30</v>
      </c>
      <c r="D21" s="12"/>
      <c r="E21" s="12">
        <v>300000</v>
      </c>
      <c r="F21" s="13">
        <v>-300000</v>
      </c>
    </row>
    <row r="22" spans="1:6" x14ac:dyDescent="0.35">
      <c r="A22" s="11">
        <v>45309</v>
      </c>
      <c r="B22" t="s">
        <v>17</v>
      </c>
      <c r="C22" t="s">
        <v>32</v>
      </c>
      <c r="D22" s="12"/>
      <c r="E22" s="12">
        <v>15000</v>
      </c>
      <c r="F22" s="13">
        <v>-15000</v>
      </c>
    </row>
    <row r="23" spans="1:6" x14ac:dyDescent="0.35">
      <c r="A23" s="11">
        <v>45309</v>
      </c>
      <c r="B23" s="2" t="s">
        <v>31</v>
      </c>
      <c r="C23" t="s">
        <v>32</v>
      </c>
      <c r="D23" s="12">
        <v>15000</v>
      </c>
      <c r="E23" s="12"/>
      <c r="F23" s="13">
        <v>15000</v>
      </c>
    </row>
    <row r="24" spans="1:6" x14ac:dyDescent="0.35">
      <c r="A24" s="11">
        <v>45321</v>
      </c>
      <c r="B24" s="2" t="s">
        <v>15</v>
      </c>
      <c r="C24" t="s">
        <v>34</v>
      </c>
      <c r="D24" s="12"/>
      <c r="E24" s="12">
        <v>100000</v>
      </c>
      <c r="F24" s="13">
        <v>-100000</v>
      </c>
    </row>
    <row r="25" spans="1:6" x14ac:dyDescent="0.35">
      <c r="A25" s="11">
        <v>45321</v>
      </c>
      <c r="B25" s="2" t="s">
        <v>33</v>
      </c>
      <c r="C25" t="s">
        <v>34</v>
      </c>
      <c r="D25" s="12">
        <v>100000</v>
      </c>
      <c r="E25" s="12"/>
      <c r="F25" s="13">
        <v>100000</v>
      </c>
    </row>
    <row r="26" spans="1:6" x14ac:dyDescent="0.35">
      <c r="A26" s="11">
        <v>45324</v>
      </c>
      <c r="B26" s="2" t="s">
        <v>15</v>
      </c>
      <c r="C26" t="s">
        <v>35</v>
      </c>
      <c r="D26" s="12"/>
      <c r="E26" s="12">
        <v>100000</v>
      </c>
      <c r="F26" s="13">
        <v>-100000</v>
      </c>
    </row>
    <row r="27" spans="1:6" x14ac:dyDescent="0.35">
      <c r="A27" s="11">
        <v>45324</v>
      </c>
      <c r="B27" s="2" t="s">
        <v>23</v>
      </c>
      <c r="C27" t="s">
        <v>35</v>
      </c>
      <c r="D27" s="12">
        <v>100000</v>
      </c>
      <c r="E27" s="12"/>
      <c r="F27" s="13">
        <v>100000</v>
      </c>
    </row>
    <row r="28" spans="1:6" x14ac:dyDescent="0.35">
      <c r="A28" s="11">
        <v>45327</v>
      </c>
      <c r="B28" s="2" t="s">
        <v>29</v>
      </c>
      <c r="C28" t="s">
        <v>36</v>
      </c>
      <c r="D28" s="12"/>
      <c r="E28" s="12">
        <v>150000</v>
      </c>
      <c r="F28" s="13">
        <v>-150000</v>
      </c>
    </row>
    <row r="29" spans="1:6" x14ac:dyDescent="0.35">
      <c r="A29" s="11">
        <v>45327</v>
      </c>
      <c r="B29" s="2" t="s">
        <v>17</v>
      </c>
      <c r="C29" t="s">
        <v>36</v>
      </c>
      <c r="D29" s="12">
        <v>150000</v>
      </c>
      <c r="E29" s="12"/>
      <c r="F29" s="13">
        <v>150000</v>
      </c>
    </row>
    <row r="30" spans="1:6" x14ac:dyDescent="0.35">
      <c r="A30" s="11">
        <v>45381</v>
      </c>
      <c r="B30" t="s">
        <v>47</v>
      </c>
      <c r="C30" t="s">
        <v>52</v>
      </c>
      <c r="D30" s="12">
        <v>20250</v>
      </c>
      <c r="E30" s="12"/>
      <c r="F30" s="13">
        <v>20250</v>
      </c>
    </row>
    <row r="31" spans="1:6" x14ac:dyDescent="0.35">
      <c r="A31" s="11">
        <v>45381</v>
      </c>
      <c r="B31" t="s">
        <v>51</v>
      </c>
      <c r="C31" t="s">
        <v>52</v>
      </c>
      <c r="D31" s="12"/>
      <c r="E31" s="12">
        <v>20250</v>
      </c>
      <c r="F31" s="13">
        <v>-20250</v>
      </c>
    </row>
    <row r="32" spans="1:6" x14ac:dyDescent="0.35">
      <c r="A32" s="11">
        <v>45332</v>
      </c>
      <c r="B32" t="s">
        <v>15</v>
      </c>
      <c r="C32" t="s">
        <v>56</v>
      </c>
      <c r="D32" s="12"/>
      <c r="E32" s="12">
        <v>100000</v>
      </c>
      <c r="F32" s="13">
        <v>-100000</v>
      </c>
    </row>
    <row r="33" spans="1:6" x14ac:dyDescent="0.35">
      <c r="A33" s="11">
        <v>45332</v>
      </c>
      <c r="B33" t="s">
        <v>55</v>
      </c>
      <c r="C33" t="s">
        <v>56</v>
      </c>
      <c r="D33" s="12">
        <v>100000</v>
      </c>
      <c r="E33" s="12"/>
      <c r="F33" s="13">
        <v>100000</v>
      </c>
    </row>
    <row r="34" spans="1:6" x14ac:dyDescent="0.35">
      <c r="A34" s="1" t="s">
        <v>37</v>
      </c>
      <c r="C34" s="2"/>
      <c r="D34" s="12">
        <v>3935250</v>
      </c>
      <c r="E34" s="12">
        <v>3935250</v>
      </c>
      <c r="F34" s="13">
        <v>0</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FCE099-CDA3-4B10-B5B5-D32C98CC52F9}">
  <sheetPr>
    <tabColor theme="2"/>
  </sheetPr>
  <dimension ref="A2:F29"/>
  <sheetViews>
    <sheetView showGridLines="0" zoomScale="107" zoomScaleNormal="107" workbookViewId="0">
      <selection activeCell="B2" sqref="B2"/>
    </sheetView>
  </sheetViews>
  <sheetFormatPr defaultRowHeight="14.5" x14ac:dyDescent="0.35"/>
  <cols>
    <col min="1" max="1" width="23.36328125" customWidth="1"/>
    <col min="2" max="2" width="28.1796875" style="2" customWidth="1"/>
    <col min="3" max="3" width="31.54296875" customWidth="1"/>
    <col min="4" max="4" width="18.81640625" customWidth="1"/>
    <col min="5" max="5" width="18.90625" customWidth="1"/>
    <col min="6" max="6" width="14.08984375" bestFit="1" customWidth="1"/>
    <col min="7" max="12" width="8" bestFit="1" customWidth="1"/>
    <col min="13" max="13" width="10.54296875" bestFit="1" customWidth="1"/>
  </cols>
  <sheetData>
    <row r="2" spans="1:6" ht="34.5" x14ac:dyDescent="0.65">
      <c r="A2" s="15"/>
      <c r="B2" s="25" t="s">
        <v>41</v>
      </c>
      <c r="C2" s="16"/>
    </row>
    <row r="3" spans="1:6" ht="15.5" x14ac:dyDescent="0.35">
      <c r="F3" s="24"/>
    </row>
    <row r="4" spans="1:6" x14ac:dyDescent="0.35">
      <c r="A4" s="14" t="s">
        <v>14</v>
      </c>
      <c r="B4" t="s">
        <v>38</v>
      </c>
      <c r="C4" t="s">
        <v>39</v>
      </c>
      <c r="D4" t="s">
        <v>40</v>
      </c>
    </row>
    <row r="5" spans="1:6" x14ac:dyDescent="0.35">
      <c r="A5" t="s">
        <v>29</v>
      </c>
      <c r="B5" s="12">
        <v>300000</v>
      </c>
      <c r="C5" s="12">
        <v>150000</v>
      </c>
      <c r="D5" s="13">
        <v>150000</v>
      </c>
    </row>
    <row r="6" spans="1:6" x14ac:dyDescent="0.35">
      <c r="A6" t="s">
        <v>17</v>
      </c>
      <c r="B6" s="12">
        <v>650000</v>
      </c>
      <c r="C6" s="12">
        <v>215000</v>
      </c>
      <c r="D6" s="13">
        <v>435000</v>
      </c>
    </row>
    <row r="7" spans="1:6" x14ac:dyDescent="0.35">
      <c r="A7" t="s">
        <v>15</v>
      </c>
      <c r="B7" s="12">
        <v>1400000</v>
      </c>
      <c r="C7" s="12">
        <v>800000</v>
      </c>
      <c r="D7" s="13">
        <v>600000</v>
      </c>
    </row>
    <row r="8" spans="1:6" x14ac:dyDescent="0.35">
      <c r="A8" t="s">
        <v>27</v>
      </c>
      <c r="B8" s="12">
        <v>450000</v>
      </c>
      <c r="C8" s="12"/>
      <c r="D8" s="13">
        <v>450000</v>
      </c>
    </row>
    <row r="9" spans="1:6" x14ac:dyDescent="0.35">
      <c r="A9" t="s">
        <v>31</v>
      </c>
      <c r="B9" s="12">
        <v>15000</v>
      </c>
      <c r="C9" s="12"/>
      <c r="D9" s="13">
        <v>15000</v>
      </c>
    </row>
    <row r="10" spans="1:6" x14ac:dyDescent="0.35">
      <c r="A10" t="s">
        <v>16</v>
      </c>
      <c r="B10" s="12"/>
      <c r="C10" s="12">
        <v>1000000</v>
      </c>
      <c r="D10" s="13">
        <v>-1000000</v>
      </c>
    </row>
    <row r="11" spans="1:6" x14ac:dyDescent="0.35">
      <c r="A11" t="s">
        <v>19</v>
      </c>
      <c r="B11" s="12">
        <v>800000</v>
      </c>
      <c r="C11" s="12">
        <v>450000</v>
      </c>
      <c r="D11" s="13">
        <v>350000</v>
      </c>
    </row>
    <row r="12" spans="1:6" x14ac:dyDescent="0.35">
      <c r="A12" t="s">
        <v>23</v>
      </c>
      <c r="B12" s="12">
        <v>100000</v>
      </c>
      <c r="C12" s="12">
        <v>600000</v>
      </c>
      <c r="D12" s="13">
        <v>-500000</v>
      </c>
    </row>
    <row r="13" spans="1:6" x14ac:dyDescent="0.35">
      <c r="A13" t="s">
        <v>33</v>
      </c>
      <c r="B13" s="12">
        <v>100000</v>
      </c>
      <c r="C13" s="12"/>
      <c r="D13" s="13">
        <v>100000</v>
      </c>
    </row>
    <row r="14" spans="1:6" x14ac:dyDescent="0.35">
      <c r="A14" t="s">
        <v>25</v>
      </c>
      <c r="B14" s="12"/>
      <c r="C14" s="12">
        <v>700000</v>
      </c>
      <c r="D14" s="13">
        <v>-700000</v>
      </c>
    </row>
    <row r="15" spans="1:6" x14ac:dyDescent="0.35">
      <c r="A15" t="s">
        <v>47</v>
      </c>
      <c r="B15" s="12">
        <v>20250</v>
      </c>
      <c r="C15" s="12"/>
      <c r="D15" s="13">
        <v>20250</v>
      </c>
    </row>
    <row r="16" spans="1:6" x14ac:dyDescent="0.35">
      <c r="A16" t="s">
        <v>51</v>
      </c>
      <c r="B16" s="12"/>
      <c r="C16" s="12">
        <v>20250</v>
      </c>
      <c r="D16" s="13">
        <v>-20250</v>
      </c>
    </row>
    <row r="17" spans="1:4" x14ac:dyDescent="0.35">
      <c r="A17" t="s">
        <v>55</v>
      </c>
      <c r="B17" s="12">
        <v>100000</v>
      </c>
      <c r="C17" s="12"/>
      <c r="D17" s="13">
        <v>100000</v>
      </c>
    </row>
    <row r="18" spans="1:4" x14ac:dyDescent="0.35">
      <c r="A18" s="2" t="s">
        <v>37</v>
      </c>
      <c r="B18" s="12">
        <v>3935250</v>
      </c>
      <c r="C18" s="12">
        <v>3935250</v>
      </c>
      <c r="D18" s="13">
        <v>0</v>
      </c>
    </row>
    <row r="19" spans="1:4" x14ac:dyDescent="0.35">
      <c r="B19"/>
    </row>
    <row r="20" spans="1:4" x14ac:dyDescent="0.35">
      <c r="B20"/>
    </row>
    <row r="21" spans="1:4" x14ac:dyDescent="0.35">
      <c r="B21"/>
    </row>
    <row r="22" spans="1:4" x14ac:dyDescent="0.35">
      <c r="B22"/>
    </row>
    <row r="23" spans="1:4" x14ac:dyDescent="0.35">
      <c r="B23"/>
    </row>
    <row r="24" spans="1:4" x14ac:dyDescent="0.35">
      <c r="B24"/>
    </row>
    <row r="25" spans="1:4" x14ac:dyDescent="0.35">
      <c r="B25"/>
    </row>
    <row r="26" spans="1:4" x14ac:dyDescent="0.35">
      <c r="B26"/>
    </row>
    <row r="27" spans="1:4" x14ac:dyDescent="0.35">
      <c r="B27"/>
    </row>
    <row r="28" spans="1:4" x14ac:dyDescent="0.35">
      <c r="B28"/>
    </row>
    <row r="29" spans="1:4" x14ac:dyDescent="0.35">
      <c r="B29"/>
    </row>
  </sheetData>
  <pageMargins left="0.7" right="0.7" top="0.75" bottom="0.75" header="0.3" footer="0.3"/>
  <pageSetup orientation="portrait" r:id="rId2"/>
  <drawing r:id="rId3"/>
  <extLst>
    <ext xmlns:x15="http://schemas.microsoft.com/office/spreadsheetml/2010/11/main" uri="{7E03D99C-DC04-49d9-9315-930204A7B6E9}">
      <x15:timelineRefs>
        <x15:timelineRef r:id="rId4"/>
      </x15:timeline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BC31BA-F366-45A0-A882-FFCFBE8FD40B}">
  <sheetPr>
    <tabColor theme="2"/>
  </sheetPr>
  <dimension ref="C1:U27"/>
  <sheetViews>
    <sheetView showGridLines="0" zoomScale="102" zoomScaleNormal="102" workbookViewId="0">
      <selection activeCell="C2" sqref="C2:K2"/>
    </sheetView>
  </sheetViews>
  <sheetFormatPr defaultRowHeight="14.5" x14ac:dyDescent="0.35"/>
  <cols>
    <col min="3" max="3" width="5.81640625" customWidth="1"/>
    <col min="4" max="4" width="12.453125" customWidth="1"/>
    <col min="6" max="6" width="4.08984375" customWidth="1"/>
    <col min="7" max="7" width="9.81640625" customWidth="1"/>
    <col min="8" max="8" width="15.36328125" customWidth="1"/>
    <col min="9" max="9" width="10.81640625" customWidth="1"/>
    <col min="10" max="10" width="11" customWidth="1"/>
    <col min="11" max="11" width="0.36328125" customWidth="1"/>
  </cols>
  <sheetData>
    <row r="1" spans="3:21" ht="15" thickBot="1" x14ac:dyDescent="0.4"/>
    <row r="2" spans="3:21" ht="36" x14ac:dyDescent="0.8">
      <c r="C2" s="109" t="s">
        <v>50</v>
      </c>
      <c r="D2" s="110"/>
      <c r="E2" s="110"/>
      <c r="F2" s="110"/>
      <c r="G2" s="110"/>
      <c r="H2" s="110"/>
      <c r="I2" s="110"/>
      <c r="J2" s="110"/>
      <c r="K2" s="111"/>
    </row>
    <row r="3" spans="3:21" ht="21" customHeight="1" x14ac:dyDescent="0.35">
      <c r="C3" s="112" t="s">
        <v>42</v>
      </c>
      <c r="D3" s="113"/>
      <c r="E3" s="113"/>
      <c r="F3" s="113"/>
      <c r="G3" s="113"/>
      <c r="H3" s="113"/>
      <c r="I3" s="113"/>
      <c r="J3" s="113"/>
      <c r="K3" s="114"/>
      <c r="N3" s="118"/>
      <c r="O3" s="118"/>
    </row>
    <row r="4" spans="3:21" ht="20" customHeight="1" x14ac:dyDescent="0.35">
      <c r="C4" s="115" t="s">
        <v>43</v>
      </c>
      <c r="D4" s="116"/>
      <c r="E4" s="116"/>
      <c r="F4" s="116"/>
      <c r="G4" s="116"/>
      <c r="H4" s="116"/>
      <c r="I4" s="116"/>
      <c r="J4" s="116"/>
      <c r="K4" s="117"/>
      <c r="U4" s="24"/>
    </row>
    <row r="5" spans="3:21" ht="20" customHeight="1" x14ac:dyDescent="0.35">
      <c r="C5" s="57"/>
      <c r="D5" s="58"/>
      <c r="E5" s="58"/>
      <c r="F5" s="58"/>
      <c r="G5" s="58"/>
      <c r="H5" s="58"/>
      <c r="I5" s="58"/>
      <c r="J5" s="58"/>
      <c r="K5" s="59"/>
    </row>
    <row r="6" spans="3:21" ht="20" customHeight="1" x14ac:dyDescent="0.4">
      <c r="C6" s="57"/>
      <c r="D6" s="60" t="s">
        <v>25</v>
      </c>
      <c r="E6" s="58"/>
      <c r="F6" s="58"/>
      <c r="G6" s="58"/>
      <c r="H6" s="58"/>
      <c r="I6" s="61">
        <f>VLOOKUP(D6,'Trial Balance'!$A$5:$D$14,4,0)*-1</f>
        <v>700000</v>
      </c>
      <c r="J6" s="58"/>
      <c r="K6" s="59"/>
    </row>
    <row r="7" spans="3:21" ht="20" customHeight="1" x14ac:dyDescent="0.45">
      <c r="C7" s="62"/>
      <c r="D7" s="60" t="s">
        <v>27</v>
      </c>
      <c r="E7" s="63"/>
      <c r="F7" s="58"/>
      <c r="G7" s="58"/>
      <c r="H7" s="58"/>
      <c r="I7" s="61">
        <f>VLOOKUP(D7,'Trial Balance'!$A$5:$D$14,4,0)*-1</f>
        <v>-450000</v>
      </c>
      <c r="J7" s="58"/>
      <c r="K7" s="59"/>
    </row>
    <row r="8" spans="3:21" ht="20" customHeight="1" x14ac:dyDescent="0.4">
      <c r="C8" s="57"/>
      <c r="D8" s="60" t="s">
        <v>44</v>
      </c>
      <c r="E8" s="58"/>
      <c r="F8" s="58"/>
      <c r="G8" s="58"/>
      <c r="H8" s="58"/>
      <c r="I8" s="64">
        <f>I6+I7</f>
        <v>250000</v>
      </c>
      <c r="J8" s="58"/>
      <c r="K8" s="59"/>
    </row>
    <row r="9" spans="3:21" ht="20" customHeight="1" x14ac:dyDescent="0.35">
      <c r="C9" s="57"/>
      <c r="D9" s="58"/>
      <c r="E9" s="58"/>
      <c r="F9" s="58"/>
      <c r="G9" s="58"/>
      <c r="H9" s="58"/>
      <c r="I9" s="58"/>
      <c r="J9" s="58"/>
      <c r="K9" s="59"/>
    </row>
    <row r="10" spans="3:21" ht="20" customHeight="1" x14ac:dyDescent="0.45">
      <c r="C10" s="62"/>
      <c r="D10" s="119" t="s">
        <v>69</v>
      </c>
      <c r="E10" s="119"/>
      <c r="F10" s="119"/>
      <c r="G10" s="58"/>
      <c r="H10" s="58"/>
      <c r="I10" s="58"/>
      <c r="J10" s="58"/>
      <c r="K10" s="59"/>
    </row>
    <row r="11" spans="3:21" ht="20" customHeight="1" x14ac:dyDescent="0.35">
      <c r="C11" s="57"/>
      <c r="D11" s="58"/>
      <c r="E11" s="58"/>
      <c r="F11" s="58"/>
      <c r="G11" s="58"/>
      <c r="H11" s="58"/>
      <c r="I11" s="58"/>
      <c r="J11" s="58"/>
      <c r="K11" s="59"/>
    </row>
    <row r="12" spans="3:21" ht="20" customHeight="1" x14ac:dyDescent="0.35">
      <c r="C12" s="57"/>
      <c r="D12" s="65" t="s">
        <v>33</v>
      </c>
      <c r="E12" s="58"/>
      <c r="F12" s="58"/>
      <c r="G12" s="61"/>
      <c r="H12" s="61">
        <f>VLOOKUP(D12,'Trial Balance'!$A$5:$D$14,4,0)</f>
        <v>100000</v>
      </c>
      <c r="I12" s="58"/>
      <c r="J12" s="58"/>
      <c r="K12" s="59"/>
    </row>
    <row r="13" spans="3:21" ht="20" customHeight="1" x14ac:dyDescent="0.35">
      <c r="C13" s="57"/>
      <c r="D13" s="65" t="s">
        <v>31</v>
      </c>
      <c r="E13" s="58"/>
      <c r="F13" s="58"/>
      <c r="G13" s="58"/>
      <c r="H13" s="61">
        <f>VLOOKUP(D13,'Trial Balance'!$A$5:$D$14,4,0)</f>
        <v>15000</v>
      </c>
      <c r="I13" s="58"/>
      <c r="J13" s="58"/>
      <c r="K13" s="59"/>
    </row>
    <row r="14" spans="3:21" ht="20" customHeight="1" x14ac:dyDescent="0.35">
      <c r="C14" s="57"/>
      <c r="D14" s="66" t="s">
        <v>45</v>
      </c>
      <c r="E14" s="66"/>
      <c r="F14" s="66"/>
      <c r="G14" s="58"/>
      <c r="H14" s="67"/>
      <c r="I14" s="68">
        <f>SUM(H12:H13)*-1</f>
        <v>-115000</v>
      </c>
      <c r="J14" s="58"/>
      <c r="K14" s="59"/>
    </row>
    <row r="15" spans="3:21" ht="20" customHeight="1" x14ac:dyDescent="0.35">
      <c r="C15" s="57"/>
      <c r="D15" s="66" t="s">
        <v>46</v>
      </c>
      <c r="E15" s="58"/>
      <c r="F15" s="58"/>
      <c r="G15" s="58"/>
      <c r="H15" s="58"/>
      <c r="I15" s="64">
        <f>I8+I14</f>
        <v>135000</v>
      </c>
      <c r="J15" s="58"/>
      <c r="K15" s="59"/>
    </row>
    <row r="16" spans="3:21" ht="20" customHeight="1" x14ac:dyDescent="0.35">
      <c r="C16" s="57"/>
      <c r="D16" s="66" t="s">
        <v>48</v>
      </c>
      <c r="E16" s="58"/>
      <c r="F16" s="58"/>
      <c r="G16" s="58"/>
      <c r="H16" s="58"/>
      <c r="I16" s="69">
        <f>I15*0.15*-1</f>
        <v>-20250</v>
      </c>
      <c r="J16" s="58"/>
      <c r="K16" s="59"/>
    </row>
    <row r="17" spans="3:11" ht="20" customHeight="1" thickBot="1" x14ac:dyDescent="0.4">
      <c r="C17" s="57"/>
      <c r="D17" s="66" t="s">
        <v>49</v>
      </c>
      <c r="E17" s="58"/>
      <c r="F17" s="58"/>
      <c r="G17" s="58"/>
      <c r="H17" s="58"/>
      <c r="I17" s="70">
        <f>I15+I16</f>
        <v>114750</v>
      </c>
      <c r="J17" s="58"/>
      <c r="K17" s="59"/>
    </row>
    <row r="18" spans="3:11" ht="30" customHeight="1" thickBot="1" x14ac:dyDescent="0.4">
      <c r="C18" s="71"/>
      <c r="D18" s="72"/>
      <c r="E18" s="72"/>
      <c r="F18" s="72"/>
      <c r="G18" s="72"/>
      <c r="H18" s="72"/>
      <c r="I18" s="72"/>
      <c r="J18" s="72"/>
      <c r="K18" s="73"/>
    </row>
    <row r="19" spans="3:11" ht="30" customHeight="1" x14ac:dyDescent="0.35"/>
    <row r="20" spans="3:11" ht="30" customHeight="1" x14ac:dyDescent="0.35"/>
    <row r="21" spans="3:11" ht="30" customHeight="1" x14ac:dyDescent="0.35"/>
    <row r="22" spans="3:11" ht="30" customHeight="1" x14ac:dyDescent="0.35"/>
    <row r="23" spans="3:11" ht="30" customHeight="1" x14ac:dyDescent="0.35"/>
    <row r="24" spans="3:11" ht="30" customHeight="1" x14ac:dyDescent="0.35"/>
    <row r="25" spans="3:11" ht="30" customHeight="1" x14ac:dyDescent="0.35"/>
    <row r="26" spans="3:11" ht="30" customHeight="1" x14ac:dyDescent="0.35"/>
    <row r="27" spans="3:11" ht="30" customHeight="1" x14ac:dyDescent="0.35"/>
  </sheetData>
  <mergeCells count="5">
    <mergeCell ref="C2:K2"/>
    <mergeCell ref="C3:K3"/>
    <mergeCell ref="C4:K4"/>
    <mergeCell ref="N3:O3"/>
    <mergeCell ref="D10:F10"/>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1BCCDD-DAF6-40C5-8D39-3B822B274833}">
  <sheetPr>
    <tabColor theme="2"/>
  </sheetPr>
  <dimension ref="A1:AB31"/>
  <sheetViews>
    <sheetView showGridLines="0" zoomScale="90" zoomScaleNormal="90" workbookViewId="0">
      <selection activeCell="D3" sqref="D3:M3"/>
    </sheetView>
  </sheetViews>
  <sheetFormatPr defaultRowHeight="14.5" x14ac:dyDescent="0.35"/>
  <cols>
    <col min="7" max="7" width="9.90625" customWidth="1"/>
    <col min="8" max="8" width="15" bestFit="1" customWidth="1"/>
    <col min="10" max="10" width="9.6328125" customWidth="1"/>
    <col min="11" max="11" width="14.1796875" customWidth="1"/>
    <col min="13" max="13" width="14.08984375" customWidth="1"/>
  </cols>
  <sheetData>
    <row r="1" spans="3:28" ht="15" thickBot="1" x14ac:dyDescent="0.4"/>
    <row r="2" spans="3:28" ht="33" customHeight="1" x14ac:dyDescent="0.35">
      <c r="D2" s="120" t="s">
        <v>68</v>
      </c>
      <c r="E2" s="121"/>
      <c r="F2" s="121"/>
      <c r="G2" s="121"/>
      <c r="H2" s="121"/>
      <c r="I2" s="121"/>
      <c r="J2" s="121"/>
      <c r="K2" s="121"/>
      <c r="L2" s="121"/>
      <c r="M2" s="122"/>
    </row>
    <row r="3" spans="3:28" ht="28.75" customHeight="1" x14ac:dyDescent="0.35">
      <c r="D3" s="123" t="s">
        <v>87</v>
      </c>
      <c r="E3" s="124"/>
      <c r="F3" s="124"/>
      <c r="G3" s="124"/>
      <c r="H3" s="124"/>
      <c r="I3" s="124"/>
      <c r="J3" s="124"/>
      <c r="K3" s="124"/>
      <c r="L3" s="124"/>
      <c r="M3" s="125"/>
    </row>
    <row r="4" spans="3:28" ht="24.65" customHeight="1" x14ac:dyDescent="0.35">
      <c r="D4" s="126" t="s">
        <v>70</v>
      </c>
      <c r="E4" s="127"/>
      <c r="F4" s="127"/>
      <c r="G4" s="127"/>
      <c r="H4" s="127"/>
      <c r="I4" s="127"/>
      <c r="J4" s="127"/>
      <c r="K4" s="127"/>
      <c r="L4" s="127"/>
      <c r="M4" s="128"/>
      <c r="AB4" s="24"/>
    </row>
    <row r="5" spans="3:28" x14ac:dyDescent="0.35">
      <c r="D5" s="34"/>
      <c r="E5" s="35"/>
      <c r="F5" s="35"/>
      <c r="G5" s="35"/>
      <c r="H5" s="36"/>
      <c r="I5" s="34"/>
      <c r="J5" s="35"/>
      <c r="K5" s="35"/>
      <c r="L5" s="35"/>
      <c r="M5" s="36"/>
    </row>
    <row r="6" spans="3:28" s="17" customFormat="1" ht="22.5" x14ac:dyDescent="0.45">
      <c r="D6" s="74" t="s">
        <v>4</v>
      </c>
      <c r="E6" s="75"/>
      <c r="F6" s="75"/>
      <c r="G6" s="75"/>
      <c r="H6" s="76"/>
      <c r="I6" s="74" t="s">
        <v>54</v>
      </c>
      <c r="J6" s="75"/>
      <c r="K6" s="75"/>
      <c r="L6" s="75"/>
      <c r="M6" s="76"/>
    </row>
    <row r="7" spans="3:28" ht="28.25" customHeight="1" x14ac:dyDescent="0.45">
      <c r="D7" s="34"/>
      <c r="E7" s="35"/>
      <c r="F7" s="35"/>
      <c r="G7" s="35"/>
      <c r="H7" s="36"/>
      <c r="I7" s="74" t="s">
        <v>21</v>
      </c>
      <c r="J7" s="35"/>
      <c r="K7" s="35"/>
      <c r="L7" s="35"/>
      <c r="M7" s="36"/>
    </row>
    <row r="8" spans="3:28" ht="33" customHeight="1" x14ac:dyDescent="0.35">
      <c r="D8" s="77" t="s">
        <v>60</v>
      </c>
      <c r="E8" s="35"/>
      <c r="F8" s="35"/>
      <c r="G8" s="35"/>
      <c r="H8" s="36"/>
      <c r="I8" s="78" t="s">
        <v>61</v>
      </c>
      <c r="J8" s="79"/>
      <c r="K8" s="79"/>
      <c r="L8" s="35"/>
      <c r="M8" s="108">
        <v>0</v>
      </c>
    </row>
    <row r="9" spans="3:28" x14ac:dyDescent="0.35">
      <c r="D9" s="34"/>
      <c r="E9" s="35"/>
      <c r="F9" s="35"/>
      <c r="G9" s="35"/>
      <c r="H9" s="36"/>
      <c r="I9" s="34"/>
      <c r="J9" s="35"/>
      <c r="K9" s="35"/>
      <c r="L9" s="35"/>
      <c r="M9" s="36"/>
    </row>
    <row r="10" spans="3:28" s="18" customFormat="1" ht="15.5" x14ac:dyDescent="0.35">
      <c r="D10" s="80" t="s">
        <v>55</v>
      </c>
      <c r="E10" s="81"/>
      <c r="F10" s="81"/>
      <c r="G10" s="82">
        <f>VLOOKUP(D10,'Trial Balance'!$A$5:$D$17,4,0)</f>
        <v>100000</v>
      </c>
      <c r="H10" s="83"/>
      <c r="I10" s="84"/>
      <c r="J10" s="81"/>
      <c r="K10" s="81"/>
      <c r="L10" s="81"/>
      <c r="M10" s="83"/>
    </row>
    <row r="11" spans="3:28" s="19" customFormat="1" ht="18.5" x14ac:dyDescent="0.45">
      <c r="D11" s="85" t="s">
        <v>57</v>
      </c>
      <c r="E11" s="86"/>
      <c r="F11" s="87"/>
      <c r="G11" s="87"/>
      <c r="H11" s="88">
        <f>SUM(G10)</f>
        <v>100000</v>
      </c>
      <c r="I11" s="89"/>
      <c r="J11" s="87"/>
      <c r="K11" s="87"/>
      <c r="L11" s="87"/>
      <c r="M11" s="90"/>
    </row>
    <row r="12" spans="3:28" x14ac:dyDescent="0.35">
      <c r="D12" s="34"/>
      <c r="E12" s="35"/>
      <c r="F12" s="35"/>
      <c r="G12" s="35"/>
      <c r="H12" s="36"/>
      <c r="I12" s="34"/>
      <c r="J12" s="35"/>
      <c r="K12" s="35"/>
      <c r="L12" s="35"/>
      <c r="M12" s="36"/>
    </row>
    <row r="13" spans="3:28" s="20" customFormat="1" ht="17.5" x14ac:dyDescent="0.35">
      <c r="D13" s="91" t="s">
        <v>8</v>
      </c>
      <c r="E13" s="92"/>
      <c r="F13" s="93"/>
      <c r="G13" s="93"/>
      <c r="H13" s="94"/>
      <c r="I13" s="91" t="s">
        <v>20</v>
      </c>
      <c r="J13" s="92"/>
      <c r="K13" s="92"/>
      <c r="L13" s="93"/>
      <c r="M13" s="94"/>
    </row>
    <row r="14" spans="3:28" x14ac:dyDescent="0.35">
      <c r="D14" s="34"/>
      <c r="E14" s="35"/>
      <c r="F14" s="35"/>
      <c r="G14" s="35"/>
      <c r="H14" s="36"/>
      <c r="I14" s="34"/>
      <c r="J14" s="35"/>
      <c r="K14" s="35"/>
      <c r="L14" s="35"/>
      <c r="M14" s="36"/>
    </row>
    <row r="15" spans="3:28" s="20" customFormat="1" ht="16.75" customHeight="1" x14ac:dyDescent="0.4">
      <c r="D15" s="95" t="s">
        <v>17</v>
      </c>
      <c r="E15" s="93"/>
      <c r="F15" s="93"/>
      <c r="G15" s="82">
        <f>VLOOKUP(D15,'Trial Balance'!$A$5:$D$17,4,0)</f>
        <v>435000</v>
      </c>
      <c r="H15" s="94"/>
      <c r="I15" s="95" t="s">
        <v>23</v>
      </c>
      <c r="J15" s="96"/>
      <c r="K15" s="97">
        <f>VLOOKUP(I15,'Trial Balance'!$A$5:$D$17,4,0)*-1</f>
        <v>500000</v>
      </c>
      <c r="L15" s="93"/>
      <c r="M15" s="94"/>
    </row>
    <row r="16" spans="3:28" s="20" customFormat="1" ht="18" x14ac:dyDescent="0.4">
      <c r="C16" s="21"/>
      <c r="D16" s="95" t="s">
        <v>15</v>
      </c>
      <c r="E16" s="93"/>
      <c r="F16" s="93"/>
      <c r="G16" s="82">
        <f>VLOOKUP(D16,'Trial Balance'!$A$5:$D$17,4,0)</f>
        <v>600000</v>
      </c>
      <c r="H16" s="94"/>
      <c r="I16" s="95" t="s">
        <v>51</v>
      </c>
      <c r="J16" s="96"/>
      <c r="K16" s="97">
        <f>VLOOKUP(I16,'Trial Balance'!$A$5:$D$17,4,0)*-1</f>
        <v>20250</v>
      </c>
      <c r="L16" s="93"/>
      <c r="M16" s="94"/>
    </row>
    <row r="17" spans="1:13" s="20" customFormat="1" ht="18" x14ac:dyDescent="0.4">
      <c r="D17" s="95" t="s">
        <v>19</v>
      </c>
      <c r="E17" s="93"/>
      <c r="F17" s="93"/>
      <c r="G17" s="82">
        <f>VLOOKUP(D17,'Trial Balance'!$A$5:$D$17,4,0)</f>
        <v>350000</v>
      </c>
      <c r="H17" s="94"/>
      <c r="I17" s="98"/>
      <c r="J17" s="93"/>
      <c r="K17" s="93"/>
      <c r="L17" s="93"/>
      <c r="M17" s="94"/>
    </row>
    <row r="18" spans="1:13" s="20" customFormat="1" ht="18" x14ac:dyDescent="0.4">
      <c r="A18" s="26"/>
      <c r="D18" s="95" t="s">
        <v>29</v>
      </c>
      <c r="E18" s="87"/>
      <c r="F18" s="93"/>
      <c r="G18" s="82">
        <f>VLOOKUP(D18,'Trial Balance'!$A$5:$D$17,4,0)</f>
        <v>150000</v>
      </c>
      <c r="H18" s="94"/>
      <c r="I18" s="98"/>
      <c r="J18" s="93"/>
      <c r="K18" s="93"/>
      <c r="L18" s="93"/>
      <c r="M18" s="94"/>
    </row>
    <row r="19" spans="1:13" s="19" customFormat="1" ht="18.5" x14ac:dyDescent="0.45">
      <c r="D19" s="85" t="s">
        <v>58</v>
      </c>
      <c r="E19" s="99"/>
      <c r="F19" s="100"/>
      <c r="G19" s="87"/>
      <c r="H19" s="88">
        <f>SUM(G15:G18)</f>
        <v>1535000</v>
      </c>
      <c r="I19" s="101" t="s">
        <v>62</v>
      </c>
      <c r="J19" s="102"/>
      <c r="K19" s="100"/>
      <c r="L19" s="87"/>
      <c r="M19" s="103">
        <f>SUM(K15,K16)</f>
        <v>520250</v>
      </c>
    </row>
    <row r="20" spans="1:13" ht="10.25" customHeight="1" x14ac:dyDescent="0.35">
      <c r="D20" s="34"/>
      <c r="E20" s="35"/>
      <c r="F20" s="35"/>
      <c r="G20" s="35"/>
      <c r="H20" s="36"/>
      <c r="I20" s="34"/>
      <c r="J20" s="35"/>
      <c r="K20" s="35"/>
      <c r="L20" s="35"/>
      <c r="M20" s="36"/>
    </row>
    <row r="21" spans="1:13" ht="22.75" customHeight="1" x14ac:dyDescent="0.35">
      <c r="D21" s="34"/>
      <c r="E21" s="35"/>
      <c r="F21" s="35"/>
      <c r="G21" s="35"/>
      <c r="H21" s="36"/>
      <c r="I21" s="85" t="s">
        <v>64</v>
      </c>
      <c r="J21" s="79"/>
      <c r="K21" s="79"/>
      <c r="L21" s="35"/>
      <c r="M21" s="104">
        <f>SUM(M19)</f>
        <v>520250</v>
      </c>
    </row>
    <row r="22" spans="1:13" s="20" customFormat="1" ht="18.5" x14ac:dyDescent="0.45">
      <c r="D22" s="85" t="s">
        <v>59</v>
      </c>
      <c r="E22" s="102"/>
      <c r="F22" s="93"/>
      <c r="G22" s="93"/>
      <c r="H22" s="88">
        <f>SUM(H11,H19)</f>
        <v>1635000</v>
      </c>
      <c r="I22" s="98" t="s">
        <v>63</v>
      </c>
      <c r="J22" s="93"/>
      <c r="K22" s="93"/>
      <c r="L22" s="93"/>
      <c r="M22" s="94"/>
    </row>
    <row r="23" spans="1:13" ht="22.5" x14ac:dyDescent="0.45">
      <c r="D23" s="34"/>
      <c r="E23" s="35"/>
      <c r="F23" s="35"/>
      <c r="G23" s="35"/>
      <c r="H23" s="36"/>
      <c r="I23" s="105" t="s">
        <v>5</v>
      </c>
      <c r="J23" s="35"/>
      <c r="K23" s="35"/>
      <c r="L23" s="35"/>
      <c r="M23" s="36"/>
    </row>
    <row r="24" spans="1:13" x14ac:dyDescent="0.35">
      <c r="D24" s="34"/>
      <c r="E24" s="35"/>
      <c r="F24" s="35"/>
      <c r="G24" s="35"/>
      <c r="H24" s="36"/>
      <c r="I24" s="34"/>
      <c r="J24" s="35"/>
      <c r="K24" s="35"/>
      <c r="L24" s="35"/>
      <c r="M24" s="36"/>
    </row>
    <row r="25" spans="1:13" ht="18" x14ac:dyDescent="0.4">
      <c r="D25" s="34"/>
      <c r="E25" s="35"/>
      <c r="F25" s="35"/>
      <c r="G25" s="35"/>
      <c r="H25" s="36"/>
      <c r="I25" s="95" t="s">
        <v>16</v>
      </c>
      <c r="J25" s="106"/>
      <c r="K25" s="97">
        <f>VLOOKUP(I25,'Trial Balance'!$A$5:$D$17,4,0)*-1</f>
        <v>1000000</v>
      </c>
      <c r="L25" s="35"/>
      <c r="M25" s="36"/>
    </row>
    <row r="26" spans="1:13" ht="18" x14ac:dyDescent="0.4">
      <c r="D26" s="34"/>
      <c r="E26" s="35"/>
      <c r="F26" s="35"/>
      <c r="G26" s="35"/>
      <c r="H26" s="36"/>
      <c r="I26" s="80" t="s">
        <v>65</v>
      </c>
      <c r="J26" s="95"/>
      <c r="K26" s="106">
        <f>'Income Statement'!I17</f>
        <v>114750</v>
      </c>
      <c r="L26" s="35"/>
      <c r="M26" s="36"/>
    </row>
    <row r="27" spans="1:13" ht="17.5" x14ac:dyDescent="0.35">
      <c r="D27" s="34"/>
      <c r="E27" s="35"/>
      <c r="F27" s="35"/>
      <c r="G27" s="35"/>
      <c r="H27" s="36"/>
      <c r="I27" s="85" t="s">
        <v>66</v>
      </c>
      <c r="J27" s="40"/>
      <c r="K27" s="35" t="s">
        <v>63</v>
      </c>
      <c r="L27" s="35"/>
      <c r="M27" s="107">
        <f>SUM(K25,K26)</f>
        <v>1114750</v>
      </c>
    </row>
    <row r="28" spans="1:13" x14ac:dyDescent="0.35">
      <c r="D28" s="34"/>
      <c r="E28" s="35"/>
      <c r="F28" s="35"/>
      <c r="G28" s="35"/>
      <c r="H28" s="36"/>
      <c r="I28" s="34"/>
      <c r="J28" s="35"/>
      <c r="K28" s="35"/>
      <c r="L28" s="35"/>
      <c r="M28" s="36"/>
    </row>
    <row r="29" spans="1:13" ht="17.5" x14ac:dyDescent="0.35">
      <c r="D29" s="34"/>
      <c r="E29" s="35"/>
      <c r="F29" s="35"/>
      <c r="G29" s="35"/>
      <c r="H29" s="36"/>
      <c r="I29" s="78" t="s">
        <v>67</v>
      </c>
      <c r="J29" s="40"/>
      <c r="K29" s="40"/>
      <c r="L29" s="35"/>
      <c r="M29" s="107">
        <f>SUM(M21,M27)</f>
        <v>1635000</v>
      </c>
    </row>
    <row r="30" spans="1:13" x14ac:dyDescent="0.35">
      <c r="D30" s="34"/>
      <c r="E30" s="35"/>
      <c r="F30" s="35"/>
      <c r="G30" s="35"/>
      <c r="H30" s="36"/>
      <c r="I30" s="34"/>
      <c r="J30" s="35"/>
      <c r="K30" s="35"/>
      <c r="L30" s="35"/>
      <c r="M30" s="36"/>
    </row>
    <row r="31" spans="1:13" ht="15" thickBot="1" x14ac:dyDescent="0.4">
      <c r="D31" s="54"/>
      <c r="E31" s="55"/>
      <c r="F31" s="55"/>
      <c r="G31" s="55"/>
      <c r="H31" s="56"/>
      <c r="I31" s="54"/>
      <c r="J31" s="55"/>
      <c r="K31" s="55"/>
      <c r="L31" s="55"/>
      <c r="M31" s="56"/>
    </row>
  </sheetData>
  <mergeCells count="3">
    <mergeCell ref="D2:M2"/>
    <mergeCell ref="D3:M3"/>
    <mergeCell ref="D4:M4"/>
  </mergeCells>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6AEC7E-5929-4654-A829-337482097232}">
  <sheetPr>
    <tabColor theme="2"/>
  </sheetPr>
  <dimension ref="D1:V64"/>
  <sheetViews>
    <sheetView showGridLines="0" topLeftCell="B1" zoomScale="80" zoomScaleNormal="80" workbookViewId="0">
      <selection activeCell="D2" sqref="D2:K2"/>
    </sheetView>
  </sheetViews>
  <sheetFormatPr defaultRowHeight="14.5" x14ac:dyDescent="0.35"/>
  <cols>
    <col min="5" max="5" width="11.36328125" customWidth="1"/>
    <col min="6" max="6" width="8.6328125" customWidth="1"/>
    <col min="7" max="7" width="11.81640625" customWidth="1"/>
    <col min="8" max="8" width="13.453125" hidden="1" customWidth="1"/>
    <col min="9" max="9" width="11.90625" customWidth="1"/>
    <col min="10" max="12" width="14.81640625" customWidth="1"/>
    <col min="13" max="13" width="9" style="23" customWidth="1"/>
    <col min="14" max="14" width="8.90625" customWidth="1"/>
    <col min="15" max="15" width="11.90625" bestFit="1" customWidth="1"/>
    <col min="16" max="16" width="13.6328125" bestFit="1" customWidth="1"/>
    <col min="17" max="17" width="8.90625" customWidth="1"/>
    <col min="18" max="18" width="7.81640625" bestFit="1" customWidth="1"/>
    <col min="19" max="22" width="8.90625" customWidth="1"/>
  </cols>
  <sheetData>
    <row r="1" spans="4:18" ht="36" customHeight="1" thickBot="1" x14ac:dyDescent="0.4"/>
    <row r="2" spans="4:18" ht="36" x14ac:dyDescent="0.8">
      <c r="D2" s="129" t="s">
        <v>108</v>
      </c>
      <c r="E2" s="130"/>
      <c r="F2" s="130"/>
      <c r="G2" s="130"/>
      <c r="H2" s="130"/>
      <c r="I2" s="130"/>
      <c r="J2" s="130"/>
      <c r="K2" s="130"/>
      <c r="L2" s="33"/>
    </row>
    <row r="3" spans="4:18" ht="18" customHeight="1" x14ac:dyDescent="0.4">
      <c r="D3" s="131" t="s">
        <v>71</v>
      </c>
      <c r="E3" s="132"/>
      <c r="F3" s="132"/>
      <c r="G3" s="132"/>
      <c r="H3" s="132"/>
      <c r="I3" s="132"/>
      <c r="J3" s="132"/>
      <c r="K3" s="132"/>
      <c r="L3" s="133"/>
    </row>
    <row r="4" spans="4:18" ht="18.649999999999999" customHeight="1" x14ac:dyDescent="0.35">
      <c r="D4" s="134" t="s">
        <v>43</v>
      </c>
      <c r="E4" s="135"/>
      <c r="F4" s="135"/>
      <c r="G4" s="135"/>
      <c r="H4" s="135"/>
      <c r="I4" s="135"/>
      <c r="J4" s="135"/>
      <c r="K4" s="135"/>
      <c r="L4" s="136"/>
    </row>
    <row r="5" spans="4:18" x14ac:dyDescent="0.35">
      <c r="D5" s="34"/>
      <c r="E5" s="35"/>
      <c r="F5" s="35"/>
      <c r="G5" s="35"/>
      <c r="H5" s="35"/>
      <c r="I5" s="35"/>
      <c r="J5" s="35"/>
      <c r="K5" s="35"/>
      <c r="L5" s="36"/>
    </row>
    <row r="6" spans="4:18" x14ac:dyDescent="0.35">
      <c r="D6" s="37" t="s">
        <v>72</v>
      </c>
      <c r="E6" s="35"/>
      <c r="F6" s="35"/>
      <c r="G6" s="35"/>
      <c r="H6" s="35"/>
      <c r="I6" s="35"/>
      <c r="J6" s="35"/>
      <c r="K6" s="35"/>
      <c r="L6" s="36"/>
      <c r="N6" s="27" t="s">
        <v>73</v>
      </c>
      <c r="O6" s="28"/>
      <c r="P6" s="29"/>
    </row>
    <row r="7" spans="4:18" x14ac:dyDescent="0.35">
      <c r="D7" s="34"/>
      <c r="E7" s="35"/>
      <c r="F7" s="35"/>
      <c r="G7" s="35"/>
      <c r="H7" s="35"/>
      <c r="I7" s="35"/>
      <c r="J7" s="35"/>
      <c r="K7" s="35"/>
      <c r="L7" s="36"/>
      <c r="N7" t="s">
        <v>74</v>
      </c>
    </row>
    <row r="8" spans="4:18" x14ac:dyDescent="0.35">
      <c r="D8" s="34"/>
      <c r="E8" s="38" t="s">
        <v>49</v>
      </c>
      <c r="F8" s="35"/>
      <c r="G8" s="35"/>
      <c r="H8" s="35"/>
      <c r="I8" s="35"/>
      <c r="J8" s="35"/>
      <c r="K8" s="39">
        <f>'Income Statement'!I17</f>
        <v>114750</v>
      </c>
      <c r="L8" s="36"/>
    </row>
    <row r="9" spans="4:18" x14ac:dyDescent="0.35">
      <c r="D9" s="34"/>
      <c r="E9" s="35"/>
      <c r="F9" s="35"/>
      <c r="G9" s="35"/>
      <c r="H9" s="35"/>
      <c r="I9" s="35"/>
      <c r="J9" s="35"/>
      <c r="K9" s="35"/>
      <c r="L9" s="36"/>
      <c r="M9" s="30"/>
      <c r="N9" s="30" t="s">
        <v>75</v>
      </c>
      <c r="O9" s="30"/>
      <c r="P9" s="30"/>
    </row>
    <row r="10" spans="4:18" x14ac:dyDescent="0.35">
      <c r="D10" s="34"/>
      <c r="E10" s="40" t="s">
        <v>75</v>
      </c>
      <c r="F10" s="35"/>
      <c r="G10" s="35"/>
      <c r="H10" s="35"/>
      <c r="I10" s="35"/>
      <c r="J10" s="35"/>
      <c r="K10" s="35"/>
      <c r="L10" s="36"/>
    </row>
    <row r="11" spans="4:18" x14ac:dyDescent="0.35">
      <c r="D11" s="41"/>
      <c r="E11" s="42" t="str">
        <f>"Changes in " &amp; H11</f>
        <v>Changes in Ali</v>
      </c>
      <c r="F11" s="42"/>
      <c r="G11" s="35"/>
      <c r="H11" s="38" t="s">
        <v>29</v>
      </c>
      <c r="I11" s="35"/>
      <c r="J11" s="43">
        <f>_xlfn.XLOOKUP('Cash flow Statement'!H11,'Trial Balance'!A5:A17,'Trial Balance'!D5:D17,0)*-1</f>
        <v>-150000</v>
      </c>
      <c r="K11" s="35"/>
      <c r="L11" s="36"/>
    </row>
    <row r="12" spans="4:18" x14ac:dyDescent="0.35">
      <c r="D12" s="41"/>
      <c r="E12" s="42" t="str">
        <f t="shared" ref="E12" si="0">"Changes in " &amp; H12</f>
        <v>Changes in Bank</v>
      </c>
      <c r="F12" s="42"/>
      <c r="G12" s="35"/>
      <c r="H12" s="38" t="s">
        <v>17</v>
      </c>
      <c r="I12" s="35"/>
      <c r="J12" s="43">
        <f>_xlfn.XLOOKUP('Cash flow Statement'!H12,'Trial Balance'!A6:A18,'Trial Balance'!D6:D18,0)*-1</f>
        <v>-435000</v>
      </c>
      <c r="K12" s="35"/>
      <c r="L12" s="36"/>
      <c r="N12" t="s">
        <v>86</v>
      </c>
    </row>
    <row r="13" spans="4:18" x14ac:dyDescent="0.35">
      <c r="D13" s="41"/>
      <c r="E13" s="42" t="str">
        <f>"Changes in " &amp; H13</f>
        <v>Changes in Inventory</v>
      </c>
      <c r="F13" s="42"/>
      <c r="G13" s="35"/>
      <c r="H13" s="38" t="s">
        <v>19</v>
      </c>
      <c r="I13" s="35"/>
      <c r="J13" s="43">
        <f>_xlfn.XLOOKUP('Cash flow Statement'!H13,'Trial Balance'!A8:A20,'Trial Balance'!D8:D20,0)*-1</f>
        <v>-350000</v>
      </c>
      <c r="K13" s="35"/>
      <c r="L13" s="36"/>
      <c r="N13" t="s">
        <v>76</v>
      </c>
      <c r="P13" t="s">
        <v>84</v>
      </c>
      <c r="R13" t="s">
        <v>78</v>
      </c>
    </row>
    <row r="14" spans="4:18" x14ac:dyDescent="0.35">
      <c r="D14" s="41"/>
      <c r="E14" s="42" t="str">
        <f>"Changes in " &amp; H14</f>
        <v>Changes in Mr Khan</v>
      </c>
      <c r="F14" s="42"/>
      <c r="G14" s="35"/>
      <c r="H14" s="38" t="s">
        <v>23</v>
      </c>
      <c r="I14" s="35"/>
      <c r="J14" s="43">
        <f>_xlfn.XLOOKUP('Cash flow Statement'!H14,'Trial Balance'!A9:A21,'Trial Balance'!D9:D21,0)*-1</f>
        <v>500000</v>
      </c>
      <c r="K14" s="35"/>
      <c r="L14" s="36"/>
      <c r="N14" t="s">
        <v>77</v>
      </c>
      <c r="P14" t="s">
        <v>85</v>
      </c>
      <c r="R14" t="s">
        <v>79</v>
      </c>
    </row>
    <row r="15" spans="4:18" x14ac:dyDescent="0.35">
      <c r="D15" s="41"/>
      <c r="E15" s="42" t="str">
        <f>"Changes in " &amp; H15</f>
        <v>Changes in Govt</v>
      </c>
      <c r="F15" s="42"/>
      <c r="G15" s="35"/>
      <c r="H15" s="38" t="s">
        <v>51</v>
      </c>
      <c r="I15" s="35"/>
      <c r="J15" s="43">
        <f>_xlfn.XLOOKUP('Cash flow Statement'!H15,'Trial Balance'!A10:A22,'Trial Balance'!D10:D22,0)*-1</f>
        <v>20250</v>
      </c>
      <c r="K15" s="35"/>
      <c r="L15" s="36"/>
    </row>
    <row r="16" spans="4:18" x14ac:dyDescent="0.35">
      <c r="D16" s="34"/>
      <c r="E16" s="40" t="s">
        <v>88</v>
      </c>
      <c r="F16" s="40"/>
      <c r="G16" s="40"/>
      <c r="H16" s="35"/>
      <c r="I16" s="35"/>
      <c r="J16" s="35"/>
      <c r="K16" s="44">
        <f>SUM(J11:J15)</f>
        <v>-414750</v>
      </c>
      <c r="L16" s="36"/>
      <c r="N16" t="s">
        <v>80</v>
      </c>
      <c r="P16" t="s">
        <v>81</v>
      </c>
      <c r="R16" t="s">
        <v>79</v>
      </c>
    </row>
    <row r="17" spans="4:22" ht="15.5" x14ac:dyDescent="0.35">
      <c r="D17" s="45" t="s">
        <v>93</v>
      </c>
      <c r="E17" s="46"/>
      <c r="F17" s="46"/>
      <c r="G17" s="46"/>
      <c r="H17" s="47"/>
      <c r="I17" s="35"/>
      <c r="J17" s="35"/>
      <c r="K17" s="35"/>
      <c r="L17" s="48">
        <f>SUM(K8,K16)</f>
        <v>-300000</v>
      </c>
      <c r="N17" t="s">
        <v>82</v>
      </c>
      <c r="P17" t="s">
        <v>83</v>
      </c>
      <c r="R17" t="s">
        <v>78</v>
      </c>
    </row>
    <row r="18" spans="4:22" x14ac:dyDescent="0.35">
      <c r="D18" s="34"/>
      <c r="E18" s="35"/>
      <c r="F18" s="35"/>
      <c r="G18" s="35"/>
      <c r="H18" s="49"/>
      <c r="I18" s="35"/>
      <c r="J18" s="35"/>
      <c r="K18" s="35"/>
      <c r="L18" s="36"/>
    </row>
    <row r="19" spans="4:22" x14ac:dyDescent="0.35">
      <c r="D19" s="37" t="s">
        <v>89</v>
      </c>
      <c r="E19" s="35"/>
      <c r="F19" s="35"/>
      <c r="G19" s="35"/>
      <c r="H19" s="35"/>
      <c r="I19" s="35"/>
      <c r="J19" s="35"/>
      <c r="K19" s="35"/>
      <c r="L19" s="36"/>
      <c r="M19"/>
      <c r="N19" t="s">
        <v>90</v>
      </c>
      <c r="T19" t="s">
        <v>83</v>
      </c>
      <c r="V19" t="s">
        <v>78</v>
      </c>
    </row>
    <row r="20" spans="4:22" x14ac:dyDescent="0.35">
      <c r="D20" s="34"/>
      <c r="E20" s="35"/>
      <c r="F20" s="35"/>
      <c r="G20" s="35"/>
      <c r="H20" s="35"/>
      <c r="I20" s="35"/>
      <c r="J20" s="35"/>
      <c r="K20" s="35"/>
      <c r="L20" s="36"/>
      <c r="M20"/>
      <c r="N20" t="s">
        <v>91</v>
      </c>
      <c r="T20" t="s">
        <v>85</v>
      </c>
      <c r="V20" t="s">
        <v>79</v>
      </c>
    </row>
    <row r="21" spans="4:22" ht="12" customHeight="1" x14ac:dyDescent="0.35">
      <c r="D21" s="34"/>
      <c r="E21" s="35" t="s">
        <v>92</v>
      </c>
      <c r="F21" s="35"/>
      <c r="G21" s="35"/>
      <c r="H21" s="35" t="s">
        <v>55</v>
      </c>
      <c r="I21" s="35"/>
      <c r="J21" s="43">
        <f>_xlfn.XLOOKUP('Cash flow Statement'!H21,'Trial Balance'!A16:A28,'Trial Balance'!D16:D28,0)*-1</f>
        <v>-100000</v>
      </c>
      <c r="K21" s="35"/>
      <c r="L21" s="36"/>
    </row>
    <row r="22" spans="4:22" ht="15.5" x14ac:dyDescent="0.35">
      <c r="D22" s="45" t="s">
        <v>94</v>
      </c>
      <c r="E22" s="47"/>
      <c r="F22" s="47"/>
      <c r="G22" s="47"/>
      <c r="H22" s="47"/>
      <c r="I22" s="35"/>
      <c r="J22" s="35"/>
      <c r="K22" s="35"/>
      <c r="L22" s="48">
        <f>J21</f>
        <v>-100000</v>
      </c>
    </row>
    <row r="23" spans="4:22" x14ac:dyDescent="0.35">
      <c r="D23" s="34"/>
      <c r="E23" s="50"/>
      <c r="F23" s="35"/>
      <c r="G23" s="35"/>
      <c r="H23" s="35"/>
      <c r="I23" s="35"/>
      <c r="J23" s="35"/>
      <c r="K23" s="35"/>
      <c r="L23" s="36"/>
    </row>
    <row r="24" spans="4:22" x14ac:dyDescent="0.35">
      <c r="D24" s="37" t="s">
        <v>95</v>
      </c>
      <c r="E24" s="35"/>
      <c r="F24" s="35"/>
      <c r="G24" s="35"/>
      <c r="H24" s="35"/>
      <c r="I24" s="35"/>
      <c r="J24" s="35"/>
      <c r="K24" s="35"/>
      <c r="L24" s="36"/>
      <c r="N24" t="s">
        <v>96</v>
      </c>
    </row>
    <row r="25" spans="4:22" x14ac:dyDescent="0.35">
      <c r="D25" s="34"/>
      <c r="E25" s="35"/>
      <c r="F25" s="35"/>
      <c r="G25" s="35"/>
      <c r="H25" s="35"/>
      <c r="I25" s="35"/>
      <c r="J25" s="35"/>
      <c r="K25" s="35"/>
      <c r="L25" s="36"/>
      <c r="N25" s="3">
        <v>1</v>
      </c>
      <c r="O25" t="s">
        <v>98</v>
      </c>
    </row>
    <row r="26" spans="4:22" x14ac:dyDescent="0.35">
      <c r="D26" s="34"/>
      <c r="E26" s="35" t="s">
        <v>104</v>
      </c>
      <c r="F26" s="35"/>
      <c r="G26" s="35"/>
      <c r="H26" s="51" t="s">
        <v>16</v>
      </c>
      <c r="I26" s="35"/>
      <c r="J26" s="43">
        <f>_xlfn.XLOOKUP('Cash flow Statement'!H26,'Trial Balance'!A6:A18,'Trial Balance'!D6:D18,0)*-1</f>
        <v>1000000</v>
      </c>
      <c r="K26" s="35"/>
      <c r="L26" s="36"/>
      <c r="N26" s="3">
        <v>2</v>
      </c>
      <c r="O26" t="s">
        <v>97</v>
      </c>
    </row>
    <row r="27" spans="4:22" ht="15.5" x14ac:dyDescent="0.35">
      <c r="D27" s="45" t="s">
        <v>105</v>
      </c>
      <c r="E27" s="46"/>
      <c r="F27" s="46"/>
      <c r="G27" s="46"/>
      <c r="H27" s="47"/>
      <c r="I27" s="35"/>
      <c r="J27" s="35"/>
      <c r="K27" s="35"/>
      <c r="L27" s="48">
        <f>J26</f>
        <v>1000000</v>
      </c>
    </row>
    <row r="28" spans="4:22" x14ac:dyDescent="0.35">
      <c r="D28" s="34"/>
      <c r="E28" s="35"/>
      <c r="F28" s="35"/>
      <c r="G28" s="35"/>
      <c r="H28" s="35"/>
      <c r="I28" s="35"/>
      <c r="J28" s="35"/>
      <c r="K28" s="35"/>
      <c r="L28" s="36"/>
      <c r="N28" t="s">
        <v>99</v>
      </c>
      <c r="P28" t="s">
        <v>85</v>
      </c>
      <c r="R28" t="s">
        <v>79</v>
      </c>
    </row>
    <row r="29" spans="4:22" ht="15.5" x14ac:dyDescent="0.35">
      <c r="D29" s="45" t="s">
        <v>106</v>
      </c>
      <c r="E29" s="45"/>
      <c r="F29" s="45"/>
      <c r="G29" s="45"/>
      <c r="H29" s="35"/>
      <c r="I29" s="35"/>
      <c r="J29" s="35"/>
      <c r="K29" s="35"/>
      <c r="L29" s="52">
        <v>0</v>
      </c>
      <c r="N29" t="s">
        <v>100</v>
      </c>
      <c r="P29" t="s">
        <v>101</v>
      </c>
      <c r="R29" t="s">
        <v>78</v>
      </c>
    </row>
    <row r="30" spans="4:22" ht="15" thickBot="1" x14ac:dyDescent="0.4">
      <c r="D30" s="34"/>
      <c r="E30" s="35"/>
      <c r="F30" s="35"/>
      <c r="G30" s="35"/>
      <c r="H30" s="35"/>
      <c r="I30" s="35"/>
      <c r="J30" s="35"/>
      <c r="K30" s="35"/>
      <c r="L30" s="36"/>
    </row>
    <row r="31" spans="4:22" ht="16" thickBot="1" x14ac:dyDescent="0.4">
      <c r="D31" s="45" t="s">
        <v>107</v>
      </c>
      <c r="E31" s="46"/>
      <c r="F31" s="46"/>
      <c r="G31" s="46"/>
      <c r="H31" s="35"/>
      <c r="I31" s="35"/>
      <c r="J31" s="35"/>
      <c r="K31" s="35"/>
      <c r="L31" s="53">
        <f>SUM(L17:L27)</f>
        <v>600000</v>
      </c>
      <c r="N31" t="s">
        <v>103</v>
      </c>
      <c r="P31" t="s">
        <v>85</v>
      </c>
      <c r="R31" t="s">
        <v>79</v>
      </c>
    </row>
    <row r="32" spans="4:22" ht="15" thickBot="1" x14ac:dyDescent="0.4">
      <c r="D32" s="54"/>
      <c r="E32" s="55"/>
      <c r="F32" s="55"/>
      <c r="G32" s="55"/>
      <c r="H32" s="55"/>
      <c r="I32" s="55"/>
      <c r="J32" s="55"/>
      <c r="K32" s="55"/>
      <c r="L32" s="56"/>
      <c r="N32" t="s">
        <v>102</v>
      </c>
      <c r="P32" t="s">
        <v>101</v>
      </c>
      <c r="R32" t="s">
        <v>78</v>
      </c>
    </row>
    <row r="33" spans="4:4" x14ac:dyDescent="0.35">
      <c r="D33" s="32"/>
    </row>
    <row r="63" spans="11:11" ht="15" thickBot="1" x14ac:dyDescent="0.4"/>
    <row r="64" spans="11:11" ht="15" thickBot="1" x14ac:dyDescent="0.4">
      <c r="K64" s="31"/>
    </row>
  </sheetData>
  <mergeCells count="3">
    <mergeCell ref="D2:K2"/>
    <mergeCell ref="D3:L3"/>
    <mergeCell ref="D4:L4"/>
  </mergeCells>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Main</vt:lpstr>
      <vt:lpstr>Chart of Accounts</vt:lpstr>
      <vt:lpstr>General Entries</vt:lpstr>
      <vt:lpstr>Ledger</vt:lpstr>
      <vt:lpstr>Trial Balance</vt:lpstr>
      <vt:lpstr>Income Statement</vt:lpstr>
      <vt:lpstr>Balance Sheet</vt:lpstr>
      <vt:lpstr>Cash flow Statement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yahya khan</dc:creator>
  <cp:lastModifiedBy>Yahya Qureshi</cp:lastModifiedBy>
  <dcterms:created xsi:type="dcterms:W3CDTF">2024-03-19T15:28:42Z</dcterms:created>
  <dcterms:modified xsi:type="dcterms:W3CDTF">2025-06-22T13:14:52Z</dcterms:modified>
</cp:coreProperties>
</file>