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apwc-my.sharepoint.com/personal/sadok_laajmi_pwc_com/Documents/Documents/Quantylix/Documents/Syllabus/ESSAI/"/>
    </mc:Choice>
  </mc:AlternateContent>
  <xr:revisionPtr revIDLastSave="0" documentId="14_{0E5CE221-A71D-425B-B385-C1CE24CE307B}" xr6:coauthVersionLast="47" xr6:coauthVersionMax="47" xr10:uidLastSave="{00000000-0000-0000-0000-000000000000}"/>
  <bookViews>
    <workbookView xWindow="-110" yWindow="-110" windowWidth="19420" windowHeight="11500" xr2:uid="{9FAA6FC0-B255-4911-8248-67930C683C73}"/>
  </bookViews>
  <sheets>
    <sheet name="Feuil2 (2)" sheetId="3" r:id="rId1"/>
    <sheet name="Feuil2" sheetId="2" r:id="rId2"/>
    <sheet name="Feuil1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L4" i="3" l="1"/>
  <c r="K4" i="3"/>
  <c r="H6" i="3"/>
  <c r="H7" i="3"/>
  <c r="H8" i="3"/>
  <c r="H9" i="3"/>
  <c r="H10" i="3" s="1"/>
  <c r="H11" i="3" s="1"/>
  <c r="H5" i="3"/>
  <c r="H4" i="3"/>
  <c r="G11" i="3"/>
  <c r="G10" i="3"/>
  <c r="G9" i="3"/>
  <c r="G8" i="3"/>
  <c r="G7" i="3"/>
  <c r="G6" i="3"/>
  <c r="G5" i="3"/>
  <c r="G4" i="3"/>
  <c r="G4" i="2"/>
  <c r="J4" i="2"/>
  <c r="K4" i="2"/>
  <c r="L4" i="2"/>
  <c r="H4" i="2"/>
  <c r="H5" i="2"/>
  <c r="H6" i="2"/>
  <c r="H7" i="2"/>
  <c r="H8" i="2"/>
  <c r="H9" i="2"/>
  <c r="H10" i="2"/>
  <c r="H11" i="2"/>
  <c r="G11" i="2"/>
  <c r="G10" i="2"/>
  <c r="G9" i="2"/>
  <c r="G8" i="2"/>
  <c r="G7" i="2"/>
  <c r="G6" i="2"/>
  <c r="G5" i="2"/>
  <c r="E6" i="1"/>
  <c r="F6" i="1"/>
  <c r="G6" i="1"/>
  <c r="E7" i="1"/>
  <c r="F7" i="1"/>
  <c r="G7" i="1"/>
  <c r="E8" i="1"/>
  <c r="F8" i="1"/>
  <c r="G8" i="1"/>
  <c r="G5" i="1"/>
  <c r="F5" i="1"/>
  <c r="E5" i="1"/>
  <c r="A1" i="1"/>
  <c r="B1" i="1"/>
</calcChain>
</file>

<file path=xl/sharedStrings.xml><?xml version="1.0" encoding="utf-8"?>
<sst xmlns="http://schemas.openxmlformats.org/spreadsheetml/2006/main" count="28" uniqueCount="18">
  <si>
    <t>PD</t>
  </si>
  <si>
    <t>Months to maturity</t>
  </si>
  <si>
    <t>LGD</t>
  </si>
  <si>
    <t>Monthly PD</t>
  </si>
  <si>
    <t>PD to maturity</t>
  </si>
  <si>
    <t>EL</t>
  </si>
  <si>
    <t>Exposure</t>
  </si>
  <si>
    <t>Pertes</t>
  </si>
  <si>
    <t>Proba</t>
  </si>
  <si>
    <t>Cumulative Prob</t>
  </si>
  <si>
    <t>Loss@95%</t>
  </si>
  <si>
    <t>A</t>
  </si>
  <si>
    <t>B</t>
  </si>
  <si>
    <t>C</t>
  </si>
  <si>
    <t>Unexpected Loss (VaR)</t>
  </si>
  <si>
    <t>Expected Loss</t>
  </si>
  <si>
    <t>Unexpected Loss</t>
  </si>
  <si>
    <t>VaR@95%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</si>
</sst>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 applyAlignment="1">
      <alignment horizontal="center"/>
    </xf>
    <xf numFmtId="164" fontId="0" fillId="0" borderId="0" xfId="1" applyNumberFormat="1" applyFont="1"/>
    <xf numFmtId="0" fontId="3" fillId="0" borderId="0" xfId="2"/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aR@95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oss@95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F5AD-F28B-4785-9FBD-470E0638CC6C}">
  <dimension ref="B3:L11"/>
  <sheetViews>
    <sheetView tabSelected="1" topLeftCell="D1" zoomScale="130" zoomScaleNormal="130" workbookViewId="0">
      <selection activeCell="K4" sqref="K4"/>
    </sheetView>
  </sheetViews>
  <sheetFormatPr baseColWidth="10" defaultColWidth="11.453125" defaultRowHeight="14.5" x14ac:dyDescent="0.35"/>
  <cols>
    <col min="8" max="8" width="15.7265625" bestFit="1" customWidth="1"/>
    <col min="12" max="12" width="15.81640625" bestFit="1" customWidth="1"/>
  </cols>
  <sheetData>
    <row r="3" spans="2:12" x14ac:dyDescent="0.35">
      <c r="C3" t="s">
        <v>6</v>
      </c>
      <c r="D3" t="s">
        <v>0</v>
      </c>
      <c r="F3" t="s">
        <v>7</v>
      </c>
      <c r="G3" t="s">
        <v>8</v>
      </c>
      <c r="H3" t="s">
        <v>9</v>
      </c>
      <c r="J3" s="6" t="s">
        <v>17</v>
      </c>
      <c r="K3" t="s">
        <v>5</v>
      </c>
      <c r="L3" t="s">
        <v>16</v>
      </c>
    </row>
    <row r="4" spans="2:12" x14ac:dyDescent="0.35">
      <c r="B4" t="s">
        <v>11</v>
      </c>
      <c r="C4">
        <v>25</v>
      </c>
      <c r="D4">
        <v>0.05</v>
      </c>
      <c r="F4">
        <v>0</v>
      </c>
      <c r="G4">
        <f>(1-D4)*(1-D5)*(1-D6)</f>
        <v>0.68400000000000005</v>
      </c>
      <c r="H4">
        <f>G4</f>
        <v>0.68400000000000005</v>
      </c>
      <c r="J4">
        <v>45</v>
      </c>
      <c r="K4">
        <f>SUMPRODUCT(F4:F11,G4:G11)</f>
        <v>13.250000000000002</v>
      </c>
      <c r="L4">
        <f>J4-K4</f>
        <v>31.75</v>
      </c>
    </row>
    <row r="5" spans="2:12" x14ac:dyDescent="0.35">
      <c r="B5" t="s">
        <v>12</v>
      </c>
      <c r="C5">
        <v>30</v>
      </c>
      <c r="D5">
        <v>0.1</v>
      </c>
      <c r="F5">
        <v>25</v>
      </c>
      <c r="G5">
        <f>(D4)*(1-D5)*(1-D6)</f>
        <v>3.6000000000000004E-2</v>
      </c>
      <c r="H5">
        <f>G5+H4</f>
        <v>0.72000000000000008</v>
      </c>
    </row>
    <row r="6" spans="2:12" x14ac:dyDescent="0.35">
      <c r="B6" t="s">
        <v>13</v>
      </c>
      <c r="C6">
        <v>45</v>
      </c>
      <c r="D6">
        <v>0.2</v>
      </c>
      <c r="F6">
        <v>30</v>
      </c>
      <c r="G6">
        <f>(1-D4)*(D5)*(1-D6)</f>
        <v>7.6000000000000012E-2</v>
      </c>
      <c r="H6">
        <f t="shared" ref="H6:H11" si="0">G6+H5</f>
        <v>0.79600000000000004</v>
      </c>
    </row>
    <row r="7" spans="2:12" x14ac:dyDescent="0.35">
      <c r="F7">
        <v>45</v>
      </c>
      <c r="G7">
        <f>(1-D4)*(1-D5)*(D6)</f>
        <v>0.17100000000000001</v>
      </c>
      <c r="H7">
        <f t="shared" si="0"/>
        <v>0.96700000000000008</v>
      </c>
    </row>
    <row r="8" spans="2:12" x14ac:dyDescent="0.35">
      <c r="F8">
        <v>55</v>
      </c>
      <c r="G8">
        <f>(D4)*(D5)*(1-D6)</f>
        <v>4.000000000000001E-3</v>
      </c>
      <c r="H8">
        <f t="shared" si="0"/>
        <v>0.97100000000000009</v>
      </c>
    </row>
    <row r="9" spans="2:12" x14ac:dyDescent="0.35">
      <c r="F9">
        <v>70</v>
      </c>
      <c r="G9">
        <f>(D4)*(1-D5)*(D6)</f>
        <v>9.0000000000000011E-3</v>
      </c>
      <c r="H9">
        <f t="shared" si="0"/>
        <v>0.98000000000000009</v>
      </c>
    </row>
    <row r="10" spans="2:12" x14ac:dyDescent="0.35">
      <c r="F10">
        <v>75</v>
      </c>
      <c r="G10">
        <f>(1-D4)*(D5)*(D6)</f>
        <v>1.9000000000000003E-2</v>
      </c>
      <c r="H10">
        <f t="shared" si="0"/>
        <v>0.99900000000000011</v>
      </c>
    </row>
    <row r="11" spans="2:12" x14ac:dyDescent="0.35">
      <c r="F11">
        <v>100</v>
      </c>
      <c r="G11">
        <f>(D4)*(D5)*(D6)</f>
        <v>1.0000000000000002E-3</v>
      </c>
      <c r="H11">
        <f t="shared" si="0"/>
        <v>1</v>
      </c>
    </row>
  </sheetData>
  <hyperlinks>
    <hyperlink ref="J3" r:id="rId1" xr:uid="{B12011E6-4669-4BDA-810F-6B64FB5B5D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3686E-3871-409E-83ED-67FE9A12EA65}">
  <dimension ref="B3:L11"/>
  <sheetViews>
    <sheetView workbookViewId="0">
      <selection activeCell="K4" sqref="K4"/>
    </sheetView>
  </sheetViews>
  <sheetFormatPr baseColWidth="10" defaultColWidth="11.453125" defaultRowHeight="14.5" x14ac:dyDescent="0.35"/>
  <cols>
    <col min="8" max="8" width="15.7265625" bestFit="1" customWidth="1"/>
    <col min="11" max="11" width="13.26953125" bestFit="1" customWidth="1"/>
    <col min="12" max="12" width="15.81640625" bestFit="1" customWidth="1"/>
  </cols>
  <sheetData>
    <row r="3" spans="2:12" x14ac:dyDescent="0.35">
      <c r="C3" t="s">
        <v>6</v>
      </c>
      <c r="D3" t="s">
        <v>0</v>
      </c>
      <c r="F3" t="s">
        <v>7</v>
      </c>
      <c r="G3" t="s">
        <v>8</v>
      </c>
      <c r="H3" t="s">
        <v>9</v>
      </c>
      <c r="J3" s="6" t="s">
        <v>10</v>
      </c>
      <c r="K3" t="s">
        <v>15</v>
      </c>
      <c r="L3" t="s">
        <v>14</v>
      </c>
    </row>
    <row r="4" spans="2:12" x14ac:dyDescent="0.35">
      <c r="B4" t="s">
        <v>11</v>
      </c>
      <c r="C4">
        <v>25</v>
      </c>
      <c r="D4">
        <v>0.05</v>
      </c>
      <c r="F4">
        <v>0</v>
      </c>
      <c r="G4">
        <f>(1-$D$4)*(1-$D$5)*(1-$D$6)</f>
        <v>0.68400000000000005</v>
      </c>
      <c r="H4">
        <f>G4</f>
        <v>0.68400000000000005</v>
      </c>
      <c r="J4">
        <f>F7</f>
        <v>45</v>
      </c>
      <c r="K4">
        <f>SUMPRODUCT(F4:F11,G4:G11)</f>
        <v>13.250000000000002</v>
      </c>
      <c r="L4">
        <f>J4-K4</f>
        <v>31.75</v>
      </c>
    </row>
    <row r="5" spans="2:12" x14ac:dyDescent="0.35">
      <c r="B5" t="s">
        <v>12</v>
      </c>
      <c r="C5">
        <v>30</v>
      </c>
      <c r="D5">
        <v>0.1</v>
      </c>
      <c r="F5">
        <v>25</v>
      </c>
      <c r="G5">
        <f>($D$4)*(1-$D$5)*(1-$D$6)</f>
        <v>3.6000000000000004E-2</v>
      </c>
      <c r="H5">
        <f>G5+H4</f>
        <v>0.72000000000000008</v>
      </c>
    </row>
    <row r="6" spans="2:12" x14ac:dyDescent="0.35">
      <c r="B6" t="s">
        <v>13</v>
      </c>
      <c r="C6">
        <v>45</v>
      </c>
      <c r="D6">
        <v>0.2</v>
      </c>
      <c r="F6">
        <v>30</v>
      </c>
      <c r="G6">
        <f>(1-$D$4)*($D$5)*(1-$D$6)</f>
        <v>7.6000000000000012E-2</v>
      </c>
      <c r="H6">
        <f t="shared" ref="H6:H11" si="0">G6+H5</f>
        <v>0.79600000000000004</v>
      </c>
    </row>
    <row r="7" spans="2:12" x14ac:dyDescent="0.35">
      <c r="F7">
        <v>45</v>
      </c>
      <c r="G7">
        <f>(1-$D$4)*(1-$D$5)*($D$6)</f>
        <v>0.17100000000000001</v>
      </c>
      <c r="H7">
        <f t="shared" si="0"/>
        <v>0.96700000000000008</v>
      </c>
    </row>
    <row r="8" spans="2:12" x14ac:dyDescent="0.35">
      <c r="F8">
        <v>55</v>
      </c>
      <c r="G8">
        <f>($D$4)*($D$5)*(1-$D$6)</f>
        <v>4.000000000000001E-3</v>
      </c>
      <c r="H8">
        <f t="shared" si="0"/>
        <v>0.97100000000000009</v>
      </c>
    </row>
    <row r="9" spans="2:12" x14ac:dyDescent="0.35">
      <c r="F9">
        <v>70</v>
      </c>
      <c r="G9">
        <f>($D$4)*(1-$D$5)*($D$6)</f>
        <v>9.0000000000000011E-3</v>
      </c>
      <c r="H9">
        <f t="shared" si="0"/>
        <v>0.98000000000000009</v>
      </c>
    </row>
    <row r="10" spans="2:12" x14ac:dyDescent="0.35">
      <c r="F10">
        <v>75</v>
      </c>
      <c r="G10">
        <f>(1-$D$4)*($D$5)*($D$6)</f>
        <v>1.9000000000000003E-2</v>
      </c>
      <c r="H10">
        <f t="shared" si="0"/>
        <v>0.99900000000000011</v>
      </c>
    </row>
    <row r="11" spans="2:12" x14ac:dyDescent="0.35">
      <c r="F11">
        <v>100</v>
      </c>
      <c r="G11">
        <f>($D$4)*($D$5)*($D$6)</f>
        <v>1.0000000000000002E-3</v>
      </c>
      <c r="H11">
        <f t="shared" si="0"/>
        <v>1</v>
      </c>
    </row>
  </sheetData>
  <hyperlinks>
    <hyperlink ref="J3" r:id="rId1" xr:uid="{D02C8775-1864-4636-9089-F1BB3ECB0E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780-78BB-4674-A08B-FB8B282D2568}">
  <dimension ref="A1:G12"/>
  <sheetViews>
    <sheetView workbookViewId="0">
      <selection activeCell="E5" sqref="E5"/>
    </sheetView>
  </sheetViews>
  <sheetFormatPr baseColWidth="10" defaultColWidth="11.453125" defaultRowHeight="14.5" x14ac:dyDescent="0.35"/>
  <cols>
    <col min="3" max="3" width="18.1796875" bestFit="1" customWidth="1"/>
    <col min="6" max="6" width="13.7265625" bestFit="1" customWidth="1"/>
  </cols>
  <sheetData>
    <row r="1" spans="1:7" x14ac:dyDescent="0.35">
      <c r="A1" s="1">
        <f>1-(1-0.009)^(1/12)</f>
        <v>7.531116566323881E-4</v>
      </c>
      <c r="B1" s="1">
        <f>1-(1-A1)^9</f>
        <v>6.757622371574179E-3</v>
      </c>
    </row>
    <row r="4" spans="1:7" x14ac:dyDescent="0.35">
      <c r="B4" t="s">
        <v>0</v>
      </c>
      <c r="C4" t="s">
        <v>1</v>
      </c>
      <c r="D4" t="s">
        <v>2</v>
      </c>
      <c r="E4" s="3" t="s">
        <v>3</v>
      </c>
      <c r="F4" s="3" t="s">
        <v>4</v>
      </c>
      <c r="G4" s="3" t="s">
        <v>5</v>
      </c>
    </row>
    <row r="5" spans="1:7" x14ac:dyDescent="0.35">
      <c r="B5" s="4">
        <v>1.9900000000000001E-2</v>
      </c>
      <c r="C5" s="2">
        <v>3</v>
      </c>
      <c r="D5">
        <v>0.6</v>
      </c>
      <c r="E5" s="5">
        <f>1-(1-B5)^(1/12)</f>
        <v>1.6736538523105526E-3</v>
      </c>
      <c r="F5" s="5">
        <f>1-(1-E5)^C5</f>
        <v>5.0125628933801458E-3</v>
      </c>
      <c r="G5" s="5">
        <f>D5*F5</f>
        <v>3.0075377360280872E-3</v>
      </c>
    </row>
    <row r="6" spans="1:7" x14ac:dyDescent="0.35">
      <c r="B6" s="4">
        <v>8.9999999999999993E-3</v>
      </c>
      <c r="C6" s="2">
        <v>9</v>
      </c>
      <c r="D6">
        <v>0.7</v>
      </c>
      <c r="E6" s="5">
        <f>1-(1-B6)^(1/12)</f>
        <v>7.531116566323881E-4</v>
      </c>
      <c r="F6" s="5">
        <f>1-(1-E6)^C6</f>
        <v>6.757622371574179E-3</v>
      </c>
      <c r="G6" s="5">
        <f>D6*F6</f>
        <v>4.730335660101925E-3</v>
      </c>
    </row>
    <row r="7" spans="1:7" x14ac:dyDescent="0.35">
      <c r="B7" s="4">
        <v>0.01</v>
      </c>
      <c r="C7" s="2">
        <v>6</v>
      </c>
      <c r="D7">
        <v>0.75</v>
      </c>
      <c r="E7" s="5">
        <f>1-(1-B7)^(1/12)</f>
        <v>8.3717735912058888E-4</v>
      </c>
      <c r="F7" s="5">
        <f>1-(1-E7)^C7</f>
        <v>5.0125628933801458E-3</v>
      </c>
      <c r="G7" s="5">
        <f>D7*F7</f>
        <v>3.7594221700351094E-3</v>
      </c>
    </row>
    <row r="8" spans="1:7" x14ac:dyDescent="0.35">
      <c r="B8" s="4">
        <v>7.4999999999999997E-3</v>
      </c>
      <c r="C8" s="2">
        <v>12</v>
      </c>
      <c r="D8">
        <v>0.5</v>
      </c>
      <c r="E8" s="5">
        <f>1-(1-B8)^(1/12)</f>
        <v>6.2715878872776631E-4</v>
      </c>
      <c r="F8" s="5">
        <f>1-(1-E8)^C8</f>
        <v>7.5000000000003952E-3</v>
      </c>
      <c r="G8" s="5">
        <f>D8*F8</f>
        <v>3.7500000000001976E-3</v>
      </c>
    </row>
    <row r="12" spans="1:7" x14ac:dyDescent="0.35">
      <c r="F12">
        <f>1-_xlfn.BINOM.DIST(1100,100000,0.01,TRUE)</f>
        <v>8.2096991066138436E-4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Feuil2 (2)</vt:lpstr>
      <vt:lpstr>Feuil2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Sadok Laajimi</dc:creator>
  <cp:keywords/>
  <dc:description/>
  <cp:lastModifiedBy>Sadok LAAJMI (TN)</cp:lastModifiedBy>
  <cp:revision/>
  <dcterms:created xsi:type="dcterms:W3CDTF">2021-11-09T12:50:28Z</dcterms:created>
  <dcterms:modified xsi:type="dcterms:W3CDTF">2023-12-09T13:18:31Z</dcterms:modified>
  <cp:category/>
  <cp:contentStatus/>
</cp:coreProperties>
</file>