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J20" i="1" l="1"/>
  <c r="G20" i="1" l="1"/>
  <c r="I17" i="1"/>
  <c r="I16" i="1"/>
  <c r="I15" i="1"/>
  <c r="I14" i="1"/>
  <c r="I18" i="1" s="1"/>
  <c r="I13" i="1"/>
  <c r="I12" i="1"/>
  <c r="I11" i="1"/>
  <c r="I7" i="1"/>
  <c r="I6" i="1"/>
  <c r="I5" i="1"/>
  <c r="I4" i="1"/>
  <c r="I3" i="1"/>
  <c r="D7" i="1"/>
  <c r="D6" i="1"/>
  <c r="D5" i="1"/>
  <c r="D3" i="1"/>
  <c r="D4" i="1"/>
  <c r="D14" i="1"/>
  <c r="D24" i="1" l="1"/>
  <c r="D20" i="1" l="1"/>
  <c r="D19" i="1"/>
  <c r="D18" i="1"/>
  <c r="G21" i="1"/>
  <c r="E25" i="1"/>
  <c r="J18" i="1"/>
  <c r="E21" i="1"/>
  <c r="J8" i="1"/>
  <c r="D21" i="1" l="1"/>
  <c r="D25" i="1"/>
  <c r="D11" i="1"/>
  <c r="I8" i="1" l="1"/>
  <c r="D13" i="1"/>
  <c r="D12" i="1"/>
  <c r="D15" i="1" s="1"/>
  <c r="E15" i="1"/>
  <c r="E8" i="1"/>
  <c r="D8" i="1"/>
  <c r="G22" i="1" l="1"/>
  <c r="J22" i="1" l="1"/>
  <c r="J21" i="1" l="1"/>
</calcChain>
</file>

<file path=xl/sharedStrings.xml><?xml version="1.0" encoding="utf-8"?>
<sst xmlns="http://schemas.openxmlformats.org/spreadsheetml/2006/main" count="71" uniqueCount="46">
  <si>
    <t>processus stochastiques</t>
  </si>
  <si>
    <t>modèles linéaires</t>
  </si>
  <si>
    <t>Sondages</t>
  </si>
  <si>
    <t>Math Stat 2</t>
  </si>
  <si>
    <t>méthodes de simulations</t>
  </si>
  <si>
    <t>techniques de prévisions</t>
  </si>
  <si>
    <t>Recherches opérationelles</t>
  </si>
  <si>
    <t>économétrie</t>
  </si>
  <si>
    <t>économies et sciences sociales</t>
  </si>
  <si>
    <t>ingénierie financière</t>
  </si>
  <si>
    <t>Anglais</t>
  </si>
  <si>
    <t>Langues  et ateliers</t>
  </si>
  <si>
    <t>ateliers stat</t>
  </si>
  <si>
    <t>CC</t>
  </si>
  <si>
    <t>Examen</t>
  </si>
  <si>
    <t>Moyenne</t>
  </si>
  <si>
    <t>coeff</t>
  </si>
  <si>
    <t>somme des points</t>
  </si>
  <si>
    <t>zone rachat</t>
  </si>
  <si>
    <t>moyenne</t>
  </si>
  <si>
    <t>Paniers  2ème année</t>
  </si>
  <si>
    <t>Info et systèmes d'information</t>
  </si>
  <si>
    <t>Moyenne panier</t>
  </si>
  <si>
    <t>plan d'expériences</t>
  </si>
  <si>
    <t>coefficients</t>
  </si>
  <si>
    <t>points manquants</t>
  </si>
  <si>
    <t xml:space="preserve">Math stat 1   </t>
  </si>
  <si>
    <t>Conception Orientée Objet UML</t>
  </si>
  <si>
    <t>Bases de Données</t>
  </si>
  <si>
    <t>Micro économie II</t>
  </si>
  <si>
    <t>Macro économie II</t>
  </si>
  <si>
    <t>Micro économie III</t>
  </si>
  <si>
    <t>Contrôle des stages d'insertion</t>
  </si>
  <si>
    <t>Communications et langues</t>
  </si>
  <si>
    <t>Datamining</t>
  </si>
  <si>
    <t>Séries temporelles</t>
  </si>
  <si>
    <t>Programmation Web</t>
  </si>
  <si>
    <t>Programmation Orientée Objet Java 1</t>
  </si>
  <si>
    <t>Entrepreneuriat</t>
  </si>
  <si>
    <t>Management</t>
  </si>
  <si>
    <t>Gestion des risques</t>
  </si>
  <si>
    <t>Techniques de communication 3</t>
  </si>
  <si>
    <t>pour 9,95     =</t>
  </si>
  <si>
    <t xml:space="preserve">La barre de rachat est alontour de 9,95 et il se fait lors de la déliberation de session </t>
  </si>
  <si>
    <t>de contrôle, l'existence d'une zone rachat ou non dans une année donnée</t>
  </si>
  <si>
    <t xml:space="preserve"> peut dépendre de la décision du conseil scientifique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</si>
</sst>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color rgb="FFFF0000"/>
      <name val="Lithos Pro Regular"/>
      <family val="5"/>
    </font>
    <font>
      <b/>
      <sz val="8"/>
      <color rgb="FF002060"/>
      <name val="Lithos Pro Regular"/>
      <family val="5"/>
    </font>
    <font>
      <sz val="8"/>
      <color theme="1"/>
      <name val="Lucida Bright"/>
      <family val="1"/>
    </font>
    <font>
      <sz val="12"/>
      <color theme="1"/>
      <name val="Calibri"/>
      <family val="2"/>
      <scheme val="minor"/>
    </font>
    <font>
      <b/>
      <sz val="11"/>
      <name val="Lucida Bright"/>
      <family val="1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2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0" fontId="0" fillId="4" borderId="4" xfId="0" applyFill="1" applyBorder="1" applyAlignment="1"/>
    <xf numFmtId="0" fontId="0" fillId="4" borderId="1" xfId="0" applyFill="1" applyBorder="1" applyAlignment="1"/>
    <xf numFmtId="0" fontId="0" fillId="7" borderId="1" xfId="0" applyFill="1" applyBorder="1"/>
    <xf numFmtId="0" fontId="0" fillId="8" borderId="1" xfId="0" applyFill="1" applyBorder="1" applyAlignment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</dxf>
    <dxf>
      <font>
        <color rgb="FFFF000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90" zoomScaleNormal="90" workbookViewId="0">
      <selection activeCell="C33" sqref="C33"/>
    </sheetView>
  </sheetViews>
  <sheetFormatPr defaultColWidth="11.5703125" defaultRowHeight="15" x14ac:dyDescent="0.25"/>
  <cols>
    <col min="1" max="1" width="36.85546875" bestFit="1" customWidth="1"/>
    <col min="2" max="2" width="8.85546875" customWidth="1"/>
    <col min="3" max="3" width="9.42578125" customWidth="1"/>
    <col min="4" max="4" width="10.42578125" customWidth="1"/>
    <col min="6" max="6" width="28.140625" customWidth="1"/>
    <col min="7" max="7" width="12.140625" customWidth="1"/>
    <col min="8" max="8" width="11.28515625" customWidth="1"/>
    <col min="9" max="9" width="13.140625" customWidth="1"/>
    <col min="10" max="10" width="8.7109375" customWidth="1"/>
  </cols>
  <sheetData>
    <row r="1" spans="1:10" x14ac:dyDescent="0.25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3" t="s">
        <v>26</v>
      </c>
      <c r="B2" s="12" t="s">
        <v>13</v>
      </c>
      <c r="C2" s="12" t="s">
        <v>14</v>
      </c>
      <c r="D2" s="12" t="s">
        <v>15</v>
      </c>
      <c r="E2" s="13" t="s">
        <v>16</v>
      </c>
      <c r="F2" s="2" t="s">
        <v>3</v>
      </c>
      <c r="G2" s="12" t="s">
        <v>13</v>
      </c>
      <c r="H2" s="12" t="s">
        <v>14</v>
      </c>
      <c r="I2" s="12" t="s">
        <v>15</v>
      </c>
      <c r="J2" s="13" t="s">
        <v>16</v>
      </c>
    </row>
    <row r="3" spans="1:10" x14ac:dyDescent="0.25">
      <c r="A3" s="4" t="s">
        <v>0</v>
      </c>
      <c r="B3" s="7"/>
      <c r="C3" s="7"/>
      <c r="D3" s="7">
        <f>B3*0.35+C3*0.65</f>
        <v>0</v>
      </c>
      <c r="E3" s="8">
        <v>2</v>
      </c>
      <c r="F3" s="1" t="s">
        <v>4</v>
      </c>
      <c r="G3" s="7"/>
      <c r="H3" s="7"/>
      <c r="I3" s="7">
        <f>G3*0.35+ H3*0.65</f>
        <v>0</v>
      </c>
      <c r="J3" s="8">
        <v>2</v>
      </c>
    </row>
    <row r="4" spans="1:10" x14ac:dyDescent="0.25">
      <c r="A4" s="4" t="s">
        <v>5</v>
      </c>
      <c r="B4" s="7"/>
      <c r="C4" s="7"/>
      <c r="D4" s="7">
        <f>B4*0.35+C4*0.65</f>
        <v>0</v>
      </c>
      <c r="E4" s="8">
        <v>2</v>
      </c>
      <c r="F4" s="1" t="s">
        <v>35</v>
      </c>
      <c r="G4" s="7"/>
      <c r="H4" s="7"/>
      <c r="I4" s="7">
        <f>G4*0.35+ H4*0.65</f>
        <v>0</v>
      </c>
      <c r="J4" s="8">
        <v>2</v>
      </c>
    </row>
    <row r="5" spans="1:10" x14ac:dyDescent="0.25">
      <c r="A5" s="4" t="s">
        <v>1</v>
      </c>
      <c r="B5" s="7"/>
      <c r="C5" s="7"/>
      <c r="D5" s="7">
        <f>B5*0.35+C5*0.65</f>
        <v>0</v>
      </c>
      <c r="E5" s="8">
        <v>2</v>
      </c>
      <c r="F5" s="1" t="s">
        <v>23</v>
      </c>
      <c r="G5" s="7"/>
      <c r="H5" s="7"/>
      <c r="I5" s="7">
        <f>G5*0.35+ H5*0.65</f>
        <v>0</v>
      </c>
      <c r="J5" s="8">
        <v>2</v>
      </c>
    </row>
    <row r="6" spans="1:10" x14ac:dyDescent="0.25">
      <c r="A6" s="4" t="s">
        <v>2</v>
      </c>
      <c r="B6" s="7"/>
      <c r="C6" s="7"/>
      <c r="D6" s="7">
        <f>B6*0.35+C6*0.65</f>
        <v>0</v>
      </c>
      <c r="E6" s="8">
        <v>2.5</v>
      </c>
      <c r="F6" s="1" t="s">
        <v>6</v>
      </c>
      <c r="G6" s="7"/>
      <c r="H6" s="7"/>
      <c r="I6" s="7">
        <f>G6*0.35+ H6*0.65</f>
        <v>0</v>
      </c>
      <c r="J6" s="8">
        <v>2</v>
      </c>
    </row>
    <row r="7" spans="1:10" x14ac:dyDescent="0.25">
      <c r="A7" s="4" t="s">
        <v>34</v>
      </c>
      <c r="B7" s="7"/>
      <c r="C7" s="7"/>
      <c r="D7" s="7">
        <f>B7*0.35+C7*0.65</f>
        <v>0</v>
      </c>
      <c r="E7" s="8">
        <v>2</v>
      </c>
      <c r="F7" s="1" t="s">
        <v>7</v>
      </c>
      <c r="G7" s="7"/>
      <c r="H7" s="7"/>
      <c r="I7" s="7">
        <f>G7*0.35+ H7*0.65</f>
        <v>0</v>
      </c>
      <c r="J7" s="8">
        <v>2.5</v>
      </c>
    </row>
    <row r="8" spans="1:10" x14ac:dyDescent="0.25">
      <c r="A8" s="2" t="s">
        <v>22</v>
      </c>
      <c r="B8" s="26"/>
      <c r="C8" s="27"/>
      <c r="D8" s="7">
        <f>(D3*E3+D4*E4+D5*E5+D6*E6+D7*E7)/E8</f>
        <v>0</v>
      </c>
      <c r="E8" s="8">
        <f>SUM(E3:E7)</f>
        <v>10.5</v>
      </c>
      <c r="F8" s="2" t="s">
        <v>22</v>
      </c>
      <c r="G8" s="26"/>
      <c r="H8" s="27"/>
      <c r="I8" s="7">
        <f>(I3*J3+I4*J4+I5*J5+I6*J6+I7*J7)/J8</f>
        <v>0</v>
      </c>
      <c r="J8" s="8">
        <f>SUM(J3:J7)</f>
        <v>10.5</v>
      </c>
    </row>
    <row r="9" spans="1:10" x14ac:dyDescent="0.25">
      <c r="A9" s="9"/>
      <c r="B9" s="9"/>
      <c r="C9" s="9"/>
      <c r="D9" s="9"/>
      <c r="E9" s="10"/>
      <c r="F9" s="9"/>
      <c r="G9" s="9"/>
      <c r="H9" s="9"/>
      <c r="I9" s="9"/>
      <c r="J9" s="10"/>
    </row>
    <row r="10" spans="1:10" x14ac:dyDescent="0.25">
      <c r="A10" s="2" t="s">
        <v>21</v>
      </c>
      <c r="B10" s="12" t="s">
        <v>13</v>
      </c>
      <c r="C10" s="12" t="s">
        <v>14</v>
      </c>
      <c r="D10" s="12" t="s">
        <v>15</v>
      </c>
      <c r="E10" s="13" t="s">
        <v>16</v>
      </c>
      <c r="F10" s="2" t="s">
        <v>8</v>
      </c>
      <c r="G10" s="12" t="s">
        <v>13</v>
      </c>
      <c r="H10" s="12" t="s">
        <v>14</v>
      </c>
      <c r="I10" s="12" t="s">
        <v>15</v>
      </c>
      <c r="J10" s="13" t="s">
        <v>16</v>
      </c>
    </row>
    <row r="11" spans="1:10" x14ac:dyDescent="0.25">
      <c r="A11" s="1" t="s">
        <v>27</v>
      </c>
      <c r="B11" s="7"/>
      <c r="C11" s="7"/>
      <c r="D11" s="7">
        <f>IF(B11&gt;0,B11*0.35+C11*0.65,C11)</f>
        <v>0</v>
      </c>
      <c r="E11" s="8">
        <v>2</v>
      </c>
      <c r="F11" s="1" t="s">
        <v>29</v>
      </c>
      <c r="G11" s="7"/>
      <c r="H11" s="7"/>
      <c r="I11" s="7">
        <f>G11*0.35+H11*0.65</f>
        <v>0</v>
      </c>
      <c r="J11" s="8">
        <v>1.5</v>
      </c>
    </row>
    <row r="12" spans="1:10" x14ac:dyDescent="0.25">
      <c r="A12" s="1" t="s">
        <v>28</v>
      </c>
      <c r="B12" s="7"/>
      <c r="C12" s="7"/>
      <c r="D12" s="7">
        <f>IF(B12&gt;0,B12*0.35+C12*0.65,C12)</f>
        <v>0</v>
      </c>
      <c r="E12" s="8">
        <v>2</v>
      </c>
      <c r="F12" s="1" t="s">
        <v>30</v>
      </c>
      <c r="G12" s="7"/>
      <c r="H12" s="7"/>
      <c r="I12" s="7">
        <f>G12*0.35+H12*0.65</f>
        <v>0</v>
      </c>
      <c r="J12" s="8">
        <v>2</v>
      </c>
    </row>
    <row r="13" spans="1:10" x14ac:dyDescent="0.25">
      <c r="A13" s="1" t="s">
        <v>36</v>
      </c>
      <c r="B13" s="7"/>
      <c r="C13" s="11"/>
      <c r="D13" s="7">
        <f>IF(B13&gt;0,B13*0.35+C13*0.65,C13)</f>
        <v>0</v>
      </c>
      <c r="E13" s="8">
        <v>1</v>
      </c>
      <c r="F13" s="1" t="s">
        <v>9</v>
      </c>
      <c r="G13" s="7"/>
      <c r="H13" s="7"/>
      <c r="I13" s="7">
        <f>G13*0.35+H13*0.65</f>
        <v>0</v>
      </c>
      <c r="J13" s="8">
        <v>2</v>
      </c>
    </row>
    <row r="14" spans="1:10" x14ac:dyDescent="0.25">
      <c r="A14" s="1" t="s">
        <v>37</v>
      </c>
      <c r="B14" s="7"/>
      <c r="C14" s="7"/>
      <c r="D14" s="7">
        <f>B14*0.35+C14*0.65</f>
        <v>0</v>
      </c>
      <c r="E14" s="8">
        <v>2</v>
      </c>
      <c r="F14" s="1" t="s">
        <v>31</v>
      </c>
      <c r="G14" s="7"/>
      <c r="H14" s="7"/>
      <c r="I14" s="7">
        <f>G14*0.35+H14*0.65</f>
        <v>0</v>
      </c>
      <c r="J14" s="8">
        <v>2</v>
      </c>
    </row>
    <row r="15" spans="1:10" x14ac:dyDescent="0.25">
      <c r="A15" s="2" t="s">
        <v>22</v>
      </c>
      <c r="B15" s="18"/>
      <c r="C15" s="18"/>
      <c r="D15" s="7">
        <f>(D11*E11+D12*E12+D13*E13+D14*E14)/E15</f>
        <v>0</v>
      </c>
      <c r="E15" s="8">
        <f>SUM(E11:E14)</f>
        <v>7</v>
      </c>
      <c r="F15" s="1" t="s">
        <v>39</v>
      </c>
      <c r="G15" s="7"/>
      <c r="H15" s="7"/>
      <c r="I15" s="7">
        <f>G15*0.35+H15*0.65</f>
        <v>0</v>
      </c>
      <c r="J15" s="8">
        <v>1.5</v>
      </c>
    </row>
    <row r="16" spans="1:10" x14ac:dyDescent="0.25">
      <c r="A16" s="19"/>
      <c r="B16" s="19"/>
      <c r="C16" s="19"/>
      <c r="D16" s="19"/>
      <c r="E16" s="19"/>
      <c r="F16" s="1" t="s">
        <v>38</v>
      </c>
      <c r="G16" s="7"/>
      <c r="H16" s="7"/>
      <c r="I16" s="7">
        <f>IF(G16&gt;0,G16*0.35+H16*0.65,H16)</f>
        <v>0</v>
      </c>
      <c r="J16" s="8">
        <v>1</v>
      </c>
    </row>
    <row r="17" spans="1:10" x14ac:dyDescent="0.25">
      <c r="A17" s="2" t="s">
        <v>33</v>
      </c>
      <c r="B17" s="12" t="s">
        <v>13</v>
      </c>
      <c r="C17" s="12" t="s">
        <v>14</v>
      </c>
      <c r="D17" s="12" t="s">
        <v>15</v>
      </c>
      <c r="E17" s="13" t="s">
        <v>16</v>
      </c>
      <c r="F17" s="22" t="s">
        <v>40</v>
      </c>
      <c r="G17" s="21"/>
      <c r="H17" s="20"/>
      <c r="I17" s="7">
        <f>IF(G17&gt;0,G17*0.35+H17*0.65,H17)</f>
        <v>0</v>
      </c>
      <c r="J17" s="8">
        <v>1.5</v>
      </c>
    </row>
    <row r="18" spans="1:10" x14ac:dyDescent="0.25">
      <c r="A18" s="1" t="s">
        <v>41</v>
      </c>
      <c r="B18" s="7"/>
      <c r="C18" s="7"/>
      <c r="D18" s="7">
        <f>IF(B18&gt;0,B18*0.35+C18*0.65,C18)</f>
        <v>0</v>
      </c>
      <c r="E18" s="8">
        <v>1</v>
      </c>
      <c r="F18" s="23" t="s">
        <v>22</v>
      </c>
      <c r="G18" s="26"/>
      <c r="H18" s="27"/>
      <c r="I18" s="21">
        <f>(I11*J11+I12*J12+I13*J13+I14*J14+I15*J15+I16*J16+I17*J17)/J18</f>
        <v>0</v>
      </c>
      <c r="J18" s="25">
        <f>SUM(J11:J17)</f>
        <v>11.5</v>
      </c>
    </row>
    <row r="19" spans="1:10" x14ac:dyDescent="0.25">
      <c r="A19" s="1" t="s">
        <v>10</v>
      </c>
      <c r="B19" s="7"/>
      <c r="C19" s="7"/>
      <c r="D19" s="7">
        <f>IF(B19&gt;0,B19*0.35+C19*0.65,C19)</f>
        <v>0</v>
      </c>
      <c r="E19" s="8">
        <v>1</v>
      </c>
      <c r="F19" s="34"/>
      <c r="G19" s="35"/>
      <c r="H19" s="35"/>
      <c r="I19" s="35"/>
      <c r="J19" s="36"/>
    </row>
    <row r="20" spans="1:10" x14ac:dyDescent="0.25">
      <c r="A20" s="1" t="s">
        <v>32</v>
      </c>
      <c r="B20" s="7"/>
      <c r="C20" s="7"/>
      <c r="D20" s="7">
        <f>IF(B20&gt;0,B20*0.35+C20*0.65,C20)</f>
        <v>0</v>
      </c>
      <c r="E20" s="8">
        <v>1</v>
      </c>
      <c r="F20" s="15" t="s">
        <v>17</v>
      </c>
      <c r="G20" s="16">
        <f>D8*E8+D15*E15+D21*E21+D25*E25+I8*J8+I18*J18</f>
        <v>0</v>
      </c>
      <c r="H20" s="28" t="s">
        <v>42</v>
      </c>
      <c r="I20" s="29"/>
      <c r="J20" s="17">
        <f>G21*9.95</f>
        <v>447.74999999999994</v>
      </c>
    </row>
    <row r="21" spans="1:10" ht="15.75" x14ac:dyDescent="0.25">
      <c r="A21" s="2" t="s">
        <v>22</v>
      </c>
      <c r="B21" s="26"/>
      <c r="C21" s="27"/>
      <c r="D21" s="7">
        <f>(D18*E18+D19*E19+D20*E20)/E21</f>
        <v>0</v>
      </c>
      <c r="E21" s="8">
        <f>SUM(E18:E20)</f>
        <v>3</v>
      </c>
      <c r="F21" s="5" t="s">
        <v>24</v>
      </c>
      <c r="G21" s="5">
        <f>E8+J8+J18+E15+E21+E25</f>
        <v>45</v>
      </c>
      <c r="H21" s="30" t="s">
        <v>18</v>
      </c>
      <c r="I21" s="31"/>
      <c r="J21" s="6">
        <f xml:space="preserve"> J20-G20</f>
        <v>447.74999999999994</v>
      </c>
    </row>
    <row r="22" spans="1:10" ht="15.75" customHeight="1" x14ac:dyDescent="0.25">
      <c r="A22" s="9"/>
      <c r="B22" s="9"/>
      <c r="C22" s="9"/>
      <c r="D22" s="9"/>
      <c r="E22" s="14"/>
      <c r="F22" s="41" t="s">
        <v>19</v>
      </c>
      <c r="G22" s="42">
        <f>G20/G21</f>
        <v>0</v>
      </c>
      <c r="H22" s="43" t="s">
        <v>25</v>
      </c>
      <c r="I22" s="44"/>
      <c r="J22" s="45">
        <f>G21*10-G20</f>
        <v>450</v>
      </c>
    </row>
    <row r="23" spans="1:10" x14ac:dyDescent="0.25">
      <c r="A23" s="2" t="s">
        <v>11</v>
      </c>
      <c r="B23" s="12" t="s">
        <v>13</v>
      </c>
      <c r="C23" s="12" t="s">
        <v>14</v>
      </c>
      <c r="D23" s="12" t="s">
        <v>15</v>
      </c>
      <c r="E23" s="38" t="s">
        <v>16</v>
      </c>
      <c r="F23" s="52" t="s">
        <v>43</v>
      </c>
      <c r="G23" s="37"/>
      <c r="H23" s="37"/>
      <c r="I23" s="37"/>
      <c r="J23" s="39"/>
    </row>
    <row r="24" spans="1:10" x14ac:dyDescent="0.25">
      <c r="A24" s="1" t="s">
        <v>12</v>
      </c>
      <c r="B24" s="7"/>
      <c r="C24" s="7"/>
      <c r="D24" s="7">
        <f>IF(B24&gt;0,B24*0.35+C24*0.65,C24)</f>
        <v>0</v>
      </c>
      <c r="E24" s="24">
        <v>2.5</v>
      </c>
      <c r="F24" s="46" t="s">
        <v>44</v>
      </c>
      <c r="G24" s="47"/>
      <c r="H24" s="47"/>
      <c r="I24" s="47"/>
      <c r="J24" s="48"/>
    </row>
    <row r="25" spans="1:10" x14ac:dyDescent="0.25">
      <c r="A25" s="2" t="s">
        <v>22</v>
      </c>
      <c r="B25" s="26"/>
      <c r="C25" s="27"/>
      <c r="D25" s="7">
        <f>D24*E24/E25</f>
        <v>0</v>
      </c>
      <c r="E25" s="24">
        <f>SUM(E24)</f>
        <v>2.5</v>
      </c>
      <c r="F25" s="49" t="s">
        <v>45</v>
      </c>
      <c r="G25" s="50"/>
      <c r="H25" s="50"/>
      <c r="I25" s="50"/>
      <c r="J25" s="51"/>
    </row>
    <row r="26" spans="1:10" x14ac:dyDescent="0.25">
      <c r="F26" s="40"/>
      <c r="G26" s="40"/>
      <c r="H26" s="40"/>
      <c r="I26" s="40"/>
      <c r="J26" s="40"/>
    </row>
    <row r="27" spans="1:10" x14ac:dyDescent="0.25">
      <c r="F27" s="40"/>
      <c r="G27" s="40"/>
      <c r="H27" s="40"/>
      <c r="I27" s="40"/>
      <c r="J27" s="40"/>
    </row>
  </sheetData>
  <mergeCells count="13">
    <mergeCell ref="A1:J1"/>
    <mergeCell ref="B8:C8"/>
    <mergeCell ref="G8:H8"/>
    <mergeCell ref="F19:J19"/>
    <mergeCell ref="G18:H18"/>
    <mergeCell ref="H22:I22"/>
    <mergeCell ref="B25:C25"/>
    <mergeCell ref="H20:I20"/>
    <mergeCell ref="H21:I21"/>
    <mergeCell ref="B21:C21"/>
    <mergeCell ref="F24:J24"/>
    <mergeCell ref="F25:J25"/>
    <mergeCell ref="F23:J23"/>
  </mergeCells>
  <conditionalFormatting sqref="C22 C9">
    <cfRule type="cellIs" dxfId="6" priority="10" operator="greaterThan">
      <formula>8</formula>
    </cfRule>
  </conditionalFormatting>
  <conditionalFormatting sqref="D24:D25 D18:D22 D11:D15 I3:I8 D3:D8 I11:I18">
    <cfRule type="cellIs" dxfId="5" priority="9" operator="greaterThanOrEqual">
      <formula>8</formula>
    </cfRule>
  </conditionalFormatting>
  <conditionalFormatting sqref="J21">
    <cfRule type="cellIs" dxfId="4" priority="6" operator="lessThanOrEqual">
      <formula>0</formula>
    </cfRule>
  </conditionalFormatting>
  <conditionalFormatting sqref="J22">
    <cfRule type="cellIs" dxfId="3" priority="5" operator="lessThan">
      <formula>0</formula>
    </cfRule>
  </conditionalFormatting>
  <conditionalFormatting sqref="G20">
    <cfRule type="cellIs" dxfId="2" priority="3" operator="greaterThan">
      <formula>440.999999999999</formula>
    </cfRule>
  </conditionalFormatting>
  <conditionalFormatting sqref="G22">
    <cfRule type="cellIs" dxfId="1" priority="2" operator="greaterThan">
      <formula>9.99999999999999</formula>
    </cfRule>
    <cfRule type="cellIs" dxfId="0" priority="1" operator="greaterThan">
      <formula>9.9999999999999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</dc:creator>
  <cp:lastModifiedBy>admin</cp:lastModifiedBy>
  <dcterms:created xsi:type="dcterms:W3CDTF">2011-03-16T03:49:27Z</dcterms:created>
  <dcterms:modified xsi:type="dcterms:W3CDTF">2023-05-21T17:49:33Z</dcterms:modified>
</cp:coreProperties>
</file>