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iafi-my.sharepoint.com/personal/yahya_khafif_centria_fi/Documents/"/>
    </mc:Choice>
  </mc:AlternateContent>
  <xr:revisionPtr revIDLastSave="207" documentId="8_{05875C00-F9AE-B14C-8AED-3183014B2FB6}" xr6:coauthVersionLast="47" xr6:coauthVersionMax="47" xr10:uidLastSave="{FE14B387-B16E-254A-B189-21C7944CAB15}"/>
  <bookViews>
    <workbookView xWindow="380" yWindow="500" windowWidth="28040" windowHeight="16340" xr2:uid="{28875143-A75A-C848-90F2-18A153401754}"/>
  </bookViews>
  <sheets>
    <sheet name="Personn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H28" i="1"/>
  <c r="D34" i="1"/>
  <c r="D33" i="1"/>
  <c r="C33" i="1"/>
  <c r="C34" i="1"/>
  <c r="B33" i="1"/>
  <c r="B34" i="1"/>
  <c r="G12" i="1"/>
  <c r="G4" i="1"/>
  <c r="I4" i="1" s="1"/>
  <c r="G14" i="1"/>
  <c r="I14" i="1" s="1"/>
  <c r="G18" i="1"/>
  <c r="I18" i="1" s="1"/>
  <c r="G5" i="1"/>
  <c r="I5" i="1" s="1"/>
  <c r="G20" i="1"/>
  <c r="I20" i="1" s="1"/>
  <c r="G10" i="1"/>
  <c r="I10" i="1" s="1"/>
  <c r="G15" i="1"/>
  <c r="I15" i="1" s="1"/>
  <c r="G19" i="1"/>
  <c r="I19" i="1" s="1"/>
  <c r="G9" i="1"/>
  <c r="I9" i="1" s="1"/>
  <c r="G21" i="1"/>
  <c r="I21" i="1" s="1"/>
  <c r="G17" i="1"/>
  <c r="I17" i="1" s="1"/>
  <c r="G16" i="1"/>
  <c r="I16" i="1" s="1"/>
  <c r="G7" i="1"/>
  <c r="I7" i="1" s="1"/>
  <c r="G11" i="1"/>
  <c r="J11" i="1" s="1"/>
  <c r="G13" i="1"/>
  <c r="J13" i="1" s="1"/>
  <c r="G8" i="1"/>
  <c r="I8" i="1" s="1"/>
  <c r="G6" i="1"/>
  <c r="I6" i="1" s="1"/>
  <c r="I11" i="1" l="1"/>
  <c r="I13" i="1"/>
  <c r="K13" i="1" s="1"/>
  <c r="J16" i="1"/>
  <c r="K16" i="1" s="1"/>
  <c r="J17" i="1"/>
  <c r="K17" i="1" s="1"/>
  <c r="J18" i="1"/>
  <c r="K18" i="1" s="1"/>
  <c r="J14" i="1"/>
  <c r="K14" i="1" s="1"/>
  <c r="J21" i="1"/>
  <c r="K21" i="1" s="1"/>
  <c r="J4" i="1"/>
  <c r="J9" i="1"/>
  <c r="K9" i="1" s="1"/>
  <c r="J6" i="1"/>
  <c r="J10" i="1"/>
  <c r="K10" i="1" s="1"/>
  <c r="J20" i="1"/>
  <c r="K20" i="1" s="1"/>
  <c r="J7" i="1"/>
  <c r="K7" i="1" s="1"/>
  <c r="J5" i="1"/>
  <c r="K5" i="1" s="1"/>
  <c r="J15" i="1"/>
  <c r="K15" i="1" s="1"/>
  <c r="I12" i="1"/>
  <c r="J8" i="1"/>
  <c r="J19" i="1"/>
  <c r="K19" i="1" s="1"/>
  <c r="J12" i="1"/>
  <c r="K11" i="1"/>
  <c r="B35" i="1" l="1"/>
  <c r="K6" i="1"/>
  <c r="K4" i="1"/>
  <c r="C35" i="1"/>
  <c r="K12" i="1"/>
  <c r="K8" i="1"/>
  <c r="D35" i="1" l="1"/>
</calcChain>
</file>

<file path=xl/sharedStrings.xml><?xml version="1.0" encoding="utf-8"?>
<sst xmlns="http://schemas.openxmlformats.org/spreadsheetml/2006/main" count="87" uniqueCount="53">
  <si>
    <t>Name</t>
  </si>
  <si>
    <t>Job title</t>
  </si>
  <si>
    <t>Phone</t>
  </si>
  <si>
    <t>Department</t>
  </si>
  <si>
    <t>"Worked hours /month"</t>
  </si>
  <si>
    <t>"Gross salary"</t>
  </si>
  <si>
    <t>"Tax% "</t>
  </si>
  <si>
    <t>"Employee insurance(EI)"</t>
  </si>
  <si>
    <t>"Unemployent insurance (UI)"</t>
  </si>
  <si>
    <t>"Net salary"</t>
  </si>
  <si>
    <t>Nieminen Kalle</t>
  </si>
  <si>
    <t>It-support</t>
  </si>
  <si>
    <t>Administration</t>
  </si>
  <si>
    <t>Lahtinen Liisa</t>
  </si>
  <si>
    <t>Salesperson</t>
  </si>
  <si>
    <t>Sales dep.</t>
  </si>
  <si>
    <t>Jokinen Kaija</t>
  </si>
  <si>
    <t>Cleaner</t>
  </si>
  <si>
    <t>Järvelä Minna</t>
  </si>
  <si>
    <t>Ruutinen Reino</t>
  </si>
  <si>
    <t>Kauppinen Jokke</t>
  </si>
  <si>
    <t>Messenger</t>
  </si>
  <si>
    <t>Lehtonen Leila</t>
  </si>
  <si>
    <t>Secretary</t>
  </si>
  <si>
    <t>Kalanen Kirsti</t>
  </si>
  <si>
    <t>Sales manager</t>
  </si>
  <si>
    <t>Kimppanen Joonas</t>
  </si>
  <si>
    <t>Trainee</t>
  </si>
  <si>
    <t>Kummeli Kustaa</t>
  </si>
  <si>
    <t>Marketing manager</t>
  </si>
  <si>
    <t>Leinonen Anne</t>
  </si>
  <si>
    <t>Financial manager</t>
  </si>
  <si>
    <t>Kivelä Sakari</t>
  </si>
  <si>
    <t>Jokela Tomppa</t>
  </si>
  <si>
    <t>Miettinen Laila</t>
  </si>
  <si>
    <t>Lintunen Kai</t>
  </si>
  <si>
    <t>Kyllönen Kyösti</t>
  </si>
  <si>
    <t>Customer service</t>
  </si>
  <si>
    <t>Pekkarinen Matti</t>
  </si>
  <si>
    <t>CEO</t>
  </si>
  <si>
    <t>Merilä Juuso</t>
  </si>
  <si>
    <t>Summary 2021:</t>
  </si>
  <si>
    <t>Staff salary costs in month</t>
  </si>
  <si>
    <t>Name:</t>
  </si>
  <si>
    <t>"Employee insurance"</t>
  </si>
  <si>
    <t>"Unemployent insurance"</t>
  </si>
  <si>
    <t>Phone:</t>
  </si>
  <si>
    <t>Staff salary costs in year 2021</t>
  </si>
  <si>
    <t>Summary of the year</t>
  </si>
  <si>
    <t>Salary/h</t>
  </si>
  <si>
    <t>Department:</t>
  </si>
  <si>
    <t>PHONEBOOK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</si>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</sst>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MAD&quot;* #,##0.00_);_(&quot;MAD&quot;* \(#,##0.00\);_(&quot;MAD&quot;* &quot;-&quot;??_);_(@_)"/>
    <numFmt numFmtId="164" formatCode="#,##0.00\ [$€-1]"/>
    <numFmt numFmtId="165" formatCode="_ * #,##0.00_)\ [$€-1]_ ;_ * \(#,##0.00\)\ [$€-1]_ ;_ * &quot;-&quot;??_)\ [$€-1]_ ;_ @_ "/>
    <numFmt numFmtId="166" formatCode="#,##0\ [$€-1]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65" fontId="0" fillId="0" borderId="1" xfId="1" applyNumberFormat="1" applyFont="1" applyBorder="1" applyAlignment="1" applyProtection="1">
      <alignment horizontal="left"/>
      <protection locked="0"/>
    </xf>
    <xf numFmtId="10" fontId="0" fillId="0" borderId="1" xfId="0" applyNumberFormat="1" applyBorder="1" applyAlignment="1">
      <alignment horizontal="left"/>
    </xf>
    <xf numFmtId="164" fontId="0" fillId="0" borderId="0" xfId="1" applyNumberFormat="1" applyFont="1" applyBorder="1" applyAlignment="1" applyProtection="1">
      <alignment horizontal="left"/>
      <protection locked="0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165" fontId="0" fillId="0" borderId="5" xfId="1" applyNumberFormat="1" applyFont="1" applyBorder="1" applyAlignment="1" applyProtection="1">
      <alignment horizontal="left"/>
      <protection locked="0"/>
    </xf>
    <xf numFmtId="164" fontId="0" fillId="0" borderId="5" xfId="0" applyNumberFormat="1" applyBorder="1" applyAlignment="1">
      <alignment horizontal="left"/>
    </xf>
    <xf numFmtId="10" fontId="0" fillId="0" borderId="5" xfId="0" applyNumberFormat="1" applyBorder="1" applyAlignment="1">
      <alignment horizontal="left"/>
    </xf>
    <xf numFmtId="0" fontId="0" fillId="0" borderId="7" xfId="0" applyBorder="1"/>
    <xf numFmtId="164" fontId="0" fillId="0" borderId="2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0" fontId="0" fillId="0" borderId="11" xfId="0" applyBorder="1"/>
    <xf numFmtId="0" fontId="0" fillId="0" borderId="0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5" fillId="0" borderId="0" xfId="0" applyFont="1"/>
    <xf numFmtId="0" fontId="6" fillId="0" borderId="0" xfId="0" applyFont="1"/>
    <xf numFmtId="164" fontId="6" fillId="2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64" fontId="6" fillId="2" borderId="2" xfId="0" applyNumberFormat="1" applyFont="1" applyFill="1" applyBorder="1" applyAlignment="1">
      <alignment horizontal="center"/>
    </xf>
    <xf numFmtId="0" fontId="6" fillId="0" borderId="4" xfId="0" applyFont="1" applyBorder="1"/>
    <xf numFmtId="164" fontId="6" fillId="0" borderId="5" xfId="0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0" fontId="0" fillId="0" borderId="9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6" fontId="0" fillId="0" borderId="11" xfId="0" applyNumberForma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6" fontId="6" fillId="2" borderId="1" xfId="0" applyNumberFormat="1" applyFont="1" applyFill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1" xfId="0" applyFill="1" applyBorder="1"/>
    <xf numFmtId="0" fontId="0" fillId="0" borderId="1" xfId="0" applyNumberFormat="1" applyBorder="1" applyAlignment="1">
      <alignment horizontal="left"/>
    </xf>
  </cellXfs>
  <cellStyles count="2">
    <cellStyle name="Currency" xfId="1" builtinId="4"/>
    <cellStyle name="Normal" xfId="0" builtinId="0"/>
  </cellStyles>
  <dxfs count="30">
    <dxf>
      <numFmt numFmtId="166" formatCode="#,##0\ [$€-1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#,##0\ [$€-1]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numFmt numFmtId="166" formatCode="#,##0\ [$€-1]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\ [$€-1]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 * #,##0.00_)\ [$€-1]_ ;_ * \(#,##0.00\)\ [$€-1]_ ;_ * &quot;-&quot;??_)\ [$€-1]_ ;_ @_ 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64" formatCode="#,##0.00\ [$€-1]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\ [$€-1]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\ [$€-1]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C0E78A-547E-6D44-8356-62EBC168B877}" name="Table3" displayName="Table3" ref="A3:K21" totalsRowShown="0" headerRowDxfId="11" dataDxfId="18" headerRowBorderDxfId="16" tableBorderDxfId="17" totalsRowBorderDxfId="15">
  <autoFilter ref="A3:K21" xr:uid="{D7C0E78A-547E-6D44-8356-62EBC168B877}"/>
  <tableColumns count="11">
    <tableColumn id="1" xr3:uid="{982433B4-7F02-D84C-9A07-21B29A3E3A29}" name="Name" dataDxfId="29"/>
    <tableColumn id="2" xr3:uid="{CB80DD4C-B3D1-5144-A3DD-2A27C2B89B18}" name="Job title" dataDxfId="28"/>
    <tableColumn id="3" xr3:uid="{B44980ED-38CE-2E40-9FCC-2E05D4C5725E}" name="Phone" dataDxfId="27"/>
    <tableColumn id="4" xr3:uid="{018CFFCE-B892-A24D-A587-C675AE1230EA}" name="Department" dataDxfId="26"/>
    <tableColumn id="5" xr3:uid="{588C73A3-4974-0A45-99A8-9B5C31E84EE4}" name="Salary/h" dataDxfId="21" dataCellStyle="Currency"/>
    <tableColumn id="6" xr3:uid="{83E4D1FC-E6C1-1944-8B7C-BE89E368172A}" name="&quot;Worked hours /month&quot;" dataDxfId="19"/>
    <tableColumn id="7" xr3:uid="{EDB04E24-CFEC-8143-951C-8189FB0DCAE4}" name="&quot;Gross salary&quot;" dataDxfId="20">
      <calculatedColumnFormula>PRODUCT(E4,F4)</calculatedColumnFormula>
    </tableColumn>
    <tableColumn id="8" xr3:uid="{E271105D-D3B9-6747-B848-CDEC9092D5C9}" name="&quot;Tax% &quot;" dataDxfId="25"/>
    <tableColumn id="9" xr3:uid="{3CF70E17-027A-B34A-86ED-D39934E3F544}" name="&quot;Employee insurance(EI)&quot;" dataDxfId="24">
      <calculatedColumnFormula>PRODUCT(G4,$I$2)</calculatedColumnFormula>
    </tableColumn>
    <tableColumn id="10" xr3:uid="{55F672C0-B39F-9345-8433-03D707DE0CA1}" name="&quot;Unemployent insurance (UI)&quot;" dataDxfId="23">
      <calculatedColumnFormula>PRODUCT(G4,$J$2)</calculatedColumnFormula>
    </tableColumn>
    <tableColumn id="11" xr3:uid="{5CFD144B-7482-8248-9EF7-B2CC00E03B32}" name="&quot;Net salary&quot;" dataDxfId="22">
      <calculatedColumnFormula>SUM(G4,-PRODUCT(H4,G4),-I4,-J4)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95FE7F-FAB0-4948-9DBB-F6691E4892A7}" name="Table5" displayName="Table5" ref="A26:D28" totalsRowShown="0" headerRowDxfId="1" headerRowBorderDxfId="13" tableBorderDxfId="14" totalsRowBorderDxfId="12">
  <autoFilter ref="A26:D28" xr:uid="{6595FE7F-FAB0-4948-9DBB-F6691E4892A7}"/>
  <tableColumns count="4">
    <tableColumn id="1" xr3:uid="{58D4F29F-F1C9-CE46-85BC-BC3E915B5F4A}" name="Department"/>
    <tableColumn id="2" xr3:uid="{D75A017F-FBDB-C54E-9F80-E45161A66833}" name="&quot;Gross salary&quot;" dataDxfId="0"/>
    <tableColumn id="3" xr3:uid="{813B8B89-25F8-704C-9D11-FB2666AD44CC}" name="&quot;Employee insurance&quot;"/>
    <tableColumn id="4" xr3:uid="{C8DF7244-B8C5-8046-ABC8-2344F593B14C}" name="&quot;Unemployent insurance&quot;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51B5D4-B899-C34E-8E01-44E707D76BF4}" name="Table6" displayName="Table6" ref="A32:D35" totalsRowShown="0" headerRowDxfId="2" dataDxfId="5" headerRowBorderDxfId="9" tableBorderDxfId="10" totalsRowBorderDxfId="8">
  <autoFilter ref="A32:D35" xr:uid="{7551B5D4-B899-C34E-8E01-44E707D76BF4}"/>
  <tableColumns count="4">
    <tableColumn id="1" xr3:uid="{3D0433F0-5FB0-0A46-9625-160BEEDAC05A}" name="Department" dataDxfId="3"/>
    <tableColumn id="2" xr3:uid="{9A71685E-3A20-E745-AF01-F89AB2A5F716}" name="&quot;Gross salary&quot;" dataDxfId="4"/>
    <tableColumn id="3" xr3:uid="{8B46F09F-5C61-D140-93CE-297FA4539DAF}" name="&quot;Employee insurance&quot;" dataDxfId="7"/>
    <tableColumn id="4" xr3:uid="{8A15D566-3C1A-B94A-8329-186726F3B4FF}" name="&quot;Unemployent insurance&quot;" dataDxfId="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4B09-7E9D-414C-9BEC-762A8881BE7C}">
  <dimension ref="A2:K48"/>
  <sheetViews>
    <sheetView tabSelected="1" showRuler="0" view="pageLayout" zoomScale="116" zoomScaleNormal="100" zoomScalePageLayoutView="116" workbookViewId="0">
      <selection activeCell="J23" sqref="J23"/>
    </sheetView>
  </sheetViews>
  <sheetFormatPr baseColWidth="10" defaultRowHeight="16" x14ac:dyDescent="0.2"/>
  <cols>
    <col min="1" max="1" width="17" bestFit="1" customWidth="1"/>
    <col min="2" max="2" width="17.5" bestFit="1" customWidth="1"/>
    <col min="3" max="3" width="16.6640625" customWidth="1"/>
    <col min="4" max="4" width="16.33203125" customWidth="1"/>
    <col min="5" max="5" width="10.33203125" customWidth="1"/>
    <col min="6" max="6" width="14.5" customWidth="1"/>
    <col min="7" max="7" width="15.33203125" customWidth="1"/>
    <col min="8" max="8" width="15" customWidth="1"/>
    <col min="9" max="9" width="14.6640625" customWidth="1"/>
    <col min="10" max="10" width="14.83203125" customWidth="1"/>
    <col min="11" max="11" width="13.33203125" customWidth="1"/>
  </cols>
  <sheetData>
    <row r="2" spans="1:11" x14ac:dyDescent="0.2">
      <c r="A2" s="22"/>
      <c r="B2" s="22"/>
      <c r="C2" s="22"/>
      <c r="D2" s="22"/>
      <c r="E2" s="22"/>
      <c r="F2" s="22"/>
      <c r="G2" s="22"/>
      <c r="H2" s="17"/>
      <c r="I2" s="26">
        <v>4.1000000000000002E-2</v>
      </c>
      <c r="J2" s="26">
        <v>3.3999999999999998E-3</v>
      </c>
    </row>
    <row r="3" spans="1:11" ht="34" x14ac:dyDescent="0.2">
      <c r="A3" s="42" t="s">
        <v>0</v>
      </c>
      <c r="B3" s="43" t="s">
        <v>1</v>
      </c>
      <c r="C3" s="40" t="s">
        <v>2</v>
      </c>
      <c r="D3" s="39" t="s">
        <v>3</v>
      </c>
      <c r="E3" s="40" t="s">
        <v>49</v>
      </c>
      <c r="F3" s="40" t="s">
        <v>4</v>
      </c>
      <c r="G3" s="40" t="s">
        <v>5</v>
      </c>
      <c r="H3" s="40" t="s">
        <v>6</v>
      </c>
      <c r="I3" s="40" t="s">
        <v>7</v>
      </c>
      <c r="J3" s="40" t="s">
        <v>8</v>
      </c>
      <c r="K3" s="41" t="s">
        <v>9</v>
      </c>
    </row>
    <row r="4" spans="1:11" x14ac:dyDescent="0.2">
      <c r="A4" s="10" t="s">
        <v>40</v>
      </c>
      <c r="B4" s="3" t="s">
        <v>25</v>
      </c>
      <c r="C4" s="2">
        <v>1123</v>
      </c>
      <c r="D4" s="2" t="s">
        <v>15</v>
      </c>
      <c r="E4" s="5">
        <v>17.66</v>
      </c>
      <c r="F4" s="2">
        <v>150</v>
      </c>
      <c r="G4" s="4">
        <f t="shared" ref="G4:G21" si="0">PRODUCT(E4,F4)</f>
        <v>2649</v>
      </c>
      <c r="H4" s="6">
        <v>0.34</v>
      </c>
      <c r="I4" s="4">
        <f t="shared" ref="I4:I21" si="1">PRODUCT(G4,$I$2)</f>
        <v>108.60900000000001</v>
      </c>
      <c r="J4" s="4">
        <f t="shared" ref="J4:J21" si="2">PRODUCT(G4,$J$2)</f>
        <v>9.0065999999999988</v>
      </c>
      <c r="K4" s="18">
        <f t="shared" ref="K4:K21" si="3">SUM(G4,-PRODUCT(H4,G4),-I4,-J4)</f>
        <v>1630.7244000000001</v>
      </c>
    </row>
    <row r="5" spans="1:11" x14ac:dyDescent="0.2">
      <c r="A5" s="10" t="s">
        <v>35</v>
      </c>
      <c r="B5" s="3" t="s">
        <v>14</v>
      </c>
      <c r="C5" s="2">
        <v>1196</v>
      </c>
      <c r="D5" s="2" t="s">
        <v>15</v>
      </c>
      <c r="E5" s="5">
        <v>9.25</v>
      </c>
      <c r="F5" s="2">
        <v>137</v>
      </c>
      <c r="G5" s="4">
        <f t="shared" si="0"/>
        <v>1267.25</v>
      </c>
      <c r="H5" s="6">
        <v>0.307</v>
      </c>
      <c r="I5" s="4">
        <f t="shared" si="1"/>
        <v>51.957250000000002</v>
      </c>
      <c r="J5" s="4">
        <f t="shared" si="2"/>
        <v>4.3086500000000001</v>
      </c>
      <c r="K5" s="18">
        <f t="shared" si="3"/>
        <v>821.9383499999999</v>
      </c>
    </row>
    <row r="6" spans="1:11" x14ac:dyDescent="0.2">
      <c r="A6" s="10" t="s">
        <v>10</v>
      </c>
      <c r="B6" s="3" t="s">
        <v>11</v>
      </c>
      <c r="C6" s="2">
        <v>2225</v>
      </c>
      <c r="D6" s="2" t="s">
        <v>12</v>
      </c>
      <c r="E6" s="5">
        <v>12.61</v>
      </c>
      <c r="F6" s="2">
        <v>160</v>
      </c>
      <c r="G6" s="4">
        <f t="shared" si="0"/>
        <v>2017.6</v>
      </c>
      <c r="H6" s="6">
        <v>0.27</v>
      </c>
      <c r="I6" s="4">
        <f t="shared" si="1"/>
        <v>82.721599999999995</v>
      </c>
      <c r="J6" s="4">
        <f t="shared" si="2"/>
        <v>6.8598399999999993</v>
      </c>
      <c r="K6" s="18">
        <f t="shared" si="3"/>
        <v>1383.2665599999998</v>
      </c>
    </row>
    <row r="7" spans="1:11" x14ac:dyDescent="0.2">
      <c r="A7" s="10" t="s">
        <v>20</v>
      </c>
      <c r="B7" s="3" t="s">
        <v>21</v>
      </c>
      <c r="C7" s="2">
        <v>2345</v>
      </c>
      <c r="D7" s="2" t="s">
        <v>12</v>
      </c>
      <c r="E7" s="5">
        <v>8.75</v>
      </c>
      <c r="F7" s="2">
        <v>168</v>
      </c>
      <c r="G7" s="4">
        <f t="shared" si="0"/>
        <v>1470</v>
      </c>
      <c r="H7" s="6">
        <v>0.27</v>
      </c>
      <c r="I7" s="4">
        <f t="shared" si="1"/>
        <v>60.27</v>
      </c>
      <c r="J7" s="4">
        <f t="shared" si="2"/>
        <v>4.9979999999999993</v>
      </c>
      <c r="K7" s="18">
        <f t="shared" si="3"/>
        <v>1007.8319999999999</v>
      </c>
    </row>
    <row r="8" spans="1:11" x14ac:dyDescent="0.2">
      <c r="A8" s="10" t="s">
        <v>16</v>
      </c>
      <c r="B8" s="3" t="s">
        <v>17</v>
      </c>
      <c r="C8" s="2">
        <v>3312</v>
      </c>
      <c r="D8" s="2" t="s">
        <v>12</v>
      </c>
      <c r="E8" s="5">
        <v>8.07</v>
      </c>
      <c r="F8" s="2">
        <v>120</v>
      </c>
      <c r="G8" s="4">
        <f t="shared" si="0"/>
        <v>968.40000000000009</v>
      </c>
      <c r="H8" s="6">
        <v>0.26500000000000001</v>
      </c>
      <c r="I8" s="4">
        <f t="shared" si="1"/>
        <v>39.704400000000007</v>
      </c>
      <c r="J8" s="4">
        <f t="shared" si="2"/>
        <v>3.2925599999999999</v>
      </c>
      <c r="K8" s="18">
        <f t="shared" si="3"/>
        <v>668.77704000000017</v>
      </c>
    </row>
    <row r="9" spans="1:11" x14ac:dyDescent="0.2">
      <c r="A9" s="10" t="s">
        <v>28</v>
      </c>
      <c r="B9" s="3" t="s">
        <v>29</v>
      </c>
      <c r="C9" s="2">
        <v>3376</v>
      </c>
      <c r="D9" s="2" t="s">
        <v>15</v>
      </c>
      <c r="E9" s="5">
        <v>15.81</v>
      </c>
      <c r="F9" s="2">
        <v>144</v>
      </c>
      <c r="G9" s="4">
        <f t="shared" si="0"/>
        <v>2276.64</v>
      </c>
      <c r="H9" s="6">
        <v>0.36499999999999999</v>
      </c>
      <c r="I9" s="4">
        <f t="shared" si="1"/>
        <v>93.342240000000004</v>
      </c>
      <c r="J9" s="4">
        <f t="shared" si="2"/>
        <v>7.740575999999999</v>
      </c>
      <c r="K9" s="18">
        <f t="shared" si="3"/>
        <v>1344.5835840000002</v>
      </c>
    </row>
    <row r="10" spans="1:11" x14ac:dyDescent="0.2">
      <c r="A10" s="10" t="s">
        <v>33</v>
      </c>
      <c r="B10" s="3" t="s">
        <v>14</v>
      </c>
      <c r="C10" s="2">
        <v>3645</v>
      </c>
      <c r="D10" s="2" t="s">
        <v>15</v>
      </c>
      <c r="E10" s="5">
        <v>12.28</v>
      </c>
      <c r="F10" s="2">
        <v>170</v>
      </c>
      <c r="G10" s="4">
        <f t="shared" si="0"/>
        <v>2087.6</v>
      </c>
      <c r="H10" s="6">
        <v>0.32800000000000001</v>
      </c>
      <c r="I10" s="4">
        <f t="shared" si="1"/>
        <v>85.5916</v>
      </c>
      <c r="J10" s="4">
        <f t="shared" si="2"/>
        <v>7.0978399999999997</v>
      </c>
      <c r="K10" s="18">
        <f t="shared" si="3"/>
        <v>1310.17776</v>
      </c>
    </row>
    <row r="11" spans="1:11" x14ac:dyDescent="0.2">
      <c r="A11" s="10" t="s">
        <v>19</v>
      </c>
      <c r="B11" s="3" t="s">
        <v>14</v>
      </c>
      <c r="C11" s="2">
        <v>4223</v>
      </c>
      <c r="D11" s="2" t="s">
        <v>15</v>
      </c>
      <c r="E11" s="5">
        <v>14.3</v>
      </c>
      <c r="F11" s="2">
        <v>155</v>
      </c>
      <c r="G11" s="4">
        <f t="shared" si="0"/>
        <v>2216.5</v>
      </c>
      <c r="H11" s="6">
        <v>0.28999999999999998</v>
      </c>
      <c r="I11" s="4">
        <f t="shared" si="1"/>
        <v>90.876500000000007</v>
      </c>
      <c r="J11" s="4">
        <f t="shared" si="2"/>
        <v>7.5360999999999994</v>
      </c>
      <c r="K11" s="18">
        <f t="shared" si="3"/>
        <v>1475.3024</v>
      </c>
    </row>
    <row r="12" spans="1:11" x14ac:dyDescent="0.2">
      <c r="A12" s="10" t="s">
        <v>13</v>
      </c>
      <c r="B12" s="3" t="s">
        <v>14</v>
      </c>
      <c r="C12" s="2">
        <v>4332</v>
      </c>
      <c r="D12" s="2" t="s">
        <v>15</v>
      </c>
      <c r="E12" s="5">
        <v>11.77</v>
      </c>
      <c r="F12" s="2">
        <v>155</v>
      </c>
      <c r="G12" s="4">
        <f t="shared" si="0"/>
        <v>1824.35</v>
      </c>
      <c r="H12" s="6">
        <v>0.32600000000000001</v>
      </c>
      <c r="I12" s="4">
        <f t="shared" si="1"/>
        <v>74.798349999999999</v>
      </c>
      <c r="J12" s="4">
        <f t="shared" si="2"/>
        <v>6.2027899999999994</v>
      </c>
      <c r="K12" s="18">
        <f t="shared" si="3"/>
        <v>1148.6107599999998</v>
      </c>
    </row>
    <row r="13" spans="1:11" x14ac:dyDescent="0.2">
      <c r="A13" s="10" t="s">
        <v>18</v>
      </c>
      <c r="B13" s="3" t="s">
        <v>11</v>
      </c>
      <c r="C13" s="2">
        <v>4432</v>
      </c>
      <c r="D13" s="2" t="s">
        <v>12</v>
      </c>
      <c r="E13" s="5">
        <v>10.09</v>
      </c>
      <c r="F13" s="2">
        <v>160</v>
      </c>
      <c r="G13" s="4">
        <f t="shared" si="0"/>
        <v>1614.4</v>
      </c>
      <c r="H13" s="6">
        <v>0.22900000000000001</v>
      </c>
      <c r="I13" s="4">
        <f t="shared" si="1"/>
        <v>66.190400000000011</v>
      </c>
      <c r="J13" s="4">
        <f t="shared" si="2"/>
        <v>5.4889599999999996</v>
      </c>
      <c r="K13" s="18">
        <f t="shared" si="3"/>
        <v>1173.0230400000003</v>
      </c>
    </row>
    <row r="14" spans="1:11" x14ac:dyDescent="0.2">
      <c r="A14" s="10" t="s">
        <v>38</v>
      </c>
      <c r="B14" s="3" t="s">
        <v>39</v>
      </c>
      <c r="C14" s="2">
        <v>4432</v>
      </c>
      <c r="D14" s="2" t="s">
        <v>12</v>
      </c>
      <c r="E14" s="5">
        <v>50.46</v>
      </c>
      <c r="F14" s="2">
        <v>144</v>
      </c>
      <c r="G14" s="4">
        <f t="shared" si="0"/>
        <v>7266.24</v>
      </c>
      <c r="H14" s="6">
        <v>0.54</v>
      </c>
      <c r="I14" s="4">
        <f t="shared" si="1"/>
        <v>297.91584</v>
      </c>
      <c r="J14" s="4">
        <f t="shared" si="2"/>
        <v>24.705215999999997</v>
      </c>
      <c r="K14" s="18">
        <f t="shared" si="3"/>
        <v>3019.8493439999997</v>
      </c>
    </row>
    <row r="15" spans="1:11" x14ac:dyDescent="0.2">
      <c r="A15" s="10" t="s">
        <v>32</v>
      </c>
      <c r="B15" s="3" t="s">
        <v>14</v>
      </c>
      <c r="C15" s="2">
        <v>4435</v>
      </c>
      <c r="D15" s="2" t="s">
        <v>15</v>
      </c>
      <c r="E15" s="5">
        <v>18.5</v>
      </c>
      <c r="F15" s="2">
        <v>120</v>
      </c>
      <c r="G15" s="4">
        <f t="shared" si="0"/>
        <v>2220</v>
      </c>
      <c r="H15" s="6">
        <v>0.41</v>
      </c>
      <c r="I15" s="4">
        <f t="shared" si="1"/>
        <v>91.02000000000001</v>
      </c>
      <c r="J15" s="4">
        <f t="shared" si="2"/>
        <v>7.5479999999999992</v>
      </c>
      <c r="K15" s="18">
        <f t="shared" si="3"/>
        <v>1211.2320000000002</v>
      </c>
    </row>
    <row r="16" spans="1:11" x14ac:dyDescent="0.2">
      <c r="A16" s="10" t="s">
        <v>22</v>
      </c>
      <c r="B16" s="3" t="s">
        <v>23</v>
      </c>
      <c r="C16" s="2">
        <v>4773</v>
      </c>
      <c r="D16" s="2" t="s">
        <v>12</v>
      </c>
      <c r="E16" s="5">
        <v>15.14</v>
      </c>
      <c r="F16" s="2">
        <v>153</v>
      </c>
      <c r="G16" s="4">
        <f t="shared" si="0"/>
        <v>2316.42</v>
      </c>
      <c r="H16" s="6">
        <v>0.33</v>
      </c>
      <c r="I16" s="4">
        <f t="shared" si="1"/>
        <v>94.973220000000012</v>
      </c>
      <c r="J16" s="4">
        <f t="shared" si="2"/>
        <v>7.8758279999999994</v>
      </c>
      <c r="K16" s="18">
        <f t="shared" si="3"/>
        <v>1449.1523520000001</v>
      </c>
    </row>
    <row r="17" spans="1:11" x14ac:dyDescent="0.2">
      <c r="A17" s="10" t="s">
        <v>24</v>
      </c>
      <c r="B17" s="3" t="s">
        <v>25</v>
      </c>
      <c r="C17" s="2">
        <v>5634</v>
      </c>
      <c r="D17" s="2" t="s">
        <v>15</v>
      </c>
      <c r="E17" s="5">
        <v>15.98</v>
      </c>
      <c r="F17" s="2">
        <v>155</v>
      </c>
      <c r="G17" s="4">
        <f t="shared" si="0"/>
        <v>2476.9</v>
      </c>
      <c r="H17" s="6">
        <v>0.36</v>
      </c>
      <c r="I17" s="4">
        <f t="shared" si="1"/>
        <v>101.55290000000001</v>
      </c>
      <c r="J17" s="4">
        <f t="shared" si="2"/>
        <v>8.4214599999999997</v>
      </c>
      <c r="K17" s="18">
        <f t="shared" si="3"/>
        <v>1475.2416400000002</v>
      </c>
    </row>
    <row r="18" spans="1:11" x14ac:dyDescent="0.2">
      <c r="A18" s="10" t="s">
        <v>36</v>
      </c>
      <c r="B18" s="3" t="s">
        <v>37</v>
      </c>
      <c r="C18" s="2">
        <v>5647</v>
      </c>
      <c r="D18" s="2" t="s">
        <v>12</v>
      </c>
      <c r="E18" s="5">
        <v>10.26</v>
      </c>
      <c r="F18" s="2">
        <v>154</v>
      </c>
      <c r="G18" s="4">
        <f t="shared" si="0"/>
        <v>1580.04</v>
      </c>
      <c r="H18" s="6">
        <v>0.24299999999999999</v>
      </c>
      <c r="I18" s="4">
        <f t="shared" si="1"/>
        <v>64.781639999999996</v>
      </c>
      <c r="J18" s="4">
        <f t="shared" si="2"/>
        <v>5.3721359999999994</v>
      </c>
      <c r="K18" s="18">
        <f t="shared" si="3"/>
        <v>1125.936504</v>
      </c>
    </row>
    <row r="19" spans="1:11" x14ac:dyDescent="0.2">
      <c r="A19" s="10" t="s">
        <v>30</v>
      </c>
      <c r="B19" s="3" t="s">
        <v>31</v>
      </c>
      <c r="C19" s="2">
        <v>6654</v>
      </c>
      <c r="D19" s="2" t="s">
        <v>12</v>
      </c>
      <c r="E19" s="5">
        <v>16.149999999999999</v>
      </c>
      <c r="F19" s="2">
        <v>168</v>
      </c>
      <c r="G19" s="4">
        <f t="shared" si="0"/>
        <v>2713.2</v>
      </c>
      <c r="H19" s="6">
        <v>0.35199999999999998</v>
      </c>
      <c r="I19" s="4">
        <f t="shared" si="1"/>
        <v>111.24119999999999</v>
      </c>
      <c r="J19" s="4">
        <f t="shared" si="2"/>
        <v>9.2248799999999989</v>
      </c>
      <c r="K19" s="18">
        <f t="shared" si="3"/>
        <v>1637.6875200000002</v>
      </c>
    </row>
    <row r="20" spans="1:11" x14ac:dyDescent="0.2">
      <c r="A20" s="10" t="s">
        <v>34</v>
      </c>
      <c r="B20" s="3" t="s">
        <v>14</v>
      </c>
      <c r="C20" s="2">
        <v>6654</v>
      </c>
      <c r="D20" s="2" t="s">
        <v>15</v>
      </c>
      <c r="E20" s="5">
        <v>10.43</v>
      </c>
      <c r="F20" s="2">
        <v>147</v>
      </c>
      <c r="G20" s="4">
        <f t="shared" si="0"/>
        <v>1533.21</v>
      </c>
      <c r="H20" s="6">
        <v>0.318</v>
      </c>
      <c r="I20" s="4">
        <f t="shared" si="1"/>
        <v>62.861610000000006</v>
      </c>
      <c r="J20" s="4">
        <f t="shared" si="2"/>
        <v>5.2129139999999996</v>
      </c>
      <c r="K20" s="18">
        <f t="shared" si="3"/>
        <v>977.57469600000002</v>
      </c>
    </row>
    <row r="21" spans="1:11" x14ac:dyDescent="0.2">
      <c r="A21" s="11" t="s">
        <v>26</v>
      </c>
      <c r="B21" s="12" t="s">
        <v>27</v>
      </c>
      <c r="C21" s="13">
        <v>8867</v>
      </c>
      <c r="D21" s="13" t="s">
        <v>12</v>
      </c>
      <c r="E21" s="14">
        <v>8.58</v>
      </c>
      <c r="F21" s="13">
        <v>132</v>
      </c>
      <c r="G21" s="15">
        <f t="shared" si="0"/>
        <v>1132.56</v>
      </c>
      <c r="H21" s="16">
        <v>0.24</v>
      </c>
      <c r="I21" s="15">
        <f t="shared" si="1"/>
        <v>46.434959999999997</v>
      </c>
      <c r="J21" s="15">
        <f t="shared" si="2"/>
        <v>3.8507039999999995</v>
      </c>
      <c r="K21" s="19">
        <f t="shared" si="3"/>
        <v>810.45993599999997</v>
      </c>
    </row>
    <row r="23" spans="1:11" ht="19" x14ac:dyDescent="0.25">
      <c r="B23" s="29" t="s">
        <v>41</v>
      </c>
    </row>
    <row r="25" spans="1:11" x14ac:dyDescent="0.2">
      <c r="A25" s="31" t="s">
        <v>42</v>
      </c>
      <c r="B25" s="31"/>
      <c r="C25" s="32"/>
      <c r="D25" s="32"/>
    </row>
    <row r="26" spans="1:11" ht="34" x14ac:dyDescent="0.2">
      <c r="A26" s="49" t="s">
        <v>3</v>
      </c>
      <c r="B26" s="50" t="s">
        <v>5</v>
      </c>
      <c r="C26" s="50" t="s">
        <v>44</v>
      </c>
      <c r="D26" s="51" t="s">
        <v>45</v>
      </c>
      <c r="F26" s="21"/>
      <c r="G26" s="56" t="s">
        <v>51</v>
      </c>
      <c r="H26" s="30"/>
      <c r="I26" s="21"/>
      <c r="J26" t="s">
        <v>52</v>
      </c>
    </row>
    <row r="27" spans="1:11" x14ac:dyDescent="0.2">
      <c r="A27" s="34" t="s">
        <v>15</v>
      </c>
      <c r="B27" s="52">
        <v>18551.45</v>
      </c>
      <c r="C27" s="33">
        <v>864.23</v>
      </c>
      <c r="D27" s="35">
        <v>71.67</v>
      </c>
      <c r="F27" s="21"/>
      <c r="G27" s="1" t="s">
        <v>43</v>
      </c>
      <c r="H27" s="55" t="s">
        <v>18</v>
      </c>
    </row>
    <row r="28" spans="1:11" x14ac:dyDescent="0.2">
      <c r="A28" s="36" t="s">
        <v>12</v>
      </c>
      <c r="B28" s="53">
        <v>21078.86</v>
      </c>
      <c r="C28" s="37">
        <v>760.61</v>
      </c>
      <c r="D28" s="38">
        <v>63.07</v>
      </c>
      <c r="F28" s="21"/>
      <c r="G28" s="1" t="s">
        <v>46</v>
      </c>
      <c r="H28" s="3">
        <f>VLOOKUP(H27,Table3[[Name]:[Phone]],3,FALSE)</f>
        <v>4432</v>
      </c>
      <c r="I28" s="21"/>
    </row>
    <row r="29" spans="1:11" x14ac:dyDescent="0.2">
      <c r="C29" s="21"/>
      <c r="D29" s="21"/>
      <c r="E29" s="21"/>
      <c r="F29" s="21"/>
      <c r="G29" s="57" t="s">
        <v>50</v>
      </c>
      <c r="H29" s="58" t="str">
        <f>VLOOKUP(H27,Table3[[Name]:[Job title]],2,FALSE)</f>
        <v>It-support</v>
      </c>
      <c r="I29" s="21"/>
    </row>
    <row r="30" spans="1:11" x14ac:dyDescent="0.2">
      <c r="A30" s="21"/>
      <c r="B30" s="21"/>
      <c r="C30" s="21"/>
      <c r="D30" s="21"/>
      <c r="E30" s="21"/>
      <c r="F30" s="21"/>
      <c r="G30" s="21"/>
      <c r="H30" s="54"/>
      <c r="I30" s="21"/>
    </row>
    <row r="31" spans="1:11" x14ac:dyDescent="0.2">
      <c r="A31" s="30" t="s">
        <v>47</v>
      </c>
      <c r="B31" s="28"/>
      <c r="C31" s="28"/>
      <c r="D31" s="28"/>
      <c r="E31" s="21"/>
      <c r="F31" s="7"/>
      <c r="G31" s="21"/>
      <c r="H31" s="27"/>
      <c r="I31" s="21"/>
    </row>
    <row r="32" spans="1:11" ht="34" x14ac:dyDescent="0.2">
      <c r="A32" s="23" t="s">
        <v>3</v>
      </c>
      <c r="B32" s="24" t="s">
        <v>5</v>
      </c>
      <c r="C32" s="24" t="s">
        <v>44</v>
      </c>
      <c r="D32" s="25" t="s">
        <v>45</v>
      </c>
      <c r="E32" s="7"/>
      <c r="F32" s="21"/>
      <c r="G32" s="21"/>
      <c r="H32" s="21"/>
      <c r="I32" s="21"/>
    </row>
    <row r="33" spans="1:6" ht="17" x14ac:dyDescent="0.2">
      <c r="A33" s="46" t="s">
        <v>15</v>
      </c>
      <c r="B33" s="44">
        <f>PRODUCT(B27,12)</f>
        <v>222617.40000000002</v>
      </c>
      <c r="C33" s="44">
        <f>PRODUCT(C27,12)</f>
        <v>10370.76</v>
      </c>
      <c r="D33" s="44">
        <f>PRODUCT(D27,12)</f>
        <v>860.04</v>
      </c>
      <c r="E33" s="7"/>
    </row>
    <row r="34" spans="1:6" ht="17" x14ac:dyDescent="0.2">
      <c r="A34" s="46" t="s">
        <v>12</v>
      </c>
      <c r="B34" s="44">
        <f>PRODUCT(B28,12)</f>
        <v>252946.32</v>
      </c>
      <c r="C34" s="44">
        <f>PRODUCT(C28,12)</f>
        <v>9127.32</v>
      </c>
      <c r="D34" s="44">
        <f>PRODUCT(D28,12)</f>
        <v>756.84</v>
      </c>
      <c r="E34" s="7"/>
    </row>
    <row r="35" spans="1:6" ht="34" x14ac:dyDescent="0.2">
      <c r="A35" s="47" t="s">
        <v>48</v>
      </c>
      <c r="B35" s="45">
        <f>SUM(B33,B34)</f>
        <v>475563.72000000003</v>
      </c>
      <c r="C35" s="45">
        <f>SUM(C33,C34)</f>
        <v>19498.080000000002</v>
      </c>
      <c r="D35" s="45">
        <f>SUM(D33,D34)</f>
        <v>1616.88</v>
      </c>
      <c r="F35" s="7"/>
    </row>
    <row r="36" spans="1:6" x14ac:dyDescent="0.2">
      <c r="A36" s="20"/>
      <c r="B36" s="48"/>
      <c r="C36" s="48"/>
      <c r="D36" s="48"/>
      <c r="F36" s="7"/>
    </row>
    <row r="37" spans="1:6" x14ac:dyDescent="0.2">
      <c r="B37" s="9"/>
      <c r="C37" s="9"/>
      <c r="D37" s="9"/>
      <c r="E37" s="9"/>
      <c r="F37" s="7"/>
    </row>
    <row r="38" spans="1:6" x14ac:dyDescent="0.2">
      <c r="B38" s="9"/>
      <c r="C38" s="9"/>
      <c r="D38" s="9"/>
      <c r="E38" s="9"/>
      <c r="F38" s="7"/>
    </row>
    <row r="39" spans="1:6" x14ac:dyDescent="0.2">
      <c r="E39" s="9"/>
      <c r="F39" s="7"/>
    </row>
    <row r="40" spans="1:6" x14ac:dyDescent="0.2">
      <c r="E40" s="9"/>
      <c r="F40" s="7"/>
    </row>
    <row r="41" spans="1:6" x14ac:dyDescent="0.2">
      <c r="E41" s="8"/>
      <c r="F41" s="7"/>
    </row>
    <row r="42" spans="1:6" x14ac:dyDescent="0.2">
      <c r="E42" s="8"/>
    </row>
    <row r="43" spans="1:6" x14ac:dyDescent="0.2">
      <c r="E43" s="8"/>
      <c r="F43" s="7"/>
    </row>
    <row r="44" spans="1:6" x14ac:dyDescent="0.2">
      <c r="E44" s="8"/>
      <c r="F44" s="7"/>
    </row>
    <row r="45" spans="1:6" x14ac:dyDescent="0.2">
      <c r="E45" s="9"/>
      <c r="F45" s="7"/>
    </row>
    <row r="46" spans="1:6" x14ac:dyDescent="0.2">
      <c r="F46" s="7"/>
    </row>
    <row r="47" spans="1:6" x14ac:dyDescent="0.2">
      <c r="F47" s="7"/>
    </row>
    <row r="48" spans="1:6" x14ac:dyDescent="0.2">
      <c r="F48" s="7"/>
    </row>
  </sheetData>
  <sortState xmlns:xlrd2="http://schemas.microsoft.com/office/spreadsheetml/2017/richdata2" ref="A4:L21">
    <sortCondition ref="C4:C21"/>
  </sortState>
  <pageMargins left="0.25" right="0.25" top="0.75" bottom="0.75" header="0.3" footer="0.3"/>
  <pageSetup paperSize="12" orientation="landscape" horizontalDpi="0" verticalDpi="0"/>
  <headerFooter>
    <oddHeader>&amp;C&amp;"Calibri,Bold"&amp;14Company Oy's personnel database</oddHeader>
  </headerFooter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yahya khafif AITS22P</cp:lastModifiedBy>
  <dcterms:created xsi:type="dcterms:W3CDTF">2022-10-22T19:44:34Z</dcterms:created>
  <dcterms:modified xsi:type="dcterms:W3CDTF">2022-10-23T21:25:58Z</dcterms:modified>
</cp:coreProperties>
</file>