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bryantu-my.sharepoint.com/personal/yporcayo_bryant_edu/Documents/"/>
    </mc:Choice>
  </mc:AlternateContent>
  <xr:revisionPtr revIDLastSave="0" documentId="8_{D831A257-DBA5-42DE-88F4-A65316EABD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Amount">Sheet1!$D$6:$D$17</definedName>
    <definedName name="Inflow">Sheet1!$B$6:$B$17</definedName>
    <definedName name="solver_adj" localSheetId="0" hidden="1">Sheet1!$D$6:$D$20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Sheet1!$D$6:$D$20</definedName>
    <definedName name="solver_lhs2" localSheetId="0" hidden="1">Sheet1!$G$21:$N$21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Sheet1!$D$21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2</definedName>
    <definedName name="solver_rhs1" localSheetId="0" hidden="1">0</definedName>
    <definedName name="solver_rhs2" localSheetId="0" hidden="1">Sheet1!$G$22:$N$22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/>
  <c r="H21" i="1"/>
  <c r="I21" i="1"/>
  <c r="J21" i="1"/>
  <c r="K21" i="1"/>
  <c r="L21" i="1"/>
  <c r="M21" i="1"/>
  <c r="N21" i="1"/>
  <c r="D21" i="1"/>
  <c r="F7" i="1" a="1"/>
  <c r="F7" i="1" s="1"/>
  <c r="G7" i="1" a="1"/>
  <c r="G7" i="1"/>
  <c r="H7" i="1" a="1"/>
  <c r="H7" i="1"/>
  <c r="I7" i="1" a="1"/>
  <c r="I7" i="1"/>
  <c r="J7" i="1" a="1"/>
  <c r="J7" i="1" s="1"/>
  <c r="K7" i="1" a="1"/>
  <c r="K7" i="1"/>
  <c r="L7" i="1" a="1"/>
  <c r="L7" i="1"/>
  <c r="M7" i="1" a="1"/>
  <c r="M7" i="1"/>
  <c r="N7" i="1" a="1"/>
  <c r="N7" i="1" s="1"/>
  <c r="F8" i="1" a="1"/>
  <c r="F8" i="1"/>
  <c r="G8" i="1" a="1"/>
  <c r="G8" i="1"/>
  <c r="H8" i="1" a="1"/>
  <c r="H8" i="1"/>
  <c r="I8" i="1" a="1"/>
  <c r="I8" i="1" s="1"/>
  <c r="J8" i="1" a="1"/>
  <c r="J8" i="1"/>
  <c r="K8" i="1" a="1"/>
  <c r="K8" i="1"/>
  <c r="L8" i="1" a="1"/>
  <c r="L8" i="1"/>
  <c r="M8" i="1" a="1"/>
  <c r="M8" i="1" s="1"/>
  <c r="N8" i="1" a="1"/>
  <c r="N8" i="1" s="1"/>
  <c r="F9" i="1" a="1"/>
  <c r="F9" i="1"/>
  <c r="G9" i="1" a="1"/>
  <c r="G9" i="1"/>
  <c r="H9" i="1" a="1"/>
  <c r="H9" i="1" s="1"/>
  <c r="I9" i="1" a="1"/>
  <c r="I9" i="1"/>
  <c r="J9" i="1" a="1"/>
  <c r="J9" i="1"/>
  <c r="K9" i="1" a="1"/>
  <c r="K9" i="1"/>
  <c r="L9" i="1" a="1"/>
  <c r="L9" i="1" s="1"/>
  <c r="M9" i="1" a="1"/>
  <c r="M9" i="1" s="1"/>
  <c r="N9" i="1" a="1"/>
  <c r="N9" i="1"/>
  <c r="F10" i="1" a="1"/>
  <c r="F10" i="1"/>
  <c r="G10" i="1" a="1"/>
  <c r="G10" i="1" s="1"/>
  <c r="H10" i="1" a="1"/>
  <c r="H10" i="1"/>
  <c r="I10" i="1" a="1"/>
  <c r="I10" i="1"/>
  <c r="J10" i="1" a="1"/>
  <c r="J10" i="1"/>
  <c r="K10" i="1" a="1"/>
  <c r="K10" i="1" s="1"/>
  <c r="L10" i="1" a="1"/>
  <c r="L10" i="1"/>
  <c r="M10" i="1" a="1"/>
  <c r="M10" i="1" s="1"/>
  <c r="N10" i="1" a="1"/>
  <c r="N10" i="1"/>
  <c r="F11" i="1" a="1"/>
  <c r="F11" i="1" s="1"/>
  <c r="G11" i="1" a="1"/>
  <c r="G11" i="1"/>
  <c r="H11" i="1" a="1"/>
  <c r="H11" i="1"/>
  <c r="I11" i="1" a="1"/>
  <c r="I11" i="1"/>
  <c r="J11" i="1" a="1"/>
  <c r="J11" i="1" s="1"/>
  <c r="K11" i="1" a="1"/>
  <c r="K11" i="1"/>
  <c r="L11" i="1" a="1"/>
  <c r="L11" i="1"/>
  <c r="M11" i="1" a="1"/>
  <c r="M11" i="1" s="1"/>
  <c r="N11" i="1" a="1"/>
  <c r="N11" i="1" s="1"/>
  <c r="F12" i="1" a="1"/>
  <c r="F12" i="1"/>
  <c r="G12" i="1" a="1"/>
  <c r="G12" i="1"/>
  <c r="H12" i="1" a="1"/>
  <c r="H12" i="1"/>
  <c r="I12" i="1" a="1"/>
  <c r="I12" i="1" s="1"/>
  <c r="J12" i="1" a="1"/>
  <c r="J12" i="1"/>
  <c r="K12" i="1" a="1"/>
  <c r="K12" i="1"/>
  <c r="L12" i="1" a="1"/>
  <c r="L12" i="1"/>
  <c r="M12" i="1" a="1"/>
  <c r="M12" i="1" s="1"/>
  <c r="N12" i="1" a="1"/>
  <c r="N12" i="1"/>
  <c r="F13" i="1" a="1"/>
  <c r="F13" i="1"/>
  <c r="G13" i="1" a="1"/>
  <c r="G13" i="1"/>
  <c r="H13" i="1" a="1"/>
  <c r="H13" i="1" s="1"/>
  <c r="I13" i="1" a="1"/>
  <c r="I13" i="1"/>
  <c r="J13" i="1" a="1"/>
  <c r="J13" i="1"/>
  <c r="K13" i="1" a="1"/>
  <c r="K13" i="1"/>
  <c r="L13" i="1" a="1"/>
  <c r="L13" i="1" s="1"/>
  <c r="M13" i="1" a="1"/>
  <c r="M13" i="1"/>
  <c r="N13" i="1" a="1"/>
  <c r="N13" i="1"/>
  <c r="F14" i="1" a="1"/>
  <c r="F14" i="1"/>
  <c r="G14" i="1" a="1"/>
  <c r="G14" i="1" s="1"/>
  <c r="H14" i="1" a="1"/>
  <c r="H14" i="1"/>
  <c r="I14" i="1" a="1"/>
  <c r="I14" i="1"/>
  <c r="J14" i="1" a="1"/>
  <c r="J14" i="1"/>
  <c r="K14" i="1" a="1"/>
  <c r="K14" i="1" s="1"/>
  <c r="L14" i="1" a="1"/>
  <c r="L14" i="1"/>
  <c r="M14" i="1" a="1"/>
  <c r="M14" i="1"/>
  <c r="N14" i="1" a="1"/>
  <c r="N14" i="1"/>
  <c r="F15" i="1" a="1"/>
  <c r="F15" i="1" s="1"/>
  <c r="G15" i="1" a="1"/>
  <c r="G15" i="1"/>
  <c r="H15" i="1" a="1"/>
  <c r="H15" i="1"/>
  <c r="I15" i="1" a="1"/>
  <c r="I15" i="1"/>
  <c r="J15" i="1" a="1"/>
  <c r="J15" i="1" s="1"/>
  <c r="K15" i="1" a="1"/>
  <c r="K15" i="1"/>
  <c r="L15" i="1" a="1"/>
  <c r="L15" i="1"/>
  <c r="M15" i="1" a="1"/>
  <c r="M15" i="1"/>
  <c r="N15" i="1" a="1"/>
  <c r="N15" i="1" s="1"/>
  <c r="F16" i="1" a="1"/>
  <c r="F16" i="1"/>
  <c r="G16" i="1" a="1"/>
  <c r="G16" i="1"/>
  <c r="H16" i="1" a="1"/>
  <c r="H16" i="1"/>
  <c r="I16" i="1" a="1"/>
  <c r="I16" i="1" s="1"/>
  <c r="J16" i="1" a="1"/>
  <c r="J16" i="1"/>
  <c r="K16" i="1" a="1"/>
  <c r="K16" i="1"/>
  <c r="L16" i="1" a="1"/>
  <c r="L16" i="1"/>
  <c r="M16" i="1" a="1"/>
  <c r="M16" i="1" s="1"/>
  <c r="N16" i="1" a="1"/>
  <c r="N16" i="1"/>
  <c r="F17" i="1" a="1"/>
  <c r="F17" i="1"/>
  <c r="G17" i="1" a="1"/>
  <c r="G17" i="1"/>
  <c r="H17" i="1" a="1"/>
  <c r="H17" i="1" s="1"/>
  <c r="I17" i="1" a="1"/>
  <c r="I17" i="1"/>
  <c r="J17" i="1" a="1"/>
  <c r="J17" i="1"/>
  <c r="K17" i="1" a="1"/>
  <c r="K17" i="1"/>
  <c r="L17" i="1" a="1"/>
  <c r="L17" i="1" s="1"/>
  <c r="M17" i="1" a="1"/>
  <c r="M17" i="1" s="1"/>
  <c r="N17" i="1" a="1"/>
  <c r="N17" i="1" s="1"/>
  <c r="F18" i="1" a="1"/>
  <c r="F18" i="1"/>
  <c r="G18" i="1" a="1"/>
  <c r="G18" i="1" s="1"/>
  <c r="H18" i="1" a="1"/>
  <c r="H18" i="1"/>
  <c r="I18" i="1" a="1"/>
  <c r="I18" i="1"/>
  <c r="J18" i="1" a="1"/>
  <c r="J18" i="1"/>
  <c r="K18" i="1" a="1"/>
  <c r="K18" i="1" s="1"/>
  <c r="L18" i="1" a="1"/>
  <c r="L18" i="1"/>
  <c r="M18" i="1" a="1"/>
  <c r="M18" i="1"/>
  <c r="N18" i="1" a="1"/>
  <c r="N18" i="1" s="1"/>
  <c r="F19" i="1" a="1"/>
  <c r="F19" i="1" s="1"/>
  <c r="G19" i="1" a="1"/>
  <c r="G19" i="1"/>
  <c r="H19" i="1" a="1"/>
  <c r="H19" i="1"/>
  <c r="I19" i="1" a="1"/>
  <c r="I19" i="1"/>
  <c r="J19" i="1" a="1"/>
  <c r="J19" i="1" s="1"/>
  <c r="K19" i="1" a="1"/>
  <c r="K19" i="1"/>
  <c r="L19" i="1" a="1"/>
  <c r="L19" i="1"/>
  <c r="M19" i="1" a="1"/>
  <c r="M19" i="1"/>
  <c r="N19" i="1" a="1"/>
  <c r="N19" i="1" s="1"/>
  <c r="F20" i="1" a="1"/>
  <c r="F20" i="1"/>
  <c r="G20" i="1" a="1"/>
  <c r="G20" i="1"/>
  <c r="H20" i="1" a="1"/>
  <c r="H20" i="1"/>
  <c r="I20" i="1" a="1"/>
  <c r="I20" i="1" s="1"/>
  <c r="J20" i="1" a="1"/>
  <c r="J20" i="1"/>
  <c r="K20" i="1" a="1"/>
  <c r="K20" i="1"/>
  <c r="L20" i="1" a="1"/>
  <c r="L20" i="1"/>
  <c r="M20" i="1" a="1"/>
  <c r="M20" i="1" s="1"/>
  <c r="N20" i="1" a="1"/>
  <c r="N20" i="1"/>
  <c r="G6" i="1" a="1"/>
  <c r="G6" i="1"/>
  <c r="H6" i="1" a="1"/>
  <c r="H6" i="1"/>
  <c r="I6" i="1" a="1"/>
  <c r="I6" i="1"/>
  <c r="J6" i="1" a="1"/>
  <c r="J6" i="1"/>
  <c r="K6" i="1" a="1"/>
  <c r="K6" i="1"/>
  <c r="L6" i="1" a="1"/>
  <c r="L6" i="1"/>
  <c r="M6" i="1" a="1"/>
  <c r="M6" i="1"/>
  <c r="N6" i="1" a="1"/>
  <c r="N6" i="1"/>
  <c r="F6" i="1" l="1" a="1"/>
  <c r="F6" i="1" s="1"/>
  <c r="E32" i="1" l="1"/>
  <c r="E41" i="1"/>
  <c r="F41" i="1"/>
  <c r="G41" i="1"/>
  <c r="H41" i="1"/>
  <c r="I41" i="1"/>
  <c r="E42" i="1"/>
  <c r="F42" i="1"/>
  <c r="G42" i="1"/>
  <c r="H42" i="1"/>
  <c r="I42" i="1"/>
  <c r="E43" i="1"/>
  <c r="F43" i="1"/>
  <c r="G43" i="1"/>
  <c r="H43" i="1"/>
  <c r="I43" i="1"/>
  <c r="E44" i="1"/>
  <c r="F44" i="1"/>
  <c r="G44" i="1"/>
  <c r="H44" i="1"/>
  <c r="I44" i="1"/>
  <c r="F40" i="1"/>
  <c r="G40" i="1"/>
  <c r="H40" i="1"/>
  <c r="I40" i="1"/>
  <c r="E40" i="1"/>
  <c r="E33" i="1"/>
  <c r="F33" i="1"/>
  <c r="G33" i="1"/>
  <c r="H33" i="1"/>
  <c r="I33" i="1"/>
  <c r="E34" i="1"/>
  <c r="F34" i="1"/>
  <c r="G34" i="1"/>
  <c r="H34" i="1"/>
  <c r="I34" i="1"/>
  <c r="E35" i="1"/>
  <c r="F35" i="1"/>
  <c r="G35" i="1"/>
  <c r="H35" i="1"/>
  <c r="I35" i="1"/>
  <c r="E36" i="1"/>
  <c r="F36" i="1"/>
  <c r="G36" i="1"/>
  <c r="H36" i="1"/>
  <c r="I36" i="1"/>
  <c r="F32" i="1"/>
  <c r="G32" i="1"/>
  <c r="H32" i="1"/>
  <c r="I32" i="1"/>
  <c r="C6" i="1" l="1"/>
  <c r="C7" i="1" s="1"/>
  <c r="C8" i="1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C19" i="1"/>
  <c r="B20" i="1"/>
  <c r="C20" i="1" s="1"/>
  <c r="C16" i="1"/>
  <c r="C18" i="1"/>
  <c r="C17" i="1"/>
  <c r="B17" i="1"/>
  <c r="C15" i="1"/>
  <c r="C11" i="1"/>
  <c r="C10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<sst xmlns="http://schemas.openxmlformats.org/spreadsheetml/2006/main" count="60" uniqueCount="31">
  <si>
    <t>Investment</t>
  </si>
  <si>
    <t>Inflow</t>
  </si>
  <si>
    <t>Outflow</t>
  </si>
  <si>
    <t>Amount</t>
  </si>
  <si>
    <t>Return</t>
  </si>
  <si>
    <t>A</t>
  </si>
  <si>
    <t>B</t>
  </si>
  <si>
    <t>C</t>
  </si>
  <si>
    <t>D</t>
  </si>
  <si>
    <t xml:space="preserve">Month of Cashflow </t>
  </si>
  <si>
    <t>Available</t>
  </si>
  <si>
    <t>Matures</t>
  </si>
  <si>
    <t>Return of Maturity</t>
  </si>
  <si>
    <t>Every year</t>
  </si>
  <si>
    <t>1 year</t>
  </si>
  <si>
    <t>1, 3, 5, 7</t>
  </si>
  <si>
    <t>2 years</t>
  </si>
  <si>
    <t>1, 4</t>
  </si>
  <si>
    <t>3 years</t>
  </si>
  <si>
    <t>7 years</t>
  </si>
  <si>
    <t>T1</t>
  </si>
  <si>
    <t>W1</t>
  </si>
  <si>
    <t xml:space="preserve">Invoice Category </t>
  </si>
  <si>
    <t xml:space="preserve">Sum of Year 2023 </t>
  </si>
  <si>
    <t xml:space="preserve">office supplies allowable </t>
  </si>
  <si>
    <t xml:space="preserve">office supplies unallowable </t>
  </si>
  <si>
    <t xml:space="preserve">office supplies </t>
  </si>
  <si>
    <t>Grand Total</t>
  </si>
  <si>
    <t xml:space="preserve">Sum of Year 2024 </t>
  </si>
  <si>
    <t>Surplus Funds</t>
  </si>
  <si>
    <t>Req'd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</si>
</sst>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&quot;$&quot;#,##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3F3F3F"/>
      <name val="Verdana"/>
      <family val="2"/>
    </font>
    <font>
      <b/>
      <sz val="11"/>
      <color theme="6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0E6F5"/>
        <bgColor rgb="FFC0E6F5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4" xfId="0" applyFont="1" applyBorder="1"/>
    <xf numFmtId="9" fontId="4" fillId="0" borderId="4" xfId="0" applyNumberFormat="1" applyFont="1" applyBorder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64" fontId="5" fillId="0" borderId="0" xfId="0" applyNumberFormat="1" applyFont="1"/>
    <xf numFmtId="9" fontId="0" fillId="0" borderId="0" xfId="2" applyFont="1"/>
    <xf numFmtId="43" fontId="0" fillId="0" borderId="0" xfId="1" applyFont="1"/>
    <xf numFmtId="0" fontId="6" fillId="3" borderId="0" xfId="0" applyFont="1" applyFill="1"/>
    <xf numFmtId="0" fontId="7" fillId="0" borderId="0" xfId="0" applyFont="1"/>
    <xf numFmtId="8" fontId="7" fillId="0" borderId="0" xfId="0" applyNumberFormat="1" applyFont="1"/>
    <xf numFmtId="8" fontId="6" fillId="3" borderId="0" xfId="0" applyNumberFormat="1" applyFont="1" applyFill="1"/>
    <xf numFmtId="44" fontId="8" fillId="4" borderId="5" xfId="3" applyFont="1" applyFill="1" applyBorder="1"/>
    <xf numFmtId="44" fontId="9" fillId="4" borderId="0" xfId="3" applyFont="1" applyFill="1"/>
    <xf numFmtId="165" fontId="2" fillId="0" borderId="0" xfId="3" applyNumberFormat="1" applyFont="1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44"/>
  <sheetViews>
    <sheetView tabSelected="1" zoomScale="54" zoomScaleNormal="68" workbookViewId="0">
      <selection activeCell="C19" sqref="C19"/>
    </sheetView>
  </sheetViews>
  <sheetFormatPr defaultRowHeight="14.5" x14ac:dyDescent="0.35"/>
  <cols>
    <col min="1" max="1" width="17.81640625" customWidth="1"/>
    <col min="2" max="2" width="13.26953125" customWidth="1"/>
    <col min="3" max="3" width="12" customWidth="1"/>
    <col min="4" max="4" width="13.26953125" customWidth="1"/>
    <col min="5" max="5" width="15" customWidth="1"/>
    <col min="13" max="13" width="11.6328125" bestFit="1" customWidth="1"/>
    <col min="16" max="16" width="12.81640625" customWidth="1"/>
    <col min="17" max="17" width="12.54296875" customWidth="1"/>
    <col min="18" max="18" width="13" customWidth="1"/>
    <col min="19" max="19" width="17.453125" customWidth="1"/>
    <col min="20" max="20" width="10.81640625" bestFit="1" customWidth="1"/>
    <col min="21" max="21" width="9.54296875" bestFit="1" customWidth="1"/>
    <col min="22" max="22" width="20.26953125" bestFit="1" customWidth="1"/>
  </cols>
  <sheetData>
    <row r="4" spans="1:19" x14ac:dyDescent="0.35">
      <c r="B4" t="s">
        <v>9</v>
      </c>
    </row>
    <row r="5" spans="1:19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</row>
    <row r="6" spans="1:19" ht="15" customHeight="1" x14ac:dyDescent="0.35">
      <c r="A6" s="2" t="s">
        <v>5</v>
      </c>
      <c r="B6">
        <v>1</v>
      </c>
      <c r="C6">
        <f>B6+1</f>
        <v>2</v>
      </c>
      <c r="D6" s="10">
        <v>0</v>
      </c>
      <c r="E6" s="9">
        <f t="shared" ref="E6:E20" si="0">_xlfn.XLOOKUP(A6,P$7:P$10,S$7:S$10)</f>
        <v>0.06</v>
      </c>
      <c r="F6" s="8" cm="1">
        <f t="array" ref="F6">_xlfn.IFS(
$B6=F$5,-1,
$C6=F$5,1+$E6,
AND($B6&lt;F$5,$C6&gt;F$5),"&lt;---&gt;",
TRUE,""
)</f>
        <v>-1</v>
      </c>
      <c r="G6" s="8" cm="1">
        <f t="array" ref="G6">_xlfn.IFS(
$B6=G$5,-1,
$C6=G$5,1+$E6,
AND($B6&lt;G$5,$C6&gt;G$5),"&lt;---&gt;",
TRUE,""
)</f>
        <v>1.06</v>
      </c>
      <c r="H6" s="8" t="str" cm="1">
        <f t="array" ref="H6">_xlfn.IFS(
$B6=H$5,-1,
$C6=H$5,1+$E6,
AND($B6&lt;H$5,$C6&gt;H$5),"&lt;---&gt;",
TRUE,""
)</f>
        <v/>
      </c>
      <c r="I6" s="8" t="str" cm="1">
        <f t="array" ref="I6">_xlfn.IFS(
$B6=I$5,-1,
$C6=I$5,1+$E6,
AND($B6&lt;I$5,$C6&gt;I$5),"&lt;---&gt;",
TRUE,""
)</f>
        <v/>
      </c>
      <c r="J6" s="8" t="str" cm="1">
        <f t="array" ref="J6">_xlfn.IFS(
$B6=J$5,-1,
$C6=J$5,1+$E6,
AND($B6&lt;J$5,$C6&gt;J$5),"&lt;---&gt;",
TRUE,""
)</f>
        <v/>
      </c>
      <c r="K6" s="8" t="str" cm="1">
        <f t="array" ref="K6">_xlfn.IFS(
$B6=K$5,-1,
$C6=K$5,1+$E6,
AND($B6&lt;K$5,$C6&gt;K$5),"&lt;---&gt;",
TRUE,""
)</f>
        <v/>
      </c>
      <c r="L6" s="8" t="str" cm="1">
        <f t="array" ref="L6">_xlfn.IFS(
$B6=L$5,-1,
$C6=L$5,1+$E6,
AND($B6&lt;L$5,$C6&gt;L$5),"&lt;---&gt;",
TRUE,""
)</f>
        <v/>
      </c>
      <c r="M6" s="8" t="str" cm="1">
        <f t="array" ref="M6">_xlfn.IFS(
$B6=M$5,-1,
$C6=M$5,1+$E6,
AND($B6&lt;M$5,$C6&gt;M$5),"&lt;---&gt;",
TRUE,""
)</f>
        <v/>
      </c>
      <c r="N6" s="8" t="str" cm="1">
        <f t="array" ref="N6">_xlfn.IFS(
$B6=N$5,-1,
$C6=N$5,1+$E6,
AND($B6&lt;N$5,$C6&gt;N$5),"&lt;---&gt;",
TRUE,""
)</f>
        <v/>
      </c>
      <c r="P6" s="6" t="s">
        <v>0</v>
      </c>
      <c r="Q6" s="6" t="s">
        <v>10</v>
      </c>
      <c r="R6" s="6" t="s">
        <v>11</v>
      </c>
      <c r="S6" s="6" t="s">
        <v>12</v>
      </c>
    </row>
    <row r="7" spans="1:19" x14ac:dyDescent="0.35">
      <c r="A7" s="2" t="s">
        <v>6</v>
      </c>
      <c r="B7">
        <v>1</v>
      </c>
      <c r="C7">
        <f>B7+C6</f>
        <v>3</v>
      </c>
      <c r="D7" s="10">
        <v>0</v>
      </c>
      <c r="E7" s="9">
        <f t="shared" si="0"/>
        <v>0.14000000000000001</v>
      </c>
      <c r="F7" s="8" cm="1">
        <f t="array" ref="F7">_xlfn.IFS(
$B7=F$5,-1,
$C7=F$5,1+$E7,
AND($B7&lt;F$5,$C7&gt;F$5),"&lt;---&gt;",
TRUE,""
)</f>
        <v>-1</v>
      </c>
      <c r="G7" s="8" t="str" cm="1">
        <f t="array" ref="G7">_xlfn.IFS(
$B7=G$5,-1,
$C7=G$5,1+$E7,
AND($B7&lt;G$5,$C7&gt;G$5),"&lt;---&gt;",
TRUE,""
)</f>
        <v>&lt;---&gt;</v>
      </c>
      <c r="H7" s="8" cm="1">
        <f t="array" ref="H7">_xlfn.IFS(
$B7=H$5,-1,
$C7=H$5,1+$E7,
AND($B7&lt;H$5,$C7&gt;H$5),"&lt;---&gt;",
TRUE,""
)</f>
        <v>1.1400000000000001</v>
      </c>
      <c r="I7" s="8" t="str" cm="1">
        <f t="array" ref="I7">_xlfn.IFS(
$B7=I$5,-1,
$C7=I$5,1+$E7,
AND($B7&lt;I$5,$C7&gt;I$5),"&lt;---&gt;",
TRUE,""
)</f>
        <v/>
      </c>
      <c r="J7" s="8" t="str" cm="1">
        <f t="array" ref="J7">_xlfn.IFS(
$B7=J$5,-1,
$C7=J$5,1+$E7,
AND($B7&lt;J$5,$C7&gt;J$5),"&lt;---&gt;",
TRUE,""
)</f>
        <v/>
      </c>
      <c r="K7" s="8" t="str" cm="1">
        <f t="array" ref="K7">_xlfn.IFS(
$B7=K$5,-1,
$C7=K$5,1+$E7,
AND($B7&lt;K$5,$C7&gt;K$5),"&lt;---&gt;",
TRUE,""
)</f>
        <v/>
      </c>
      <c r="L7" s="8" t="str" cm="1">
        <f t="array" ref="L7">_xlfn.IFS(
$B7=L$5,-1,
$C7=L$5,1+$E7,
AND($B7&lt;L$5,$C7&gt;L$5),"&lt;---&gt;",
TRUE,""
)</f>
        <v/>
      </c>
      <c r="M7" s="8" t="str" cm="1">
        <f t="array" ref="M7">_xlfn.IFS(
$B7=M$5,-1,
$C7=M$5,1+$E7,
AND($B7&lt;M$5,$C7&gt;M$5),"&lt;---&gt;",
TRUE,""
)</f>
        <v/>
      </c>
      <c r="N7" s="8" t="str" cm="1">
        <f t="array" ref="N7">_xlfn.IFS(
$B7=N$5,-1,
$C7=N$5,1+$E7,
AND($B7&lt;N$5,$C7&gt;N$5),"&lt;---&gt;",
TRUE,""
)</f>
        <v/>
      </c>
      <c r="P7" s="6" t="s">
        <v>5</v>
      </c>
      <c r="Q7" s="6" t="s">
        <v>13</v>
      </c>
      <c r="R7" s="6" t="s">
        <v>14</v>
      </c>
      <c r="S7" s="7">
        <v>0.06</v>
      </c>
    </row>
    <row r="8" spans="1:19" x14ac:dyDescent="0.35">
      <c r="A8" s="2" t="s">
        <v>7</v>
      </c>
      <c r="B8">
        <v>1</v>
      </c>
      <c r="C8">
        <f>B8+C7</f>
        <v>4</v>
      </c>
      <c r="D8" s="10">
        <v>0</v>
      </c>
      <c r="E8" s="9">
        <f t="shared" si="0"/>
        <v>0.18</v>
      </c>
      <c r="F8" s="8" cm="1">
        <f t="array" ref="F8">_xlfn.IFS(
$B8=F$5,-1,
$C8=F$5,1+$E8,
AND($B8&lt;F$5,$C8&gt;F$5),"&lt;---&gt;",
TRUE,""
)</f>
        <v>-1</v>
      </c>
      <c r="G8" s="8" t="str" cm="1">
        <f t="array" ref="G8">_xlfn.IFS(
$B8=G$5,-1,
$C8=G$5,1+$E8,
AND($B8&lt;G$5,$C8&gt;G$5),"&lt;---&gt;",
TRUE,""
)</f>
        <v>&lt;---&gt;</v>
      </c>
      <c r="H8" s="8" t="str" cm="1">
        <f t="array" ref="H8">_xlfn.IFS(
$B8=H$5,-1,
$C8=H$5,1+$E8,
AND($B8&lt;H$5,$C8&gt;H$5),"&lt;---&gt;",
TRUE,""
)</f>
        <v>&lt;---&gt;</v>
      </c>
      <c r="I8" s="8" cm="1">
        <f t="array" ref="I8">_xlfn.IFS(
$B8=I$5,-1,
$C8=I$5,1+$E8,
AND($B8&lt;I$5,$C8&gt;I$5),"&lt;---&gt;",
TRUE,""
)</f>
        <v>1.18</v>
      </c>
      <c r="J8" s="8" t="str" cm="1">
        <f t="array" ref="J8">_xlfn.IFS(
$B8=J$5,-1,
$C8=J$5,1+$E8,
AND($B8&lt;J$5,$C8&gt;J$5),"&lt;---&gt;",
TRUE,""
)</f>
        <v/>
      </c>
      <c r="K8" s="8" t="str" cm="1">
        <f t="array" ref="K8">_xlfn.IFS(
$B8=K$5,-1,
$C8=K$5,1+$E8,
AND($B8&lt;K$5,$C8&gt;K$5),"&lt;---&gt;",
TRUE,""
)</f>
        <v/>
      </c>
      <c r="L8" s="8" t="str" cm="1">
        <f t="array" ref="L8">_xlfn.IFS(
$B8=L$5,-1,
$C8=L$5,1+$E8,
AND($B8&lt;L$5,$C8&gt;L$5),"&lt;---&gt;",
TRUE,""
)</f>
        <v/>
      </c>
      <c r="M8" s="8" t="str" cm="1">
        <f t="array" ref="M8">_xlfn.IFS(
$B8=M$5,-1,
$C8=M$5,1+$E8,
AND($B8&lt;M$5,$C8&gt;M$5),"&lt;---&gt;",
TRUE,""
)</f>
        <v/>
      </c>
      <c r="N8" s="8" t="str" cm="1">
        <f t="array" ref="N8">_xlfn.IFS(
$B8=N$5,-1,
$C8=N$5,1+$E8,
AND($B8&lt;N$5,$C8&gt;N$5),"&lt;---&gt;",
TRUE,""
)</f>
        <v/>
      </c>
      <c r="P8" s="6" t="s">
        <v>6</v>
      </c>
      <c r="Q8" s="6" t="s">
        <v>15</v>
      </c>
      <c r="R8" s="6" t="s">
        <v>16</v>
      </c>
      <c r="S8" s="7">
        <v>0.14000000000000001</v>
      </c>
    </row>
    <row r="9" spans="1:19" x14ac:dyDescent="0.35">
      <c r="A9" s="3" t="s">
        <v>8</v>
      </c>
      <c r="B9">
        <v>1</v>
      </c>
      <c r="C9">
        <f>7</f>
        <v>7</v>
      </c>
      <c r="D9" s="10">
        <v>0</v>
      </c>
      <c r="E9" s="9">
        <f t="shared" si="0"/>
        <v>0.65</v>
      </c>
      <c r="F9" s="8" cm="1">
        <f t="array" ref="F9">_xlfn.IFS(
$B9=F$5,-1,
$C9=F$5,1+$E9,
AND($B9&lt;F$5,$C9&gt;F$5),"&lt;---&gt;",
TRUE,""
)</f>
        <v>-1</v>
      </c>
      <c r="G9" s="8" t="str" cm="1">
        <f t="array" ref="G9">_xlfn.IFS(
$B9=G$5,-1,
$C9=G$5,1+$E9,
AND($B9&lt;G$5,$C9&gt;G$5),"&lt;---&gt;",
TRUE,""
)</f>
        <v>&lt;---&gt;</v>
      </c>
      <c r="H9" s="8" t="str" cm="1">
        <f t="array" ref="H9">_xlfn.IFS(
$B9=H$5,-1,
$C9=H$5,1+$E9,
AND($B9&lt;H$5,$C9&gt;H$5),"&lt;---&gt;",
TRUE,""
)</f>
        <v>&lt;---&gt;</v>
      </c>
      <c r="I9" s="8" t="str" cm="1">
        <f t="array" ref="I9">_xlfn.IFS(
$B9=I$5,-1,
$C9=I$5,1+$E9,
AND($B9&lt;I$5,$C9&gt;I$5),"&lt;---&gt;",
TRUE,""
)</f>
        <v>&lt;---&gt;</v>
      </c>
      <c r="J9" s="8" t="str" cm="1">
        <f t="array" ref="J9">_xlfn.IFS(
$B9=J$5,-1,
$C9=J$5,1+$E9,
AND($B9&lt;J$5,$C9&gt;J$5),"&lt;---&gt;",
TRUE,""
)</f>
        <v>&lt;---&gt;</v>
      </c>
      <c r="K9" s="8" t="str" cm="1">
        <f t="array" ref="K9">_xlfn.IFS(
$B9=K$5,-1,
$C9=K$5,1+$E9,
AND($B9&lt;K$5,$C9&gt;K$5),"&lt;---&gt;",
TRUE,""
)</f>
        <v>&lt;---&gt;</v>
      </c>
      <c r="L9" s="8" cm="1">
        <f t="array" ref="L9">_xlfn.IFS(
$B9=L$5,-1,
$C9=L$5,1+$E9,
AND($B9&lt;L$5,$C9&gt;L$5),"&lt;---&gt;",
TRUE,""
)</f>
        <v>1.65</v>
      </c>
      <c r="M9" s="8" t="str" cm="1">
        <f t="array" ref="M9">_xlfn.IFS(
$B9=M$5,-1,
$C9=M$5,1+$E9,
AND($B9&lt;M$5,$C9&gt;M$5),"&lt;---&gt;",
TRUE,""
)</f>
        <v/>
      </c>
      <c r="N9" s="8" t="str" cm="1">
        <f t="array" ref="N9">_xlfn.IFS(
$B9=N$5,-1,
$C9=N$5,1+$E9,
AND($B9&lt;N$5,$C9&gt;N$5),"&lt;---&gt;",
TRUE,""
)</f>
        <v/>
      </c>
      <c r="P9" s="6" t="s">
        <v>7</v>
      </c>
      <c r="Q9" s="6" t="s">
        <v>17</v>
      </c>
      <c r="R9" s="6" t="s">
        <v>18</v>
      </c>
      <c r="S9" s="7">
        <v>0.18</v>
      </c>
    </row>
    <row r="10" spans="1:19" x14ac:dyDescent="0.35">
      <c r="A10" s="3" t="s">
        <v>5</v>
      </c>
      <c r="B10">
        <v>2</v>
      </c>
      <c r="C10">
        <f>B10+1</f>
        <v>3</v>
      </c>
      <c r="D10" s="10">
        <v>0</v>
      </c>
      <c r="E10" s="9">
        <f t="shared" si="0"/>
        <v>0.06</v>
      </c>
      <c r="F10" s="8" t="str" cm="1">
        <f t="array" ref="F10">_xlfn.IFS(
$B10=F$5,-1,
$C10=F$5,1+$E10,
AND($B10&lt;F$5,$C10&gt;F$5),"&lt;---&gt;",
TRUE,""
)</f>
        <v/>
      </c>
      <c r="G10" s="8" cm="1">
        <f t="array" ref="G10">_xlfn.IFS(
$B10=G$5,-1,
$C10=G$5,1+$E10,
AND($B10&lt;G$5,$C10&gt;G$5),"&lt;---&gt;",
TRUE,""
)</f>
        <v>-1</v>
      </c>
      <c r="H10" s="8" cm="1">
        <f t="array" ref="H10">_xlfn.IFS(
$B10=H$5,-1,
$C10=H$5,1+$E10,
AND($B10&lt;H$5,$C10&gt;H$5),"&lt;---&gt;",
TRUE,""
)</f>
        <v>1.06</v>
      </c>
      <c r="I10" s="8" t="str" cm="1">
        <f t="array" ref="I10">_xlfn.IFS(
$B10=I$5,-1,
$C10=I$5,1+$E10,
AND($B10&lt;I$5,$C10&gt;I$5),"&lt;---&gt;",
TRUE,""
)</f>
        <v/>
      </c>
      <c r="J10" s="8" t="str" cm="1">
        <f t="array" ref="J10">_xlfn.IFS(
$B10=J$5,-1,
$C10=J$5,1+$E10,
AND($B10&lt;J$5,$C10&gt;J$5),"&lt;---&gt;",
TRUE,""
)</f>
        <v/>
      </c>
      <c r="K10" s="8" t="str" cm="1">
        <f t="array" ref="K10">_xlfn.IFS(
$B10=K$5,-1,
$C10=K$5,1+$E10,
AND($B10&lt;K$5,$C10&gt;K$5),"&lt;---&gt;",
TRUE,""
)</f>
        <v/>
      </c>
      <c r="L10" s="8" t="str" cm="1">
        <f t="array" ref="L10">_xlfn.IFS(
$B10=L$5,-1,
$C10=L$5,1+$E10,
AND($B10&lt;L$5,$C10&gt;L$5),"&lt;---&gt;",
TRUE,""
)</f>
        <v/>
      </c>
      <c r="M10" s="8" t="str" cm="1">
        <f t="array" ref="M10">_xlfn.IFS(
$B10=M$5,-1,
$C10=M$5,1+$E10,
AND($B10&lt;M$5,$C10&gt;M$5),"&lt;---&gt;",
TRUE,""
)</f>
        <v/>
      </c>
      <c r="N10" s="8" t="str" cm="1">
        <f t="array" ref="N10">_xlfn.IFS(
$B10=N$5,-1,
$C10=N$5,1+$E10,
AND($B10&lt;N$5,$C10&gt;N$5),"&lt;---&gt;",
TRUE,""
)</f>
        <v/>
      </c>
      <c r="P10" s="6" t="s">
        <v>8</v>
      </c>
      <c r="Q10" s="6">
        <v>1</v>
      </c>
      <c r="R10" s="6" t="s">
        <v>19</v>
      </c>
      <c r="S10" s="7">
        <v>0.65</v>
      </c>
    </row>
    <row r="11" spans="1:19" x14ac:dyDescent="0.35">
      <c r="A11" s="2" t="s">
        <v>5</v>
      </c>
      <c r="B11">
        <v>3</v>
      </c>
      <c r="C11">
        <f>B11+1</f>
        <v>4</v>
      </c>
      <c r="D11" s="10">
        <v>0</v>
      </c>
      <c r="E11" s="9">
        <f t="shared" si="0"/>
        <v>0.06</v>
      </c>
      <c r="F11" s="8" t="str" cm="1">
        <f t="array" ref="F11">_xlfn.IFS(
$B11=F$5,-1,
$C11=F$5,1+$E11,
AND($B11&lt;F$5,$C11&gt;F$5),"&lt;---&gt;",
TRUE,""
)</f>
        <v/>
      </c>
      <c r="G11" s="8" t="str" cm="1">
        <f t="array" ref="G11">_xlfn.IFS(
$B11=G$5,-1,
$C11=G$5,1+$E11,
AND($B11&lt;G$5,$C11&gt;G$5),"&lt;---&gt;",
TRUE,""
)</f>
        <v/>
      </c>
      <c r="H11" s="8" cm="1">
        <f t="array" ref="H11">_xlfn.IFS(
$B11=H$5,-1,
$C11=H$5,1+$E11,
AND($B11&lt;H$5,$C11&gt;H$5),"&lt;---&gt;",
TRUE,""
)</f>
        <v>-1</v>
      </c>
      <c r="I11" s="8" cm="1">
        <f t="array" ref="I11">_xlfn.IFS(
$B11=I$5,-1,
$C11=I$5,1+$E11,
AND($B11&lt;I$5,$C11&gt;I$5),"&lt;---&gt;",
TRUE,""
)</f>
        <v>1.06</v>
      </c>
      <c r="J11" s="8" t="str" cm="1">
        <f t="array" ref="J11">_xlfn.IFS(
$B11=J$5,-1,
$C11=J$5,1+$E11,
AND($B11&lt;J$5,$C11&gt;J$5),"&lt;---&gt;",
TRUE,""
)</f>
        <v/>
      </c>
      <c r="K11" s="8" t="str" cm="1">
        <f t="array" ref="K11">_xlfn.IFS(
$B11=K$5,-1,
$C11=K$5,1+$E11,
AND($B11&lt;K$5,$C11&gt;K$5),"&lt;---&gt;",
TRUE,""
)</f>
        <v/>
      </c>
      <c r="L11" s="8" t="str" cm="1">
        <f t="array" ref="L11">_xlfn.IFS(
$B11=L$5,-1,
$C11=L$5,1+$E11,
AND($B11&lt;L$5,$C11&gt;L$5),"&lt;---&gt;",
TRUE,""
)</f>
        <v/>
      </c>
      <c r="M11" s="8" t="str" cm="1">
        <f t="array" ref="M11">_xlfn.IFS(
$B11=M$5,-1,
$C11=M$5,1+$E11,
AND($B11&lt;M$5,$C11&gt;M$5),"&lt;---&gt;",
TRUE,""
)</f>
        <v/>
      </c>
      <c r="N11" s="8" t="str" cm="1">
        <f t="array" ref="N11">_xlfn.IFS(
$B11=N$5,-1,
$C11=N$5,1+$E11,
AND($B11&lt;N$5,$C11&gt;N$5),"&lt;---&gt;",
TRUE,""
)</f>
        <v/>
      </c>
    </row>
    <row r="12" spans="1:19" x14ac:dyDescent="0.35">
      <c r="A12" s="2" t="s">
        <v>6</v>
      </c>
      <c r="B12">
        <v>3</v>
      </c>
      <c r="C12">
        <v>5</v>
      </c>
      <c r="D12" s="10">
        <v>0</v>
      </c>
      <c r="E12" s="9">
        <f t="shared" si="0"/>
        <v>0.14000000000000001</v>
      </c>
      <c r="F12" s="8" t="str" cm="1">
        <f t="array" ref="F12">_xlfn.IFS(
$B12=F$5,-1,
$C12=F$5,1+$E12,
AND($B12&lt;F$5,$C12&gt;F$5),"&lt;---&gt;",
TRUE,""
)</f>
        <v/>
      </c>
      <c r="G12" s="8" t="str" cm="1">
        <f t="array" ref="G12">_xlfn.IFS(
$B12=G$5,-1,
$C12=G$5,1+$E12,
AND($B12&lt;G$5,$C12&gt;G$5),"&lt;---&gt;",
TRUE,""
)</f>
        <v/>
      </c>
      <c r="H12" s="8" cm="1">
        <f t="array" ref="H12">_xlfn.IFS(
$B12=H$5,-1,
$C12=H$5,1+$E12,
AND($B12&lt;H$5,$C12&gt;H$5),"&lt;---&gt;",
TRUE,""
)</f>
        <v>-1</v>
      </c>
      <c r="I12" s="8" t="str" cm="1">
        <f t="array" ref="I12">_xlfn.IFS(
$B12=I$5,-1,
$C12=I$5,1+$E12,
AND($B12&lt;I$5,$C12&gt;I$5),"&lt;---&gt;",
TRUE,""
)</f>
        <v>&lt;---&gt;</v>
      </c>
      <c r="J12" s="8" cm="1">
        <f t="array" ref="J12">_xlfn.IFS(
$B12=J$5,-1,
$C12=J$5,1+$E12,
AND($B12&lt;J$5,$C12&gt;J$5),"&lt;---&gt;",
TRUE,""
)</f>
        <v>1.1400000000000001</v>
      </c>
      <c r="K12" s="8" t="str" cm="1">
        <f t="array" ref="K12">_xlfn.IFS(
$B12=K$5,-1,
$C12=K$5,1+$E12,
AND($B12&lt;K$5,$C12&gt;K$5),"&lt;---&gt;",
TRUE,""
)</f>
        <v/>
      </c>
      <c r="L12" s="8" t="str" cm="1">
        <f t="array" ref="L12">_xlfn.IFS(
$B12=L$5,-1,
$C12=L$5,1+$E12,
AND($B12&lt;L$5,$C12&gt;L$5),"&lt;---&gt;",
TRUE,""
)</f>
        <v/>
      </c>
      <c r="M12" s="8" t="str" cm="1">
        <f t="array" ref="M12">_xlfn.IFS(
$B12=M$5,-1,
$C12=M$5,1+$E12,
AND($B12&lt;M$5,$C12&gt;M$5),"&lt;---&gt;",
TRUE,""
)</f>
        <v/>
      </c>
      <c r="N12" s="8" t="str" cm="1">
        <f t="array" ref="N12">_xlfn.IFS(
$B12=N$5,-1,
$C12=N$5,1+$E12,
AND($B12&lt;N$5,$C12&gt;N$5),"&lt;---&gt;",
TRUE,""
)</f>
        <v/>
      </c>
    </row>
    <row r="13" spans="1:19" x14ac:dyDescent="0.35">
      <c r="A13" s="4" t="s">
        <v>5</v>
      </c>
      <c r="B13">
        <v>4</v>
      </c>
      <c r="C13">
        <v>5</v>
      </c>
      <c r="D13" s="10">
        <v>0</v>
      </c>
      <c r="E13" s="9">
        <f t="shared" si="0"/>
        <v>0.06</v>
      </c>
      <c r="F13" s="8" t="str" cm="1">
        <f t="array" ref="F13">_xlfn.IFS(
$B13=F$5,-1,
$C13=F$5,1+$E13,
AND($B13&lt;F$5,$C13&gt;F$5),"&lt;---&gt;",
TRUE,""
)</f>
        <v/>
      </c>
      <c r="G13" s="8" t="str" cm="1">
        <f t="array" ref="G13">_xlfn.IFS(
$B13=G$5,-1,
$C13=G$5,1+$E13,
AND($B13&lt;G$5,$C13&gt;G$5),"&lt;---&gt;",
TRUE,""
)</f>
        <v/>
      </c>
      <c r="H13" s="8" t="str" cm="1">
        <f t="array" ref="H13">_xlfn.IFS(
$B13=H$5,-1,
$C13=H$5,1+$E13,
AND($B13&lt;H$5,$C13&gt;H$5),"&lt;---&gt;",
TRUE,""
)</f>
        <v/>
      </c>
      <c r="I13" s="8" cm="1">
        <f t="array" ref="I13">_xlfn.IFS(
$B13=I$5,-1,
$C13=I$5,1+$E13,
AND($B13&lt;I$5,$C13&gt;I$5),"&lt;---&gt;",
TRUE,""
)</f>
        <v>-1</v>
      </c>
      <c r="J13" s="8" cm="1">
        <f t="array" ref="J13">_xlfn.IFS(
$B13=J$5,-1,
$C13=J$5,1+$E13,
AND($B13&lt;J$5,$C13&gt;J$5),"&lt;---&gt;",
TRUE,""
)</f>
        <v>1.06</v>
      </c>
      <c r="K13" s="8" t="str" cm="1">
        <f t="array" ref="K13">_xlfn.IFS(
$B13=K$5,-1,
$C13=K$5,1+$E13,
AND($B13&lt;K$5,$C13&gt;K$5),"&lt;---&gt;",
TRUE,""
)</f>
        <v/>
      </c>
      <c r="L13" s="8" t="str" cm="1">
        <f t="array" ref="L13">_xlfn.IFS(
$B13=L$5,-1,
$C13=L$5,1+$E13,
AND($B13&lt;L$5,$C13&gt;L$5),"&lt;---&gt;",
TRUE,""
)</f>
        <v/>
      </c>
      <c r="M13" s="8" t="str" cm="1">
        <f t="array" ref="M13">_xlfn.IFS(
$B13=M$5,-1,
$C13=M$5,1+$E13,
AND($B13&lt;M$5,$C13&gt;M$5),"&lt;---&gt;",
TRUE,""
)</f>
        <v/>
      </c>
      <c r="N13" s="8" t="str" cm="1">
        <f t="array" ref="N13">_xlfn.IFS(
$B13=N$5,-1,
$C13=N$5,1+$E13,
AND($B13&lt;N$5,$C13&gt;N$5),"&lt;---&gt;",
TRUE,""
)</f>
        <v/>
      </c>
    </row>
    <row r="14" spans="1:19" x14ac:dyDescent="0.35">
      <c r="A14" s="2" t="s">
        <v>7</v>
      </c>
      <c r="B14">
        <v>4</v>
      </c>
      <c r="C14">
        <v>7</v>
      </c>
      <c r="D14" s="10">
        <v>0</v>
      </c>
      <c r="E14" s="9">
        <f t="shared" si="0"/>
        <v>0.18</v>
      </c>
      <c r="F14" s="8" t="str" cm="1">
        <f t="array" ref="F14">_xlfn.IFS(
$B14=F$5,-1,
$C14=F$5,1+$E14,
AND($B14&lt;F$5,$C14&gt;F$5),"&lt;---&gt;",
TRUE,""
)</f>
        <v/>
      </c>
      <c r="G14" s="8" t="str" cm="1">
        <f t="array" ref="G14">_xlfn.IFS(
$B14=G$5,-1,
$C14=G$5,1+$E14,
AND($B14&lt;G$5,$C14&gt;G$5),"&lt;---&gt;",
TRUE,""
)</f>
        <v/>
      </c>
      <c r="H14" s="8" t="str" cm="1">
        <f t="array" ref="H14">_xlfn.IFS(
$B14=H$5,-1,
$C14=H$5,1+$E14,
AND($B14&lt;H$5,$C14&gt;H$5),"&lt;---&gt;",
TRUE,""
)</f>
        <v/>
      </c>
      <c r="I14" s="8" cm="1">
        <f t="array" ref="I14">_xlfn.IFS(
$B14=I$5,-1,
$C14=I$5,1+$E14,
AND($B14&lt;I$5,$C14&gt;I$5),"&lt;---&gt;",
TRUE,""
)</f>
        <v>-1</v>
      </c>
      <c r="J14" s="8" t="str" cm="1">
        <f t="array" ref="J14">_xlfn.IFS(
$B14=J$5,-1,
$C14=J$5,1+$E14,
AND($B14&lt;J$5,$C14&gt;J$5),"&lt;---&gt;",
TRUE,""
)</f>
        <v>&lt;---&gt;</v>
      </c>
      <c r="K14" s="8" t="str" cm="1">
        <f t="array" ref="K14">_xlfn.IFS(
$B14=K$5,-1,
$C14=K$5,1+$E14,
AND($B14&lt;K$5,$C14&gt;K$5),"&lt;---&gt;",
TRUE,""
)</f>
        <v>&lt;---&gt;</v>
      </c>
      <c r="L14" s="8" cm="1">
        <f t="array" ref="L14">_xlfn.IFS(
$B14=L$5,-1,
$C14=L$5,1+$E14,
AND($B14&lt;L$5,$C14&gt;L$5),"&lt;---&gt;",
TRUE,""
)</f>
        <v>1.18</v>
      </c>
      <c r="M14" s="8" t="str" cm="1">
        <f t="array" ref="M14">_xlfn.IFS(
$B14=M$5,-1,
$C14=M$5,1+$E14,
AND($B14&lt;M$5,$C14&gt;M$5),"&lt;---&gt;",
TRUE,""
)</f>
        <v/>
      </c>
      <c r="N14" s="8" t="str" cm="1">
        <f t="array" ref="N14">_xlfn.IFS(
$B14=N$5,-1,
$C14=N$5,1+$E14,
AND($B14&lt;N$5,$C14&gt;N$5),"&lt;---&gt;",
TRUE,""
)</f>
        <v/>
      </c>
    </row>
    <row r="15" spans="1:19" x14ac:dyDescent="0.35">
      <c r="A15" s="4" t="s">
        <v>5</v>
      </c>
      <c r="B15">
        <v>5</v>
      </c>
      <c r="C15">
        <f>B15+1</f>
        <v>6</v>
      </c>
      <c r="D15" s="10">
        <v>0</v>
      </c>
      <c r="E15" s="9">
        <f t="shared" si="0"/>
        <v>0.06</v>
      </c>
      <c r="F15" s="8" t="str" cm="1">
        <f t="array" ref="F15">_xlfn.IFS(
$B15=F$5,-1,
$C15=F$5,1+$E15,
AND($B15&lt;F$5,$C15&gt;F$5),"&lt;---&gt;",
TRUE,""
)</f>
        <v/>
      </c>
      <c r="G15" s="8" t="str" cm="1">
        <f t="array" ref="G15">_xlfn.IFS(
$B15=G$5,-1,
$C15=G$5,1+$E15,
AND($B15&lt;G$5,$C15&gt;G$5),"&lt;---&gt;",
TRUE,""
)</f>
        <v/>
      </c>
      <c r="H15" s="8" t="str" cm="1">
        <f t="array" ref="H15">_xlfn.IFS(
$B15=H$5,-1,
$C15=H$5,1+$E15,
AND($B15&lt;H$5,$C15&gt;H$5),"&lt;---&gt;",
TRUE,""
)</f>
        <v/>
      </c>
      <c r="I15" s="8" t="str" cm="1">
        <f t="array" ref="I15">_xlfn.IFS(
$B15=I$5,-1,
$C15=I$5,1+$E15,
AND($B15&lt;I$5,$C15&gt;I$5),"&lt;---&gt;",
TRUE,""
)</f>
        <v/>
      </c>
      <c r="J15" s="8" cm="1">
        <f t="array" ref="J15">_xlfn.IFS(
$B15=J$5,-1,
$C15=J$5,1+$E15,
AND($B15&lt;J$5,$C15&gt;J$5),"&lt;---&gt;",
TRUE,""
)</f>
        <v>-1</v>
      </c>
      <c r="K15" s="8" cm="1">
        <f t="array" ref="K15">_xlfn.IFS(
$B15=K$5,-1,
$C15=K$5,1+$E15,
AND($B15&lt;K$5,$C15&gt;K$5),"&lt;---&gt;",
TRUE,""
)</f>
        <v>1.06</v>
      </c>
      <c r="L15" s="8" t="str" cm="1">
        <f t="array" ref="L15">_xlfn.IFS(
$B15=L$5,-1,
$C15=L$5,1+$E15,
AND($B15&lt;L$5,$C15&gt;L$5),"&lt;---&gt;",
TRUE,""
)</f>
        <v/>
      </c>
      <c r="M15" s="8" t="str" cm="1">
        <f t="array" ref="M15">_xlfn.IFS(
$B15=M$5,-1,
$C15=M$5,1+$E15,
AND($B15&lt;M$5,$C15&gt;M$5),"&lt;---&gt;",
TRUE,""
)</f>
        <v/>
      </c>
      <c r="N15" s="8" t="str" cm="1">
        <f t="array" ref="N15">_xlfn.IFS(
$B15=N$5,-1,
$C15=N$5,1+$E15,
AND($B15&lt;N$5,$C15&gt;N$5),"&lt;---&gt;",
TRUE,""
)</f>
        <v/>
      </c>
    </row>
    <row r="16" spans="1:19" x14ac:dyDescent="0.35">
      <c r="A16" s="2" t="s">
        <v>6</v>
      </c>
      <c r="B16">
        <v>5</v>
      </c>
      <c r="C16">
        <f>B16+2</f>
        <v>7</v>
      </c>
      <c r="D16" s="10">
        <v>0</v>
      </c>
      <c r="E16" s="9">
        <f t="shared" si="0"/>
        <v>0.14000000000000001</v>
      </c>
      <c r="F16" s="8" t="str" cm="1">
        <f t="array" ref="F16">_xlfn.IFS(
$B16=F$5,-1,
$C16=F$5,1+$E16,
AND($B16&lt;F$5,$C16&gt;F$5),"&lt;---&gt;",
TRUE,""
)</f>
        <v/>
      </c>
      <c r="G16" s="8" t="str" cm="1">
        <f t="array" ref="G16">_xlfn.IFS(
$B16=G$5,-1,
$C16=G$5,1+$E16,
AND($B16&lt;G$5,$C16&gt;G$5),"&lt;---&gt;",
TRUE,""
)</f>
        <v/>
      </c>
      <c r="H16" s="8" t="str" cm="1">
        <f t="array" ref="H16">_xlfn.IFS(
$B16=H$5,-1,
$C16=H$5,1+$E16,
AND($B16&lt;H$5,$C16&gt;H$5),"&lt;---&gt;",
TRUE,""
)</f>
        <v/>
      </c>
      <c r="I16" s="8" t="str" cm="1">
        <f t="array" ref="I16">_xlfn.IFS(
$B16=I$5,-1,
$C16=I$5,1+$E16,
AND($B16&lt;I$5,$C16&gt;I$5),"&lt;---&gt;",
TRUE,""
)</f>
        <v/>
      </c>
      <c r="J16" s="8" cm="1">
        <f t="array" ref="J16">_xlfn.IFS(
$B16=J$5,-1,
$C16=J$5,1+$E16,
AND($B16&lt;J$5,$C16&gt;J$5),"&lt;---&gt;",
TRUE,""
)</f>
        <v>-1</v>
      </c>
      <c r="K16" s="8" t="str" cm="1">
        <f t="array" ref="K16">_xlfn.IFS(
$B16=K$5,-1,
$C16=K$5,1+$E16,
AND($B16&lt;K$5,$C16&gt;K$5),"&lt;---&gt;",
TRUE,""
)</f>
        <v>&lt;---&gt;</v>
      </c>
      <c r="L16" s="8" cm="1">
        <f t="array" ref="L16">_xlfn.IFS(
$B16=L$5,-1,
$C16=L$5,1+$E16,
AND($B16&lt;L$5,$C16&gt;L$5),"&lt;---&gt;",
TRUE,""
)</f>
        <v>1.1400000000000001</v>
      </c>
      <c r="M16" s="8" t="str" cm="1">
        <f t="array" ref="M16">_xlfn.IFS(
$B16=M$5,-1,
$C16=M$5,1+$E16,
AND($B16&lt;M$5,$C16&gt;M$5),"&lt;---&gt;",
TRUE,""
)</f>
        <v/>
      </c>
      <c r="N16" s="8" t="str" cm="1">
        <f t="array" ref="N16">_xlfn.IFS(
$B16=N$5,-1,
$C16=N$5,1+$E16,
AND($B16&lt;N$5,$C16&gt;N$5),"&lt;---&gt;",
TRUE,""
)</f>
        <v/>
      </c>
    </row>
    <row r="17" spans="1:14" x14ac:dyDescent="0.35">
      <c r="A17" s="4" t="s">
        <v>5</v>
      </c>
      <c r="B17">
        <f>6</f>
        <v>6</v>
      </c>
      <c r="C17">
        <f>6+1</f>
        <v>7</v>
      </c>
      <c r="D17" s="10">
        <v>0</v>
      </c>
      <c r="E17" s="9">
        <f t="shared" si="0"/>
        <v>0.06</v>
      </c>
      <c r="F17" s="8" t="str" cm="1">
        <f t="array" ref="F17">_xlfn.IFS(
$B17=F$5,-1,
$C17=F$5,1+$E17,
AND($B17&lt;F$5,$C17&gt;F$5),"&lt;---&gt;",
TRUE,""
)</f>
        <v/>
      </c>
      <c r="G17" s="8" t="str" cm="1">
        <f t="array" ref="G17">_xlfn.IFS(
$B17=G$5,-1,
$C17=G$5,1+$E17,
AND($B17&lt;G$5,$C17&gt;G$5),"&lt;---&gt;",
TRUE,""
)</f>
        <v/>
      </c>
      <c r="H17" s="8" t="str" cm="1">
        <f t="array" ref="H17">_xlfn.IFS(
$B17=H$5,-1,
$C17=H$5,1+$E17,
AND($B17&lt;H$5,$C17&gt;H$5),"&lt;---&gt;",
TRUE,""
)</f>
        <v/>
      </c>
      <c r="I17" s="8" t="str" cm="1">
        <f t="array" ref="I17">_xlfn.IFS(
$B17=I$5,-1,
$C17=I$5,1+$E17,
AND($B17&lt;I$5,$C17&gt;I$5),"&lt;---&gt;",
TRUE,""
)</f>
        <v/>
      </c>
      <c r="J17" s="8" t="str" cm="1">
        <f t="array" ref="J17">_xlfn.IFS(
$B17=J$5,-1,
$C17=J$5,1+$E17,
AND($B17&lt;J$5,$C17&gt;J$5),"&lt;---&gt;",
TRUE,""
)</f>
        <v/>
      </c>
      <c r="K17" s="8" cm="1">
        <f t="array" ref="K17">_xlfn.IFS(
$B17=K$5,-1,
$C17=K$5,1+$E17,
AND($B17&lt;K$5,$C17&gt;K$5),"&lt;---&gt;",
TRUE,""
)</f>
        <v>-1</v>
      </c>
      <c r="L17" s="8" cm="1">
        <f t="array" ref="L17">_xlfn.IFS(
$B17=L$5,-1,
$C17=L$5,1+$E17,
AND($B17&lt;L$5,$C17&gt;L$5),"&lt;---&gt;",
TRUE,""
)</f>
        <v>1.06</v>
      </c>
      <c r="M17" s="8" t="str" cm="1">
        <f t="array" ref="M17">_xlfn.IFS(
$B17=M$5,-1,
$C17=M$5,1+$E17,
AND($B17&lt;M$5,$C17&gt;M$5),"&lt;---&gt;",
TRUE,""
)</f>
        <v/>
      </c>
      <c r="N17" s="8" t="str" cm="1">
        <f t="array" ref="N17">_xlfn.IFS(
$B17=N$5,-1,
$C17=N$5,1+$E17,
AND($B17&lt;N$5,$C17&gt;N$5),"&lt;---&gt;",
TRUE,""
)</f>
        <v/>
      </c>
    </row>
    <row r="18" spans="1:14" x14ac:dyDescent="0.35">
      <c r="A18" s="4" t="s">
        <v>5</v>
      </c>
      <c r="B18">
        <v>7</v>
      </c>
      <c r="C18">
        <f>B18+1</f>
        <v>8</v>
      </c>
      <c r="D18" s="10">
        <v>0</v>
      </c>
      <c r="E18" s="9">
        <f t="shared" si="0"/>
        <v>0.06</v>
      </c>
      <c r="F18" s="8" t="str" cm="1">
        <f t="array" ref="F18">_xlfn.IFS(
$B18=F$5,-1,
$C18=F$5,1+$E18,
AND($B18&lt;F$5,$C18&gt;F$5),"&lt;---&gt;",
TRUE,""
)</f>
        <v/>
      </c>
      <c r="G18" s="8" t="str" cm="1">
        <f t="array" ref="G18">_xlfn.IFS(
$B18=G$5,-1,
$C18=G$5,1+$E18,
AND($B18&lt;G$5,$C18&gt;G$5),"&lt;---&gt;",
TRUE,""
)</f>
        <v/>
      </c>
      <c r="H18" s="8" t="str" cm="1">
        <f t="array" ref="H18">_xlfn.IFS(
$B18=H$5,-1,
$C18=H$5,1+$E18,
AND($B18&lt;H$5,$C18&gt;H$5),"&lt;---&gt;",
TRUE,""
)</f>
        <v/>
      </c>
      <c r="I18" s="8" t="str" cm="1">
        <f t="array" ref="I18">_xlfn.IFS(
$B18=I$5,-1,
$C18=I$5,1+$E18,
AND($B18&lt;I$5,$C18&gt;I$5),"&lt;---&gt;",
TRUE,""
)</f>
        <v/>
      </c>
      <c r="J18" s="8" t="str" cm="1">
        <f t="array" ref="J18">_xlfn.IFS(
$B18=J$5,-1,
$C18=J$5,1+$E18,
AND($B18&lt;J$5,$C18&gt;J$5),"&lt;---&gt;",
TRUE,""
)</f>
        <v/>
      </c>
      <c r="K18" s="8" t="str" cm="1">
        <f t="array" ref="K18">_xlfn.IFS(
$B18=K$5,-1,
$C18=K$5,1+$E18,
AND($B18&lt;K$5,$C18&gt;K$5),"&lt;---&gt;",
TRUE,""
)</f>
        <v/>
      </c>
      <c r="L18" s="8" cm="1">
        <f t="array" ref="L18">_xlfn.IFS(
$B18=L$5,-1,
$C18=L$5,1+$E18,
AND($B18&lt;L$5,$C18&gt;L$5),"&lt;---&gt;",
TRUE,""
)</f>
        <v>-1</v>
      </c>
      <c r="M18" s="8" cm="1">
        <f t="array" ref="M18">_xlfn.IFS(
$B18=M$5,-1,
$C18=M$5,1+$E18,
AND($B18&lt;M$5,$C18&gt;M$5),"&lt;---&gt;",
TRUE,""
)</f>
        <v>1.06</v>
      </c>
      <c r="N18" s="8" t="str" cm="1">
        <f t="array" ref="N18">_xlfn.IFS(
$B18=N$5,-1,
$C18=N$5,1+$E18,
AND($B18&lt;N$5,$C18&gt;N$5),"&lt;---&gt;",
TRUE,""
)</f>
        <v/>
      </c>
    </row>
    <row r="19" spans="1:14" x14ac:dyDescent="0.35">
      <c r="A19" s="2" t="s">
        <v>6</v>
      </c>
      <c r="B19">
        <v>7</v>
      </c>
      <c r="C19">
        <f>B19+2</f>
        <v>9</v>
      </c>
      <c r="D19" s="10">
        <v>0</v>
      </c>
      <c r="E19" s="9">
        <f t="shared" si="0"/>
        <v>0.14000000000000001</v>
      </c>
      <c r="F19" s="8" t="str" cm="1">
        <f t="array" ref="F19">_xlfn.IFS(
$B19=F$5,-1,
$C19=F$5,1+$E19,
AND($B19&lt;F$5,$C19&gt;F$5),"&lt;---&gt;",
TRUE,""
)</f>
        <v/>
      </c>
      <c r="G19" s="8" t="str" cm="1">
        <f t="array" ref="G19">_xlfn.IFS(
$B19=G$5,-1,
$C19=G$5,1+$E19,
AND($B19&lt;G$5,$C19&gt;G$5),"&lt;---&gt;",
TRUE,""
)</f>
        <v/>
      </c>
      <c r="H19" s="8" t="str" cm="1">
        <f t="array" ref="H19">_xlfn.IFS(
$B19=H$5,-1,
$C19=H$5,1+$E19,
AND($B19&lt;H$5,$C19&gt;H$5),"&lt;---&gt;",
TRUE,""
)</f>
        <v/>
      </c>
      <c r="I19" s="8" t="str" cm="1">
        <f t="array" ref="I19">_xlfn.IFS(
$B19=I$5,-1,
$C19=I$5,1+$E19,
AND($B19&lt;I$5,$C19&gt;I$5),"&lt;---&gt;",
TRUE,""
)</f>
        <v/>
      </c>
      <c r="J19" s="8" t="str" cm="1">
        <f t="array" ref="J19">_xlfn.IFS(
$B19=J$5,-1,
$C19=J$5,1+$E19,
AND($B19&lt;J$5,$C19&gt;J$5),"&lt;---&gt;",
TRUE,""
)</f>
        <v/>
      </c>
      <c r="K19" s="8" t="str" cm="1">
        <f t="array" ref="K19">_xlfn.IFS(
$B19=K$5,-1,
$C19=K$5,1+$E19,
AND($B19&lt;K$5,$C19&gt;K$5),"&lt;---&gt;",
TRUE,""
)</f>
        <v/>
      </c>
      <c r="L19" s="8" cm="1">
        <f t="array" ref="L19">_xlfn.IFS(
$B19=L$5,-1,
$C19=L$5,1+$E19,
AND($B19&lt;L$5,$C19&gt;L$5),"&lt;---&gt;",
TRUE,""
)</f>
        <v>-1</v>
      </c>
      <c r="M19" s="8" t="str" cm="1">
        <f t="array" ref="M19">_xlfn.IFS(
$B19=M$5,-1,
$C19=M$5,1+$E19,
AND($B19&lt;M$5,$C19&gt;M$5),"&lt;---&gt;",
TRUE,""
)</f>
        <v>&lt;---&gt;</v>
      </c>
      <c r="N19" s="8" cm="1">
        <f t="array" ref="N19">_xlfn.IFS(
$B19=N$5,-1,
$C19=N$5,1+$E19,
AND($B19&lt;N$5,$C19&gt;N$5),"&lt;---&gt;",
TRUE,""
)</f>
        <v>1.1400000000000001</v>
      </c>
    </row>
    <row r="20" spans="1:14" x14ac:dyDescent="0.35">
      <c r="A20" s="5" t="s">
        <v>5</v>
      </c>
      <c r="B20">
        <f>C18</f>
        <v>8</v>
      </c>
      <c r="C20">
        <f>B20+1</f>
        <v>9</v>
      </c>
      <c r="D20" s="10">
        <v>0</v>
      </c>
      <c r="E20" s="9">
        <f t="shared" si="0"/>
        <v>0.06</v>
      </c>
      <c r="F20" s="8" t="str" cm="1">
        <f t="array" ref="F20">_xlfn.IFS(
$B20=F$5,-1,
$C20=F$5,1+$E20,
AND($B20&lt;F$5,$C20&gt;F$5),"&lt;---&gt;",
TRUE,""
)</f>
        <v/>
      </c>
      <c r="G20" s="8" t="str" cm="1">
        <f t="array" ref="G20">_xlfn.IFS(
$B20=G$5,-1,
$C20=G$5,1+$E20,
AND($B20&lt;G$5,$C20&gt;G$5),"&lt;---&gt;",
TRUE,""
)</f>
        <v/>
      </c>
      <c r="H20" s="8" t="str" cm="1">
        <f t="array" ref="H20">_xlfn.IFS(
$B20=H$5,-1,
$C20=H$5,1+$E20,
AND($B20&lt;H$5,$C20&gt;H$5),"&lt;---&gt;",
TRUE,""
)</f>
        <v/>
      </c>
      <c r="I20" s="8" t="str" cm="1">
        <f t="array" ref="I20">_xlfn.IFS(
$B20=I$5,-1,
$C20=I$5,1+$E20,
AND($B20&lt;I$5,$C20&gt;I$5),"&lt;---&gt;",
TRUE,""
)</f>
        <v/>
      </c>
      <c r="J20" s="8" t="str" cm="1">
        <f t="array" ref="J20">_xlfn.IFS(
$B20=J$5,-1,
$C20=J$5,1+$E20,
AND($B20&lt;J$5,$C20&gt;J$5),"&lt;---&gt;",
TRUE,""
)</f>
        <v/>
      </c>
      <c r="K20" s="8" t="str" cm="1">
        <f t="array" ref="K20">_xlfn.IFS(
$B20=K$5,-1,
$C20=K$5,1+$E20,
AND($B20&lt;K$5,$C20&gt;K$5),"&lt;---&gt;",
TRUE,""
)</f>
        <v/>
      </c>
      <c r="L20" s="8" t="str" cm="1">
        <f t="array" ref="L20">_xlfn.IFS(
$B20=L$5,-1,
$C20=L$5,1+$E20,
AND($B20&lt;L$5,$C20&gt;L$5),"&lt;---&gt;",
TRUE,""
)</f>
        <v/>
      </c>
      <c r="M20" s="8" cm="1">
        <f t="array" ref="M20">_xlfn.IFS(
$B20=M$5,-1,
$C20=M$5,1+$E20,
AND($B20&lt;M$5,$C20&gt;M$5),"&lt;---&gt;",
TRUE,""
)</f>
        <v>-1</v>
      </c>
      <c r="N20" s="8" cm="1">
        <f t="array" ref="N20">_xlfn.IFS(
$B20=N$5,-1,
$C20=N$5,1+$E20,
AND($B20&lt;N$5,$C20&gt;N$5),"&lt;---&gt;",
TRUE,""
)</f>
        <v>1.06</v>
      </c>
    </row>
    <row r="21" spans="1:14" ht="15" thickBot="1" x14ac:dyDescent="0.4">
      <c r="D21" s="17">
        <f>SUMIF(B6:B20,1,D6:D20)</f>
        <v>0</v>
      </c>
      <c r="E21" s="2" t="s">
        <v>29</v>
      </c>
      <c r="F21" s="2"/>
      <c r="G21" s="18">
        <f>SUMPRODUCT(G6:G20,D6:D20)</f>
        <v>0</v>
      </c>
      <c r="H21" s="18">
        <f t="shared" ref="H21:N21" si="1">SUMPRODUCT(H6:H20,E6:E20)</f>
        <v>2.3199999999999998E-2</v>
      </c>
      <c r="I21" s="18">
        <f t="shared" si="1"/>
        <v>-1.18</v>
      </c>
      <c r="J21" s="18">
        <f t="shared" si="1"/>
        <v>0</v>
      </c>
      <c r="K21" s="18">
        <f t="shared" si="1"/>
        <v>0</v>
      </c>
      <c r="L21" s="18">
        <f t="shared" si="1"/>
        <v>-1.18</v>
      </c>
      <c r="M21" s="18">
        <f t="shared" si="1"/>
        <v>0</v>
      </c>
      <c r="N21" s="18">
        <f t="shared" si="1"/>
        <v>0</v>
      </c>
    </row>
    <row r="22" spans="1:14" x14ac:dyDescent="0.35">
      <c r="E22" s="2" t="s">
        <v>30</v>
      </c>
      <c r="F22" s="2"/>
      <c r="G22" s="19">
        <v>0</v>
      </c>
      <c r="H22" s="19">
        <v>0</v>
      </c>
      <c r="I22" s="19">
        <v>0</v>
      </c>
      <c r="J22" s="19">
        <v>0</v>
      </c>
      <c r="K22" s="19">
        <v>14000</v>
      </c>
      <c r="L22" s="19">
        <v>17000</v>
      </c>
      <c r="M22" s="19">
        <v>20000</v>
      </c>
      <c r="N22" s="19">
        <v>23000</v>
      </c>
    </row>
    <row r="30" spans="1:14" x14ac:dyDescent="0.35">
      <c r="D30" t="s">
        <v>21</v>
      </c>
    </row>
    <row r="31" spans="1:14" x14ac:dyDescent="0.35">
      <c r="C31" t="s">
        <v>20</v>
      </c>
      <c r="E31">
        <v>10</v>
      </c>
      <c r="F31">
        <v>20</v>
      </c>
      <c r="G31">
        <v>30</v>
      </c>
      <c r="H31">
        <v>40</v>
      </c>
      <c r="I31">
        <v>50</v>
      </c>
    </row>
    <row r="32" spans="1:14" x14ac:dyDescent="0.35">
      <c r="D32">
        <v>10</v>
      </c>
      <c r="E32" s="11">
        <f>E$31/($D32+E$31)</f>
        <v>0.5</v>
      </c>
      <c r="F32" s="11">
        <f t="shared" ref="F32:I36" si="2">F$31/($D32+F$31)</f>
        <v>0.66666666666666663</v>
      </c>
      <c r="G32" s="11">
        <f t="shared" si="2"/>
        <v>0.75</v>
      </c>
      <c r="H32" s="11">
        <f t="shared" si="2"/>
        <v>0.8</v>
      </c>
      <c r="I32" s="11">
        <f t="shared" si="2"/>
        <v>0.83333333333333337</v>
      </c>
    </row>
    <row r="33" spans="3:9" x14ac:dyDescent="0.35">
      <c r="D33">
        <v>20</v>
      </c>
      <c r="E33" s="11">
        <f t="shared" ref="E33:E36" si="3">E$31/($D33+E$31)</f>
        <v>0.33333333333333331</v>
      </c>
      <c r="F33" s="11">
        <f t="shared" si="2"/>
        <v>0.5</v>
      </c>
      <c r="G33" s="11">
        <f t="shared" si="2"/>
        <v>0.6</v>
      </c>
      <c r="H33" s="11">
        <f t="shared" si="2"/>
        <v>0.66666666666666663</v>
      </c>
      <c r="I33" s="11">
        <f t="shared" si="2"/>
        <v>0.7142857142857143</v>
      </c>
    </row>
    <row r="34" spans="3:9" x14ac:dyDescent="0.35">
      <c r="D34">
        <v>30</v>
      </c>
      <c r="E34" s="11">
        <f t="shared" si="3"/>
        <v>0.25</v>
      </c>
      <c r="F34" s="11">
        <f t="shared" si="2"/>
        <v>0.4</v>
      </c>
      <c r="G34" s="11">
        <f t="shared" si="2"/>
        <v>0.5</v>
      </c>
      <c r="H34" s="11">
        <f t="shared" si="2"/>
        <v>0.5714285714285714</v>
      </c>
      <c r="I34" s="11">
        <f t="shared" si="2"/>
        <v>0.625</v>
      </c>
    </row>
    <row r="35" spans="3:9" x14ac:dyDescent="0.35">
      <c r="D35">
        <v>40</v>
      </c>
      <c r="E35" s="11">
        <f t="shared" si="3"/>
        <v>0.2</v>
      </c>
      <c r="F35" s="11">
        <f t="shared" si="2"/>
        <v>0.33333333333333331</v>
      </c>
      <c r="G35" s="11">
        <f t="shared" si="2"/>
        <v>0.42857142857142855</v>
      </c>
      <c r="H35" s="11">
        <f t="shared" si="2"/>
        <v>0.5</v>
      </c>
      <c r="I35" s="11">
        <f t="shared" si="2"/>
        <v>0.55555555555555558</v>
      </c>
    </row>
    <row r="36" spans="3:9" x14ac:dyDescent="0.35">
      <c r="D36">
        <v>50</v>
      </c>
      <c r="E36" s="11">
        <f t="shared" si="3"/>
        <v>0.16666666666666666</v>
      </c>
      <c r="F36" s="11">
        <f t="shared" si="2"/>
        <v>0.2857142857142857</v>
      </c>
      <c r="G36" s="11">
        <f t="shared" si="2"/>
        <v>0.375</v>
      </c>
      <c r="H36" s="11">
        <f t="shared" si="2"/>
        <v>0.44444444444444442</v>
      </c>
      <c r="I36" s="11">
        <f t="shared" si="2"/>
        <v>0.5</v>
      </c>
    </row>
    <row r="38" spans="3:9" x14ac:dyDescent="0.35">
      <c r="D38" t="s">
        <v>21</v>
      </c>
    </row>
    <row r="39" spans="3:9" x14ac:dyDescent="0.35">
      <c r="C39" t="s">
        <v>20</v>
      </c>
      <c r="E39">
        <v>10</v>
      </c>
      <c r="F39">
        <v>20</v>
      </c>
      <c r="G39">
        <v>30</v>
      </c>
      <c r="H39">
        <v>40</v>
      </c>
      <c r="I39">
        <v>50</v>
      </c>
    </row>
    <row r="40" spans="3:9" x14ac:dyDescent="0.35">
      <c r="D40">
        <v>10</v>
      </c>
      <c r="E40" s="12">
        <f>($D40-E$31)</f>
        <v>0</v>
      </c>
      <c r="F40" s="12">
        <f t="shared" ref="F40:I44" si="4">($D40-F$31)</f>
        <v>-10</v>
      </c>
      <c r="G40" s="12">
        <f t="shared" si="4"/>
        <v>-20</v>
      </c>
      <c r="H40" s="12">
        <f t="shared" si="4"/>
        <v>-30</v>
      </c>
      <c r="I40" s="12">
        <f t="shared" si="4"/>
        <v>-40</v>
      </c>
    </row>
    <row r="41" spans="3:9" x14ac:dyDescent="0.35">
      <c r="D41">
        <v>20</v>
      </c>
      <c r="E41" s="12">
        <f t="shared" ref="E41:E44" si="5">($D41-E$31)</f>
        <v>10</v>
      </c>
      <c r="F41" s="12">
        <f t="shared" si="4"/>
        <v>0</v>
      </c>
      <c r="G41" s="12">
        <f t="shared" si="4"/>
        <v>-10</v>
      </c>
      <c r="H41" s="12">
        <f t="shared" si="4"/>
        <v>-20</v>
      </c>
      <c r="I41" s="12">
        <f t="shared" si="4"/>
        <v>-30</v>
      </c>
    </row>
    <row r="42" spans="3:9" x14ac:dyDescent="0.35">
      <c r="D42">
        <v>30</v>
      </c>
      <c r="E42" s="12">
        <f t="shared" si="5"/>
        <v>20</v>
      </c>
      <c r="F42" s="12">
        <f t="shared" si="4"/>
        <v>10</v>
      </c>
      <c r="G42" s="12">
        <f t="shared" si="4"/>
        <v>0</v>
      </c>
      <c r="H42" s="12">
        <f t="shared" si="4"/>
        <v>-10</v>
      </c>
      <c r="I42" s="12">
        <f t="shared" si="4"/>
        <v>-20</v>
      </c>
    </row>
    <row r="43" spans="3:9" x14ac:dyDescent="0.35">
      <c r="D43">
        <v>40</v>
      </c>
      <c r="E43" s="12">
        <f t="shared" si="5"/>
        <v>30</v>
      </c>
      <c r="F43" s="12">
        <f t="shared" si="4"/>
        <v>20</v>
      </c>
      <c r="G43" s="12">
        <f t="shared" si="4"/>
        <v>10</v>
      </c>
      <c r="H43" s="12">
        <f t="shared" si="4"/>
        <v>0</v>
      </c>
      <c r="I43" s="12">
        <f t="shared" si="4"/>
        <v>-10</v>
      </c>
    </row>
    <row r="44" spans="3:9" x14ac:dyDescent="0.35">
      <c r="D44">
        <v>50</v>
      </c>
      <c r="E44" s="12">
        <f t="shared" si="5"/>
        <v>40</v>
      </c>
      <c r="F44" s="12">
        <f t="shared" si="4"/>
        <v>30</v>
      </c>
      <c r="G44" s="12">
        <f t="shared" si="4"/>
        <v>20</v>
      </c>
      <c r="H44" s="12">
        <f t="shared" si="4"/>
        <v>10</v>
      </c>
      <c r="I44" s="12">
        <f t="shared" si="4"/>
        <v>0</v>
      </c>
    </row>
  </sheetData>
  <phoneticPr fontId="3" type="noConversion"/>
  <conditionalFormatting sqref="E32:I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:I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CB2F-8A66-4E5F-93D5-3F1AA04136C1}">
  <dimension ref="A1:E17"/>
  <sheetViews>
    <sheetView topLeftCell="A6" workbookViewId="0">
      <selection activeCell="G15" sqref="G15"/>
    </sheetView>
  </sheetViews>
  <sheetFormatPr defaultRowHeight="14.5" x14ac:dyDescent="0.35"/>
  <cols>
    <col min="1" max="1" width="24.08984375" customWidth="1"/>
    <col min="2" max="2" width="15.81640625" customWidth="1"/>
    <col min="4" max="4" width="24" customWidth="1"/>
    <col min="5" max="5" width="19.6328125" customWidth="1"/>
  </cols>
  <sheetData>
    <row r="1" spans="1:5" x14ac:dyDescent="0.35">
      <c r="A1" s="13" t="s">
        <v>22</v>
      </c>
      <c r="B1" s="13" t="s">
        <v>23</v>
      </c>
    </row>
    <row r="2" spans="1:5" x14ac:dyDescent="0.35">
      <c r="A2" s="14" t="s">
        <v>24</v>
      </c>
      <c r="B2" s="15">
        <v>146484.78</v>
      </c>
    </row>
    <row r="3" spans="1:5" x14ac:dyDescent="0.35">
      <c r="A3" s="14" t="s">
        <v>25</v>
      </c>
      <c r="B3" s="15">
        <v>23033.08</v>
      </c>
    </row>
    <row r="4" spans="1:5" x14ac:dyDescent="0.35">
      <c r="A4" s="14" t="s">
        <v>26</v>
      </c>
      <c r="B4" s="15">
        <v>1320.54</v>
      </c>
    </row>
    <row r="5" spans="1:5" x14ac:dyDescent="0.35">
      <c r="A5" s="13" t="s">
        <v>27</v>
      </c>
      <c r="B5" s="16">
        <v>170838.39999999999</v>
      </c>
    </row>
    <row r="6" spans="1:5" x14ac:dyDescent="0.35">
      <c r="D6" s="13" t="s">
        <v>22</v>
      </c>
      <c r="E6" s="13" t="s">
        <v>28</v>
      </c>
    </row>
    <row r="7" spans="1:5" x14ac:dyDescent="0.35">
      <c r="D7" s="14" t="s">
        <v>26</v>
      </c>
      <c r="E7" s="15">
        <v>599.99</v>
      </c>
    </row>
    <row r="8" spans="1:5" x14ac:dyDescent="0.35">
      <c r="D8" s="14" t="s">
        <v>24</v>
      </c>
      <c r="E8" s="15">
        <v>157355.38</v>
      </c>
    </row>
    <row r="9" spans="1:5" x14ac:dyDescent="0.35">
      <c r="D9" s="14" t="s">
        <v>25</v>
      </c>
      <c r="E9" s="15">
        <v>23064.19</v>
      </c>
    </row>
    <row r="10" spans="1:5" x14ac:dyDescent="0.35">
      <c r="D10" s="13" t="s">
        <v>27</v>
      </c>
      <c r="E10" s="16">
        <v>181019.56</v>
      </c>
    </row>
    <row r="13" spans="1:5" x14ac:dyDescent="0.35">
      <c r="D13" s="13" t="s">
        <v>22</v>
      </c>
      <c r="E13" s="13" t="s">
        <v>28</v>
      </c>
    </row>
    <row r="14" spans="1:5" x14ac:dyDescent="0.35">
      <c r="D14" s="14" t="s">
        <v>24</v>
      </c>
      <c r="E14" s="15">
        <v>157355.38</v>
      </c>
    </row>
    <row r="15" spans="1:5" x14ac:dyDescent="0.35">
      <c r="D15" s="14" t="s">
        <v>25</v>
      </c>
      <c r="E15" s="15">
        <v>23064.19</v>
      </c>
    </row>
    <row r="16" spans="1:5" x14ac:dyDescent="0.35">
      <c r="D16" s="14" t="s">
        <v>26</v>
      </c>
      <c r="E16" s="15">
        <v>599.99</v>
      </c>
    </row>
    <row r="17" spans="4:5" x14ac:dyDescent="0.35">
      <c r="D17" s="13" t="s">
        <v>27</v>
      </c>
      <c r="E17" s="16">
        <v>181019.56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Amount</vt:lpstr>
      <vt:lpstr>Inflow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Yaiden Porcayo</cp:lastModifiedBy>
  <cp:revision/>
  <dcterms:created xsi:type="dcterms:W3CDTF">2025-03-04T23:47:30Z</dcterms:created>
  <dcterms:modified xsi:type="dcterms:W3CDTF">2025-03-26T22:12:09Z</dcterms:modified>
  <cp:category/>
  <cp:contentStatus/>
</cp:coreProperties>
</file>