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orcayo_bryant_edu/Documents/"/>
    </mc:Choice>
  </mc:AlternateContent>
  <xr:revisionPtr revIDLastSave="0" documentId="8_{EAA482CA-5A81-420D-8FCD-CB1034BBF74F}" xr6:coauthVersionLast="47" xr6:coauthVersionMax="47" xr10:uidLastSave="{00000000-0000-0000-0000-000000000000}"/>
  <bookViews>
    <workbookView xWindow="1230" yWindow="530" windowWidth="13090" windowHeight="9800" xr2:uid="{6F79B3E3-7C2F-4C4A-B614-1C9EA21A6804}"/>
  </bookViews>
  <sheets>
    <sheet name="Stipulation 2" sheetId="7" r:id="rId1"/>
    <sheet name="{Emilystiendita}_Module09_D (3)" sheetId="6" state="hidden" r:id="rId2"/>
    <sheet name="Stipulation no.2" sheetId="5" state="hidden" r:id="rId3"/>
    <sheet name="Warehouse from 2&gt;1, stip 1" sheetId="4" r:id="rId4"/>
    <sheet name="Orginal model" sheetId="3" r:id="rId5"/>
    <sheet name="NA" sheetId="1" r:id="rId6"/>
    <sheet name="Sheet1" sheetId="2" r:id="rId7"/>
  </sheets>
  <definedNames>
    <definedName name="solver_adj" localSheetId="1" hidden="1">'{Emilystiendita}_Module09_D (3)'!$B$47:$G$50,'{Emilystiendita}_Module09_D (3)'!$M$47:$M$50</definedName>
    <definedName name="solver_adj" localSheetId="5" hidden="1">NA!$B$47:$G$50,NA!$J$47:$J$50</definedName>
    <definedName name="solver_adj" localSheetId="4" hidden="1">'Orginal model'!$B$47:$G$50,'Orginal model'!$M$47:$M$50</definedName>
    <definedName name="solver_adj" localSheetId="0" hidden="1">'Stipulation 2'!$B$47:$G$50,'Stipulation 2'!$M$47:$M$50</definedName>
    <definedName name="solver_adj" localSheetId="2" hidden="1">'Stipulation no.2'!$B$47:$G$50,'Stipulation no.2'!$M$47:$M$50</definedName>
    <definedName name="solver_adj" localSheetId="3" hidden="1">'Warehouse from 2&gt;1, stip 1'!$B$47:$G$50,'Warehouse from 2&gt;1, stip 1'!$M$47:$M$50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5" hidden="1">2</definedName>
    <definedName name="solver_drv" localSheetId="4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2</definedName>
    <definedName name="solver_eng" localSheetId="5" hidden="1">2</definedName>
    <definedName name="solver_eng" localSheetId="4" hidden="1">2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'{Emilystiendita}_Module09_D (3)'!$B$51:$G$51</definedName>
    <definedName name="solver_lhs1" localSheetId="5" hidden="1">NA!$B$51:$G$51</definedName>
    <definedName name="solver_lhs1" localSheetId="4" hidden="1">'Orginal model'!$B$51:$G$51</definedName>
    <definedName name="solver_lhs1" localSheetId="0" hidden="1">'Stipulation 2'!$B$51:$G$51</definedName>
    <definedName name="solver_lhs1" localSheetId="2" hidden="1">'Stipulation no.2'!$B$51:$G$51</definedName>
    <definedName name="solver_lhs1" localSheetId="3" hidden="1">'Warehouse from 2&gt;1, stip 1'!$B$51:$G$51</definedName>
    <definedName name="solver_lhs2" localSheetId="1" hidden="1">'{Emilystiendita}_Module09_D (3)'!$M$47:$M$50</definedName>
    <definedName name="solver_lhs2" localSheetId="5" hidden="1">NA!$J$47:$J$50</definedName>
    <definedName name="solver_lhs2" localSheetId="4" hidden="1">'Orginal model'!$M$47:$M$50</definedName>
    <definedName name="solver_lhs2" localSheetId="0" hidden="1">'Stipulation 2'!$M$47:$M$50</definedName>
    <definedName name="solver_lhs2" localSheetId="2" hidden="1">'Stipulation no.2'!$M$47:$M$50</definedName>
    <definedName name="solver_lhs2" localSheetId="3" hidden="1">'Warehouse from 2&gt;1, stip 1'!$M$47:$M$50</definedName>
    <definedName name="solver_lhs3" localSheetId="1" hidden="1">'{Emilystiendita}_Module09_D (3)'!$M$53</definedName>
    <definedName name="solver_lhs3" localSheetId="5" hidden="1">NA!$J$47:$J$50</definedName>
    <definedName name="solver_lhs3" localSheetId="4" hidden="1">'Orginal model'!$M$53</definedName>
    <definedName name="solver_lhs3" localSheetId="0" hidden="1">'Stipulation 2'!$M$53</definedName>
    <definedName name="solver_lhs3" localSheetId="2" hidden="1">'Stipulation no.2'!$M$53</definedName>
    <definedName name="solver_lhs3" localSheetId="3" hidden="1">'Warehouse from 2&gt;1, stip 1'!$M$53</definedName>
    <definedName name="solver_lhs4" localSheetId="1" hidden="1">'{Emilystiendita}_Module09_D (3)'!$N$47:$N$50</definedName>
    <definedName name="solver_lhs4" localSheetId="5" hidden="1">NA!$J$47:$J$50</definedName>
    <definedName name="solver_lhs4" localSheetId="4" hidden="1">'Orginal model'!$N$47:$N$50</definedName>
    <definedName name="solver_lhs4" localSheetId="0" hidden="1">'Stipulation 2'!$N$47:$N$50</definedName>
    <definedName name="solver_lhs4" localSheetId="2" hidden="1">'Stipulation no.2'!$N$47:$N$50</definedName>
    <definedName name="solver_lhs4" localSheetId="3" hidden="1">'Warehouse from 2&gt;1, stip 1'!$N$47:$N$50</definedName>
    <definedName name="solver_lhs5" localSheetId="1" hidden="1">'{Emilystiendita}_Module09_D (3)'!$N$47:$N$50</definedName>
    <definedName name="solver_lhs5" localSheetId="5" hidden="1">NA!$J$47:$J$50</definedName>
    <definedName name="solver_lhs5" localSheetId="4" hidden="1">'Orginal model'!$N$47:$N$50</definedName>
    <definedName name="solver_lhs5" localSheetId="0" hidden="1">'Stipulation 2'!$N$47:$N$50</definedName>
    <definedName name="solver_lhs5" localSheetId="2" hidden="1">'Stipulation no.2'!$N$47:$N$50</definedName>
    <definedName name="solver_lhs5" localSheetId="3" hidden="1">'Warehouse from 2&gt;1, stip 1'!$N$47:$N$50</definedName>
    <definedName name="solver_lhs6" localSheetId="1" hidden="1">'{Emilystiendita}_Module09_D (3)'!$N$47:$N$50</definedName>
    <definedName name="solver_lhs6" localSheetId="5" hidden="1">NA!$K$47:$K$50</definedName>
    <definedName name="solver_lhs6" localSheetId="4" hidden="1">'Orginal model'!$N$47:$N$50</definedName>
    <definedName name="solver_lhs6" localSheetId="0" hidden="1">'Stipulation 2'!$N$47:$N$50</definedName>
    <definedName name="solver_lhs6" localSheetId="2" hidden="1">'Stipulation no.2'!$N$47:$N$50</definedName>
    <definedName name="solver_lhs6" localSheetId="3" hidden="1">'Warehouse from 2&gt;1, stip 1'!$N$47:$N$50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4</definedName>
    <definedName name="solver_num" localSheetId="5" hidden="1">6</definedName>
    <definedName name="solver_num" localSheetId="4" hidden="1">4</definedName>
    <definedName name="solver_num" localSheetId="0" hidden="1">4</definedName>
    <definedName name="solver_num" localSheetId="2" hidden="1">4</definedName>
    <definedName name="solver_num" localSheetId="3" hidden="1">4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'{Emilystiendita}_Module09_D (3)'!$G$55</definedName>
    <definedName name="solver_opt" localSheetId="5" hidden="1">NA!$G$55</definedName>
    <definedName name="solver_opt" localSheetId="4" hidden="1">'Orginal model'!$G$55</definedName>
    <definedName name="solver_opt" localSheetId="0" hidden="1">'Stipulation 2'!$G$55</definedName>
    <definedName name="solver_opt" localSheetId="2" hidden="1">'Stipulation no.2'!$G$55</definedName>
    <definedName name="solver_opt" localSheetId="3" hidden="1">'Warehouse from 2&gt;1, stip 1'!$G$55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5" hidden="1">2</definedName>
    <definedName name="solver_rbv" localSheetId="4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5" hidden="1">3</definedName>
    <definedName name="solver_rel1" localSheetId="4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5</definedName>
    <definedName name="solver_rel2" localSheetId="5" hidden="1">1</definedName>
    <definedName name="solver_rel2" localSheetId="4" hidden="1">5</definedName>
    <definedName name="solver_rel2" localSheetId="0" hidden="1">5</definedName>
    <definedName name="solver_rel2" localSheetId="2" hidden="1">5</definedName>
    <definedName name="solver_rel2" localSheetId="3" hidden="1">5</definedName>
    <definedName name="solver_rel3" localSheetId="1" hidden="1">1</definedName>
    <definedName name="solver_rel3" localSheetId="5" hidden="1">5</definedName>
    <definedName name="solver_rel3" localSheetId="4" hidden="1">1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4" localSheetId="1" hidden="1">1</definedName>
    <definedName name="solver_rel4" localSheetId="5" hidden="1">4</definedName>
    <definedName name="solver_rel4" localSheetId="4" hidden="1">1</definedName>
    <definedName name="solver_rel4" localSheetId="0" hidden="1">1</definedName>
    <definedName name="solver_rel4" localSheetId="2" hidden="1">1</definedName>
    <definedName name="solver_rel4" localSheetId="3" hidden="1">1</definedName>
    <definedName name="solver_rel5" localSheetId="1" hidden="1">1</definedName>
    <definedName name="solver_rel5" localSheetId="5" hidden="1">3</definedName>
    <definedName name="solver_rel5" localSheetId="4" hidden="1">1</definedName>
    <definedName name="solver_rel5" localSheetId="0" hidden="1">1</definedName>
    <definedName name="solver_rel5" localSheetId="2" hidden="1">1</definedName>
    <definedName name="solver_rel5" localSheetId="3" hidden="1">1</definedName>
    <definedName name="solver_rel6" localSheetId="1" hidden="1">1</definedName>
    <definedName name="solver_rel6" localSheetId="5" hidden="1">1</definedName>
    <definedName name="solver_rel6" localSheetId="4" hidden="1">1</definedName>
    <definedName name="solver_rel6" localSheetId="0" hidden="1">1</definedName>
    <definedName name="solver_rel6" localSheetId="2" hidden="1">1</definedName>
    <definedName name="solver_rel6" localSheetId="3" hidden="1">1</definedName>
    <definedName name="solver_rhs1" localSheetId="1" hidden="1">'{Emilystiendita}_Module09_D (3)'!$B$52:$G$52</definedName>
    <definedName name="solver_rhs1" localSheetId="5" hidden="1">NA!$B$52:$G$52</definedName>
    <definedName name="solver_rhs1" localSheetId="4" hidden="1">'Orginal model'!$B$52:$G$52</definedName>
    <definedName name="solver_rhs1" localSheetId="0" hidden="1">'Stipulation 2'!$B$52:$G$52</definedName>
    <definedName name="solver_rhs1" localSheetId="2" hidden="1">'Stipulation no.2'!$B$52:$G$52</definedName>
    <definedName name="solver_rhs1" localSheetId="3" hidden="1">'Warehouse from 2&gt;1, stip 1'!$B$52:$G$52</definedName>
    <definedName name="solver_rhs2" localSheetId="1" hidden="1">"binary"</definedName>
    <definedName name="solver_rhs2" localSheetId="5" hidden="1">1</definedName>
    <definedName name="solver_rhs2" localSheetId="4" hidden="1">"binary"</definedName>
    <definedName name="solver_rhs2" localSheetId="0" hidden="1">"binary"</definedName>
    <definedName name="solver_rhs2" localSheetId="2" hidden="1">"binary"</definedName>
    <definedName name="solver_rhs2" localSheetId="3" hidden="1">"binary"</definedName>
    <definedName name="solver_rhs3" localSheetId="1" hidden="1">2</definedName>
    <definedName name="solver_rhs3" localSheetId="5" hidden="1">"binary"</definedName>
    <definedName name="solver_rhs3" localSheetId="4" hidden="1">2</definedName>
    <definedName name="solver_rhs3" localSheetId="0" hidden="1">1</definedName>
    <definedName name="solver_rhs3" localSheetId="2" hidden="1">1</definedName>
    <definedName name="solver_rhs3" localSheetId="3" hidden="1">1</definedName>
    <definedName name="solver_rhs4" localSheetId="1" hidden="1">0</definedName>
    <definedName name="solver_rhs4" localSheetId="5" hidden="1">"integer"</definedName>
    <definedName name="solver_rhs4" localSheetId="4" hidden="1">0</definedName>
    <definedName name="solver_rhs4" localSheetId="0" hidden="1">0</definedName>
    <definedName name="solver_rhs4" localSheetId="2" hidden="1">0</definedName>
    <definedName name="solver_rhs4" localSheetId="3" hidden="1">0</definedName>
    <definedName name="solver_rhs5" localSheetId="1" hidden="1">0</definedName>
    <definedName name="solver_rhs5" localSheetId="5" hidden="1">0</definedName>
    <definedName name="solver_rhs5" localSheetId="4" hidden="1">0</definedName>
    <definedName name="solver_rhs5" localSheetId="0" hidden="1">0</definedName>
    <definedName name="solver_rhs5" localSheetId="2" hidden="1">0</definedName>
    <definedName name="solver_rhs5" localSheetId="3" hidden="1">0</definedName>
    <definedName name="solver_rhs6" localSheetId="1" hidden="1">0</definedName>
    <definedName name="solver_rhs6" localSheetId="5" hidden="1">0</definedName>
    <definedName name="solver_rhs6" localSheetId="4" hidden="1">0</definedName>
    <definedName name="solver_rhs6" localSheetId="0" hidden="1">0</definedName>
    <definedName name="solver_rhs6" localSheetId="2" hidden="1">0</definedName>
    <definedName name="solver_rhs6" localSheetId="3" hidden="1">0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5" hidden="1">2</definedName>
    <definedName name="solver_scl" localSheetId="4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</definedName>
    <definedName name="solver_tol" localSheetId="5" hidden="1">0.01</definedName>
    <definedName name="solver_tol" localSheetId="4" hidden="1">0</definedName>
    <definedName name="solver_tol" localSheetId="0" hidden="1">0</definedName>
    <definedName name="solver_tol" localSheetId="2" hidden="1">0</definedName>
    <definedName name="solver_tol" localSheetId="3" hidden="1">0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5" hidden="1">3</definedName>
    <definedName name="solver_ver" localSheetId="4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7" l="1"/>
  <c r="H31" i="7"/>
  <c r="L48" i="7"/>
  <c r="L47" i="7"/>
  <c r="P49" i="7"/>
  <c r="P48" i="7"/>
  <c r="G10" i="7"/>
  <c r="M53" i="7"/>
  <c r="G52" i="7"/>
  <c r="F52" i="7"/>
  <c r="E52" i="7"/>
  <c r="D52" i="7"/>
  <c r="C52" i="7"/>
  <c r="B52" i="7"/>
  <c r="C56" i="7" s="1"/>
  <c r="G51" i="7"/>
  <c r="F51" i="7"/>
  <c r="E51" i="7"/>
  <c r="D51" i="7"/>
  <c r="C51" i="7"/>
  <c r="B51" i="7"/>
  <c r="P50" i="7"/>
  <c r="L50" i="7"/>
  <c r="L49" i="7"/>
  <c r="P47" i="7"/>
  <c r="F33" i="7"/>
  <c r="E33" i="7"/>
  <c r="G33" i="7" s="1"/>
  <c r="D33" i="7"/>
  <c r="C33" i="7"/>
  <c r="F32" i="7"/>
  <c r="E32" i="7"/>
  <c r="G32" i="7" s="1"/>
  <c r="D32" i="7"/>
  <c r="C32" i="7"/>
  <c r="F31" i="7"/>
  <c r="E31" i="7"/>
  <c r="D31" i="7"/>
  <c r="C31" i="7"/>
  <c r="G31" i="7" s="1"/>
  <c r="G30" i="7"/>
  <c r="H30" i="7" s="1"/>
  <c r="F30" i="7"/>
  <c r="E30" i="7"/>
  <c r="D30" i="7"/>
  <c r="C30" i="7"/>
  <c r="F29" i="7"/>
  <c r="E29" i="7"/>
  <c r="G29" i="7" s="1"/>
  <c r="D29" i="7"/>
  <c r="C29" i="7"/>
  <c r="F28" i="7"/>
  <c r="E28" i="7"/>
  <c r="G28" i="7" s="1"/>
  <c r="D28" i="7"/>
  <c r="C28" i="7"/>
  <c r="F27" i="7"/>
  <c r="E27" i="7"/>
  <c r="G27" i="7" s="1"/>
  <c r="D27" i="7"/>
  <c r="C27" i="7"/>
  <c r="G26" i="7"/>
  <c r="F42" i="7" s="1"/>
  <c r="F26" i="7"/>
  <c r="E26" i="7"/>
  <c r="D26" i="7"/>
  <c r="C26" i="7"/>
  <c r="F25" i="7"/>
  <c r="E25" i="7"/>
  <c r="G25" i="7" s="1"/>
  <c r="D25" i="7"/>
  <c r="C25" i="7"/>
  <c r="F24" i="7"/>
  <c r="E24" i="7"/>
  <c r="G24" i="7" s="1"/>
  <c r="D24" i="7"/>
  <c r="C24" i="7"/>
  <c r="F23" i="7"/>
  <c r="E23" i="7"/>
  <c r="G23" i="7" s="1"/>
  <c r="D23" i="7"/>
  <c r="C23" i="7"/>
  <c r="G22" i="7"/>
  <c r="H22" i="7" s="1"/>
  <c r="F22" i="7"/>
  <c r="E22" i="7"/>
  <c r="D22" i="7"/>
  <c r="C22" i="7"/>
  <c r="F21" i="7"/>
  <c r="E21" i="7"/>
  <c r="G21" i="7" s="1"/>
  <c r="D21" i="7"/>
  <c r="C21" i="7"/>
  <c r="F20" i="7"/>
  <c r="E20" i="7"/>
  <c r="G20" i="7" s="1"/>
  <c r="D20" i="7"/>
  <c r="C20" i="7"/>
  <c r="F19" i="7"/>
  <c r="E19" i="7"/>
  <c r="A19" i="7"/>
  <c r="D19" i="7" s="1"/>
  <c r="F18" i="7"/>
  <c r="E18" i="7"/>
  <c r="A18" i="7"/>
  <c r="D18" i="7" s="1"/>
  <c r="G17" i="7"/>
  <c r="H17" i="7" s="1"/>
  <c r="F17" i="7"/>
  <c r="E17" i="7"/>
  <c r="D17" i="7"/>
  <c r="C17" i="7"/>
  <c r="A17" i="7"/>
  <c r="F16" i="7"/>
  <c r="E16" i="7"/>
  <c r="A16" i="7"/>
  <c r="D16" i="7" s="1"/>
  <c r="F15" i="7"/>
  <c r="E15" i="7"/>
  <c r="A15" i="7"/>
  <c r="C15" i="7" s="1"/>
  <c r="F14" i="7"/>
  <c r="E14" i="7"/>
  <c r="G14" i="7" s="1"/>
  <c r="D14" i="7"/>
  <c r="A14" i="7"/>
  <c r="C14" i="7" s="1"/>
  <c r="F13" i="7"/>
  <c r="E13" i="7"/>
  <c r="G13" i="7" s="1"/>
  <c r="D13" i="7"/>
  <c r="C13" i="7"/>
  <c r="A13" i="7"/>
  <c r="F12" i="7"/>
  <c r="E12" i="7"/>
  <c r="A12" i="7"/>
  <c r="D12" i="7" s="1"/>
  <c r="F11" i="7"/>
  <c r="E11" i="7"/>
  <c r="A11" i="7"/>
  <c r="D11" i="7" s="1"/>
  <c r="F10" i="7"/>
  <c r="E10" i="7"/>
  <c r="D10" i="7"/>
  <c r="A10" i="7"/>
  <c r="C10" i="7" s="1"/>
  <c r="M53" i="6"/>
  <c r="G52" i="6"/>
  <c r="F52" i="6"/>
  <c r="E52" i="6"/>
  <c r="D52" i="6"/>
  <c r="C52" i="6"/>
  <c r="B52" i="6"/>
  <c r="C56" i="6" s="1"/>
  <c r="N50" i="6" s="1"/>
  <c r="G51" i="6"/>
  <c r="F51" i="6"/>
  <c r="E51" i="6"/>
  <c r="D51" i="6"/>
  <c r="C51" i="6"/>
  <c r="B51" i="6"/>
  <c r="P50" i="6"/>
  <c r="L50" i="6"/>
  <c r="P49" i="6"/>
  <c r="L49" i="6"/>
  <c r="P48" i="6"/>
  <c r="L48" i="6"/>
  <c r="P47" i="6"/>
  <c r="L47" i="6"/>
  <c r="F33" i="6"/>
  <c r="E33" i="6"/>
  <c r="G33" i="6" s="1"/>
  <c r="D33" i="6"/>
  <c r="C33" i="6"/>
  <c r="F32" i="6"/>
  <c r="E32" i="6"/>
  <c r="G32" i="6" s="1"/>
  <c r="D32" i="6"/>
  <c r="C32" i="6"/>
  <c r="F31" i="6"/>
  <c r="E31" i="6"/>
  <c r="G31" i="6" s="1"/>
  <c r="D31" i="6"/>
  <c r="C31" i="6"/>
  <c r="F30" i="6"/>
  <c r="E30" i="6"/>
  <c r="G30" i="6" s="1"/>
  <c r="D30" i="6"/>
  <c r="C30" i="6"/>
  <c r="F29" i="6"/>
  <c r="E29" i="6"/>
  <c r="D29" i="6"/>
  <c r="C29" i="6"/>
  <c r="G29" i="6" s="1"/>
  <c r="G28" i="6"/>
  <c r="B43" i="6" s="1"/>
  <c r="F28" i="6"/>
  <c r="E28" i="6"/>
  <c r="D28" i="6"/>
  <c r="C28" i="6"/>
  <c r="F27" i="6"/>
  <c r="E27" i="6"/>
  <c r="G27" i="6" s="1"/>
  <c r="D27" i="6"/>
  <c r="C27" i="6"/>
  <c r="F26" i="6"/>
  <c r="E26" i="6"/>
  <c r="G26" i="6" s="1"/>
  <c r="D26" i="6"/>
  <c r="C26" i="6"/>
  <c r="G25" i="6"/>
  <c r="E42" i="6" s="1"/>
  <c r="F25" i="6"/>
  <c r="E25" i="6"/>
  <c r="D25" i="6"/>
  <c r="C25" i="6"/>
  <c r="G24" i="6"/>
  <c r="D42" i="6" s="1"/>
  <c r="F24" i="6"/>
  <c r="E24" i="6"/>
  <c r="D24" i="6"/>
  <c r="C24" i="6"/>
  <c r="F23" i="6"/>
  <c r="E23" i="6"/>
  <c r="G23" i="6" s="1"/>
  <c r="D23" i="6"/>
  <c r="C23" i="6"/>
  <c r="F22" i="6"/>
  <c r="E22" i="6"/>
  <c r="G22" i="6" s="1"/>
  <c r="D22" i="6"/>
  <c r="C22" i="6"/>
  <c r="G21" i="6"/>
  <c r="H21" i="6" s="1"/>
  <c r="F21" i="6"/>
  <c r="E21" i="6"/>
  <c r="D21" i="6"/>
  <c r="C21" i="6"/>
  <c r="G20" i="6"/>
  <c r="F41" i="6" s="1"/>
  <c r="F20" i="6"/>
  <c r="E20" i="6"/>
  <c r="D20" i="6"/>
  <c r="C20" i="6"/>
  <c r="F19" i="6"/>
  <c r="E19" i="6"/>
  <c r="C19" i="6"/>
  <c r="A19" i="6"/>
  <c r="D19" i="6" s="1"/>
  <c r="F18" i="6"/>
  <c r="E18" i="6"/>
  <c r="D18" i="6"/>
  <c r="A18" i="6"/>
  <c r="C18" i="6" s="1"/>
  <c r="F17" i="6"/>
  <c r="E17" i="6"/>
  <c r="G17" i="6" s="1"/>
  <c r="D17" i="6"/>
  <c r="C17" i="6"/>
  <c r="A17" i="6"/>
  <c r="F16" i="6"/>
  <c r="E16" i="6"/>
  <c r="A16" i="6"/>
  <c r="D16" i="6" s="1"/>
  <c r="F15" i="6"/>
  <c r="E15" i="6"/>
  <c r="A15" i="6"/>
  <c r="C15" i="6" s="1"/>
  <c r="F14" i="6"/>
  <c r="E14" i="6"/>
  <c r="A14" i="6"/>
  <c r="D14" i="6" s="1"/>
  <c r="F13" i="6"/>
  <c r="E13" i="6"/>
  <c r="C13" i="6"/>
  <c r="A13" i="6"/>
  <c r="D13" i="6" s="1"/>
  <c r="G13" i="6" s="1"/>
  <c r="F12" i="6"/>
  <c r="E12" i="6"/>
  <c r="D12" i="6"/>
  <c r="A12" i="6"/>
  <c r="C12" i="6" s="1"/>
  <c r="G12" i="6" s="1"/>
  <c r="F11" i="6"/>
  <c r="E11" i="6"/>
  <c r="C11" i="6"/>
  <c r="A11" i="6"/>
  <c r="D11" i="6" s="1"/>
  <c r="F10" i="6"/>
  <c r="E10" i="6"/>
  <c r="A10" i="6"/>
  <c r="D10" i="6" s="1"/>
  <c r="G10" i="5"/>
  <c r="P47" i="5"/>
  <c r="C56" i="5"/>
  <c r="N50" i="5" s="1"/>
  <c r="M53" i="5"/>
  <c r="G52" i="5"/>
  <c r="F52" i="5"/>
  <c r="E52" i="5"/>
  <c r="D52" i="5"/>
  <c r="C52" i="5"/>
  <c r="B52" i="5"/>
  <c r="G51" i="5"/>
  <c r="F51" i="5"/>
  <c r="E51" i="5"/>
  <c r="D51" i="5"/>
  <c r="C51" i="5"/>
  <c r="B51" i="5"/>
  <c r="P50" i="5"/>
  <c r="L50" i="5"/>
  <c r="P49" i="5"/>
  <c r="L49" i="5"/>
  <c r="N49" i="5" s="1"/>
  <c r="P48" i="5"/>
  <c r="L48" i="5"/>
  <c r="N48" i="5" s="1"/>
  <c r="L47" i="5"/>
  <c r="N47" i="5" s="1"/>
  <c r="F41" i="5"/>
  <c r="F33" i="5"/>
  <c r="E33" i="5"/>
  <c r="G33" i="5" s="1"/>
  <c r="D33" i="5"/>
  <c r="C33" i="5"/>
  <c r="F32" i="5"/>
  <c r="E32" i="5"/>
  <c r="D32" i="5"/>
  <c r="C32" i="5"/>
  <c r="G32" i="5" s="1"/>
  <c r="G31" i="5"/>
  <c r="H31" i="5" s="1"/>
  <c r="F31" i="5"/>
  <c r="E31" i="5"/>
  <c r="D31" i="5"/>
  <c r="C31" i="5"/>
  <c r="F30" i="5"/>
  <c r="E30" i="5"/>
  <c r="G30" i="5" s="1"/>
  <c r="D30" i="5"/>
  <c r="C30" i="5"/>
  <c r="F29" i="5"/>
  <c r="E29" i="5"/>
  <c r="G29" i="5" s="1"/>
  <c r="D29" i="5"/>
  <c r="C29" i="5"/>
  <c r="F28" i="5"/>
  <c r="E28" i="5"/>
  <c r="D28" i="5"/>
  <c r="C28" i="5"/>
  <c r="G28" i="5" s="1"/>
  <c r="G27" i="5"/>
  <c r="G42" i="5" s="1"/>
  <c r="F27" i="5"/>
  <c r="E27" i="5"/>
  <c r="D27" i="5"/>
  <c r="C27" i="5"/>
  <c r="F26" i="5"/>
  <c r="E26" i="5"/>
  <c r="G26" i="5" s="1"/>
  <c r="D26" i="5"/>
  <c r="C26" i="5"/>
  <c r="F25" i="5"/>
  <c r="E25" i="5"/>
  <c r="G25" i="5" s="1"/>
  <c r="D25" i="5"/>
  <c r="C25" i="5"/>
  <c r="G24" i="5"/>
  <c r="H24" i="5" s="1"/>
  <c r="F24" i="5"/>
  <c r="E24" i="5"/>
  <c r="D24" i="5"/>
  <c r="C24" i="5"/>
  <c r="G23" i="5"/>
  <c r="H23" i="5" s="1"/>
  <c r="F23" i="5"/>
  <c r="E23" i="5"/>
  <c r="D23" i="5"/>
  <c r="C23" i="5"/>
  <c r="F22" i="5"/>
  <c r="E22" i="5"/>
  <c r="G22" i="5" s="1"/>
  <c r="D22" i="5"/>
  <c r="C22" i="5"/>
  <c r="F21" i="5"/>
  <c r="E21" i="5"/>
  <c r="G21" i="5" s="1"/>
  <c r="D21" i="5"/>
  <c r="C21" i="5"/>
  <c r="G20" i="5"/>
  <c r="H20" i="5" s="1"/>
  <c r="F20" i="5"/>
  <c r="E20" i="5"/>
  <c r="D20" i="5"/>
  <c r="C20" i="5"/>
  <c r="G19" i="5"/>
  <c r="E41" i="5" s="1"/>
  <c r="F19" i="5"/>
  <c r="E19" i="5"/>
  <c r="D19" i="5"/>
  <c r="C19" i="5"/>
  <c r="A19" i="5"/>
  <c r="F18" i="5"/>
  <c r="E18" i="5"/>
  <c r="D18" i="5"/>
  <c r="A18" i="5"/>
  <c r="C18" i="5" s="1"/>
  <c r="G18" i="5" s="1"/>
  <c r="F17" i="5"/>
  <c r="E17" i="5"/>
  <c r="G17" i="5" s="1"/>
  <c r="C17" i="5"/>
  <c r="A17" i="5"/>
  <c r="D17" i="5" s="1"/>
  <c r="F16" i="5"/>
  <c r="E16" i="5"/>
  <c r="D16" i="5"/>
  <c r="A16" i="5"/>
  <c r="C16" i="5" s="1"/>
  <c r="F15" i="5"/>
  <c r="E15" i="5"/>
  <c r="G15" i="5" s="1"/>
  <c r="D15" i="5"/>
  <c r="C15" i="5"/>
  <c r="A15" i="5"/>
  <c r="F14" i="5"/>
  <c r="E14" i="5"/>
  <c r="A14" i="5"/>
  <c r="D14" i="5" s="1"/>
  <c r="F13" i="5"/>
  <c r="E13" i="5"/>
  <c r="A13" i="5"/>
  <c r="C13" i="5" s="1"/>
  <c r="F12" i="5"/>
  <c r="E12" i="5"/>
  <c r="A12" i="5"/>
  <c r="D12" i="5" s="1"/>
  <c r="G11" i="5"/>
  <c r="C40" i="5" s="1"/>
  <c r="F11" i="5"/>
  <c r="E11" i="5"/>
  <c r="D11" i="5"/>
  <c r="C11" i="5"/>
  <c r="A11" i="5"/>
  <c r="F10" i="5"/>
  <c r="E10" i="5"/>
  <c r="D10" i="5"/>
  <c r="A10" i="5"/>
  <c r="C10" i="5" s="1"/>
  <c r="M53" i="4"/>
  <c r="G52" i="4"/>
  <c r="F52" i="4"/>
  <c r="E52" i="4"/>
  <c r="D52" i="4"/>
  <c r="C52" i="4"/>
  <c r="B52" i="4"/>
  <c r="C56" i="4" s="1"/>
  <c r="G51" i="4"/>
  <c r="F51" i="4"/>
  <c r="E51" i="4"/>
  <c r="D51" i="4"/>
  <c r="C51" i="4"/>
  <c r="B51" i="4"/>
  <c r="P50" i="4"/>
  <c r="L50" i="4"/>
  <c r="P49" i="4"/>
  <c r="L49" i="4"/>
  <c r="P48" i="4"/>
  <c r="L48" i="4"/>
  <c r="P47" i="4"/>
  <c r="L47" i="4"/>
  <c r="F33" i="4"/>
  <c r="E33" i="4"/>
  <c r="G33" i="4" s="1"/>
  <c r="D33" i="4"/>
  <c r="C33" i="4"/>
  <c r="F32" i="4"/>
  <c r="E32" i="4"/>
  <c r="G32" i="4" s="1"/>
  <c r="D32" i="4"/>
  <c r="C32" i="4"/>
  <c r="F31" i="4"/>
  <c r="E31" i="4"/>
  <c r="D31" i="4"/>
  <c r="C31" i="4"/>
  <c r="G31" i="4" s="1"/>
  <c r="F30" i="4"/>
  <c r="G30" i="4" s="1"/>
  <c r="E30" i="4"/>
  <c r="D30" i="4"/>
  <c r="C30" i="4"/>
  <c r="F29" i="4"/>
  <c r="E29" i="4"/>
  <c r="G29" i="4" s="1"/>
  <c r="D29" i="4"/>
  <c r="C29" i="4"/>
  <c r="F28" i="4"/>
  <c r="E28" i="4"/>
  <c r="G28" i="4" s="1"/>
  <c r="D28" i="4"/>
  <c r="C28" i="4"/>
  <c r="F27" i="4"/>
  <c r="E27" i="4"/>
  <c r="G27" i="4" s="1"/>
  <c r="D27" i="4"/>
  <c r="C27" i="4"/>
  <c r="F26" i="4"/>
  <c r="G26" i="4" s="1"/>
  <c r="E26" i="4"/>
  <c r="D26" i="4"/>
  <c r="C26" i="4"/>
  <c r="F25" i="4"/>
  <c r="E25" i="4"/>
  <c r="G25" i="4" s="1"/>
  <c r="D25" i="4"/>
  <c r="C25" i="4"/>
  <c r="F24" i="4"/>
  <c r="E24" i="4"/>
  <c r="G24" i="4" s="1"/>
  <c r="D24" i="4"/>
  <c r="C24" i="4"/>
  <c r="F23" i="4"/>
  <c r="E23" i="4"/>
  <c r="G23" i="4" s="1"/>
  <c r="D23" i="4"/>
  <c r="C23" i="4"/>
  <c r="F22" i="4"/>
  <c r="G22" i="4" s="1"/>
  <c r="E22" i="4"/>
  <c r="D22" i="4"/>
  <c r="C22" i="4"/>
  <c r="F21" i="4"/>
  <c r="E21" i="4"/>
  <c r="G21" i="4" s="1"/>
  <c r="D21" i="4"/>
  <c r="C21" i="4"/>
  <c r="F20" i="4"/>
  <c r="E20" i="4"/>
  <c r="G20" i="4" s="1"/>
  <c r="D20" i="4"/>
  <c r="C20" i="4"/>
  <c r="F19" i="4"/>
  <c r="E19" i="4"/>
  <c r="G19" i="4" s="1"/>
  <c r="C19" i="4"/>
  <c r="A19" i="4"/>
  <c r="D19" i="4" s="1"/>
  <c r="F18" i="4"/>
  <c r="E18" i="4"/>
  <c r="A18" i="4"/>
  <c r="D18" i="4" s="1"/>
  <c r="F17" i="4"/>
  <c r="G17" i="4" s="1"/>
  <c r="E17" i="4"/>
  <c r="D17" i="4"/>
  <c r="C17" i="4"/>
  <c r="A17" i="4"/>
  <c r="F16" i="4"/>
  <c r="E16" i="4"/>
  <c r="C16" i="4"/>
  <c r="A16" i="4"/>
  <c r="D16" i="4" s="1"/>
  <c r="F15" i="4"/>
  <c r="E15" i="4"/>
  <c r="G15" i="4" s="1"/>
  <c r="D15" i="4"/>
  <c r="A15" i="4"/>
  <c r="C15" i="4" s="1"/>
  <c r="F14" i="4"/>
  <c r="E14" i="4"/>
  <c r="G14" i="4" s="1"/>
  <c r="D14" i="4"/>
  <c r="C14" i="4"/>
  <c r="A14" i="4"/>
  <c r="F13" i="4"/>
  <c r="E13" i="4"/>
  <c r="A13" i="4"/>
  <c r="C13" i="4" s="1"/>
  <c r="F12" i="4"/>
  <c r="E12" i="4"/>
  <c r="A12" i="4"/>
  <c r="D12" i="4" s="1"/>
  <c r="F11" i="4"/>
  <c r="E11" i="4"/>
  <c r="C11" i="4"/>
  <c r="A11" i="4"/>
  <c r="D11" i="4" s="1"/>
  <c r="F10" i="4"/>
  <c r="E10" i="4"/>
  <c r="A10" i="4"/>
  <c r="D10" i="4" s="1"/>
  <c r="J53" i="1"/>
  <c r="M47" i="1"/>
  <c r="B51" i="1"/>
  <c r="E10" i="1"/>
  <c r="D10" i="1"/>
  <c r="C10" i="1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10" i="3"/>
  <c r="G51" i="3"/>
  <c r="F51" i="3"/>
  <c r="E51" i="3"/>
  <c r="D51" i="3"/>
  <c r="C51" i="3"/>
  <c r="B51" i="3"/>
  <c r="L48" i="3"/>
  <c r="L49" i="3"/>
  <c r="L50" i="3"/>
  <c r="H29" i="7" l="1"/>
  <c r="C43" i="7"/>
  <c r="N48" i="7"/>
  <c r="N47" i="7"/>
  <c r="G43" i="7"/>
  <c r="H33" i="7"/>
  <c r="N50" i="7"/>
  <c r="F41" i="7"/>
  <c r="H20" i="7"/>
  <c r="H14" i="7"/>
  <c r="F40" i="7"/>
  <c r="B43" i="7"/>
  <c r="H28" i="7"/>
  <c r="H13" i="7"/>
  <c r="E40" i="7"/>
  <c r="H24" i="7"/>
  <c r="D42" i="7"/>
  <c r="H32" i="7"/>
  <c r="F43" i="7"/>
  <c r="G42" i="7"/>
  <c r="H27" i="7"/>
  <c r="H21" i="7"/>
  <c r="G41" i="7"/>
  <c r="C42" i="7"/>
  <c r="H23" i="7"/>
  <c r="E42" i="7"/>
  <c r="H25" i="7"/>
  <c r="E43" i="7"/>
  <c r="N49" i="7"/>
  <c r="D43" i="7"/>
  <c r="C12" i="7"/>
  <c r="G12" i="7" s="1"/>
  <c r="H26" i="7"/>
  <c r="D15" i="7"/>
  <c r="G15" i="7" s="1"/>
  <c r="C11" i="7"/>
  <c r="G11" i="7" s="1"/>
  <c r="C19" i="7"/>
  <c r="G19" i="7" s="1"/>
  <c r="C18" i="7"/>
  <c r="G18" i="7" s="1"/>
  <c r="C41" i="7"/>
  <c r="B42" i="7"/>
  <c r="C16" i="7"/>
  <c r="G16" i="7" s="1"/>
  <c r="D40" i="6"/>
  <c r="H12" i="6"/>
  <c r="G18" i="6"/>
  <c r="G42" i="6"/>
  <c r="H27" i="6"/>
  <c r="H22" i="6"/>
  <c r="B42" i="6"/>
  <c r="G15" i="6"/>
  <c r="N47" i="6"/>
  <c r="E40" i="6"/>
  <c r="H13" i="6"/>
  <c r="C41" i="6"/>
  <c r="H17" i="6"/>
  <c r="G19" i="6"/>
  <c r="F42" i="6"/>
  <c r="H26" i="6"/>
  <c r="G43" i="6"/>
  <c r="H33" i="6"/>
  <c r="H30" i="6"/>
  <c r="D43" i="6"/>
  <c r="H32" i="6"/>
  <c r="F43" i="6"/>
  <c r="N48" i="6"/>
  <c r="E43" i="6"/>
  <c r="H31" i="6"/>
  <c r="G11" i="6"/>
  <c r="C42" i="6"/>
  <c r="H23" i="6"/>
  <c r="H29" i="6"/>
  <c r="C43" i="6"/>
  <c r="N49" i="6"/>
  <c r="C16" i="6"/>
  <c r="G16" i="6" s="1"/>
  <c r="H24" i="6"/>
  <c r="C14" i="6"/>
  <c r="G14" i="6" s="1"/>
  <c r="D15" i="6"/>
  <c r="G41" i="6"/>
  <c r="H20" i="6"/>
  <c r="H28" i="6"/>
  <c r="C10" i="6"/>
  <c r="G10" i="6" s="1"/>
  <c r="H25" i="6"/>
  <c r="F42" i="5"/>
  <c r="H26" i="5"/>
  <c r="H30" i="5"/>
  <c r="D43" i="5"/>
  <c r="C41" i="5"/>
  <c r="H17" i="5"/>
  <c r="H32" i="5"/>
  <c r="F43" i="5"/>
  <c r="H21" i="5"/>
  <c r="G41" i="5"/>
  <c r="G16" i="5"/>
  <c r="H15" i="5"/>
  <c r="G40" i="5"/>
  <c r="E42" i="5"/>
  <c r="H25" i="5"/>
  <c r="B40" i="5"/>
  <c r="G55" i="5" s="1"/>
  <c r="H10" i="5"/>
  <c r="H29" i="5"/>
  <c r="C43" i="5"/>
  <c r="H28" i="5"/>
  <c r="B43" i="5"/>
  <c r="D41" i="5"/>
  <c r="H18" i="5"/>
  <c r="G13" i="5"/>
  <c r="H22" i="5"/>
  <c r="B42" i="5"/>
  <c r="G43" i="5"/>
  <c r="H33" i="5"/>
  <c r="H11" i="5"/>
  <c r="C14" i="5"/>
  <c r="G14" i="5" s="1"/>
  <c r="H19" i="5"/>
  <c r="H27" i="5"/>
  <c r="C12" i="5"/>
  <c r="G12" i="5" s="1"/>
  <c r="D13" i="5"/>
  <c r="C42" i="5"/>
  <c r="E43" i="5"/>
  <c r="D42" i="5"/>
  <c r="N47" i="4"/>
  <c r="C43" i="4"/>
  <c r="H29" i="4"/>
  <c r="H15" i="4"/>
  <c r="G40" i="4"/>
  <c r="E42" i="4"/>
  <c r="H25" i="4"/>
  <c r="G11" i="4"/>
  <c r="C41" i="4"/>
  <c r="H17" i="4"/>
  <c r="G41" i="4"/>
  <c r="H21" i="4"/>
  <c r="G42" i="4"/>
  <c r="H27" i="4"/>
  <c r="N50" i="4"/>
  <c r="F40" i="4"/>
  <c r="H14" i="4"/>
  <c r="F41" i="4"/>
  <c r="H20" i="4"/>
  <c r="H24" i="4"/>
  <c r="D42" i="4"/>
  <c r="B43" i="4"/>
  <c r="H28" i="4"/>
  <c r="H32" i="4"/>
  <c r="F43" i="4"/>
  <c r="N48" i="4"/>
  <c r="E41" i="4"/>
  <c r="H19" i="4"/>
  <c r="G16" i="4"/>
  <c r="B42" i="4"/>
  <c r="H22" i="4"/>
  <c r="F42" i="4"/>
  <c r="H26" i="4"/>
  <c r="D43" i="4"/>
  <c r="H30" i="4"/>
  <c r="H23" i="4"/>
  <c r="C42" i="4"/>
  <c r="G43" i="4"/>
  <c r="H33" i="4"/>
  <c r="H31" i="4"/>
  <c r="E43" i="4"/>
  <c r="N49" i="4"/>
  <c r="C12" i="4"/>
  <c r="G12" i="4" s="1"/>
  <c r="D13" i="4"/>
  <c r="G13" i="4" s="1"/>
  <c r="C10" i="4"/>
  <c r="G10" i="4" s="1"/>
  <c r="C18" i="4"/>
  <c r="G18" i="4" s="1"/>
  <c r="D41" i="7" l="1"/>
  <c r="H18" i="7"/>
  <c r="E41" i="7"/>
  <c r="H19" i="7"/>
  <c r="G40" i="7"/>
  <c r="H15" i="7"/>
  <c r="C40" i="7"/>
  <c r="H11" i="7"/>
  <c r="D40" i="7"/>
  <c r="H12" i="7"/>
  <c r="B41" i="7"/>
  <c r="H16" i="7"/>
  <c r="B40" i="7"/>
  <c r="H10" i="7"/>
  <c r="B40" i="6"/>
  <c r="G55" i="6" s="1"/>
  <c r="H10" i="6"/>
  <c r="H16" i="6"/>
  <c r="B41" i="6"/>
  <c r="H14" i="6"/>
  <c r="F40" i="6"/>
  <c r="C40" i="6"/>
  <c r="H11" i="6"/>
  <c r="D41" i="6"/>
  <c r="H18" i="6"/>
  <c r="H15" i="6"/>
  <c r="G40" i="6"/>
  <c r="E41" i="6"/>
  <c r="H19" i="6"/>
  <c r="D40" i="5"/>
  <c r="H12" i="5"/>
  <c r="H13" i="5"/>
  <c r="E40" i="5"/>
  <c r="H14" i="5"/>
  <c r="F40" i="5"/>
  <c r="H7" i="5"/>
  <c r="B41" i="5"/>
  <c r="H16" i="5"/>
  <c r="H13" i="4"/>
  <c r="E40" i="4"/>
  <c r="H11" i="4"/>
  <c r="C40" i="4"/>
  <c r="H18" i="4"/>
  <c r="D41" i="4"/>
  <c r="B40" i="4"/>
  <c r="G55" i="4" s="1"/>
  <c r="H10" i="4"/>
  <c r="H7" i="4" s="1"/>
  <c r="B41" i="4"/>
  <c r="H16" i="4"/>
  <c r="D40" i="4"/>
  <c r="H12" i="4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M53" i="3"/>
  <c r="G52" i="3"/>
  <c r="F52" i="3"/>
  <c r="E52" i="3"/>
  <c r="D52" i="3"/>
  <c r="C52" i="3"/>
  <c r="B52" i="3"/>
  <c r="C56" i="3" s="1"/>
  <c r="P50" i="3"/>
  <c r="P49" i="3"/>
  <c r="P48" i="3"/>
  <c r="P47" i="3"/>
  <c r="L47" i="3"/>
  <c r="N47" i="3" s="1"/>
  <c r="F33" i="3"/>
  <c r="E33" i="3"/>
  <c r="G33" i="3" s="1"/>
  <c r="G43" i="3" s="1"/>
  <c r="D33" i="3"/>
  <c r="C33" i="3"/>
  <c r="F32" i="3"/>
  <c r="E32" i="3"/>
  <c r="G32" i="3" s="1"/>
  <c r="F43" i="3" s="1"/>
  <c r="D32" i="3"/>
  <c r="C32" i="3"/>
  <c r="F31" i="3"/>
  <c r="E31" i="3"/>
  <c r="G31" i="3" s="1"/>
  <c r="E43" i="3" s="1"/>
  <c r="D31" i="3"/>
  <c r="C31" i="3"/>
  <c r="F30" i="3"/>
  <c r="E30" i="3"/>
  <c r="G30" i="3" s="1"/>
  <c r="D43" i="3" s="1"/>
  <c r="D30" i="3"/>
  <c r="C30" i="3"/>
  <c r="G29" i="3"/>
  <c r="C43" i="3" s="1"/>
  <c r="F29" i="3"/>
  <c r="E29" i="3"/>
  <c r="D29" i="3"/>
  <c r="C29" i="3"/>
  <c r="F28" i="3"/>
  <c r="E28" i="3"/>
  <c r="G28" i="3" s="1"/>
  <c r="B43" i="3" s="1"/>
  <c r="D28" i="3"/>
  <c r="C28" i="3"/>
  <c r="F27" i="3"/>
  <c r="E27" i="3"/>
  <c r="G27" i="3" s="1"/>
  <c r="G42" i="3" s="1"/>
  <c r="D27" i="3"/>
  <c r="C27" i="3"/>
  <c r="F26" i="3"/>
  <c r="G26" i="3" s="1"/>
  <c r="F42" i="3" s="1"/>
  <c r="E26" i="3"/>
  <c r="D26" i="3"/>
  <c r="C26" i="3"/>
  <c r="F25" i="3"/>
  <c r="E25" i="3"/>
  <c r="G25" i="3" s="1"/>
  <c r="E42" i="3" s="1"/>
  <c r="D25" i="3"/>
  <c r="C25" i="3"/>
  <c r="F24" i="3"/>
  <c r="E24" i="3"/>
  <c r="G24" i="3" s="1"/>
  <c r="D42" i="3" s="1"/>
  <c r="D24" i="3"/>
  <c r="C24" i="3"/>
  <c r="F23" i="3"/>
  <c r="E23" i="3"/>
  <c r="G23" i="3" s="1"/>
  <c r="C42" i="3" s="1"/>
  <c r="D23" i="3"/>
  <c r="C23" i="3"/>
  <c r="F22" i="3"/>
  <c r="E22" i="3"/>
  <c r="G22" i="3" s="1"/>
  <c r="B42" i="3" s="1"/>
  <c r="D22" i="3"/>
  <c r="C22" i="3"/>
  <c r="G21" i="3"/>
  <c r="G41" i="3" s="1"/>
  <c r="F21" i="3"/>
  <c r="E21" i="3"/>
  <c r="D21" i="3"/>
  <c r="C21" i="3"/>
  <c r="F20" i="3"/>
  <c r="E20" i="3"/>
  <c r="G20" i="3" s="1"/>
  <c r="F41" i="3" s="1"/>
  <c r="D20" i="3"/>
  <c r="C20" i="3"/>
  <c r="F19" i="3"/>
  <c r="E19" i="3"/>
  <c r="A19" i="3"/>
  <c r="C19" i="3" s="1"/>
  <c r="F18" i="3"/>
  <c r="E18" i="3"/>
  <c r="A18" i="3"/>
  <c r="D18" i="3" s="1"/>
  <c r="F17" i="3"/>
  <c r="E17" i="3"/>
  <c r="A17" i="3"/>
  <c r="D17" i="3" s="1"/>
  <c r="F16" i="3"/>
  <c r="E16" i="3"/>
  <c r="G16" i="3" s="1"/>
  <c r="B41" i="3" s="1"/>
  <c r="D16" i="3"/>
  <c r="C16" i="3"/>
  <c r="A16" i="3"/>
  <c r="F15" i="3"/>
  <c r="E15" i="3"/>
  <c r="A15" i="3"/>
  <c r="D15" i="3" s="1"/>
  <c r="F14" i="3"/>
  <c r="E14" i="3"/>
  <c r="A14" i="3"/>
  <c r="C14" i="3" s="1"/>
  <c r="F13" i="3"/>
  <c r="E13" i="3"/>
  <c r="A13" i="3"/>
  <c r="D13" i="3" s="1"/>
  <c r="F12" i="3"/>
  <c r="E12" i="3"/>
  <c r="G12" i="3" s="1"/>
  <c r="D40" i="3" s="1"/>
  <c r="D12" i="3"/>
  <c r="C12" i="3"/>
  <c r="A12" i="3"/>
  <c r="F11" i="3"/>
  <c r="E11" i="3"/>
  <c r="A11" i="3"/>
  <c r="C11" i="3" s="1"/>
  <c r="F10" i="3"/>
  <c r="E10" i="3"/>
  <c r="A10" i="3"/>
  <c r="D10" i="3" s="1"/>
  <c r="A10" i="1"/>
  <c r="I47" i="1"/>
  <c r="K47" i="1" s="1"/>
  <c r="H7" i="7" l="1"/>
  <c r="H7" i="6"/>
  <c r="G55" i="3"/>
  <c r="G10" i="1"/>
  <c r="B40" i="1" s="1"/>
  <c r="N48" i="3"/>
  <c r="G17" i="3"/>
  <c r="C41" i="3" s="1"/>
  <c r="N50" i="3"/>
  <c r="N49" i="3"/>
  <c r="C15" i="3"/>
  <c r="G15" i="3" s="1"/>
  <c r="G40" i="3" s="1"/>
  <c r="D11" i="3"/>
  <c r="G11" i="3" s="1"/>
  <c r="C40" i="3" s="1"/>
  <c r="D19" i="3"/>
  <c r="G19" i="3" s="1"/>
  <c r="E41" i="3" s="1"/>
  <c r="C10" i="3"/>
  <c r="G10" i="3" s="1"/>
  <c r="B40" i="3" s="1"/>
  <c r="D14" i="3"/>
  <c r="G14" i="3" s="1"/>
  <c r="F40" i="3" s="1"/>
  <c r="C13" i="3"/>
  <c r="G13" i="3" s="1"/>
  <c r="E40" i="3" s="1"/>
  <c r="C17" i="3"/>
  <c r="C18" i="3"/>
  <c r="G18" i="3" s="1"/>
  <c r="D41" i="3" s="1"/>
  <c r="I48" i="1"/>
  <c r="I49" i="1"/>
  <c r="I50" i="1"/>
  <c r="M48" i="1"/>
  <c r="M49" i="1"/>
  <c r="M50" i="1"/>
  <c r="C51" i="1"/>
  <c r="D51" i="1"/>
  <c r="E51" i="1"/>
  <c r="F51" i="1"/>
  <c r="G51" i="1"/>
  <c r="G52" i="1"/>
  <c r="F52" i="1"/>
  <c r="E52" i="1"/>
  <c r="D52" i="1"/>
  <c r="C52" i="1"/>
  <c r="B52" i="1"/>
  <c r="G23" i="1"/>
  <c r="C42" i="1" s="1"/>
  <c r="G30" i="1"/>
  <c r="D43" i="1" s="1"/>
  <c r="G31" i="1"/>
  <c r="E43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G20" i="1"/>
  <c r="F41" i="1" s="1"/>
  <c r="G27" i="1"/>
  <c r="G42" i="1" s="1"/>
  <c r="E33" i="1"/>
  <c r="G33" i="1" s="1"/>
  <c r="G43" i="1" s="1"/>
  <c r="F33" i="1"/>
  <c r="E32" i="1"/>
  <c r="G32" i="1" s="1"/>
  <c r="F43" i="1" s="1"/>
  <c r="F32" i="1"/>
  <c r="E31" i="1"/>
  <c r="F31" i="1"/>
  <c r="E30" i="1"/>
  <c r="F30" i="1"/>
  <c r="E29" i="1"/>
  <c r="G29" i="1" s="1"/>
  <c r="C43" i="1" s="1"/>
  <c r="F29" i="1"/>
  <c r="E28" i="1"/>
  <c r="G28" i="1" s="1"/>
  <c r="B43" i="1" s="1"/>
  <c r="F28" i="1"/>
  <c r="E27" i="1"/>
  <c r="F27" i="1"/>
  <c r="E26" i="1"/>
  <c r="G26" i="1" s="1"/>
  <c r="F42" i="1" s="1"/>
  <c r="F26" i="1"/>
  <c r="E25" i="1"/>
  <c r="G25" i="1" s="1"/>
  <c r="E42" i="1" s="1"/>
  <c r="F25" i="1"/>
  <c r="E24" i="1"/>
  <c r="G24" i="1" s="1"/>
  <c r="D42" i="1" s="1"/>
  <c r="F24" i="1"/>
  <c r="E23" i="1"/>
  <c r="F23" i="1"/>
  <c r="E22" i="1"/>
  <c r="G22" i="1" s="1"/>
  <c r="B42" i="1" s="1"/>
  <c r="F22" i="1"/>
  <c r="E21" i="1"/>
  <c r="G21" i="1" s="1"/>
  <c r="G41" i="1" s="1"/>
  <c r="F21" i="1"/>
  <c r="E20" i="1"/>
  <c r="F20" i="1"/>
  <c r="F11" i="1"/>
  <c r="F12" i="1"/>
  <c r="F13" i="1"/>
  <c r="F14" i="1"/>
  <c r="F15" i="1"/>
  <c r="F16" i="1"/>
  <c r="F17" i="1"/>
  <c r="F18" i="1"/>
  <c r="F19" i="1"/>
  <c r="F10" i="1"/>
  <c r="E11" i="1"/>
  <c r="E12" i="1"/>
  <c r="E13" i="1"/>
  <c r="E14" i="1"/>
  <c r="E15" i="1"/>
  <c r="E16" i="1"/>
  <c r="E17" i="1"/>
  <c r="E18" i="1"/>
  <c r="G18" i="1" s="1"/>
  <c r="D41" i="1" s="1"/>
  <c r="E19" i="1"/>
  <c r="G19" i="1" s="1"/>
  <c r="E41" i="1" s="1"/>
  <c r="A17" i="1"/>
  <c r="A18" i="1"/>
  <c r="A19" i="1"/>
  <c r="A16" i="1"/>
  <c r="A11" i="1"/>
  <c r="A12" i="1"/>
  <c r="D12" i="1" s="1"/>
  <c r="A13" i="1"/>
  <c r="A14" i="1"/>
  <c r="A15" i="1"/>
  <c r="G55" i="1" l="1"/>
  <c r="G16" i="1"/>
  <c r="B41" i="1" s="1"/>
  <c r="G13" i="1"/>
  <c r="E40" i="1" s="1"/>
  <c r="G12" i="1"/>
  <c r="D40" i="1" s="1"/>
  <c r="D11" i="1"/>
  <c r="G11" i="1" s="1"/>
  <c r="C40" i="1" s="1"/>
  <c r="D17" i="1"/>
  <c r="G17" i="1" s="1"/>
  <c r="C41" i="1" s="1"/>
  <c r="D16" i="1"/>
  <c r="D15" i="1"/>
  <c r="G15" i="1" s="1"/>
  <c r="G40" i="1" s="1"/>
  <c r="C56" i="1"/>
  <c r="K48" i="1" s="1"/>
  <c r="K49" i="1"/>
  <c r="D14" i="1"/>
  <c r="G14" i="1" s="1"/>
  <c r="F40" i="1" s="1"/>
  <c r="D13" i="1"/>
  <c r="K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tc={3633932E-397E-4A6B-839B-616E60521241}</author>
  </authors>
  <commentList>
    <comment ref="H31" authorId="0" shapeId="0" xr:uid="{3633932E-397E-4A6B-839B-616E60521241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use the manhattan for WH V DC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tc={3C077BB5-02CA-45F6-B4EE-CCAD5F697EEC}</author>
  </authors>
  <commentList>
    <comment ref="H31" authorId="0" shapeId="0" xr:uid="{3C077BB5-02CA-45F6-B4EE-CCAD5F697EEC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use the manhattan for WH V DC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tc={E6511FF7-4668-4865-AA27-46D154140C89}</author>
  </authors>
  <commentList>
    <comment ref="H31" authorId="0" shapeId="0" xr:uid="{E6511FF7-4668-4865-AA27-46D154140C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use the manhattan for WH V DC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tc={DC60EE86-418F-4705-AC53-F16AE9A4C9BE}</author>
  </authors>
  <commentList>
    <comment ref="H31" authorId="0" shapeId="0" xr:uid="{DC60EE86-418F-4705-AC53-F16AE9A4C9B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use the manhattan for WH V DC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tc={C8E99E18-2E2D-429F-8F74-718F130E9E95}</author>
  </authors>
  <commentList>
    <comment ref="H31" authorId="0" shapeId="0" xr:uid="{C8E99E18-2E2D-429F-8F74-718F130E9E9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use the manhattan for WH V DC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tc={42D98E5A-5312-4267-AC05-9A4EB0AB0363}</author>
  </authors>
  <commentList>
    <comment ref="H31" authorId="0" shapeId="0" xr:uid="{42D98E5A-5312-4267-AC05-9A4EB0AB0363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use the manhattan for WH V DC</t>
      </text>
    </comment>
  </commentList>
</comments>
</file>

<file path=xl/sharedStrings.xml><?xml version="1.0" encoding="utf-8"?>
<sst xmlns="http://schemas.openxmlformats.org/spreadsheetml/2006/main" count="258" uniqueCount="42">
  <si>
    <t>distribution_center</t>
  </si>
  <si>
    <t>name</t>
  </si>
  <si>
    <t>demand</t>
  </si>
  <si>
    <t>latitude</t>
  </si>
  <si>
    <t>longitude</t>
  </si>
  <si>
    <t>Licorice Lanes</t>
  </si>
  <si>
    <t>Tartberry Thicket</t>
  </si>
  <si>
    <t>Praline Park</t>
  </si>
  <si>
    <t>Twizzler Tunnels</t>
  </si>
  <si>
    <t>Toblerone Tower</t>
  </si>
  <si>
    <t>Sugarplum Springs</t>
  </si>
  <si>
    <t>max_dcs</t>
  </si>
  <si>
    <t>cost_per_unit_distance</t>
  </si>
  <si>
    <t>method_to_calculate_distance</t>
  </si>
  <si>
    <t>manhattan</t>
  </si>
  <si>
    <t>warehouse</t>
  </si>
  <si>
    <t>set_up_cost</t>
  </si>
  <si>
    <t>Bubble Pop Borough</t>
  </si>
  <si>
    <t>Coconut Macaroon Moor</t>
  </si>
  <si>
    <t>Jolly Rancher Range</t>
  </si>
  <si>
    <t>Honeycomb Highlands</t>
  </si>
  <si>
    <t>WH</t>
  </si>
  <si>
    <t>DC</t>
  </si>
  <si>
    <t>WH LAT</t>
  </si>
  <si>
    <t>WH Long</t>
  </si>
  <si>
    <t>DC Lat</t>
  </si>
  <si>
    <t>DC Long</t>
  </si>
  <si>
    <t>WH Lat</t>
  </si>
  <si>
    <t>WH long</t>
  </si>
  <si>
    <t>DC LAT</t>
  </si>
  <si>
    <t>DC LONG</t>
  </si>
  <si>
    <t xml:space="preserve">Manhattan </t>
  </si>
  <si>
    <t>WH v DC&gt;</t>
  </si>
  <si>
    <t>WH Sum sent</t>
  </si>
  <si>
    <t xml:space="preserve">Binary </t>
  </si>
  <si>
    <t>Linking Constraints</t>
  </si>
  <si>
    <t>Possible Costs</t>
  </si>
  <si>
    <t>Actual Costs</t>
  </si>
  <si>
    <t>Actual Demand</t>
  </si>
  <si>
    <t>??????</t>
  </si>
  <si>
    <t>MINIMIZE COST</t>
  </si>
  <si>
    <t>SUM OF BINARYS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</si>
</sst>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6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18" fillId="0" borderId="10" xfId="0" applyFont="1" applyBorder="1"/>
    <xf numFmtId="0" fontId="14" fillId="0" borderId="0" xfId="0" applyFont="1"/>
    <xf numFmtId="0" fontId="18" fillId="0" borderId="0" xfId="0" applyFont="1"/>
    <xf numFmtId="0" fontId="19" fillId="0" borderId="10" xfId="0" applyFont="1" applyBorder="1"/>
    <xf numFmtId="0" fontId="19" fillId="0" borderId="16" xfId="0" applyFont="1" applyBorder="1"/>
    <xf numFmtId="0" fontId="16" fillId="34" borderId="11" xfId="0" applyFont="1" applyFill="1" applyBorder="1"/>
    <xf numFmtId="0" fontId="16" fillId="34" borderId="12" xfId="0" applyFont="1" applyFill="1" applyBorder="1"/>
    <xf numFmtId="0" fontId="16" fillId="34" borderId="13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0" xfId="0" applyFill="1" applyBorder="1"/>
    <xf numFmtId="0" fontId="16" fillId="0" borderId="17" xfId="0" applyFont="1" applyBorder="1"/>
    <xf numFmtId="44" fontId="16" fillId="33" borderId="18" xfId="42" applyFont="1" applyFill="1" applyBorder="1"/>
    <xf numFmtId="0" fontId="16" fillId="33" borderId="18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917536</xdr:colOff>
      <xdr:row>7</xdr:row>
      <xdr:rowOff>170387</xdr:rowOff>
    </xdr:from>
    <xdr:to>
      <xdr:col>23</xdr:col>
      <xdr:colOff>11837</xdr:colOff>
      <xdr:row>34</xdr:row>
      <xdr:rowOff>146429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052676-C994-420C-9159-C1D067BD8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8555" y="1487424"/>
          <a:ext cx="10406708" cy="5056042"/>
        </a:xfrm>
        <a:prstGeom prst="rect">
          <a:avLst/>
        </a:prstGeom>
      </xdr:spPr>
    </xdr:pic>
    <xdr:clientData/>
  </xdr:twoCellAnchor>
  <xdr:twoCellAnchor>
    <xdr:from>
      <xdr:col>7</xdr:col>
      <xdr:colOff>1546577</xdr:colOff>
      <xdr:row>31</xdr:row>
      <xdr:rowOff>119944</xdr:rowOff>
    </xdr:from>
    <xdr:to>
      <xdr:col>10</xdr:col>
      <xdr:colOff>952499</xdr:colOff>
      <xdr:row>53</xdr:row>
      <xdr:rowOff>93134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D0A176-FB06-4ECC-A9A9-48BCD5D1F8C2}"/>
            </a:ext>
          </a:extLst>
        </xdr:cNvPr>
        <xdr:cNvSpPr txBox="1"/>
      </xdr:nvSpPr>
      <xdr:spPr>
        <a:xfrm>
          <a:off x="9420577" y="5834944"/>
          <a:ext cx="4657372" cy="407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</a:t>
          </a:r>
          <a:r>
            <a:rPr lang="en-US" sz="1100" baseline="0"/>
            <a:t>:  43.71X11 + 12.6X12 + 17.15X13 + 22.35X14 + 51.06X15 + 50.71X16 + 22.01X21 + 17.78X22 + 4.55X23 + 7.99X24 + 36.7X25 + 36.35X26 + 10.77X31 + 24.1X32 + 15.79X33 + 13.57X34 + 30.38X35 + 30.03X36 + 38.69X41 + 7.58X42 + 19.11X43 + 30.97X44 + 59.68X45  </a:t>
          </a:r>
        </a:p>
        <a:p>
          <a:endParaRPr lang="en-US" sz="1100" baseline="0"/>
        </a:p>
        <a:p>
          <a:r>
            <a:rPr lang="en-US" sz="1100" baseline="0"/>
            <a:t>WH V DC &gt; #1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43.71X11+12.6X12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17.15X13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22.35X14+51.06X15+50.71X16</a:t>
          </a:r>
          <a:r>
            <a:rPr lang="en-US"/>
            <a:t> &lt;=</a:t>
          </a:r>
          <a:r>
            <a:rPr lang="en-US" baseline="0"/>
            <a:t>  620</a:t>
          </a:r>
        </a:p>
        <a:p>
          <a:endParaRPr lang="en-US" sz="1100" baseline="0"/>
        </a:p>
        <a:p>
          <a:r>
            <a:rPr lang="en-US" sz="1100" baseline="0"/>
            <a:t>WH V DC &gt; #2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22.01X21+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17.78X22+4.55X23+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7.99X24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36.7X25+36.35X26</a:t>
          </a:r>
          <a:r>
            <a:rPr lang="en-US"/>
            <a:t> &lt;=960</a:t>
          </a:r>
        </a:p>
        <a:p>
          <a:endParaRPr lang="en-US" sz="1100" baseline="0"/>
        </a:p>
        <a:p>
          <a:r>
            <a:rPr lang="en-US" sz="1100" baseline="0"/>
            <a:t>WH V DC&gt; #3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10.77X31+24.1X32+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15.79X33+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13.57X34+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30.38X35+30.03X36</a:t>
          </a:r>
          <a:r>
            <a:rPr lang="en-US"/>
            <a:t> &lt;=820</a:t>
          </a:r>
        </a:p>
        <a:p>
          <a:endParaRPr lang="en-US" sz="1100" baseline="0"/>
        </a:p>
        <a:p>
          <a:r>
            <a:rPr lang="en-US" sz="1100" baseline="0"/>
            <a:t>WH V DC &gt; #4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38.69X41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7.58X42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19.11X43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30.97X44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59.68X45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59.33X46</a:t>
          </a:r>
          <a:r>
            <a:rPr lang="en-US"/>
            <a:t>  &lt;=527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Linking Constraints</a:t>
          </a:r>
        </a:p>
        <a:p>
          <a:r>
            <a:rPr lang="en-US" sz="1100" baseline="0"/>
            <a:t>X11+ X12+X13+X14+X15+X16- 4101Y1&lt;=0</a:t>
          </a:r>
        </a:p>
        <a:p>
          <a:r>
            <a:rPr lang="en-US" sz="1100" baseline="0"/>
            <a:t>X21+X22+X23+X24+X25+X26-4101Y2&lt;=0</a:t>
          </a:r>
        </a:p>
        <a:p>
          <a:r>
            <a:rPr lang="en-US" sz="1100" baseline="0"/>
            <a:t>X31+X32+X33+X34+X35+X36-4101Y3&lt;=0</a:t>
          </a:r>
        </a:p>
        <a:p>
          <a:r>
            <a:rPr lang="en-US" sz="1100" baseline="0"/>
            <a:t>X41+X42+X43+X44+X45+X46-4101Y4&lt;=0</a:t>
          </a:r>
        </a:p>
        <a:p>
          <a:r>
            <a:rPr lang="en-US" sz="1100"/>
            <a:t>All Yi</a:t>
          </a:r>
          <a:r>
            <a:rPr lang="en-US" sz="1100" baseline="0"/>
            <a:t> must be binary Xi &gt;0, i= 1,2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166142</xdr:colOff>
      <xdr:row>29</xdr:row>
      <xdr:rowOff>175162</xdr:rowOff>
    </xdr:from>
    <xdr:to>
      <xdr:col>24</xdr:col>
      <xdr:colOff>579781</xdr:colOff>
      <xdr:row>51</xdr:row>
      <xdr:rowOff>175960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2B9907-8684-4047-AC9C-FDC0E384B150}"/>
            </a:ext>
          </a:extLst>
        </xdr:cNvPr>
        <xdr:cNvSpPr txBox="1"/>
      </xdr:nvSpPr>
      <xdr:spPr>
        <a:xfrm>
          <a:off x="20232142" y="5521862"/>
          <a:ext cx="4680839" cy="4090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</a:t>
          </a:r>
          <a:r>
            <a:rPr lang="en-US" sz="1100" baseline="0"/>
            <a:t>:  43.71X11 + 12.6X12 + 17.15X13 + 22.35X14 + 51.06X15 + 50.71X16 + 22.01X21 + 17.78X22 + 4.55X23 + 7.99X24 + 36.7X25 + 36.35X26 + 10.77X31 + 24.1X32 + 15.79X33 + 13.57X34 + 30.38X35 + 30.03X36 + 38.69X41 + 7.58X42 + 19.11X43 + 30.97X44 + 59.68X45  </a:t>
          </a:r>
        </a:p>
        <a:p>
          <a:endParaRPr lang="en-US" sz="1100" baseline="0"/>
        </a:p>
        <a:p>
          <a:r>
            <a:rPr lang="en-US" sz="1100" baseline="0"/>
            <a:t>WH V DC &gt; #1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43.71X11+12.6X12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17.15X13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22.35X14+51.06X15+50.71X16</a:t>
          </a:r>
          <a:r>
            <a:rPr lang="en-US"/>
            <a:t> &lt;=</a:t>
          </a:r>
          <a:r>
            <a:rPr lang="en-US" baseline="0"/>
            <a:t>  620</a:t>
          </a:r>
        </a:p>
        <a:p>
          <a:endParaRPr lang="en-US" sz="1100" baseline="0"/>
        </a:p>
        <a:p>
          <a:r>
            <a:rPr lang="en-US" sz="1100" baseline="0"/>
            <a:t>WH V DC &gt; #2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22.01X21+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17.78X22+4.55X23+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7.99X24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36.7X25+36.35X26</a:t>
          </a:r>
          <a:r>
            <a:rPr lang="en-US"/>
            <a:t> &lt;=960</a:t>
          </a:r>
        </a:p>
        <a:p>
          <a:endParaRPr lang="en-US" sz="1100" baseline="0"/>
        </a:p>
        <a:p>
          <a:r>
            <a:rPr lang="en-US" sz="1100" baseline="0"/>
            <a:t>WH V DC&gt; #3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10.77X31+24.1X32+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15.79X33+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13.57X34+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30.38X35+30.03X36</a:t>
          </a:r>
          <a:r>
            <a:rPr lang="en-US"/>
            <a:t> &lt;=820</a:t>
          </a:r>
        </a:p>
        <a:p>
          <a:endParaRPr lang="en-US" sz="1100" baseline="0"/>
        </a:p>
        <a:p>
          <a:r>
            <a:rPr lang="en-US" sz="1100" baseline="0"/>
            <a:t>WH V DC &gt; #4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38.69X41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7.58X42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19.11X43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30.97X44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59.68X45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59.33X46</a:t>
          </a:r>
          <a:r>
            <a:rPr lang="en-US"/>
            <a:t>  &lt;=527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Linking Constraints</a:t>
          </a:r>
        </a:p>
        <a:p>
          <a:r>
            <a:rPr lang="en-US" sz="1100" baseline="0"/>
            <a:t>X11+ X12+X13+X14+X15+X16- 4101Y1&lt;=0</a:t>
          </a:r>
        </a:p>
        <a:p>
          <a:r>
            <a:rPr lang="en-US" sz="1100" baseline="0"/>
            <a:t>X21+X22+X23+X24+X25+X26-4101Y2&lt;=0</a:t>
          </a:r>
        </a:p>
        <a:p>
          <a:r>
            <a:rPr lang="en-US" sz="1100" baseline="0"/>
            <a:t>X31+X32+X33+X34+X35+X36-4101Y3&lt;=0</a:t>
          </a:r>
        </a:p>
        <a:p>
          <a:r>
            <a:rPr lang="en-US" sz="1100" baseline="0"/>
            <a:t>X41+X42+X43+X44+X45+X46-4101Y4&lt;=0</a:t>
          </a:r>
        </a:p>
        <a:p>
          <a:r>
            <a:rPr lang="en-US" sz="1100"/>
            <a:t>All Yi</a:t>
          </a:r>
          <a:r>
            <a:rPr lang="en-US" sz="1100" baseline="0"/>
            <a:t> must be binary Xi &gt;0, i= 1,2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1023370</xdr:colOff>
      <xdr:row>7</xdr:row>
      <xdr:rowOff>76313</xdr:rowOff>
    </xdr:from>
    <xdr:to>
      <xdr:col>24</xdr:col>
      <xdr:colOff>136562</xdr:colOff>
      <xdr:row>34</xdr:row>
      <xdr:rowOff>52355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6DFCC2-10FD-420C-88FC-86075F01C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6270" y="1365363"/>
          <a:ext cx="10377594" cy="4954442"/>
        </a:xfrm>
        <a:prstGeom prst="rect">
          <a:avLst/>
        </a:prstGeom>
      </xdr:spPr>
    </xdr:pic>
    <xdr:clientData/>
  </xdr:twoCellAnchor>
  <xdr:twoCellAnchor>
    <xdr:from>
      <xdr:col>7</xdr:col>
      <xdr:colOff>1546577</xdr:colOff>
      <xdr:row>31</xdr:row>
      <xdr:rowOff>119944</xdr:rowOff>
    </xdr:from>
    <xdr:to>
      <xdr:col>10</xdr:col>
      <xdr:colOff>952499</xdr:colOff>
      <xdr:row>56</xdr:row>
      <xdr:rowOff>113731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FCBE53-6EE1-498F-9A33-2D4EB642EDFD}"/>
            </a:ext>
          </a:extLst>
        </xdr:cNvPr>
        <xdr:cNvSpPr txBox="1"/>
      </xdr:nvSpPr>
      <xdr:spPr>
        <a:xfrm>
          <a:off x="9422473" y="5711735"/>
          <a:ext cx="4647041" cy="4590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</a:t>
          </a:r>
          <a:r>
            <a:rPr lang="en-US" sz="1100" baseline="0"/>
            <a:t>:  43.71X11 + 12.6X12 + 17.15X13 + 22.35X14 + 51.06X15 + 50.71X16 + 22.01X21 + 17.78X22 + 4.55X23 + 7.99X24 + 36.7X25 + 36.35X26 + 10.77X31 + 24.1X32 + 15.79X33 + 13.57X34 + 30.38X35 + 30.03X36 + 38.69X41 + 7.58X42 + 19.11X43 + 30.97X44 + 59.68X45  </a:t>
          </a:r>
        </a:p>
        <a:p>
          <a:endParaRPr lang="en-US" sz="1100" baseline="0"/>
        </a:p>
        <a:p>
          <a:r>
            <a:rPr lang="en-US" sz="1100" baseline="0"/>
            <a:t>Decision Variables </a:t>
          </a:r>
        </a:p>
        <a:p>
          <a:endParaRPr lang="en-US" sz="1100" baseline="0"/>
        </a:p>
        <a:p>
          <a:r>
            <a:rPr lang="en-US" sz="1100" baseline="0"/>
            <a:t>X1_1+X_12+X13+X_14 &lt;=620</a:t>
          </a:r>
        </a:p>
        <a:p>
          <a:endParaRPr lang="en-US" sz="1100" baseline="0"/>
        </a:p>
        <a:p>
          <a:r>
            <a:rPr lang="en-US" sz="1100" baseline="0"/>
            <a:t>X2_1+X2_2+X2_3+X2_4&lt;=960</a:t>
          </a:r>
        </a:p>
        <a:p>
          <a:endParaRPr lang="en-US" sz="1100" baseline="0"/>
        </a:p>
        <a:p>
          <a:r>
            <a:rPr lang="en-US" sz="1100" baseline="0"/>
            <a:t>X3_1+X3_2+X3_3+X3_4&lt;=820</a:t>
          </a:r>
        </a:p>
        <a:p>
          <a:endParaRPr lang="en-US" sz="1100" baseline="0"/>
        </a:p>
        <a:p>
          <a:r>
            <a:rPr lang="en-US" sz="1100" baseline="0"/>
            <a:t>X4_1+X4_2+X4_3+X4_4&lt;=527</a:t>
          </a:r>
        </a:p>
        <a:p>
          <a:endParaRPr lang="en-US" sz="1100" baseline="0"/>
        </a:p>
        <a:p>
          <a:r>
            <a:rPr lang="en-US" sz="1100" baseline="0"/>
            <a:t>X5_1+X5_2+X5_3+X5_4&lt;=601</a:t>
          </a:r>
        </a:p>
        <a:p>
          <a:endParaRPr lang="en-US" sz="1100" baseline="0"/>
        </a:p>
        <a:p>
          <a:r>
            <a:rPr lang="en-US" sz="1100" baseline="0"/>
            <a:t>X6_1+X6_2+X6_3+X6_4&lt;=573</a:t>
          </a:r>
        </a:p>
        <a:p>
          <a:endParaRPr lang="en-US" sz="1100" baseline="0"/>
        </a:p>
        <a:p>
          <a:r>
            <a:rPr lang="en-US" sz="1100" baseline="0"/>
            <a:t>Linking Constraints</a:t>
          </a:r>
        </a:p>
        <a:p>
          <a:r>
            <a:rPr lang="en-US" sz="1100" baseline="0"/>
            <a:t>X11+ X12+X13+X14+X15+X16- 4101Y1&lt;=0</a:t>
          </a:r>
        </a:p>
        <a:p>
          <a:r>
            <a:rPr lang="en-US" sz="1100" baseline="0"/>
            <a:t>X21+X22+X23+X24+X25+X26-4101Y2&lt;=0</a:t>
          </a:r>
        </a:p>
        <a:p>
          <a:r>
            <a:rPr lang="en-US" sz="1100" baseline="0"/>
            <a:t>X31+X32+X33+X34+X35+X36-4101Y3&lt;=0</a:t>
          </a:r>
        </a:p>
        <a:p>
          <a:r>
            <a:rPr lang="en-US" sz="1100" baseline="0"/>
            <a:t>X41+X42+X43+X44+X45+X46-4101Y4&lt;=0</a:t>
          </a:r>
        </a:p>
        <a:p>
          <a:r>
            <a:rPr lang="en-US" sz="1100"/>
            <a:t>All Yi</a:t>
          </a:r>
          <a:r>
            <a:rPr lang="en-US" sz="1100" baseline="0"/>
            <a:t> must be binary Xi &gt;0, i= 1,2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1023370</xdr:colOff>
      <xdr:row>7</xdr:row>
      <xdr:rowOff>76313</xdr:rowOff>
    </xdr:from>
    <xdr:to>
      <xdr:col>26</xdr:col>
      <xdr:colOff>161464</xdr:colOff>
      <xdr:row>34</xdr:row>
      <xdr:rowOff>52355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4C71D-29BD-4F73-81AF-8BBD0441A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6270" y="1365363"/>
          <a:ext cx="10377594" cy="4954442"/>
        </a:xfrm>
        <a:prstGeom prst="rect">
          <a:avLst/>
        </a:prstGeom>
      </xdr:spPr>
    </xdr:pic>
    <xdr:clientData/>
  </xdr:twoCellAnchor>
  <xdr:twoCellAnchor>
    <xdr:from>
      <xdr:col>7</xdr:col>
      <xdr:colOff>1546577</xdr:colOff>
      <xdr:row>31</xdr:row>
      <xdr:rowOff>119944</xdr:rowOff>
    </xdr:from>
    <xdr:to>
      <xdr:col>10</xdr:col>
      <xdr:colOff>952499</xdr:colOff>
      <xdr:row>53</xdr:row>
      <xdr:rowOff>93134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34A0FF-6361-4B00-8634-6023E41B58F0}"/>
            </a:ext>
          </a:extLst>
        </xdr:cNvPr>
        <xdr:cNvSpPr txBox="1"/>
      </xdr:nvSpPr>
      <xdr:spPr>
        <a:xfrm>
          <a:off x="9420577" y="5834944"/>
          <a:ext cx="4657372" cy="4075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</a:t>
          </a:r>
          <a:r>
            <a:rPr lang="en-US" sz="1100" baseline="0"/>
            <a:t>:  43.71X11 + 12.6X12 + 17.15X13 + 22.35X14 + 51.06X15 + 50.71X16 + 22.01X21 + 17.78X22 + 4.55X23 + 7.99X24 + 36.7X25 + 36.35X26 + 10.77X31 + 24.1X32 + 15.79X33 + 13.57X34 + 30.38X35 + 30.03X36 + 38.69X41 + 7.58X42 + 19.11X43 + 30.97X44 + 59.68X45  </a:t>
          </a:r>
        </a:p>
        <a:p>
          <a:endParaRPr lang="en-US" sz="1100" baseline="0"/>
        </a:p>
        <a:p>
          <a:r>
            <a:rPr lang="en-US" sz="1100" baseline="0"/>
            <a:t>WH V DC &gt; #1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43.71X11+12.6X12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17.15X13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22.35X14+51.06X15+50.71X16</a:t>
          </a:r>
          <a:r>
            <a:rPr lang="en-US"/>
            <a:t> &lt;=</a:t>
          </a:r>
          <a:r>
            <a:rPr lang="en-US" baseline="0"/>
            <a:t>  620</a:t>
          </a:r>
        </a:p>
        <a:p>
          <a:endParaRPr lang="en-US" sz="1100" baseline="0"/>
        </a:p>
        <a:p>
          <a:r>
            <a:rPr lang="en-US" sz="1100" baseline="0"/>
            <a:t>WH V DC &gt; #2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22.01X21+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17.78X22+4.55X23+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7.99X24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36.7X25+36.35X26</a:t>
          </a:r>
          <a:r>
            <a:rPr lang="en-US"/>
            <a:t> &lt;=960</a:t>
          </a:r>
        </a:p>
        <a:p>
          <a:endParaRPr lang="en-US" sz="1100" baseline="0"/>
        </a:p>
        <a:p>
          <a:r>
            <a:rPr lang="en-US" sz="1100" baseline="0"/>
            <a:t>WH V DC&gt; #3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10.77X31+24.1X32+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15.79X33+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13.57X34+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30.38X35+30.03X36</a:t>
          </a:r>
          <a:r>
            <a:rPr lang="en-US"/>
            <a:t> &lt;=820</a:t>
          </a:r>
        </a:p>
        <a:p>
          <a:endParaRPr lang="en-US" sz="1100" baseline="0"/>
        </a:p>
        <a:p>
          <a:r>
            <a:rPr lang="en-US" sz="1100" baseline="0"/>
            <a:t>WH V DC &gt; #4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38.69X41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7.58X42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19.11X43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30.97X44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59.68X45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59.33X46</a:t>
          </a:r>
          <a:r>
            <a:rPr lang="en-US"/>
            <a:t>  &lt;=527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Linking Constraints</a:t>
          </a:r>
        </a:p>
        <a:p>
          <a:r>
            <a:rPr lang="en-US" sz="1100" baseline="0"/>
            <a:t>X11+ X12+X13+X14+X15+X16- 4101Y1&lt;=0</a:t>
          </a:r>
        </a:p>
        <a:p>
          <a:r>
            <a:rPr lang="en-US" sz="1100" baseline="0"/>
            <a:t>X21+X22+X23+X24+X25+X26-4101Y2&lt;=0</a:t>
          </a:r>
        </a:p>
        <a:p>
          <a:r>
            <a:rPr lang="en-US" sz="1100" baseline="0"/>
            <a:t>X31+X32+X33+X34+X35+X36-4101Y3&lt;=0</a:t>
          </a:r>
        </a:p>
        <a:p>
          <a:r>
            <a:rPr lang="en-US" sz="1100" baseline="0"/>
            <a:t>X41+X42+X43+X44+X45+X46-4101Y4&lt;=0</a:t>
          </a:r>
        </a:p>
        <a:p>
          <a:r>
            <a:rPr lang="en-US" sz="1100"/>
            <a:t>All Yi</a:t>
          </a:r>
          <a:r>
            <a:rPr lang="en-US" sz="1100" baseline="0"/>
            <a:t> must be binary Xi &gt;0, i= 1,2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166142</xdr:colOff>
      <xdr:row>29</xdr:row>
      <xdr:rowOff>175162</xdr:rowOff>
    </xdr:from>
    <xdr:to>
      <xdr:col>24</xdr:col>
      <xdr:colOff>579781</xdr:colOff>
      <xdr:row>51</xdr:row>
      <xdr:rowOff>175960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C0DAF1-1FE9-67FF-7E06-F026BD00E934}"/>
            </a:ext>
          </a:extLst>
        </xdr:cNvPr>
        <xdr:cNvSpPr txBox="1"/>
      </xdr:nvSpPr>
      <xdr:spPr>
        <a:xfrm>
          <a:off x="20223859" y="5393205"/>
          <a:ext cx="4665379" cy="4031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</a:t>
          </a:r>
          <a:r>
            <a:rPr lang="en-US" sz="1100" baseline="0"/>
            <a:t>:  43.71X11 + 12.6X12 + 17.15X13 + 22.35X14 + 51.06X15 + 50.71X16 + 22.01X21 + 17.78X22 + 4.55X23 + 7.99X24 + 36.7X25 + 36.35X26 + 10.77X31 + 24.1X32 + 15.79X33 + 13.57X34 + 30.38X35 + 30.03X36 + 38.69X41 + 7.58X42 + 19.11X43 + 30.97X44 + 59.68X45  </a:t>
          </a:r>
        </a:p>
        <a:p>
          <a:endParaRPr lang="en-US" sz="1100" baseline="0"/>
        </a:p>
        <a:p>
          <a:r>
            <a:rPr lang="en-US" sz="1100" baseline="0"/>
            <a:t>WH V DC &gt; #1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43.71X11+12.6X12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17.15X13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22.35X14+51.06X15+50.71X16</a:t>
          </a:r>
          <a:r>
            <a:rPr lang="en-US"/>
            <a:t> &lt;=</a:t>
          </a:r>
          <a:r>
            <a:rPr lang="en-US" baseline="0"/>
            <a:t>  620</a:t>
          </a:r>
        </a:p>
        <a:p>
          <a:endParaRPr lang="en-US" sz="1100" baseline="0"/>
        </a:p>
        <a:p>
          <a:r>
            <a:rPr lang="en-US" sz="1100" baseline="0"/>
            <a:t>WH V DC &gt; #2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22.01X21+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17.78X22+4.55X23+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7.99X24</a:t>
          </a:r>
          <a:r>
            <a:rPr lang="en-US"/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36.7X25+36.35X26</a:t>
          </a:r>
          <a:r>
            <a:rPr lang="en-US"/>
            <a:t> &lt;=960</a:t>
          </a:r>
        </a:p>
        <a:p>
          <a:endParaRPr lang="en-US" sz="1100" baseline="0"/>
        </a:p>
        <a:p>
          <a:r>
            <a:rPr lang="en-US" sz="1100" baseline="0"/>
            <a:t>WH V DC&gt; #3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10.77X31+24.1X32+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15.79X33+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13.57X34+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30.38X35+30.03X36</a:t>
          </a:r>
          <a:r>
            <a:rPr lang="en-US"/>
            <a:t> &lt;=820</a:t>
          </a:r>
        </a:p>
        <a:p>
          <a:endParaRPr lang="en-US" sz="1100" baseline="0"/>
        </a:p>
        <a:p>
          <a:r>
            <a:rPr lang="en-US" sz="1100" baseline="0"/>
            <a:t>WH V DC &gt; #4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38.69X41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7.58X42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19.11X43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30.97X44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59.68X45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59.33X46</a:t>
          </a:r>
          <a:r>
            <a:rPr lang="en-US"/>
            <a:t>  &lt;=527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Linking Constraints</a:t>
          </a:r>
        </a:p>
        <a:p>
          <a:r>
            <a:rPr lang="en-US" sz="1100" baseline="0"/>
            <a:t>X11+ X12+X13+X14+X15+X16- 4101Y1&lt;=0</a:t>
          </a:r>
        </a:p>
        <a:p>
          <a:r>
            <a:rPr lang="en-US" sz="1100" baseline="0"/>
            <a:t>X21+X22+X23+X24+X25+X26-4101Y2&lt;=0</a:t>
          </a:r>
        </a:p>
        <a:p>
          <a:r>
            <a:rPr lang="en-US" sz="1100" baseline="0"/>
            <a:t>X31+X32+X33+X34+X35+X36-4101Y3&lt;=0</a:t>
          </a:r>
        </a:p>
        <a:p>
          <a:r>
            <a:rPr lang="en-US" sz="1100" baseline="0"/>
            <a:t>X41+X42+X43+X44+X45+X46-4101Y4&lt;=0</a:t>
          </a:r>
        </a:p>
        <a:p>
          <a:r>
            <a:rPr lang="en-US" sz="1100"/>
            <a:t>All Yi</a:t>
          </a:r>
          <a:r>
            <a:rPr lang="en-US" sz="1100" baseline="0"/>
            <a:t> must be binary Xi &gt;0, i= 1,2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1023370</xdr:colOff>
      <xdr:row>7</xdr:row>
      <xdr:rowOff>76313</xdr:rowOff>
    </xdr:from>
    <xdr:to>
      <xdr:col>26</xdr:col>
      <xdr:colOff>161464</xdr:colOff>
      <xdr:row>34</xdr:row>
      <xdr:rowOff>52355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2177A6-6D36-857C-2392-027B0BE9F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7625" y="1400356"/>
          <a:ext cx="10365435" cy="5083063"/>
        </a:xfrm>
        <a:prstGeom prst="rect">
          <a:avLst/>
        </a:prstGeom>
      </xdr:spPr>
    </xdr:pic>
    <xdr:clientData/>
  </xdr:twoCellAnchor>
  <xdr:twoCellAnchor editAs="oneCell">
    <xdr:from>
      <xdr:col>7</xdr:col>
      <xdr:colOff>945743</xdr:colOff>
      <xdr:row>29</xdr:row>
      <xdr:rowOff>44521</xdr:rowOff>
    </xdr:from>
    <xdr:to>
      <xdr:col>12</xdr:col>
      <xdr:colOff>635000</xdr:colOff>
      <xdr:row>38</xdr:row>
      <xdr:rowOff>119941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BCD17-E819-AF70-99CA-646077E34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8934" y="5529840"/>
          <a:ext cx="7903726" cy="17777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403206</xdr:colOff>
      <xdr:row>10</xdr:row>
      <xdr:rowOff>144319</xdr:rowOff>
    </xdr:from>
    <xdr:to>
      <xdr:col>15</xdr:col>
      <xdr:colOff>68387</xdr:colOff>
      <xdr:row>33</xdr:row>
      <xdr:rowOff>32571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9FB2B-4A84-4538-81A5-093C0617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342" y="1972349"/>
          <a:ext cx="8584045" cy="40927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iden Porcayo" id="{709AB710-7415-4A60-A287-7AD431A0992A}" userId="S::yporcayo@bryant.edu::3eeb7060-ef48-44f7-b8cc-bc4eaea06a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1" dT="2025-04-28T14:55:17.84" personId="{709AB710-7415-4A60-A287-7AD431A0992A}" id="{3633932E-397E-4A6B-839B-616E60521241}">
    <text>Why do we use the manhattan for WH V DC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31" dT="2025-04-28T14:55:17.84" personId="{709AB710-7415-4A60-A287-7AD431A0992A}" id="{3C077BB5-02CA-45F6-B4EE-CCAD5F697EEC}">
    <text>Why do we use the manhattan for WH V DC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1" dT="2025-04-28T14:55:17.84" personId="{709AB710-7415-4A60-A287-7AD431A0992A}" id="{E6511FF7-4668-4865-AA27-46D154140C89}">
    <text>Why do we use the manhattan for WH V DC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31" dT="2025-04-28T14:55:17.84" personId="{709AB710-7415-4A60-A287-7AD431A0992A}" id="{DC60EE86-418F-4705-AC53-F16AE9A4C9BE}">
    <text>Why do we use the manhattan for WH V DC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1" dT="2025-04-28T14:55:17.84" personId="{709AB710-7415-4A60-A287-7AD431A0992A}" id="{C8E99E18-2E2D-429F-8F74-718F130E9E95}">
    <text>Why do we use the manhattan for WH V DC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31" dT="2025-04-28T14:55:17.84" personId="{709AB710-7415-4A60-A287-7AD431A0992A}" id="{42D98E5A-5312-4267-AC05-9A4EB0AB0363}">
    <text>Why do we use the manhattan for WH V DC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6BF2-06E7-41B2-9551-759AF782ECBD}">
  <dimension ref="A1:P56"/>
  <sheetViews>
    <sheetView tabSelected="1" topLeftCell="K34" zoomScale="52" workbookViewId="0">
      <selection activeCell="N58" sqref="N58"/>
    </sheetView>
  </sheetViews>
  <sheetFormatPr defaultRowHeight="14.5" x14ac:dyDescent="0.35"/>
  <cols>
    <col min="1" max="1" width="18.36328125" customWidth="1"/>
    <col min="2" max="2" width="17.81640625" customWidth="1"/>
    <col min="3" max="3" width="11.90625" customWidth="1"/>
    <col min="4" max="4" width="13.81640625" customWidth="1"/>
    <col min="5" max="5" width="10.81640625" customWidth="1"/>
    <col min="6" max="6" width="19.81640625" customWidth="1"/>
    <col min="7" max="7" width="20.1796875" customWidth="1"/>
    <col min="8" max="8" width="23.6328125" customWidth="1"/>
    <col min="9" max="9" width="29.6328125" customWidth="1"/>
    <col min="10" max="10" width="21.90625" customWidth="1"/>
    <col min="11" max="11" width="17" customWidth="1"/>
    <col min="12" max="12" width="25.453125" customWidth="1"/>
    <col min="13" max="13" width="19.453125" customWidth="1"/>
    <col min="14" max="14" width="23.36328125" customWidth="1"/>
    <col min="15" max="15" width="15.54296875" customWidth="1"/>
    <col min="16" max="16" width="16.81640625" customWidth="1"/>
  </cols>
  <sheetData>
    <row r="1" spans="1:15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G1" s="16" t="s">
        <v>11</v>
      </c>
      <c r="H1" s="17" t="s">
        <v>12</v>
      </c>
      <c r="I1" s="18" t="s">
        <v>13</v>
      </c>
      <c r="K1" s="19" t="s">
        <v>15</v>
      </c>
      <c r="L1" s="19" t="s">
        <v>1</v>
      </c>
      <c r="M1" s="19" t="s">
        <v>16</v>
      </c>
      <c r="N1" s="19" t="s">
        <v>3</v>
      </c>
      <c r="O1" s="19" t="s">
        <v>4</v>
      </c>
    </row>
    <row r="2" spans="1:15" x14ac:dyDescent="0.35">
      <c r="A2" s="7">
        <v>1</v>
      </c>
      <c r="B2" s="7" t="s">
        <v>5</v>
      </c>
      <c r="C2" s="7">
        <v>620</v>
      </c>
      <c r="D2" s="7">
        <v>29.59</v>
      </c>
      <c r="E2" s="7">
        <v>-108.8</v>
      </c>
      <c r="G2" s="7">
        <v>1</v>
      </c>
      <c r="H2" s="7">
        <v>30</v>
      </c>
      <c r="I2" s="7" t="s">
        <v>14</v>
      </c>
      <c r="K2" s="7">
        <v>1</v>
      </c>
      <c r="L2" s="7" t="s">
        <v>17</v>
      </c>
      <c r="M2" s="7">
        <v>2469</v>
      </c>
      <c r="N2" s="7">
        <v>37</v>
      </c>
      <c r="O2" s="7">
        <v>-72.5</v>
      </c>
    </row>
    <row r="3" spans="1:15" x14ac:dyDescent="0.35">
      <c r="A3" s="7">
        <v>2</v>
      </c>
      <c r="B3" s="7" t="s">
        <v>6</v>
      </c>
      <c r="C3" s="7">
        <v>960</v>
      </c>
      <c r="D3" s="7">
        <v>28.99</v>
      </c>
      <c r="E3" s="7">
        <v>-77.09</v>
      </c>
      <c r="K3" s="7">
        <v>2</v>
      </c>
      <c r="L3" s="7" t="s">
        <v>18</v>
      </c>
      <c r="M3" s="7">
        <v>1005</v>
      </c>
      <c r="N3" s="7">
        <v>33.33</v>
      </c>
      <c r="O3" s="7">
        <v>-90.53</v>
      </c>
    </row>
    <row r="4" spans="1:15" x14ac:dyDescent="0.35">
      <c r="A4" s="7">
        <v>3</v>
      </c>
      <c r="B4" s="7" t="s">
        <v>7</v>
      </c>
      <c r="C4" s="7">
        <v>820</v>
      </c>
      <c r="D4" s="7">
        <v>33.67</v>
      </c>
      <c r="E4" s="7">
        <v>-86.32</v>
      </c>
      <c r="K4" s="7">
        <v>3</v>
      </c>
      <c r="L4" s="7" t="s">
        <v>19</v>
      </c>
      <c r="M4" s="7">
        <v>1005</v>
      </c>
      <c r="N4" s="7">
        <v>30.87</v>
      </c>
      <c r="O4" s="7">
        <v>-99.31</v>
      </c>
    </row>
    <row r="5" spans="1:15" x14ac:dyDescent="0.35">
      <c r="A5" s="7">
        <v>4</v>
      </c>
      <c r="B5" s="7" t="s">
        <v>8</v>
      </c>
      <c r="C5" s="7">
        <v>527</v>
      </c>
      <c r="D5" s="7">
        <v>38.49</v>
      </c>
      <c r="E5" s="7">
        <v>-93.36</v>
      </c>
      <c r="K5" s="7">
        <v>4</v>
      </c>
      <c r="L5" s="7" t="s">
        <v>20</v>
      </c>
      <c r="M5" s="7">
        <v>2062</v>
      </c>
      <c r="N5" s="7">
        <v>30.18</v>
      </c>
      <c r="O5" s="7">
        <v>-70.7</v>
      </c>
    </row>
    <row r="6" spans="1:15" x14ac:dyDescent="0.35">
      <c r="A6" s="7">
        <v>5</v>
      </c>
      <c r="B6" s="7" t="s">
        <v>9</v>
      </c>
      <c r="C6" s="7">
        <v>601</v>
      </c>
      <c r="D6" s="7">
        <v>44.76</v>
      </c>
      <c r="E6" s="7">
        <v>-115.8</v>
      </c>
    </row>
    <row r="7" spans="1:15" x14ac:dyDescent="0.35">
      <c r="A7" s="7">
        <v>6</v>
      </c>
      <c r="B7" s="7" t="s">
        <v>10</v>
      </c>
      <c r="C7" s="7">
        <v>573</v>
      </c>
      <c r="D7" s="7">
        <v>42.47</v>
      </c>
      <c r="E7" s="7">
        <v>-117.74</v>
      </c>
      <c r="H7" t="str">
        <f>_xlfn.TEXTJOIN(" + ", 1,H10:H32)</f>
        <v>43.71X11 + 12.6X12 + 17.15X13 + 22.35X14 + 51.06X15 + 50.71X16 + 22.01X21 + 17.78X22 + 4.55X23 + 7.99X24 + 36.7X25 + 36.35X26 + 10.77X31 + 24.1X32 + 15.79X33 + 13.57X34 + 30.38X35 + 30.03X36 + 38.69X41 + 7.58X42 + 19.11X43 + 30.97X44 + 59.68X45</v>
      </c>
    </row>
    <row r="8" spans="1:15" ht="15" thickBot="1" x14ac:dyDescent="0.4"/>
    <row r="9" spans="1:15" x14ac:dyDescent="0.35">
      <c r="A9" s="13" t="s">
        <v>21</v>
      </c>
      <c r="B9" s="14" t="s">
        <v>22</v>
      </c>
      <c r="C9" s="14" t="s">
        <v>27</v>
      </c>
      <c r="D9" s="14" t="s">
        <v>28</v>
      </c>
      <c r="E9" s="14" t="s">
        <v>29</v>
      </c>
      <c r="F9" s="14" t="s">
        <v>30</v>
      </c>
      <c r="G9" s="15" t="s">
        <v>31</v>
      </c>
    </row>
    <row r="10" spans="1:15" x14ac:dyDescent="0.35">
      <c r="A10" s="7">
        <f>$K$2</f>
        <v>1</v>
      </c>
      <c r="B10" s="7">
        <v>1</v>
      </c>
      <c r="C10" s="7">
        <f>_xlfn.XLOOKUP($A10,$K$2:$K$5,$N$2:$N$5)</f>
        <v>37</v>
      </c>
      <c r="D10" s="7">
        <f>_xlfn.XLOOKUP($A10,$K$2:$K$5,$O$2:$O$5)</f>
        <v>-72.5</v>
      </c>
      <c r="E10" s="7">
        <f>_xlfn.XLOOKUP($B10,$A$2:$A$7,$D$2:$D$7)</f>
        <v>29.59</v>
      </c>
      <c r="F10" s="7">
        <f>_xlfn.XLOOKUP($B10,$A$2:$A$7,$E$2:$E$7)</f>
        <v>-108.8</v>
      </c>
      <c r="G10" s="7">
        <f>ABS(E10-C10)+ABS(F10-D10)</f>
        <v>43.709999999999994</v>
      </c>
      <c r="H10" t="str">
        <f>_xlfn.CONCAT(ROUND(G10, 2),"X",A10,B10)</f>
        <v>43.71X11</v>
      </c>
    </row>
    <row r="11" spans="1:15" x14ac:dyDescent="0.35">
      <c r="A11" s="7">
        <f t="shared" ref="A11:A15" si="0">$K$2</f>
        <v>1</v>
      </c>
      <c r="B11" s="7">
        <v>2</v>
      </c>
      <c r="C11" s="7">
        <f t="shared" ref="C11:C33" si="1">_xlfn.XLOOKUP($A11,$K$2:$K$5,$N$2:$N$5)</f>
        <v>37</v>
      </c>
      <c r="D11" s="7">
        <f t="shared" ref="D11:D33" si="2">_xlfn.XLOOKUP($A11,$K$2:$K$5,$O$2:$O$5)</f>
        <v>-72.5</v>
      </c>
      <c r="E11" s="7">
        <f t="shared" ref="E11:E33" si="3">_xlfn.XLOOKUP($B11,$A$2:$A$7,$D$2:$D$7)</f>
        <v>28.99</v>
      </c>
      <c r="F11" s="7">
        <f t="shared" ref="F11:F33" si="4">_xlfn.XLOOKUP($B11,$A$2:$A$7,$E$2:$E$7)</f>
        <v>-77.09</v>
      </c>
      <c r="G11" s="7">
        <f t="shared" ref="G11:G33" si="5">ABS(E11-C11)+ABS(F11-D11)</f>
        <v>12.600000000000005</v>
      </c>
      <c r="H11" t="str">
        <f t="shared" ref="H11:H33" si="6">_xlfn.CONCAT(ROUND(G11, 2),"X",A11,B11)</f>
        <v>12.6X12</v>
      </c>
    </row>
    <row r="12" spans="1:15" x14ac:dyDescent="0.35">
      <c r="A12" s="7">
        <f t="shared" si="0"/>
        <v>1</v>
      </c>
      <c r="B12" s="7">
        <v>3</v>
      </c>
      <c r="C12" s="7">
        <f t="shared" si="1"/>
        <v>37</v>
      </c>
      <c r="D12" s="7">
        <f t="shared" si="2"/>
        <v>-72.5</v>
      </c>
      <c r="E12" s="7">
        <f t="shared" si="3"/>
        <v>33.67</v>
      </c>
      <c r="F12" s="7">
        <f t="shared" si="4"/>
        <v>-86.32</v>
      </c>
      <c r="G12" s="7">
        <f t="shared" si="5"/>
        <v>17.149999999999991</v>
      </c>
      <c r="H12" t="str">
        <f t="shared" si="6"/>
        <v>17.15X13</v>
      </c>
    </row>
    <row r="13" spans="1:15" x14ac:dyDescent="0.35">
      <c r="A13" s="7">
        <f t="shared" si="0"/>
        <v>1</v>
      </c>
      <c r="B13" s="7">
        <v>4</v>
      </c>
      <c r="C13" s="7">
        <f t="shared" si="1"/>
        <v>37</v>
      </c>
      <c r="D13" s="7">
        <f t="shared" si="2"/>
        <v>-72.5</v>
      </c>
      <c r="E13" s="7">
        <f t="shared" si="3"/>
        <v>38.49</v>
      </c>
      <c r="F13" s="7">
        <f t="shared" si="4"/>
        <v>-93.36</v>
      </c>
      <c r="G13" s="7">
        <f t="shared" si="5"/>
        <v>22.35</v>
      </c>
      <c r="H13" t="str">
        <f t="shared" si="6"/>
        <v>22.35X14</v>
      </c>
    </row>
    <row r="14" spans="1:15" x14ac:dyDescent="0.35">
      <c r="A14" s="7">
        <f t="shared" si="0"/>
        <v>1</v>
      </c>
      <c r="B14" s="7">
        <v>5</v>
      </c>
      <c r="C14" s="7">
        <f t="shared" si="1"/>
        <v>37</v>
      </c>
      <c r="D14" s="7">
        <f t="shared" si="2"/>
        <v>-72.5</v>
      </c>
      <c r="E14" s="7">
        <f t="shared" si="3"/>
        <v>44.76</v>
      </c>
      <c r="F14" s="7">
        <f t="shared" si="4"/>
        <v>-115.8</v>
      </c>
      <c r="G14" s="7">
        <f t="shared" si="5"/>
        <v>51.059999999999995</v>
      </c>
      <c r="H14" t="str">
        <f t="shared" si="6"/>
        <v>51.06X15</v>
      </c>
    </row>
    <row r="15" spans="1:15" x14ac:dyDescent="0.35">
      <c r="A15" s="7">
        <f t="shared" si="0"/>
        <v>1</v>
      </c>
      <c r="B15" s="7">
        <v>6</v>
      </c>
      <c r="C15" s="7">
        <f t="shared" si="1"/>
        <v>37</v>
      </c>
      <c r="D15" s="7">
        <f t="shared" si="2"/>
        <v>-72.5</v>
      </c>
      <c r="E15" s="7">
        <f t="shared" si="3"/>
        <v>42.47</v>
      </c>
      <c r="F15" s="7">
        <f t="shared" si="4"/>
        <v>-117.74</v>
      </c>
      <c r="G15" s="7">
        <f t="shared" si="5"/>
        <v>50.709999999999994</v>
      </c>
      <c r="H15" t="str">
        <f t="shared" si="6"/>
        <v>50.71X16</v>
      </c>
    </row>
    <row r="16" spans="1:15" x14ac:dyDescent="0.35">
      <c r="A16" s="7">
        <f>$K$3</f>
        <v>2</v>
      </c>
      <c r="B16" s="7">
        <v>1</v>
      </c>
      <c r="C16" s="7">
        <f t="shared" si="1"/>
        <v>33.33</v>
      </c>
      <c r="D16" s="7">
        <f t="shared" si="2"/>
        <v>-90.53</v>
      </c>
      <c r="E16" s="7">
        <f t="shared" si="3"/>
        <v>29.59</v>
      </c>
      <c r="F16" s="7">
        <f t="shared" si="4"/>
        <v>-108.8</v>
      </c>
      <c r="G16" s="7">
        <f t="shared" si="5"/>
        <v>22.009999999999994</v>
      </c>
      <c r="H16" t="str">
        <f t="shared" si="6"/>
        <v>22.01X21</v>
      </c>
    </row>
    <row r="17" spans="1:8" x14ac:dyDescent="0.35">
      <c r="A17" s="7">
        <f t="shared" ref="A17:A19" si="7">$K$3</f>
        <v>2</v>
      </c>
      <c r="B17" s="7">
        <v>2</v>
      </c>
      <c r="C17" s="7">
        <f t="shared" si="1"/>
        <v>33.33</v>
      </c>
      <c r="D17" s="7">
        <f t="shared" si="2"/>
        <v>-90.53</v>
      </c>
      <c r="E17" s="7">
        <f t="shared" si="3"/>
        <v>28.99</v>
      </c>
      <c r="F17" s="7">
        <f t="shared" si="4"/>
        <v>-77.09</v>
      </c>
      <c r="G17" s="7">
        <f t="shared" si="5"/>
        <v>17.779999999999998</v>
      </c>
      <c r="H17" t="str">
        <f t="shared" si="6"/>
        <v>17.78X22</v>
      </c>
    </row>
    <row r="18" spans="1:8" x14ac:dyDescent="0.35">
      <c r="A18" s="7">
        <f t="shared" si="7"/>
        <v>2</v>
      </c>
      <c r="B18" s="7">
        <v>3</v>
      </c>
      <c r="C18" s="7">
        <f t="shared" si="1"/>
        <v>33.33</v>
      </c>
      <c r="D18" s="7">
        <f t="shared" si="2"/>
        <v>-90.53</v>
      </c>
      <c r="E18" s="7">
        <f t="shared" si="3"/>
        <v>33.67</v>
      </c>
      <c r="F18" s="7">
        <f t="shared" si="4"/>
        <v>-86.32</v>
      </c>
      <c r="G18" s="7">
        <f t="shared" si="5"/>
        <v>4.5500000000000114</v>
      </c>
      <c r="H18" t="str">
        <f t="shared" si="6"/>
        <v>4.55X23</v>
      </c>
    </row>
    <row r="19" spans="1:8" x14ac:dyDescent="0.35">
      <c r="A19" s="7">
        <f t="shared" si="7"/>
        <v>2</v>
      </c>
      <c r="B19" s="7">
        <v>4</v>
      </c>
      <c r="C19" s="7">
        <f t="shared" si="1"/>
        <v>33.33</v>
      </c>
      <c r="D19" s="7">
        <f t="shared" si="2"/>
        <v>-90.53</v>
      </c>
      <c r="E19" s="7">
        <f t="shared" si="3"/>
        <v>38.49</v>
      </c>
      <c r="F19" s="7">
        <f t="shared" si="4"/>
        <v>-93.36</v>
      </c>
      <c r="G19" s="7">
        <f t="shared" si="5"/>
        <v>7.990000000000002</v>
      </c>
      <c r="H19" t="str">
        <f t="shared" si="6"/>
        <v>7.99X24</v>
      </c>
    </row>
    <row r="20" spans="1:8" x14ac:dyDescent="0.35">
      <c r="A20" s="7">
        <v>2</v>
      </c>
      <c r="B20" s="7">
        <v>5</v>
      </c>
      <c r="C20" s="7">
        <f t="shared" si="1"/>
        <v>33.33</v>
      </c>
      <c r="D20" s="7">
        <f t="shared" si="2"/>
        <v>-90.53</v>
      </c>
      <c r="E20" s="7">
        <f t="shared" si="3"/>
        <v>44.76</v>
      </c>
      <c r="F20" s="7">
        <f t="shared" si="4"/>
        <v>-115.8</v>
      </c>
      <c r="G20" s="7">
        <f t="shared" si="5"/>
        <v>36.699999999999996</v>
      </c>
      <c r="H20" t="str">
        <f t="shared" si="6"/>
        <v>36.7X25</v>
      </c>
    </row>
    <row r="21" spans="1:8" x14ac:dyDescent="0.35">
      <c r="A21" s="7">
        <v>2</v>
      </c>
      <c r="B21" s="7">
        <v>6</v>
      </c>
      <c r="C21" s="7">
        <f t="shared" si="1"/>
        <v>33.33</v>
      </c>
      <c r="D21" s="7">
        <f t="shared" si="2"/>
        <v>-90.53</v>
      </c>
      <c r="E21" s="7">
        <f t="shared" si="3"/>
        <v>42.47</v>
      </c>
      <c r="F21" s="7">
        <f t="shared" si="4"/>
        <v>-117.74</v>
      </c>
      <c r="G21" s="7">
        <f t="shared" si="5"/>
        <v>36.349999999999994</v>
      </c>
      <c r="H21" t="str">
        <f t="shared" si="6"/>
        <v>36.35X26</v>
      </c>
    </row>
    <row r="22" spans="1:8" x14ac:dyDescent="0.35">
      <c r="A22" s="7">
        <v>3</v>
      </c>
      <c r="B22" s="7">
        <v>1</v>
      </c>
      <c r="C22" s="7">
        <f t="shared" si="1"/>
        <v>30.87</v>
      </c>
      <c r="D22" s="7">
        <f t="shared" si="2"/>
        <v>-99.31</v>
      </c>
      <c r="E22" s="7">
        <f t="shared" si="3"/>
        <v>29.59</v>
      </c>
      <c r="F22" s="7">
        <f t="shared" si="4"/>
        <v>-108.8</v>
      </c>
      <c r="G22" s="7">
        <f t="shared" si="5"/>
        <v>10.769999999999996</v>
      </c>
      <c r="H22" t="str">
        <f t="shared" si="6"/>
        <v>10.77X31</v>
      </c>
    </row>
    <row r="23" spans="1:8" x14ac:dyDescent="0.35">
      <c r="A23" s="7">
        <v>3</v>
      </c>
      <c r="B23" s="7">
        <v>2</v>
      </c>
      <c r="C23" s="7">
        <f t="shared" si="1"/>
        <v>30.87</v>
      </c>
      <c r="D23" s="7">
        <f t="shared" si="2"/>
        <v>-99.31</v>
      </c>
      <c r="E23" s="7">
        <f t="shared" si="3"/>
        <v>28.99</v>
      </c>
      <c r="F23" s="7">
        <f t="shared" si="4"/>
        <v>-77.09</v>
      </c>
      <c r="G23" s="7">
        <f>ABS(E23-C23)+ABS(F23-D23)</f>
        <v>24.1</v>
      </c>
      <c r="H23" t="str">
        <f t="shared" si="6"/>
        <v>24.1X32</v>
      </c>
    </row>
    <row r="24" spans="1:8" x14ac:dyDescent="0.35">
      <c r="A24" s="7">
        <v>3</v>
      </c>
      <c r="B24" s="7">
        <v>3</v>
      </c>
      <c r="C24" s="7">
        <f t="shared" si="1"/>
        <v>30.87</v>
      </c>
      <c r="D24" s="7">
        <f t="shared" si="2"/>
        <v>-99.31</v>
      </c>
      <c r="E24" s="7">
        <f t="shared" si="3"/>
        <v>33.67</v>
      </c>
      <c r="F24" s="7">
        <f t="shared" si="4"/>
        <v>-86.32</v>
      </c>
      <c r="G24" s="7">
        <f t="shared" si="5"/>
        <v>15.79000000000001</v>
      </c>
      <c r="H24" t="str">
        <f t="shared" si="6"/>
        <v>15.79X33</v>
      </c>
    </row>
    <row r="25" spans="1:8" x14ac:dyDescent="0.35">
      <c r="A25" s="7">
        <v>3</v>
      </c>
      <c r="B25" s="7">
        <v>4</v>
      </c>
      <c r="C25" s="7">
        <f t="shared" si="1"/>
        <v>30.87</v>
      </c>
      <c r="D25" s="7">
        <f t="shared" si="2"/>
        <v>-99.31</v>
      </c>
      <c r="E25" s="7">
        <f t="shared" si="3"/>
        <v>38.49</v>
      </c>
      <c r="F25" s="7">
        <f t="shared" si="4"/>
        <v>-93.36</v>
      </c>
      <c r="G25" s="7">
        <f t="shared" si="5"/>
        <v>13.570000000000004</v>
      </c>
      <c r="H25" t="str">
        <f t="shared" si="6"/>
        <v>13.57X34</v>
      </c>
    </row>
    <row r="26" spans="1:8" x14ac:dyDescent="0.35">
      <c r="A26" s="7">
        <v>3</v>
      </c>
      <c r="B26" s="7">
        <v>5</v>
      </c>
      <c r="C26" s="7">
        <f t="shared" si="1"/>
        <v>30.87</v>
      </c>
      <c r="D26" s="7">
        <f t="shared" si="2"/>
        <v>-99.31</v>
      </c>
      <c r="E26" s="7">
        <f t="shared" si="3"/>
        <v>44.76</v>
      </c>
      <c r="F26" s="7">
        <f t="shared" si="4"/>
        <v>-115.8</v>
      </c>
      <c r="G26" s="7">
        <f t="shared" si="5"/>
        <v>30.379999999999992</v>
      </c>
      <c r="H26" t="str">
        <f t="shared" si="6"/>
        <v>30.38X35</v>
      </c>
    </row>
    <row r="27" spans="1:8" x14ac:dyDescent="0.35">
      <c r="A27" s="7">
        <v>3</v>
      </c>
      <c r="B27" s="7">
        <v>6</v>
      </c>
      <c r="C27" s="7">
        <f t="shared" si="1"/>
        <v>30.87</v>
      </c>
      <c r="D27" s="7">
        <f t="shared" si="2"/>
        <v>-99.31</v>
      </c>
      <c r="E27" s="7">
        <f t="shared" si="3"/>
        <v>42.47</v>
      </c>
      <c r="F27" s="7">
        <f t="shared" si="4"/>
        <v>-117.74</v>
      </c>
      <c r="G27" s="7">
        <f t="shared" si="5"/>
        <v>30.02999999999999</v>
      </c>
      <c r="H27" t="str">
        <f t="shared" si="6"/>
        <v>30.03X36</v>
      </c>
    </row>
    <row r="28" spans="1:8" x14ac:dyDescent="0.35">
      <c r="A28" s="7">
        <v>4</v>
      </c>
      <c r="B28" s="7">
        <v>1</v>
      </c>
      <c r="C28" s="7">
        <f t="shared" si="1"/>
        <v>30.18</v>
      </c>
      <c r="D28" s="7">
        <f t="shared" si="2"/>
        <v>-70.7</v>
      </c>
      <c r="E28" s="7">
        <f t="shared" si="3"/>
        <v>29.59</v>
      </c>
      <c r="F28" s="7">
        <f t="shared" si="4"/>
        <v>-108.8</v>
      </c>
      <c r="G28" s="7">
        <f t="shared" si="5"/>
        <v>38.69</v>
      </c>
      <c r="H28" t="str">
        <f t="shared" si="6"/>
        <v>38.69X41</v>
      </c>
    </row>
    <row r="29" spans="1:8" x14ac:dyDescent="0.35">
      <c r="A29" s="7">
        <v>4</v>
      </c>
      <c r="B29" s="7">
        <v>2</v>
      </c>
      <c r="C29" s="7">
        <f t="shared" si="1"/>
        <v>30.18</v>
      </c>
      <c r="D29" s="7">
        <f t="shared" si="2"/>
        <v>-70.7</v>
      </c>
      <c r="E29" s="7">
        <f t="shared" si="3"/>
        <v>28.99</v>
      </c>
      <c r="F29" s="7">
        <f t="shared" si="4"/>
        <v>-77.09</v>
      </c>
      <c r="G29" s="7">
        <f t="shared" si="5"/>
        <v>7.5800000000000018</v>
      </c>
      <c r="H29" t="str">
        <f t="shared" si="6"/>
        <v>7.58X42</v>
      </c>
    </row>
    <row r="30" spans="1:8" x14ac:dyDescent="0.35">
      <c r="A30" s="7">
        <v>4</v>
      </c>
      <c r="B30" s="7">
        <v>3</v>
      </c>
      <c r="C30" s="7">
        <f t="shared" si="1"/>
        <v>30.18</v>
      </c>
      <c r="D30" s="7">
        <f t="shared" si="2"/>
        <v>-70.7</v>
      </c>
      <c r="E30" s="7">
        <f t="shared" si="3"/>
        <v>33.67</v>
      </c>
      <c r="F30" s="7">
        <f t="shared" si="4"/>
        <v>-86.32</v>
      </c>
      <c r="G30" s="7">
        <f t="shared" si="5"/>
        <v>19.109999999999992</v>
      </c>
      <c r="H30" t="str">
        <f t="shared" si="6"/>
        <v>19.11X43</v>
      </c>
    </row>
    <row r="31" spans="1:8" x14ac:dyDescent="0.35">
      <c r="A31" s="7">
        <v>4</v>
      </c>
      <c r="B31" s="7">
        <v>4</v>
      </c>
      <c r="C31" s="7">
        <f t="shared" si="1"/>
        <v>30.18</v>
      </c>
      <c r="D31" s="7">
        <f t="shared" si="2"/>
        <v>-70.7</v>
      </c>
      <c r="E31" s="7">
        <f t="shared" si="3"/>
        <v>38.49</v>
      </c>
      <c r="F31" s="7">
        <f t="shared" si="4"/>
        <v>-93.36</v>
      </c>
      <c r="G31" s="7">
        <f t="shared" si="5"/>
        <v>30.97</v>
      </c>
      <c r="H31" t="str">
        <f>_xlfn.CONCAT(ROUND(G31, 2),"X",A31,B31)</f>
        <v>30.97X44</v>
      </c>
    </row>
    <row r="32" spans="1:8" x14ac:dyDescent="0.35">
      <c r="A32" s="7">
        <v>4</v>
      </c>
      <c r="B32" s="7">
        <v>5</v>
      </c>
      <c r="C32" s="7">
        <f t="shared" si="1"/>
        <v>30.18</v>
      </c>
      <c r="D32" s="7">
        <f t="shared" si="2"/>
        <v>-70.7</v>
      </c>
      <c r="E32" s="7">
        <f t="shared" si="3"/>
        <v>44.76</v>
      </c>
      <c r="F32" s="7">
        <f t="shared" si="4"/>
        <v>-115.8</v>
      </c>
      <c r="G32" s="7">
        <f t="shared" si="5"/>
        <v>59.679999999999993</v>
      </c>
      <c r="H32" t="str">
        <f t="shared" si="6"/>
        <v>59.68X45</v>
      </c>
    </row>
    <row r="33" spans="1:16" x14ac:dyDescent="0.35">
      <c r="A33" s="7">
        <v>4</v>
      </c>
      <c r="B33" s="7">
        <v>6</v>
      </c>
      <c r="C33" s="7">
        <f t="shared" si="1"/>
        <v>30.18</v>
      </c>
      <c r="D33" s="7">
        <f t="shared" si="2"/>
        <v>-70.7</v>
      </c>
      <c r="E33" s="7">
        <f t="shared" si="3"/>
        <v>42.47</v>
      </c>
      <c r="F33" s="7">
        <f t="shared" si="4"/>
        <v>-117.74</v>
      </c>
      <c r="G33" s="7">
        <f t="shared" si="5"/>
        <v>59.329999999999991</v>
      </c>
      <c r="H33" t="str">
        <f t="shared" si="6"/>
        <v>59.33X46</v>
      </c>
    </row>
    <row r="38" spans="1:16" ht="15" thickBot="1" x14ac:dyDescent="0.4"/>
    <row r="39" spans="1:16" ht="15" thickBot="1" x14ac:dyDescent="0.4">
      <c r="A39" s="1" t="s">
        <v>32</v>
      </c>
      <c r="B39" s="2">
        <v>1</v>
      </c>
      <c r="C39" s="5">
        <v>2</v>
      </c>
      <c r="D39" s="5">
        <v>3</v>
      </c>
      <c r="E39" s="5">
        <v>4</v>
      </c>
      <c r="F39" s="5">
        <v>5</v>
      </c>
      <c r="G39" s="6">
        <v>6</v>
      </c>
    </row>
    <row r="40" spans="1:16" x14ac:dyDescent="0.35">
      <c r="A40" s="2">
        <v>1</v>
      </c>
      <c r="B40" s="7">
        <f>G10</f>
        <v>43.709999999999994</v>
      </c>
      <c r="C40" s="7">
        <f>G11</f>
        <v>12.600000000000005</v>
      </c>
      <c r="D40" s="7">
        <f>G12</f>
        <v>17.149999999999991</v>
      </c>
      <c r="E40" s="7">
        <f>G13</f>
        <v>22.35</v>
      </c>
      <c r="F40" s="7">
        <f>G14</f>
        <v>51.059999999999995</v>
      </c>
      <c r="G40" s="7">
        <f>G15</f>
        <v>50.709999999999994</v>
      </c>
    </row>
    <row r="41" spans="1:16" x14ac:dyDescent="0.35">
      <c r="A41" s="3">
        <v>2</v>
      </c>
      <c r="B41" s="7">
        <f>G16</f>
        <v>22.009999999999994</v>
      </c>
      <c r="C41" s="7">
        <f>G17</f>
        <v>17.779999999999998</v>
      </c>
      <c r="D41" s="7">
        <f>G18</f>
        <v>4.5500000000000114</v>
      </c>
      <c r="E41" s="7">
        <f>G19</f>
        <v>7.990000000000002</v>
      </c>
      <c r="F41" s="7">
        <f>G20</f>
        <v>36.699999999999996</v>
      </c>
      <c r="G41" s="7">
        <f>G21</f>
        <v>36.349999999999994</v>
      </c>
    </row>
    <row r="42" spans="1:16" x14ac:dyDescent="0.35">
      <c r="A42" s="3">
        <v>3</v>
      </c>
      <c r="B42" s="7">
        <f>G22</f>
        <v>10.769999999999996</v>
      </c>
      <c r="C42" s="7">
        <f>G23</f>
        <v>24.1</v>
      </c>
      <c r="D42" s="7">
        <f>G24</f>
        <v>15.79000000000001</v>
      </c>
      <c r="E42" s="7">
        <f>G25</f>
        <v>13.570000000000004</v>
      </c>
      <c r="F42" s="7">
        <f>G26</f>
        <v>30.379999999999992</v>
      </c>
      <c r="G42" s="7">
        <f>G27</f>
        <v>30.02999999999999</v>
      </c>
    </row>
    <row r="43" spans="1:16" ht="15" thickBot="1" x14ac:dyDescent="0.4">
      <c r="A43" s="4">
        <v>4</v>
      </c>
      <c r="B43" s="7">
        <f>G28</f>
        <v>38.69</v>
      </c>
      <c r="C43" s="7">
        <f>G29</f>
        <v>7.5800000000000018</v>
      </c>
      <c r="D43" s="7">
        <f>G30</f>
        <v>19.109999999999992</v>
      </c>
      <c r="E43" s="7">
        <f>G31</f>
        <v>30.97</v>
      </c>
      <c r="F43" s="7">
        <f>G32</f>
        <v>59.679999999999993</v>
      </c>
      <c r="G43" s="7">
        <f>G33</f>
        <v>59.329999999999991</v>
      </c>
    </row>
    <row r="45" spans="1:16" ht="15" thickBot="1" x14ac:dyDescent="0.4"/>
    <row r="46" spans="1:16" ht="15" thickBot="1" x14ac:dyDescent="0.4">
      <c r="A46" s="1" t="s">
        <v>32</v>
      </c>
      <c r="B46" s="2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  <c r="L46" s="7" t="s">
        <v>33</v>
      </c>
      <c r="M46" s="7" t="s">
        <v>34</v>
      </c>
      <c r="N46" s="7" t="s">
        <v>35</v>
      </c>
      <c r="O46" s="7" t="s">
        <v>36</v>
      </c>
      <c r="P46" s="7" t="s">
        <v>37</v>
      </c>
    </row>
    <row r="47" spans="1:16" x14ac:dyDescent="0.35">
      <c r="A47" s="2">
        <v>1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2">
        <v>0</v>
      </c>
      <c r="L47" s="8">
        <f>SUM(B47:G47)</f>
        <v>0</v>
      </c>
      <c r="M47" s="8">
        <v>0</v>
      </c>
      <c r="N47" s="8">
        <f>L47-(M47*$C$56)</f>
        <v>0</v>
      </c>
      <c r="O47" s="7">
        <v>2469</v>
      </c>
      <c r="P47" s="7">
        <f>M47*O47</f>
        <v>0</v>
      </c>
    </row>
    <row r="48" spans="1:16" x14ac:dyDescent="0.35">
      <c r="A48" s="3">
        <v>2</v>
      </c>
      <c r="B48" s="11">
        <v>620.00000000000011</v>
      </c>
      <c r="C48" s="11">
        <v>960.00000000000011</v>
      </c>
      <c r="D48" s="11">
        <v>820</v>
      </c>
      <c r="E48" s="11">
        <v>527.00000000000011</v>
      </c>
      <c r="F48" s="11">
        <v>601</v>
      </c>
      <c r="G48" s="11">
        <v>572.99999999999977</v>
      </c>
      <c r="L48" s="8">
        <f>SUM(B48:G48)</f>
        <v>4101</v>
      </c>
      <c r="M48" s="8">
        <v>1</v>
      </c>
      <c r="N48" s="8">
        <f t="shared" ref="N48:N50" si="8">L48-(M48*$C$56)</f>
        <v>0</v>
      </c>
      <c r="O48" s="7">
        <v>1005</v>
      </c>
      <c r="P48" s="7">
        <f>M48*O48</f>
        <v>1005</v>
      </c>
    </row>
    <row r="49" spans="1:16" x14ac:dyDescent="0.35">
      <c r="A49" s="3">
        <v>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2">
        <v>0</v>
      </c>
      <c r="L49" s="8">
        <f>SUM(B49:G49)</f>
        <v>0</v>
      </c>
      <c r="M49" s="8">
        <v>0</v>
      </c>
      <c r="N49" s="8">
        <f t="shared" si="8"/>
        <v>0</v>
      </c>
      <c r="O49" s="7">
        <v>1005</v>
      </c>
      <c r="P49" s="7">
        <f>M49*O49</f>
        <v>0</v>
      </c>
    </row>
    <row r="50" spans="1:16" ht="15" thickBot="1" x14ac:dyDescent="0.4">
      <c r="A50" s="4">
        <v>4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2">
        <v>0</v>
      </c>
      <c r="L50" s="8">
        <f>SUM(B50:G50)</f>
        <v>0</v>
      </c>
      <c r="M50" s="8">
        <v>0</v>
      </c>
      <c r="N50" s="8">
        <f t="shared" si="8"/>
        <v>0</v>
      </c>
      <c r="O50" s="7">
        <v>2062</v>
      </c>
      <c r="P50" s="7">
        <f>M50*O50</f>
        <v>0</v>
      </c>
    </row>
    <row r="51" spans="1:16" x14ac:dyDescent="0.35">
      <c r="A51" t="s">
        <v>39</v>
      </c>
      <c r="B51" s="9">
        <f t="shared" ref="B51:G51" si="9">SUM(B47:B50)</f>
        <v>620.00000000000011</v>
      </c>
      <c r="C51" s="9">
        <f t="shared" si="9"/>
        <v>960.00000000000011</v>
      </c>
      <c r="D51" s="9">
        <f t="shared" si="9"/>
        <v>820</v>
      </c>
      <c r="E51" s="9">
        <f t="shared" si="9"/>
        <v>527.00000000000011</v>
      </c>
      <c r="F51" s="9">
        <f t="shared" si="9"/>
        <v>601</v>
      </c>
      <c r="G51" s="9">
        <f t="shared" si="9"/>
        <v>572.99999999999977</v>
      </c>
      <c r="L51" s="10"/>
      <c r="M51" s="10"/>
    </row>
    <row r="52" spans="1:16" ht="15" thickBot="1" x14ac:dyDescent="0.4">
      <c r="A52" s="1" t="s">
        <v>38</v>
      </c>
      <c r="B52">
        <f>C2</f>
        <v>620</v>
      </c>
      <c r="C52">
        <f>C3</f>
        <v>960</v>
      </c>
      <c r="D52">
        <f>C4</f>
        <v>820</v>
      </c>
      <c r="E52">
        <f>C5</f>
        <v>527</v>
      </c>
      <c r="F52">
        <f>C6</f>
        <v>601</v>
      </c>
      <c r="G52">
        <f>C7</f>
        <v>573</v>
      </c>
    </row>
    <row r="53" spans="1:16" ht="15" thickBot="1" x14ac:dyDescent="0.4">
      <c r="L53" s="20" t="s">
        <v>41</v>
      </c>
      <c r="M53" s="22">
        <f>SUM(M47:M50)</f>
        <v>1</v>
      </c>
    </row>
    <row r="54" spans="1:16" ht="15" thickBot="1" x14ac:dyDescent="0.4"/>
    <row r="55" spans="1:16" ht="15" thickBot="1" x14ac:dyDescent="0.4">
      <c r="F55" s="20" t="s">
        <v>40</v>
      </c>
      <c r="G55" s="21">
        <f>SUMPRODUCT(B40:G43,B47:G50)+SUM(P47:P50)</f>
        <v>82546.98</v>
      </c>
    </row>
    <row r="56" spans="1:16" x14ac:dyDescent="0.35">
      <c r="C56">
        <f>SUM(B52:G52)</f>
        <v>4101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520C-732C-464D-A34B-52648BCCFABC}">
  <dimension ref="A1:P56"/>
  <sheetViews>
    <sheetView topLeftCell="A29" zoomScale="42" workbookViewId="0">
      <selection activeCell="I42" sqref="I42"/>
    </sheetView>
  </sheetViews>
  <sheetFormatPr defaultRowHeight="14.5" x14ac:dyDescent="0.35"/>
  <cols>
    <col min="1" max="1" width="18.36328125" customWidth="1"/>
    <col min="2" max="2" width="17.81640625" customWidth="1"/>
    <col min="3" max="3" width="11.90625" customWidth="1"/>
    <col min="4" max="4" width="13.81640625" customWidth="1"/>
    <col min="5" max="5" width="10.81640625" customWidth="1"/>
    <col min="6" max="6" width="19.81640625" customWidth="1"/>
    <col min="7" max="7" width="20.1796875" customWidth="1"/>
    <col min="8" max="8" width="23.6328125" customWidth="1"/>
    <col min="9" max="9" width="29.6328125" customWidth="1"/>
    <col min="10" max="10" width="21.90625" customWidth="1"/>
    <col min="11" max="11" width="17" customWidth="1"/>
    <col min="12" max="12" width="25.453125" customWidth="1"/>
    <col min="13" max="13" width="19.453125" customWidth="1"/>
    <col min="14" max="14" width="11.26953125" customWidth="1"/>
  </cols>
  <sheetData>
    <row r="1" spans="1:15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G1" s="16" t="s">
        <v>11</v>
      </c>
      <c r="H1" s="17" t="s">
        <v>12</v>
      </c>
      <c r="I1" s="18" t="s">
        <v>13</v>
      </c>
      <c r="K1" s="19" t="s">
        <v>15</v>
      </c>
      <c r="L1" s="19" t="s">
        <v>1</v>
      </c>
      <c r="M1" s="19" t="s">
        <v>16</v>
      </c>
      <c r="N1" s="19" t="s">
        <v>3</v>
      </c>
      <c r="O1" s="19" t="s">
        <v>4</v>
      </c>
    </row>
    <row r="2" spans="1:15" x14ac:dyDescent="0.35">
      <c r="A2" s="7">
        <v>1</v>
      </c>
      <c r="B2" s="7" t="s">
        <v>5</v>
      </c>
      <c r="C2" s="7">
        <v>620</v>
      </c>
      <c r="D2" s="7">
        <v>29.59</v>
      </c>
      <c r="E2" s="7">
        <v>-108.8</v>
      </c>
      <c r="G2" s="7">
        <v>2</v>
      </c>
      <c r="H2" s="7">
        <v>1</v>
      </c>
      <c r="I2" s="7" t="s">
        <v>14</v>
      </c>
      <c r="K2" s="7">
        <v>1</v>
      </c>
      <c r="L2" s="7" t="s">
        <v>17</v>
      </c>
      <c r="M2" s="7">
        <v>2469</v>
      </c>
      <c r="N2" s="7">
        <v>37</v>
      </c>
      <c r="O2" s="7">
        <v>-72.5</v>
      </c>
    </row>
    <row r="3" spans="1:15" x14ac:dyDescent="0.35">
      <c r="A3" s="7">
        <v>2</v>
      </c>
      <c r="B3" s="7" t="s">
        <v>6</v>
      </c>
      <c r="C3" s="7">
        <v>960</v>
      </c>
      <c r="D3" s="7">
        <v>28.99</v>
      </c>
      <c r="E3" s="7">
        <v>-77.09</v>
      </c>
      <c r="K3" s="7">
        <v>2</v>
      </c>
      <c r="L3" s="7" t="s">
        <v>18</v>
      </c>
      <c r="M3" s="7">
        <v>1005</v>
      </c>
      <c r="N3" s="7">
        <v>33.33</v>
      </c>
      <c r="O3" s="7">
        <v>-90.53</v>
      </c>
    </row>
    <row r="4" spans="1:15" x14ac:dyDescent="0.35">
      <c r="A4" s="7">
        <v>3</v>
      </c>
      <c r="B4" s="7" t="s">
        <v>7</v>
      </c>
      <c r="C4" s="7">
        <v>820</v>
      </c>
      <c r="D4" s="7">
        <v>33.67</v>
      </c>
      <c r="E4" s="7">
        <v>-86.32</v>
      </c>
      <c r="K4" s="7">
        <v>3</v>
      </c>
      <c r="L4" s="7" t="s">
        <v>19</v>
      </c>
      <c r="M4" s="7">
        <v>1005</v>
      </c>
      <c r="N4" s="7">
        <v>30.87</v>
      </c>
      <c r="O4" s="7">
        <v>-99.31</v>
      </c>
    </row>
    <row r="5" spans="1:15" x14ac:dyDescent="0.35">
      <c r="A5" s="7">
        <v>4</v>
      </c>
      <c r="B5" s="7" t="s">
        <v>8</v>
      </c>
      <c r="C5" s="7">
        <v>527</v>
      </c>
      <c r="D5" s="7">
        <v>38.49</v>
      </c>
      <c r="E5" s="7">
        <v>-93.36</v>
      </c>
      <c r="K5" s="7">
        <v>4</v>
      </c>
      <c r="L5" s="7" t="s">
        <v>20</v>
      </c>
      <c r="M5" s="7">
        <v>2062</v>
      </c>
      <c r="N5" s="7">
        <v>30.18</v>
      </c>
      <c r="O5" s="7">
        <v>-70.7</v>
      </c>
    </row>
    <row r="6" spans="1:15" x14ac:dyDescent="0.35">
      <c r="A6" s="7">
        <v>5</v>
      </c>
      <c r="B6" s="7" t="s">
        <v>9</v>
      </c>
      <c r="C6" s="7">
        <v>601</v>
      </c>
      <c r="D6" s="7">
        <v>44.76</v>
      </c>
      <c r="E6" s="7">
        <v>-115.8</v>
      </c>
    </row>
    <row r="7" spans="1:15" x14ac:dyDescent="0.35">
      <c r="A7" s="7">
        <v>6</v>
      </c>
      <c r="B7" s="7" t="s">
        <v>10</v>
      </c>
      <c r="C7" s="7">
        <v>573</v>
      </c>
      <c r="D7" s="7">
        <v>42.47</v>
      </c>
      <c r="E7" s="7">
        <v>-117.74</v>
      </c>
      <c r="H7" t="str">
        <f>_xlfn.TEXTJOIN(" + ", 1,H10:H32)</f>
        <v>43.71X11 + 12.6X12 + 17.15X13 + 22.35X14 + 51.06X15 + 50.71X16 + 22.01X21 + 17.78X22 + 4.55X23 + 7.99X24 + 36.7X25 + 36.35X26 + 10.77X31 + 24.1X32 + 15.79X33 + 13.57X34 + 30.38X35 + 30.03X36 + 38.69X41 + 7.58X42 + 19.11X43 + 30.97X44 + 59.68X45</v>
      </c>
    </row>
    <row r="8" spans="1:15" ht="15" thickBot="1" x14ac:dyDescent="0.4"/>
    <row r="9" spans="1:15" x14ac:dyDescent="0.35">
      <c r="A9" s="13" t="s">
        <v>21</v>
      </c>
      <c r="B9" s="14" t="s">
        <v>22</v>
      </c>
      <c r="C9" s="14" t="s">
        <v>27</v>
      </c>
      <c r="D9" s="14" t="s">
        <v>28</v>
      </c>
      <c r="E9" s="14" t="s">
        <v>29</v>
      </c>
      <c r="F9" s="14" t="s">
        <v>30</v>
      </c>
      <c r="G9" s="15" t="s">
        <v>31</v>
      </c>
    </row>
    <row r="10" spans="1:15" x14ac:dyDescent="0.35">
      <c r="A10" s="7">
        <f>$K$2</f>
        <v>1</v>
      </c>
      <c r="B10" s="7">
        <v>1</v>
      </c>
      <c r="C10" s="7">
        <f>_xlfn.XLOOKUP($A10,$K$2:$K$5,$N$2:$N$5)</f>
        <v>37</v>
      </c>
      <c r="D10" s="7">
        <f>_xlfn.XLOOKUP($A10,$K$2:$K$5,$O$2:$O$5)</f>
        <v>-72.5</v>
      </c>
      <c r="E10" s="7">
        <f>_xlfn.XLOOKUP($B10,$A$2:$A$7,$D$2:$D$7)</f>
        <v>29.59</v>
      </c>
      <c r="F10" s="7">
        <f>_xlfn.XLOOKUP($B10,$A$2:$A$7,$E$2:$E$7)</f>
        <v>-108.8</v>
      </c>
      <c r="G10" s="7">
        <f>ABS(E10-C10)+ABS(F10-D10)</f>
        <v>43.709999999999994</v>
      </c>
      <c r="H10" t="str">
        <f>_xlfn.CONCAT(ROUND(G10, 2),"X",A10,B10)</f>
        <v>43.71X11</v>
      </c>
    </row>
    <row r="11" spans="1:15" x14ac:dyDescent="0.35">
      <c r="A11" s="7">
        <f t="shared" ref="A11:A15" si="0">$K$2</f>
        <v>1</v>
      </c>
      <c r="B11" s="7">
        <v>2</v>
      </c>
      <c r="C11" s="7">
        <f t="shared" ref="C11:C33" si="1">_xlfn.XLOOKUP($A11,$K$2:$K$5,$N$2:$N$5)</f>
        <v>37</v>
      </c>
      <c r="D11" s="7">
        <f t="shared" ref="D11:D33" si="2">_xlfn.XLOOKUP($A11,$K$2:$K$5,$O$2:$O$5)</f>
        <v>-72.5</v>
      </c>
      <c r="E11" s="7">
        <f t="shared" ref="E11:E33" si="3">_xlfn.XLOOKUP($B11,$A$2:$A$7,$D$2:$D$7)</f>
        <v>28.99</v>
      </c>
      <c r="F11" s="7">
        <f t="shared" ref="F11:F33" si="4">_xlfn.XLOOKUP($B11,$A$2:$A$7,$E$2:$E$7)</f>
        <v>-77.09</v>
      </c>
      <c r="G11" s="7">
        <f t="shared" ref="G11:G33" si="5">ABS(E11-C11)+ABS(F11-D11)</f>
        <v>12.600000000000005</v>
      </c>
      <c r="H11" t="str">
        <f t="shared" ref="H11:H33" si="6">_xlfn.CONCAT(ROUND(G11, 2),"X",A11,B11)</f>
        <v>12.6X12</v>
      </c>
    </row>
    <row r="12" spans="1:15" x14ac:dyDescent="0.35">
      <c r="A12" s="7">
        <f t="shared" si="0"/>
        <v>1</v>
      </c>
      <c r="B12" s="7">
        <v>3</v>
      </c>
      <c r="C12" s="7">
        <f t="shared" si="1"/>
        <v>37</v>
      </c>
      <c r="D12" s="7">
        <f t="shared" si="2"/>
        <v>-72.5</v>
      </c>
      <c r="E12" s="7">
        <f t="shared" si="3"/>
        <v>33.67</v>
      </c>
      <c r="F12" s="7">
        <f t="shared" si="4"/>
        <v>-86.32</v>
      </c>
      <c r="G12" s="7">
        <f t="shared" si="5"/>
        <v>17.149999999999991</v>
      </c>
      <c r="H12" t="str">
        <f t="shared" si="6"/>
        <v>17.15X13</v>
      </c>
    </row>
    <row r="13" spans="1:15" x14ac:dyDescent="0.35">
      <c r="A13" s="7">
        <f t="shared" si="0"/>
        <v>1</v>
      </c>
      <c r="B13" s="7">
        <v>4</v>
      </c>
      <c r="C13" s="7">
        <f t="shared" si="1"/>
        <v>37</v>
      </c>
      <c r="D13" s="7">
        <f t="shared" si="2"/>
        <v>-72.5</v>
      </c>
      <c r="E13" s="7">
        <f t="shared" si="3"/>
        <v>38.49</v>
      </c>
      <c r="F13" s="7">
        <f t="shared" si="4"/>
        <v>-93.36</v>
      </c>
      <c r="G13" s="7">
        <f t="shared" si="5"/>
        <v>22.35</v>
      </c>
      <c r="H13" t="str">
        <f t="shared" si="6"/>
        <v>22.35X14</v>
      </c>
    </row>
    <row r="14" spans="1:15" x14ac:dyDescent="0.35">
      <c r="A14" s="7">
        <f t="shared" si="0"/>
        <v>1</v>
      </c>
      <c r="B14" s="7">
        <v>5</v>
      </c>
      <c r="C14" s="7">
        <f t="shared" si="1"/>
        <v>37</v>
      </c>
      <c r="D14" s="7">
        <f t="shared" si="2"/>
        <v>-72.5</v>
      </c>
      <c r="E14" s="7">
        <f t="shared" si="3"/>
        <v>44.76</v>
      </c>
      <c r="F14" s="7">
        <f t="shared" si="4"/>
        <v>-115.8</v>
      </c>
      <c r="G14" s="7">
        <f t="shared" si="5"/>
        <v>51.059999999999995</v>
      </c>
      <c r="H14" t="str">
        <f t="shared" si="6"/>
        <v>51.06X15</v>
      </c>
    </row>
    <row r="15" spans="1:15" x14ac:dyDescent="0.35">
      <c r="A15" s="7">
        <f t="shared" si="0"/>
        <v>1</v>
      </c>
      <c r="B15" s="7">
        <v>6</v>
      </c>
      <c r="C15" s="7">
        <f t="shared" si="1"/>
        <v>37</v>
      </c>
      <c r="D15" s="7">
        <f t="shared" si="2"/>
        <v>-72.5</v>
      </c>
      <c r="E15" s="7">
        <f t="shared" si="3"/>
        <v>42.47</v>
      </c>
      <c r="F15" s="7">
        <f t="shared" si="4"/>
        <v>-117.74</v>
      </c>
      <c r="G15" s="7">
        <f t="shared" si="5"/>
        <v>50.709999999999994</v>
      </c>
      <c r="H15" t="str">
        <f t="shared" si="6"/>
        <v>50.71X16</v>
      </c>
    </row>
    <row r="16" spans="1:15" x14ac:dyDescent="0.35">
      <c r="A16" s="7">
        <f>$K$3</f>
        <v>2</v>
      </c>
      <c r="B16" s="7">
        <v>1</v>
      </c>
      <c r="C16" s="7">
        <f t="shared" si="1"/>
        <v>33.33</v>
      </c>
      <c r="D16" s="7">
        <f t="shared" si="2"/>
        <v>-90.53</v>
      </c>
      <c r="E16" s="7">
        <f t="shared" si="3"/>
        <v>29.59</v>
      </c>
      <c r="F16" s="7">
        <f t="shared" si="4"/>
        <v>-108.8</v>
      </c>
      <c r="G16" s="7">
        <f t="shared" si="5"/>
        <v>22.009999999999994</v>
      </c>
      <c r="H16" t="str">
        <f t="shared" si="6"/>
        <v>22.01X21</v>
      </c>
    </row>
    <row r="17" spans="1:8" x14ac:dyDescent="0.35">
      <c r="A17" s="7">
        <f t="shared" ref="A17:A19" si="7">$K$3</f>
        <v>2</v>
      </c>
      <c r="B17" s="7">
        <v>2</v>
      </c>
      <c r="C17" s="7">
        <f t="shared" si="1"/>
        <v>33.33</v>
      </c>
      <c r="D17" s="7">
        <f t="shared" si="2"/>
        <v>-90.53</v>
      </c>
      <c r="E17" s="7">
        <f t="shared" si="3"/>
        <v>28.99</v>
      </c>
      <c r="F17" s="7">
        <f t="shared" si="4"/>
        <v>-77.09</v>
      </c>
      <c r="G17" s="7">
        <f t="shared" si="5"/>
        <v>17.779999999999998</v>
      </c>
      <c r="H17" t="str">
        <f t="shared" si="6"/>
        <v>17.78X22</v>
      </c>
    </row>
    <row r="18" spans="1:8" x14ac:dyDescent="0.35">
      <c r="A18" s="7">
        <f t="shared" si="7"/>
        <v>2</v>
      </c>
      <c r="B18" s="7">
        <v>3</v>
      </c>
      <c r="C18" s="7">
        <f t="shared" si="1"/>
        <v>33.33</v>
      </c>
      <c r="D18" s="7">
        <f t="shared" si="2"/>
        <v>-90.53</v>
      </c>
      <c r="E18" s="7">
        <f t="shared" si="3"/>
        <v>33.67</v>
      </c>
      <c r="F18" s="7">
        <f t="shared" si="4"/>
        <v>-86.32</v>
      </c>
      <c r="G18" s="7">
        <f t="shared" si="5"/>
        <v>4.5500000000000114</v>
      </c>
      <c r="H18" t="str">
        <f t="shared" si="6"/>
        <v>4.55X23</v>
      </c>
    </row>
    <row r="19" spans="1:8" x14ac:dyDescent="0.35">
      <c r="A19" s="7">
        <f t="shared" si="7"/>
        <v>2</v>
      </c>
      <c r="B19" s="7">
        <v>4</v>
      </c>
      <c r="C19" s="7">
        <f t="shared" si="1"/>
        <v>33.33</v>
      </c>
      <c r="D19" s="7">
        <f t="shared" si="2"/>
        <v>-90.53</v>
      </c>
      <c r="E19" s="7">
        <f t="shared" si="3"/>
        <v>38.49</v>
      </c>
      <c r="F19" s="7">
        <f t="shared" si="4"/>
        <v>-93.36</v>
      </c>
      <c r="G19" s="7">
        <f t="shared" si="5"/>
        <v>7.990000000000002</v>
      </c>
      <c r="H19" t="str">
        <f t="shared" si="6"/>
        <v>7.99X24</v>
      </c>
    </row>
    <row r="20" spans="1:8" x14ac:dyDescent="0.35">
      <c r="A20" s="7">
        <v>2</v>
      </c>
      <c r="B20" s="7">
        <v>5</v>
      </c>
      <c r="C20" s="7">
        <f t="shared" si="1"/>
        <v>33.33</v>
      </c>
      <c r="D20" s="7">
        <f t="shared" si="2"/>
        <v>-90.53</v>
      </c>
      <c r="E20" s="7">
        <f t="shared" si="3"/>
        <v>44.76</v>
      </c>
      <c r="F20" s="7">
        <f t="shared" si="4"/>
        <v>-115.8</v>
      </c>
      <c r="G20" s="7">
        <f t="shared" si="5"/>
        <v>36.699999999999996</v>
      </c>
      <c r="H20" t="str">
        <f t="shared" si="6"/>
        <v>36.7X25</v>
      </c>
    </row>
    <row r="21" spans="1:8" x14ac:dyDescent="0.35">
      <c r="A21" s="7">
        <v>2</v>
      </c>
      <c r="B21" s="7">
        <v>6</v>
      </c>
      <c r="C21" s="7">
        <f t="shared" si="1"/>
        <v>33.33</v>
      </c>
      <c r="D21" s="7">
        <f t="shared" si="2"/>
        <v>-90.53</v>
      </c>
      <c r="E21" s="7">
        <f t="shared" si="3"/>
        <v>42.47</v>
      </c>
      <c r="F21" s="7">
        <f t="shared" si="4"/>
        <v>-117.74</v>
      </c>
      <c r="G21" s="7">
        <f t="shared" si="5"/>
        <v>36.349999999999994</v>
      </c>
      <c r="H21" t="str">
        <f t="shared" si="6"/>
        <v>36.35X26</v>
      </c>
    </row>
    <row r="22" spans="1:8" x14ac:dyDescent="0.35">
      <c r="A22" s="7">
        <v>3</v>
      </c>
      <c r="B22" s="7">
        <v>1</v>
      </c>
      <c r="C22" s="7">
        <f t="shared" si="1"/>
        <v>30.87</v>
      </c>
      <c r="D22" s="7">
        <f t="shared" si="2"/>
        <v>-99.31</v>
      </c>
      <c r="E22" s="7">
        <f t="shared" si="3"/>
        <v>29.59</v>
      </c>
      <c r="F22" s="7">
        <f t="shared" si="4"/>
        <v>-108.8</v>
      </c>
      <c r="G22" s="7">
        <f t="shared" si="5"/>
        <v>10.769999999999996</v>
      </c>
      <c r="H22" t="str">
        <f t="shared" si="6"/>
        <v>10.77X31</v>
      </c>
    </row>
    <row r="23" spans="1:8" x14ac:dyDescent="0.35">
      <c r="A23" s="7">
        <v>3</v>
      </c>
      <c r="B23" s="7">
        <v>2</v>
      </c>
      <c r="C23" s="7">
        <f t="shared" si="1"/>
        <v>30.87</v>
      </c>
      <c r="D23" s="7">
        <f t="shared" si="2"/>
        <v>-99.31</v>
      </c>
      <c r="E23" s="7">
        <f t="shared" si="3"/>
        <v>28.99</v>
      </c>
      <c r="F23" s="7">
        <f t="shared" si="4"/>
        <v>-77.09</v>
      </c>
      <c r="G23" s="7">
        <f>ABS(E23-C23)+ABS(F23-D23)</f>
        <v>24.1</v>
      </c>
      <c r="H23" t="str">
        <f t="shared" si="6"/>
        <v>24.1X32</v>
      </c>
    </row>
    <row r="24" spans="1:8" x14ac:dyDescent="0.35">
      <c r="A24" s="7">
        <v>3</v>
      </c>
      <c r="B24" s="7">
        <v>3</v>
      </c>
      <c r="C24" s="7">
        <f t="shared" si="1"/>
        <v>30.87</v>
      </c>
      <c r="D24" s="7">
        <f t="shared" si="2"/>
        <v>-99.31</v>
      </c>
      <c r="E24" s="7">
        <f t="shared" si="3"/>
        <v>33.67</v>
      </c>
      <c r="F24" s="7">
        <f t="shared" si="4"/>
        <v>-86.32</v>
      </c>
      <c r="G24" s="7">
        <f t="shared" si="5"/>
        <v>15.79000000000001</v>
      </c>
      <c r="H24" t="str">
        <f t="shared" si="6"/>
        <v>15.79X33</v>
      </c>
    </row>
    <row r="25" spans="1:8" x14ac:dyDescent="0.35">
      <c r="A25" s="7">
        <v>3</v>
      </c>
      <c r="B25" s="7">
        <v>4</v>
      </c>
      <c r="C25" s="7">
        <f t="shared" si="1"/>
        <v>30.87</v>
      </c>
      <c r="D25" s="7">
        <f t="shared" si="2"/>
        <v>-99.31</v>
      </c>
      <c r="E25" s="7">
        <f t="shared" si="3"/>
        <v>38.49</v>
      </c>
      <c r="F25" s="7">
        <f t="shared" si="4"/>
        <v>-93.36</v>
      </c>
      <c r="G25" s="7">
        <f t="shared" si="5"/>
        <v>13.570000000000004</v>
      </c>
      <c r="H25" t="str">
        <f t="shared" si="6"/>
        <v>13.57X34</v>
      </c>
    </row>
    <row r="26" spans="1:8" x14ac:dyDescent="0.35">
      <c r="A26" s="7">
        <v>3</v>
      </c>
      <c r="B26" s="7">
        <v>5</v>
      </c>
      <c r="C26" s="7">
        <f t="shared" si="1"/>
        <v>30.87</v>
      </c>
      <c r="D26" s="7">
        <f t="shared" si="2"/>
        <v>-99.31</v>
      </c>
      <c r="E26" s="7">
        <f t="shared" si="3"/>
        <v>44.76</v>
      </c>
      <c r="F26" s="7">
        <f t="shared" si="4"/>
        <v>-115.8</v>
      </c>
      <c r="G26" s="7">
        <f t="shared" si="5"/>
        <v>30.379999999999992</v>
      </c>
      <c r="H26" t="str">
        <f t="shared" si="6"/>
        <v>30.38X35</v>
      </c>
    </row>
    <row r="27" spans="1:8" x14ac:dyDescent="0.35">
      <c r="A27" s="7">
        <v>3</v>
      </c>
      <c r="B27" s="7">
        <v>6</v>
      </c>
      <c r="C27" s="7">
        <f t="shared" si="1"/>
        <v>30.87</v>
      </c>
      <c r="D27" s="7">
        <f t="shared" si="2"/>
        <v>-99.31</v>
      </c>
      <c r="E27" s="7">
        <f t="shared" si="3"/>
        <v>42.47</v>
      </c>
      <c r="F27" s="7">
        <f t="shared" si="4"/>
        <v>-117.74</v>
      </c>
      <c r="G27" s="7">
        <f t="shared" si="5"/>
        <v>30.02999999999999</v>
      </c>
      <c r="H27" t="str">
        <f t="shared" si="6"/>
        <v>30.03X36</v>
      </c>
    </row>
    <row r="28" spans="1:8" x14ac:dyDescent="0.35">
      <c r="A28" s="7">
        <v>4</v>
      </c>
      <c r="B28" s="7">
        <v>1</v>
      </c>
      <c r="C28" s="7">
        <f t="shared" si="1"/>
        <v>30.18</v>
      </c>
      <c r="D28" s="7">
        <f t="shared" si="2"/>
        <v>-70.7</v>
      </c>
      <c r="E28" s="7">
        <f t="shared" si="3"/>
        <v>29.59</v>
      </c>
      <c r="F28" s="7">
        <f t="shared" si="4"/>
        <v>-108.8</v>
      </c>
      <c r="G28" s="7">
        <f t="shared" si="5"/>
        <v>38.69</v>
      </c>
      <c r="H28" t="str">
        <f t="shared" si="6"/>
        <v>38.69X41</v>
      </c>
    </row>
    <row r="29" spans="1:8" x14ac:dyDescent="0.35">
      <c r="A29" s="7">
        <v>4</v>
      </c>
      <c r="B29" s="7">
        <v>2</v>
      </c>
      <c r="C29" s="7">
        <f t="shared" si="1"/>
        <v>30.18</v>
      </c>
      <c r="D29" s="7">
        <f t="shared" si="2"/>
        <v>-70.7</v>
      </c>
      <c r="E29" s="7">
        <f t="shared" si="3"/>
        <v>28.99</v>
      </c>
      <c r="F29" s="7">
        <f t="shared" si="4"/>
        <v>-77.09</v>
      </c>
      <c r="G29" s="7">
        <f t="shared" si="5"/>
        <v>7.5800000000000018</v>
      </c>
      <c r="H29" t="str">
        <f t="shared" si="6"/>
        <v>7.58X42</v>
      </c>
    </row>
    <row r="30" spans="1:8" x14ac:dyDescent="0.35">
      <c r="A30" s="7">
        <v>4</v>
      </c>
      <c r="B30" s="7">
        <v>3</v>
      </c>
      <c r="C30" s="7">
        <f t="shared" si="1"/>
        <v>30.18</v>
      </c>
      <c r="D30" s="7">
        <f t="shared" si="2"/>
        <v>-70.7</v>
      </c>
      <c r="E30" s="7">
        <f t="shared" si="3"/>
        <v>33.67</v>
      </c>
      <c r="F30" s="7">
        <f t="shared" si="4"/>
        <v>-86.32</v>
      </c>
      <c r="G30" s="7">
        <f t="shared" si="5"/>
        <v>19.109999999999992</v>
      </c>
      <c r="H30" t="str">
        <f t="shared" si="6"/>
        <v>19.11X43</v>
      </c>
    </row>
    <row r="31" spans="1:8" x14ac:dyDescent="0.35">
      <c r="A31" s="7">
        <v>4</v>
      </c>
      <c r="B31" s="7">
        <v>4</v>
      </c>
      <c r="C31" s="7">
        <f t="shared" si="1"/>
        <v>30.18</v>
      </c>
      <c r="D31" s="7">
        <f t="shared" si="2"/>
        <v>-70.7</v>
      </c>
      <c r="E31" s="7">
        <f t="shared" si="3"/>
        <v>38.49</v>
      </c>
      <c r="F31" s="7">
        <f t="shared" si="4"/>
        <v>-93.36</v>
      </c>
      <c r="G31" s="7">
        <f t="shared" si="5"/>
        <v>30.97</v>
      </c>
      <c r="H31" t="str">
        <f t="shared" si="6"/>
        <v>30.97X44</v>
      </c>
    </row>
    <row r="32" spans="1:8" x14ac:dyDescent="0.35">
      <c r="A32" s="7">
        <v>4</v>
      </c>
      <c r="B32" s="7">
        <v>5</v>
      </c>
      <c r="C32" s="7">
        <f t="shared" si="1"/>
        <v>30.18</v>
      </c>
      <c r="D32" s="7">
        <f t="shared" si="2"/>
        <v>-70.7</v>
      </c>
      <c r="E32" s="7">
        <f t="shared" si="3"/>
        <v>44.76</v>
      </c>
      <c r="F32" s="7">
        <f t="shared" si="4"/>
        <v>-115.8</v>
      </c>
      <c r="G32" s="7">
        <f t="shared" si="5"/>
        <v>59.679999999999993</v>
      </c>
      <c r="H32" t="str">
        <f t="shared" si="6"/>
        <v>59.68X45</v>
      </c>
    </row>
    <row r="33" spans="1:16" x14ac:dyDescent="0.35">
      <c r="A33" s="7">
        <v>4</v>
      </c>
      <c r="B33" s="7">
        <v>6</v>
      </c>
      <c r="C33" s="7">
        <f t="shared" si="1"/>
        <v>30.18</v>
      </c>
      <c r="D33" s="7">
        <f t="shared" si="2"/>
        <v>-70.7</v>
      </c>
      <c r="E33" s="7">
        <f t="shared" si="3"/>
        <v>42.47</v>
      </c>
      <c r="F33" s="7">
        <f t="shared" si="4"/>
        <v>-117.74</v>
      </c>
      <c r="G33" s="7">
        <f t="shared" si="5"/>
        <v>59.329999999999991</v>
      </c>
      <c r="H33" t="str">
        <f t="shared" si="6"/>
        <v>59.33X46</v>
      </c>
    </row>
    <row r="38" spans="1:16" ht="15" thickBot="1" x14ac:dyDescent="0.4"/>
    <row r="39" spans="1:16" ht="15" thickBot="1" x14ac:dyDescent="0.4">
      <c r="A39" s="1" t="s">
        <v>32</v>
      </c>
      <c r="B39" s="2">
        <v>1</v>
      </c>
      <c r="C39" s="5">
        <v>2</v>
      </c>
      <c r="D39" s="5">
        <v>3</v>
      </c>
      <c r="E39" s="5">
        <v>4</v>
      </c>
      <c r="F39" s="5">
        <v>5</v>
      </c>
      <c r="G39" s="6">
        <v>6</v>
      </c>
    </row>
    <row r="40" spans="1:16" x14ac:dyDescent="0.35">
      <c r="A40" s="2">
        <v>1</v>
      </c>
      <c r="B40" s="7">
        <f>G10</f>
        <v>43.709999999999994</v>
      </c>
      <c r="C40" s="7">
        <f>G11</f>
        <v>12.600000000000005</v>
      </c>
      <c r="D40" s="7">
        <f>G12</f>
        <v>17.149999999999991</v>
      </c>
      <c r="E40" s="7">
        <f>G13</f>
        <v>22.35</v>
      </c>
      <c r="F40" s="7">
        <f>G14</f>
        <v>51.059999999999995</v>
      </c>
      <c r="G40" s="7">
        <f>G15</f>
        <v>50.709999999999994</v>
      </c>
    </row>
    <row r="41" spans="1:16" x14ac:dyDescent="0.35">
      <c r="A41" s="3">
        <v>2</v>
      </c>
      <c r="B41" s="7">
        <f>G16</f>
        <v>22.009999999999994</v>
      </c>
      <c r="C41" s="7">
        <f>G17</f>
        <v>17.779999999999998</v>
      </c>
      <c r="D41" s="7">
        <f>G18</f>
        <v>4.5500000000000114</v>
      </c>
      <c r="E41" s="7">
        <f>G19</f>
        <v>7.990000000000002</v>
      </c>
      <c r="F41" s="7">
        <f>G20</f>
        <v>36.699999999999996</v>
      </c>
      <c r="G41" s="7">
        <f>G21</f>
        <v>36.349999999999994</v>
      </c>
    </row>
    <row r="42" spans="1:16" x14ac:dyDescent="0.35">
      <c r="A42" s="3">
        <v>3</v>
      </c>
      <c r="B42" s="7">
        <f>G22</f>
        <v>10.769999999999996</v>
      </c>
      <c r="C42" s="7">
        <f>G23</f>
        <v>24.1</v>
      </c>
      <c r="D42" s="7">
        <f>G24</f>
        <v>15.79000000000001</v>
      </c>
      <c r="E42" s="7">
        <f>G25</f>
        <v>13.570000000000004</v>
      </c>
      <c r="F42" s="7">
        <f>G26</f>
        <v>30.379999999999992</v>
      </c>
      <c r="G42" s="7">
        <f>G27</f>
        <v>30.02999999999999</v>
      </c>
    </row>
    <row r="43" spans="1:16" ht="15" thickBot="1" x14ac:dyDescent="0.4">
      <c r="A43" s="4">
        <v>4</v>
      </c>
      <c r="B43" s="7">
        <f>G28</f>
        <v>38.69</v>
      </c>
      <c r="C43" s="7">
        <f>G29</f>
        <v>7.5800000000000018</v>
      </c>
      <c r="D43" s="7">
        <f>G30</f>
        <v>19.109999999999992</v>
      </c>
      <c r="E43" s="7">
        <f>G31</f>
        <v>30.97</v>
      </c>
      <c r="F43" s="7">
        <f>G32</f>
        <v>59.679999999999993</v>
      </c>
      <c r="G43" s="7">
        <f>G33</f>
        <v>59.329999999999991</v>
      </c>
    </row>
    <row r="45" spans="1:16" ht="15" thickBot="1" x14ac:dyDescent="0.4"/>
    <row r="46" spans="1:16" ht="15" thickBot="1" x14ac:dyDescent="0.4">
      <c r="A46" s="1" t="s">
        <v>32</v>
      </c>
      <c r="B46" s="2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  <c r="L46" s="7" t="s">
        <v>33</v>
      </c>
      <c r="M46" s="7" t="s">
        <v>34</v>
      </c>
      <c r="N46" s="7" t="s">
        <v>35</v>
      </c>
      <c r="O46" s="7" t="s">
        <v>36</v>
      </c>
      <c r="P46" s="7" t="s">
        <v>37</v>
      </c>
    </row>
    <row r="47" spans="1:16" x14ac:dyDescent="0.35">
      <c r="A47" s="2">
        <v>1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2">
        <v>0</v>
      </c>
      <c r="L47" s="8">
        <f>SUM(B47:G47)</f>
        <v>0</v>
      </c>
      <c r="M47" s="8">
        <v>0</v>
      </c>
      <c r="N47" s="8">
        <f>L47-(M47*$C$56)</f>
        <v>0</v>
      </c>
      <c r="O47" s="7">
        <v>2469</v>
      </c>
      <c r="P47" s="7">
        <f>M47*O47</f>
        <v>0</v>
      </c>
    </row>
    <row r="48" spans="1:16" x14ac:dyDescent="0.35">
      <c r="A48" s="3">
        <v>2</v>
      </c>
      <c r="B48" s="11">
        <v>0</v>
      </c>
      <c r="C48" s="11">
        <v>959.99999999999966</v>
      </c>
      <c r="D48" s="11">
        <v>820</v>
      </c>
      <c r="E48" s="11">
        <v>527</v>
      </c>
      <c r="F48" s="11">
        <v>0</v>
      </c>
      <c r="G48" s="11">
        <v>0</v>
      </c>
      <c r="L48" s="8">
        <f>SUM(B48:G48)</f>
        <v>2306.9999999999995</v>
      </c>
      <c r="M48" s="8">
        <v>1</v>
      </c>
      <c r="N48" s="8">
        <f t="shared" ref="N48:N50" si="8">L48-(M48*$C$56)</f>
        <v>-1794.0000000000005</v>
      </c>
      <c r="O48" s="7">
        <v>1005</v>
      </c>
      <c r="P48" s="7">
        <f>M48*O48</f>
        <v>1005</v>
      </c>
    </row>
    <row r="49" spans="1:16" x14ac:dyDescent="0.35">
      <c r="A49" s="3">
        <v>3</v>
      </c>
      <c r="B49" s="11">
        <v>619.99999999999955</v>
      </c>
      <c r="C49" s="11">
        <v>0</v>
      </c>
      <c r="D49" s="11">
        <v>0</v>
      </c>
      <c r="E49" s="11">
        <v>0</v>
      </c>
      <c r="F49" s="11">
        <v>601</v>
      </c>
      <c r="G49" s="12">
        <v>572.99999999999977</v>
      </c>
      <c r="L49" s="8">
        <f>SUM(B49:G49)</f>
        <v>1793.9999999999993</v>
      </c>
      <c r="M49" s="8">
        <v>1</v>
      </c>
      <c r="N49" s="8">
        <f t="shared" si="8"/>
        <v>-2307.0000000000009</v>
      </c>
      <c r="O49" s="7">
        <v>1005</v>
      </c>
      <c r="P49" s="7">
        <f>M49*O49</f>
        <v>1005</v>
      </c>
    </row>
    <row r="50" spans="1:16" ht="15" thickBot="1" x14ac:dyDescent="0.4">
      <c r="A50" s="4">
        <v>4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2">
        <v>0</v>
      </c>
      <c r="L50" s="8">
        <f>SUM(B50:G50)</f>
        <v>0</v>
      </c>
      <c r="M50" s="8">
        <v>0</v>
      </c>
      <c r="N50" s="8">
        <f t="shared" si="8"/>
        <v>0</v>
      </c>
      <c r="O50" s="7">
        <v>2062</v>
      </c>
      <c r="P50" s="7">
        <f>M50*O50</f>
        <v>0</v>
      </c>
    </row>
    <row r="51" spans="1:16" x14ac:dyDescent="0.35">
      <c r="A51" t="s">
        <v>39</v>
      </c>
      <c r="B51" s="9">
        <f t="shared" ref="B51:G51" si="9">SUM(B47:B50)</f>
        <v>619.99999999999955</v>
      </c>
      <c r="C51" s="9">
        <f t="shared" si="9"/>
        <v>959.99999999999966</v>
      </c>
      <c r="D51" s="9">
        <f t="shared" si="9"/>
        <v>820</v>
      </c>
      <c r="E51" s="9">
        <f t="shared" si="9"/>
        <v>527</v>
      </c>
      <c r="F51" s="9">
        <f t="shared" si="9"/>
        <v>601</v>
      </c>
      <c r="G51" s="9">
        <f t="shared" si="9"/>
        <v>572.99999999999977</v>
      </c>
      <c r="L51" s="10"/>
      <c r="M51" s="10"/>
    </row>
    <row r="52" spans="1:16" ht="15" thickBot="1" x14ac:dyDescent="0.4">
      <c r="A52" s="1" t="s">
        <v>38</v>
      </c>
      <c r="B52">
        <f>C2</f>
        <v>620</v>
      </c>
      <c r="C52">
        <f>C3</f>
        <v>960</v>
      </c>
      <c r="D52">
        <f>C4</f>
        <v>820</v>
      </c>
      <c r="E52">
        <f>C5</f>
        <v>527</v>
      </c>
      <c r="F52">
        <f>C6</f>
        <v>601</v>
      </c>
      <c r="G52">
        <f>C7</f>
        <v>573</v>
      </c>
    </row>
    <row r="53" spans="1:16" ht="15" thickBot="1" x14ac:dyDescent="0.4">
      <c r="L53" s="20" t="s">
        <v>41</v>
      </c>
      <c r="M53" s="22">
        <f>SUM(M47:M50)</f>
        <v>2</v>
      </c>
    </row>
    <row r="54" spans="1:16" ht="15" thickBot="1" x14ac:dyDescent="0.4"/>
    <row r="55" spans="1:16" ht="15" thickBot="1" x14ac:dyDescent="0.4">
      <c r="F55" s="20" t="s">
        <v>40</v>
      </c>
      <c r="G55" s="21">
        <f>SUMPRODUCT(B40:G43,B47:G50)+SUM(P47:P50)</f>
        <v>69163.499999999985</v>
      </c>
    </row>
    <row r="56" spans="1:16" x14ac:dyDescent="0.35">
      <c r="C56">
        <f>SUM(B52:G52)</f>
        <v>4101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E2F4-A1E1-4C6A-A34F-33A2F7DD7B8C}">
  <dimension ref="A1:P56"/>
  <sheetViews>
    <sheetView topLeftCell="A28" zoomScale="52" workbookViewId="0">
      <selection activeCell="D3" sqref="D3:E3"/>
    </sheetView>
  </sheetViews>
  <sheetFormatPr defaultRowHeight="14.5" x14ac:dyDescent="0.35"/>
  <cols>
    <col min="1" max="1" width="18.36328125" customWidth="1"/>
    <col min="2" max="2" width="17.81640625" customWidth="1"/>
    <col min="3" max="3" width="11.90625" customWidth="1"/>
    <col min="4" max="4" width="13.81640625" customWidth="1"/>
    <col min="5" max="5" width="10.81640625" customWidth="1"/>
    <col min="6" max="6" width="19.81640625" customWidth="1"/>
    <col min="7" max="7" width="20.1796875" customWidth="1"/>
    <col min="8" max="8" width="23.6328125" customWidth="1"/>
    <col min="9" max="9" width="29.6328125" customWidth="1"/>
    <col min="10" max="10" width="21.90625" customWidth="1"/>
    <col min="11" max="11" width="17" customWidth="1"/>
    <col min="12" max="12" width="25.453125" customWidth="1"/>
    <col min="13" max="14" width="19.453125" customWidth="1"/>
    <col min="15" max="15" width="14.6328125" customWidth="1"/>
    <col min="16" max="16" width="12.453125" customWidth="1"/>
  </cols>
  <sheetData>
    <row r="1" spans="1:15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G1" s="16" t="s">
        <v>11</v>
      </c>
      <c r="H1" s="17" t="s">
        <v>12</v>
      </c>
      <c r="I1" s="18" t="s">
        <v>13</v>
      </c>
      <c r="K1" s="19" t="s">
        <v>15</v>
      </c>
      <c r="L1" s="19" t="s">
        <v>1</v>
      </c>
      <c r="M1" s="19" t="s">
        <v>16</v>
      </c>
      <c r="N1" s="19" t="s">
        <v>3</v>
      </c>
      <c r="O1" s="19" t="s">
        <v>4</v>
      </c>
    </row>
    <row r="2" spans="1:15" x14ac:dyDescent="0.35">
      <c r="A2" s="7">
        <v>1</v>
      </c>
      <c r="B2" s="7" t="s">
        <v>5</v>
      </c>
      <c r="C2" s="7">
        <v>620</v>
      </c>
      <c r="D2" s="7">
        <v>29.59</v>
      </c>
      <c r="E2" s="7">
        <v>-108.8</v>
      </c>
      <c r="G2" s="7">
        <v>1</v>
      </c>
      <c r="H2" s="7">
        <v>1</v>
      </c>
      <c r="I2" s="7" t="s">
        <v>14</v>
      </c>
      <c r="K2" s="7">
        <v>1</v>
      </c>
      <c r="L2" s="7" t="s">
        <v>17</v>
      </c>
      <c r="M2" s="7">
        <v>2469</v>
      </c>
      <c r="N2" s="7">
        <v>37</v>
      </c>
      <c r="O2" s="7">
        <v>-72.5</v>
      </c>
    </row>
    <row r="3" spans="1:15" x14ac:dyDescent="0.35">
      <c r="A3" s="7">
        <v>2</v>
      </c>
      <c r="B3" s="7" t="s">
        <v>6</v>
      </c>
      <c r="C3" s="7">
        <v>960</v>
      </c>
      <c r="D3" s="7">
        <v>28.99</v>
      </c>
      <c r="E3" s="7">
        <v>-77.09</v>
      </c>
      <c r="K3" s="7">
        <v>2</v>
      </c>
      <c r="L3" s="7" t="s">
        <v>18</v>
      </c>
      <c r="M3" s="7">
        <v>1005</v>
      </c>
      <c r="N3" s="7">
        <v>33.33</v>
      </c>
      <c r="O3" s="7">
        <v>-90.53</v>
      </c>
    </row>
    <row r="4" spans="1:15" x14ac:dyDescent="0.35">
      <c r="A4" s="7">
        <v>3</v>
      </c>
      <c r="B4" s="7" t="s">
        <v>7</v>
      </c>
      <c r="C4" s="7">
        <v>820</v>
      </c>
      <c r="D4" s="7">
        <v>33.67</v>
      </c>
      <c r="E4" s="7">
        <v>-86.32</v>
      </c>
      <c r="K4" s="7">
        <v>3</v>
      </c>
      <c r="L4" s="7" t="s">
        <v>19</v>
      </c>
      <c r="M4" s="7">
        <v>1005</v>
      </c>
      <c r="N4" s="7">
        <v>30.87</v>
      </c>
      <c r="O4" s="7">
        <v>-99.31</v>
      </c>
    </row>
    <row r="5" spans="1:15" x14ac:dyDescent="0.35">
      <c r="A5" s="7">
        <v>4</v>
      </c>
      <c r="B5" s="7" t="s">
        <v>8</v>
      </c>
      <c r="C5" s="7">
        <v>527</v>
      </c>
      <c r="D5" s="7">
        <v>38.49</v>
      </c>
      <c r="E5" s="7">
        <v>-93.36</v>
      </c>
      <c r="K5" s="7">
        <v>4</v>
      </c>
      <c r="L5" s="7" t="s">
        <v>20</v>
      </c>
      <c r="M5" s="7">
        <v>2062</v>
      </c>
      <c r="N5" s="7">
        <v>30.18</v>
      </c>
      <c r="O5" s="7">
        <v>-70.7</v>
      </c>
    </row>
    <row r="6" spans="1:15" x14ac:dyDescent="0.35">
      <c r="A6" s="7">
        <v>5</v>
      </c>
      <c r="B6" s="7" t="s">
        <v>9</v>
      </c>
      <c r="C6" s="7">
        <v>601</v>
      </c>
      <c r="D6" s="7">
        <v>44.76</v>
      </c>
      <c r="E6" s="7">
        <v>-115.8</v>
      </c>
    </row>
    <row r="7" spans="1:15" x14ac:dyDescent="0.35">
      <c r="A7" s="7">
        <v>6</v>
      </c>
      <c r="B7" s="7" t="s">
        <v>10</v>
      </c>
      <c r="C7" s="7">
        <v>573</v>
      </c>
      <c r="D7" s="7">
        <v>42.47</v>
      </c>
      <c r="E7" s="7">
        <v>-117.74</v>
      </c>
      <c r="H7" t="str">
        <f>_xlfn.TEXTJOIN(" + ", 1,H10:H32)</f>
        <v>43.71X11 + 12.6X12 + 17.15X13 + 22.35X14 + 51.06X15 + 50.71X16 + 22.01X21 + 17.78X22 + 4.55X23 + 7.99X24 + 36.7X25 + 36.35X26 + 10.77X31 + 24.1X32 + 15.79X33 + 13.57X34 + 30.38X35 + 30.03X36 + 38.69X41 + 7.58X42 + 19.11X43 + 30.97X44 + 59.68X45</v>
      </c>
    </row>
    <row r="8" spans="1:15" ht="15" thickBot="1" x14ac:dyDescent="0.4"/>
    <row r="9" spans="1:15" x14ac:dyDescent="0.35">
      <c r="A9" s="13" t="s">
        <v>21</v>
      </c>
      <c r="B9" s="14" t="s">
        <v>22</v>
      </c>
      <c r="C9" s="14" t="s">
        <v>27</v>
      </c>
      <c r="D9" s="14" t="s">
        <v>28</v>
      </c>
      <c r="E9" s="14" t="s">
        <v>29</v>
      </c>
      <c r="F9" s="14" t="s">
        <v>30</v>
      </c>
      <c r="G9" s="15" t="s">
        <v>31</v>
      </c>
    </row>
    <row r="10" spans="1:15" x14ac:dyDescent="0.35">
      <c r="A10" s="7">
        <f>$K$2</f>
        <v>1</v>
      </c>
      <c r="B10" s="7">
        <v>1</v>
      </c>
      <c r="C10" s="7">
        <f>_xlfn.XLOOKUP($A10,$K$2:$K$5,$N$2:$N$5)</f>
        <v>37</v>
      </c>
      <c r="D10" s="7">
        <f>_xlfn.XLOOKUP($A10,$K$2:$K$5,$O$2:$O$5)</f>
        <v>-72.5</v>
      </c>
      <c r="E10" s="7">
        <f>_xlfn.XLOOKUP($B10,$A$2:$A$7,$D$2:$D$7)</f>
        <v>29.59</v>
      </c>
      <c r="F10" s="7">
        <f>_xlfn.XLOOKUP($B10,$A$2:$A$7,$E$2:$E$7)</f>
        <v>-108.8</v>
      </c>
      <c r="G10" s="7">
        <f>ABS(E10-C10)+ABS(F10-D10)</f>
        <v>43.709999999999994</v>
      </c>
      <c r="H10" t="str">
        <f>_xlfn.CONCAT(ROUND(G10, 2),"X",A10,B10)</f>
        <v>43.71X11</v>
      </c>
    </row>
    <row r="11" spans="1:15" x14ac:dyDescent="0.35">
      <c r="A11" s="7">
        <f t="shared" ref="A11:A15" si="0">$K$2</f>
        <v>1</v>
      </c>
      <c r="B11" s="7">
        <v>2</v>
      </c>
      <c r="C11" s="7">
        <f t="shared" ref="C11:C33" si="1">_xlfn.XLOOKUP($A11,$K$2:$K$5,$N$2:$N$5)</f>
        <v>37</v>
      </c>
      <c r="D11" s="7">
        <f t="shared" ref="D11:D33" si="2">_xlfn.XLOOKUP($A11,$K$2:$K$5,$O$2:$O$5)</f>
        <v>-72.5</v>
      </c>
      <c r="E11" s="7">
        <f t="shared" ref="E11:E33" si="3">_xlfn.XLOOKUP($B11,$A$2:$A$7,$D$2:$D$7)</f>
        <v>28.99</v>
      </c>
      <c r="F11" s="7">
        <f t="shared" ref="F11:F33" si="4">_xlfn.XLOOKUP($B11,$A$2:$A$7,$E$2:$E$7)</f>
        <v>-77.09</v>
      </c>
      <c r="G11" s="7">
        <f t="shared" ref="G11:G33" si="5">ABS(E11-C11)+ABS(F11-D11)</f>
        <v>12.600000000000005</v>
      </c>
      <c r="H11" t="str">
        <f t="shared" ref="H11:H33" si="6">_xlfn.CONCAT(ROUND(G11, 2),"X",A11,B11)</f>
        <v>12.6X12</v>
      </c>
    </row>
    <row r="12" spans="1:15" x14ac:dyDescent="0.35">
      <c r="A12" s="7">
        <f t="shared" si="0"/>
        <v>1</v>
      </c>
      <c r="B12" s="7">
        <v>3</v>
      </c>
      <c r="C12" s="7">
        <f t="shared" si="1"/>
        <v>37</v>
      </c>
      <c r="D12" s="7">
        <f t="shared" si="2"/>
        <v>-72.5</v>
      </c>
      <c r="E12" s="7">
        <f t="shared" si="3"/>
        <v>33.67</v>
      </c>
      <c r="F12" s="7">
        <f t="shared" si="4"/>
        <v>-86.32</v>
      </c>
      <c r="G12" s="7">
        <f t="shared" si="5"/>
        <v>17.149999999999991</v>
      </c>
      <c r="H12" t="str">
        <f t="shared" si="6"/>
        <v>17.15X13</v>
      </c>
    </row>
    <row r="13" spans="1:15" x14ac:dyDescent="0.35">
      <c r="A13" s="7">
        <f t="shared" si="0"/>
        <v>1</v>
      </c>
      <c r="B13" s="7">
        <v>4</v>
      </c>
      <c r="C13" s="7">
        <f t="shared" si="1"/>
        <v>37</v>
      </c>
      <c r="D13" s="7">
        <f t="shared" si="2"/>
        <v>-72.5</v>
      </c>
      <c r="E13" s="7">
        <f t="shared" si="3"/>
        <v>38.49</v>
      </c>
      <c r="F13" s="7">
        <f t="shared" si="4"/>
        <v>-93.36</v>
      </c>
      <c r="G13" s="7">
        <f t="shared" si="5"/>
        <v>22.35</v>
      </c>
      <c r="H13" t="str">
        <f t="shared" si="6"/>
        <v>22.35X14</v>
      </c>
    </row>
    <row r="14" spans="1:15" x14ac:dyDescent="0.35">
      <c r="A14" s="7">
        <f t="shared" si="0"/>
        <v>1</v>
      </c>
      <c r="B14" s="7">
        <v>5</v>
      </c>
      <c r="C14" s="7">
        <f t="shared" si="1"/>
        <v>37</v>
      </c>
      <c r="D14" s="7">
        <f t="shared" si="2"/>
        <v>-72.5</v>
      </c>
      <c r="E14" s="7">
        <f t="shared" si="3"/>
        <v>44.76</v>
      </c>
      <c r="F14" s="7">
        <f t="shared" si="4"/>
        <v>-115.8</v>
      </c>
      <c r="G14" s="7">
        <f t="shared" si="5"/>
        <v>51.059999999999995</v>
      </c>
      <c r="H14" t="str">
        <f t="shared" si="6"/>
        <v>51.06X15</v>
      </c>
    </row>
    <row r="15" spans="1:15" x14ac:dyDescent="0.35">
      <c r="A15" s="7">
        <f t="shared" si="0"/>
        <v>1</v>
      </c>
      <c r="B15" s="7">
        <v>6</v>
      </c>
      <c r="C15" s="7">
        <f t="shared" si="1"/>
        <v>37</v>
      </c>
      <c r="D15" s="7">
        <f t="shared" si="2"/>
        <v>-72.5</v>
      </c>
      <c r="E15" s="7">
        <f t="shared" si="3"/>
        <v>42.47</v>
      </c>
      <c r="F15" s="7">
        <f t="shared" si="4"/>
        <v>-117.74</v>
      </c>
      <c r="G15" s="7">
        <f t="shared" si="5"/>
        <v>50.709999999999994</v>
      </c>
      <c r="H15" t="str">
        <f t="shared" si="6"/>
        <v>50.71X16</v>
      </c>
    </row>
    <row r="16" spans="1:15" x14ac:dyDescent="0.35">
      <c r="A16" s="7">
        <f>$K$3</f>
        <v>2</v>
      </c>
      <c r="B16" s="7">
        <v>1</v>
      </c>
      <c r="C16" s="7">
        <f t="shared" si="1"/>
        <v>33.33</v>
      </c>
      <c r="D16" s="7">
        <f t="shared" si="2"/>
        <v>-90.53</v>
      </c>
      <c r="E16" s="7">
        <f t="shared" si="3"/>
        <v>29.59</v>
      </c>
      <c r="F16" s="7">
        <f t="shared" si="4"/>
        <v>-108.8</v>
      </c>
      <c r="G16" s="7">
        <f t="shared" si="5"/>
        <v>22.009999999999994</v>
      </c>
      <c r="H16" t="str">
        <f t="shared" si="6"/>
        <v>22.01X21</v>
      </c>
    </row>
    <row r="17" spans="1:8" x14ac:dyDescent="0.35">
      <c r="A17" s="7">
        <f t="shared" ref="A17:A19" si="7">$K$3</f>
        <v>2</v>
      </c>
      <c r="B17" s="7">
        <v>2</v>
      </c>
      <c r="C17" s="7">
        <f t="shared" si="1"/>
        <v>33.33</v>
      </c>
      <c r="D17" s="7">
        <f t="shared" si="2"/>
        <v>-90.53</v>
      </c>
      <c r="E17" s="7">
        <f t="shared" si="3"/>
        <v>28.99</v>
      </c>
      <c r="F17" s="7">
        <f t="shared" si="4"/>
        <v>-77.09</v>
      </c>
      <c r="G17" s="7">
        <f t="shared" si="5"/>
        <v>17.779999999999998</v>
      </c>
      <c r="H17" t="str">
        <f t="shared" si="6"/>
        <v>17.78X22</v>
      </c>
    </row>
    <row r="18" spans="1:8" x14ac:dyDescent="0.35">
      <c r="A18" s="7">
        <f t="shared" si="7"/>
        <v>2</v>
      </c>
      <c r="B18" s="7">
        <v>3</v>
      </c>
      <c r="C18" s="7">
        <f t="shared" si="1"/>
        <v>33.33</v>
      </c>
      <c r="D18" s="7">
        <f t="shared" si="2"/>
        <v>-90.53</v>
      </c>
      <c r="E18" s="7">
        <f t="shared" si="3"/>
        <v>33.67</v>
      </c>
      <c r="F18" s="7">
        <f t="shared" si="4"/>
        <v>-86.32</v>
      </c>
      <c r="G18" s="7">
        <f t="shared" si="5"/>
        <v>4.5500000000000114</v>
      </c>
      <c r="H18" t="str">
        <f t="shared" si="6"/>
        <v>4.55X23</v>
      </c>
    </row>
    <row r="19" spans="1:8" x14ac:dyDescent="0.35">
      <c r="A19" s="7">
        <f t="shared" si="7"/>
        <v>2</v>
      </c>
      <c r="B19" s="7">
        <v>4</v>
      </c>
      <c r="C19" s="7">
        <f t="shared" si="1"/>
        <v>33.33</v>
      </c>
      <c r="D19" s="7">
        <f t="shared" si="2"/>
        <v>-90.53</v>
      </c>
      <c r="E19" s="7">
        <f t="shared" si="3"/>
        <v>38.49</v>
      </c>
      <c r="F19" s="7">
        <f t="shared" si="4"/>
        <v>-93.36</v>
      </c>
      <c r="G19" s="7">
        <f t="shared" si="5"/>
        <v>7.990000000000002</v>
      </c>
      <c r="H19" t="str">
        <f t="shared" si="6"/>
        <v>7.99X24</v>
      </c>
    </row>
    <row r="20" spans="1:8" x14ac:dyDescent="0.35">
      <c r="A20" s="7">
        <v>2</v>
      </c>
      <c r="B20" s="7">
        <v>5</v>
      </c>
      <c r="C20" s="7">
        <f t="shared" si="1"/>
        <v>33.33</v>
      </c>
      <c r="D20" s="7">
        <f t="shared" si="2"/>
        <v>-90.53</v>
      </c>
      <c r="E20" s="7">
        <f t="shared" si="3"/>
        <v>44.76</v>
      </c>
      <c r="F20" s="7">
        <f t="shared" si="4"/>
        <v>-115.8</v>
      </c>
      <c r="G20" s="7">
        <f t="shared" si="5"/>
        <v>36.699999999999996</v>
      </c>
      <c r="H20" t="str">
        <f t="shared" si="6"/>
        <v>36.7X25</v>
      </c>
    </row>
    <row r="21" spans="1:8" x14ac:dyDescent="0.35">
      <c r="A21" s="7">
        <v>2</v>
      </c>
      <c r="B21" s="7">
        <v>6</v>
      </c>
      <c r="C21" s="7">
        <f t="shared" si="1"/>
        <v>33.33</v>
      </c>
      <c r="D21" s="7">
        <f t="shared" si="2"/>
        <v>-90.53</v>
      </c>
      <c r="E21" s="7">
        <f t="shared" si="3"/>
        <v>42.47</v>
      </c>
      <c r="F21" s="7">
        <f t="shared" si="4"/>
        <v>-117.74</v>
      </c>
      <c r="G21" s="7">
        <f t="shared" si="5"/>
        <v>36.349999999999994</v>
      </c>
      <c r="H21" t="str">
        <f t="shared" si="6"/>
        <v>36.35X26</v>
      </c>
    </row>
    <row r="22" spans="1:8" x14ac:dyDescent="0.35">
      <c r="A22" s="7">
        <v>3</v>
      </c>
      <c r="B22" s="7">
        <v>1</v>
      </c>
      <c r="C22" s="7">
        <f t="shared" si="1"/>
        <v>30.87</v>
      </c>
      <c r="D22" s="7">
        <f t="shared" si="2"/>
        <v>-99.31</v>
      </c>
      <c r="E22" s="7">
        <f t="shared" si="3"/>
        <v>29.59</v>
      </c>
      <c r="F22" s="7">
        <f t="shared" si="4"/>
        <v>-108.8</v>
      </c>
      <c r="G22" s="7">
        <f t="shared" si="5"/>
        <v>10.769999999999996</v>
      </c>
      <c r="H22" t="str">
        <f t="shared" si="6"/>
        <v>10.77X31</v>
      </c>
    </row>
    <row r="23" spans="1:8" x14ac:dyDescent="0.35">
      <c r="A23" s="7">
        <v>3</v>
      </c>
      <c r="B23" s="7">
        <v>2</v>
      </c>
      <c r="C23" s="7">
        <f t="shared" si="1"/>
        <v>30.87</v>
      </c>
      <c r="D23" s="7">
        <f t="shared" si="2"/>
        <v>-99.31</v>
      </c>
      <c r="E23" s="7">
        <f t="shared" si="3"/>
        <v>28.99</v>
      </c>
      <c r="F23" s="7">
        <f t="shared" si="4"/>
        <v>-77.09</v>
      </c>
      <c r="G23" s="7">
        <f>ABS(E23-C23)+ABS(F23-D23)</f>
        <v>24.1</v>
      </c>
      <c r="H23" t="str">
        <f t="shared" si="6"/>
        <v>24.1X32</v>
      </c>
    </row>
    <row r="24" spans="1:8" x14ac:dyDescent="0.35">
      <c r="A24" s="7">
        <v>3</v>
      </c>
      <c r="B24" s="7">
        <v>3</v>
      </c>
      <c r="C24" s="7">
        <f t="shared" si="1"/>
        <v>30.87</v>
      </c>
      <c r="D24" s="7">
        <f t="shared" si="2"/>
        <v>-99.31</v>
      </c>
      <c r="E24" s="7">
        <f t="shared" si="3"/>
        <v>33.67</v>
      </c>
      <c r="F24" s="7">
        <f t="shared" si="4"/>
        <v>-86.32</v>
      </c>
      <c r="G24" s="7">
        <f t="shared" si="5"/>
        <v>15.79000000000001</v>
      </c>
      <c r="H24" t="str">
        <f t="shared" si="6"/>
        <v>15.79X33</v>
      </c>
    </row>
    <row r="25" spans="1:8" x14ac:dyDescent="0.35">
      <c r="A25" s="7">
        <v>3</v>
      </c>
      <c r="B25" s="7">
        <v>4</v>
      </c>
      <c r="C25" s="7">
        <f t="shared" si="1"/>
        <v>30.87</v>
      </c>
      <c r="D25" s="7">
        <f t="shared" si="2"/>
        <v>-99.31</v>
      </c>
      <c r="E25" s="7">
        <f t="shared" si="3"/>
        <v>38.49</v>
      </c>
      <c r="F25" s="7">
        <f t="shared" si="4"/>
        <v>-93.36</v>
      </c>
      <c r="G25" s="7">
        <f t="shared" si="5"/>
        <v>13.570000000000004</v>
      </c>
      <c r="H25" t="str">
        <f t="shared" si="6"/>
        <v>13.57X34</v>
      </c>
    </row>
    <row r="26" spans="1:8" x14ac:dyDescent="0.35">
      <c r="A26" s="7">
        <v>3</v>
      </c>
      <c r="B26" s="7">
        <v>5</v>
      </c>
      <c r="C26" s="7">
        <f t="shared" si="1"/>
        <v>30.87</v>
      </c>
      <c r="D26" s="7">
        <f t="shared" si="2"/>
        <v>-99.31</v>
      </c>
      <c r="E26" s="7">
        <f t="shared" si="3"/>
        <v>44.76</v>
      </c>
      <c r="F26" s="7">
        <f t="shared" si="4"/>
        <v>-115.8</v>
      </c>
      <c r="G26" s="7">
        <f t="shared" si="5"/>
        <v>30.379999999999992</v>
      </c>
      <c r="H26" t="str">
        <f t="shared" si="6"/>
        <v>30.38X35</v>
      </c>
    </row>
    <row r="27" spans="1:8" x14ac:dyDescent="0.35">
      <c r="A27" s="7">
        <v>3</v>
      </c>
      <c r="B27" s="7">
        <v>6</v>
      </c>
      <c r="C27" s="7">
        <f t="shared" si="1"/>
        <v>30.87</v>
      </c>
      <c r="D27" s="7">
        <f t="shared" si="2"/>
        <v>-99.31</v>
      </c>
      <c r="E27" s="7">
        <f t="shared" si="3"/>
        <v>42.47</v>
      </c>
      <c r="F27" s="7">
        <f t="shared" si="4"/>
        <v>-117.74</v>
      </c>
      <c r="G27" s="7">
        <f t="shared" si="5"/>
        <v>30.02999999999999</v>
      </c>
      <c r="H27" t="str">
        <f t="shared" si="6"/>
        <v>30.03X36</v>
      </c>
    </row>
    <row r="28" spans="1:8" x14ac:dyDescent="0.35">
      <c r="A28" s="7">
        <v>4</v>
      </c>
      <c r="B28" s="7">
        <v>1</v>
      </c>
      <c r="C28" s="7">
        <f t="shared" si="1"/>
        <v>30.18</v>
      </c>
      <c r="D28" s="7">
        <f t="shared" si="2"/>
        <v>-70.7</v>
      </c>
      <c r="E28" s="7">
        <f t="shared" si="3"/>
        <v>29.59</v>
      </c>
      <c r="F28" s="7">
        <f t="shared" si="4"/>
        <v>-108.8</v>
      </c>
      <c r="G28" s="7">
        <f t="shared" si="5"/>
        <v>38.69</v>
      </c>
      <c r="H28" t="str">
        <f t="shared" si="6"/>
        <v>38.69X41</v>
      </c>
    </row>
    <row r="29" spans="1:8" x14ac:dyDescent="0.35">
      <c r="A29" s="7">
        <v>4</v>
      </c>
      <c r="B29" s="7">
        <v>2</v>
      </c>
      <c r="C29" s="7">
        <f t="shared" si="1"/>
        <v>30.18</v>
      </c>
      <c r="D29" s="7">
        <f t="shared" si="2"/>
        <v>-70.7</v>
      </c>
      <c r="E29" s="7">
        <f t="shared" si="3"/>
        <v>28.99</v>
      </c>
      <c r="F29" s="7">
        <f t="shared" si="4"/>
        <v>-77.09</v>
      </c>
      <c r="G29" s="7">
        <f t="shared" si="5"/>
        <v>7.5800000000000018</v>
      </c>
      <c r="H29" t="str">
        <f t="shared" si="6"/>
        <v>7.58X42</v>
      </c>
    </row>
    <row r="30" spans="1:8" x14ac:dyDescent="0.35">
      <c r="A30" s="7">
        <v>4</v>
      </c>
      <c r="B30" s="7">
        <v>3</v>
      </c>
      <c r="C30" s="7">
        <f t="shared" si="1"/>
        <v>30.18</v>
      </c>
      <c r="D30" s="7">
        <f t="shared" si="2"/>
        <v>-70.7</v>
      </c>
      <c r="E30" s="7">
        <f t="shared" si="3"/>
        <v>33.67</v>
      </c>
      <c r="F30" s="7">
        <f t="shared" si="4"/>
        <v>-86.32</v>
      </c>
      <c r="G30" s="7">
        <f t="shared" si="5"/>
        <v>19.109999999999992</v>
      </c>
      <c r="H30" t="str">
        <f t="shared" si="6"/>
        <v>19.11X43</v>
      </c>
    </row>
    <row r="31" spans="1:8" x14ac:dyDescent="0.35">
      <c r="A31" s="7">
        <v>4</v>
      </c>
      <c r="B31" s="7">
        <v>4</v>
      </c>
      <c r="C31" s="7">
        <f t="shared" si="1"/>
        <v>30.18</v>
      </c>
      <c r="D31" s="7">
        <f t="shared" si="2"/>
        <v>-70.7</v>
      </c>
      <c r="E31" s="7">
        <f t="shared" si="3"/>
        <v>38.49</v>
      </c>
      <c r="F31" s="7">
        <f t="shared" si="4"/>
        <v>-93.36</v>
      </c>
      <c r="G31" s="7">
        <f t="shared" si="5"/>
        <v>30.97</v>
      </c>
      <c r="H31" t="str">
        <f t="shared" si="6"/>
        <v>30.97X44</v>
      </c>
    </row>
    <row r="32" spans="1:8" x14ac:dyDescent="0.35">
      <c r="A32" s="7">
        <v>4</v>
      </c>
      <c r="B32" s="7">
        <v>5</v>
      </c>
      <c r="C32" s="7">
        <f t="shared" si="1"/>
        <v>30.18</v>
      </c>
      <c r="D32" s="7">
        <f t="shared" si="2"/>
        <v>-70.7</v>
      </c>
      <c r="E32" s="7">
        <f t="shared" si="3"/>
        <v>44.76</v>
      </c>
      <c r="F32" s="7">
        <f t="shared" si="4"/>
        <v>-115.8</v>
      </c>
      <c r="G32" s="7">
        <f t="shared" si="5"/>
        <v>59.679999999999993</v>
      </c>
      <c r="H32" t="str">
        <f t="shared" si="6"/>
        <v>59.68X45</v>
      </c>
    </row>
    <row r="33" spans="1:16" x14ac:dyDescent="0.35">
      <c r="A33" s="7">
        <v>4</v>
      </c>
      <c r="B33" s="7">
        <v>6</v>
      </c>
      <c r="C33" s="7">
        <f t="shared" si="1"/>
        <v>30.18</v>
      </c>
      <c r="D33" s="7">
        <f t="shared" si="2"/>
        <v>-70.7</v>
      </c>
      <c r="E33" s="7">
        <f t="shared" si="3"/>
        <v>42.47</v>
      </c>
      <c r="F33" s="7">
        <f t="shared" si="4"/>
        <v>-117.74</v>
      </c>
      <c r="G33" s="7">
        <f t="shared" si="5"/>
        <v>59.329999999999991</v>
      </c>
      <c r="H33" t="str">
        <f t="shared" si="6"/>
        <v>59.33X46</v>
      </c>
    </row>
    <row r="38" spans="1:16" ht="15" thickBot="1" x14ac:dyDescent="0.4"/>
    <row r="39" spans="1:16" ht="15" thickBot="1" x14ac:dyDescent="0.4">
      <c r="A39" s="1" t="s">
        <v>32</v>
      </c>
      <c r="B39" s="2">
        <v>1</v>
      </c>
      <c r="C39" s="5">
        <v>2</v>
      </c>
      <c r="D39" s="5">
        <v>3</v>
      </c>
      <c r="E39" s="5">
        <v>4</v>
      </c>
      <c r="F39" s="5">
        <v>5</v>
      </c>
      <c r="G39" s="6">
        <v>6</v>
      </c>
    </row>
    <row r="40" spans="1:16" x14ac:dyDescent="0.35">
      <c r="A40" s="2">
        <v>1</v>
      </c>
      <c r="B40" s="7">
        <f>G10</f>
        <v>43.709999999999994</v>
      </c>
      <c r="C40" s="7">
        <f>G11</f>
        <v>12.600000000000005</v>
      </c>
      <c r="D40" s="7">
        <f>G12</f>
        <v>17.149999999999991</v>
      </c>
      <c r="E40" s="7">
        <f>G13</f>
        <v>22.35</v>
      </c>
      <c r="F40" s="7">
        <f>G14</f>
        <v>51.059999999999995</v>
      </c>
      <c r="G40" s="7">
        <f>G15</f>
        <v>50.709999999999994</v>
      </c>
    </row>
    <row r="41" spans="1:16" x14ac:dyDescent="0.35">
      <c r="A41" s="3">
        <v>2</v>
      </c>
      <c r="B41" s="7">
        <f>G16</f>
        <v>22.009999999999994</v>
      </c>
      <c r="C41" s="7">
        <f>G17</f>
        <v>17.779999999999998</v>
      </c>
      <c r="D41" s="7">
        <f>G18</f>
        <v>4.5500000000000114</v>
      </c>
      <c r="E41" s="7">
        <f>G19</f>
        <v>7.990000000000002</v>
      </c>
      <c r="F41" s="7">
        <f>G20</f>
        <v>36.699999999999996</v>
      </c>
      <c r="G41" s="7">
        <f>G21</f>
        <v>36.349999999999994</v>
      </c>
    </row>
    <row r="42" spans="1:16" x14ac:dyDescent="0.35">
      <c r="A42" s="3">
        <v>3</v>
      </c>
      <c r="B42" s="7">
        <f>G22</f>
        <v>10.769999999999996</v>
      </c>
      <c r="C42" s="7">
        <f>G23</f>
        <v>24.1</v>
      </c>
      <c r="D42" s="7">
        <f>G24</f>
        <v>15.79000000000001</v>
      </c>
      <c r="E42" s="7">
        <f>G25</f>
        <v>13.570000000000004</v>
      </c>
      <c r="F42" s="7">
        <f>G26</f>
        <v>30.379999999999992</v>
      </c>
      <c r="G42" s="7">
        <f>G27</f>
        <v>30.02999999999999</v>
      </c>
    </row>
    <row r="43" spans="1:16" ht="15" thickBot="1" x14ac:dyDescent="0.4">
      <c r="A43" s="4">
        <v>4</v>
      </c>
      <c r="B43" s="7">
        <f>G28</f>
        <v>38.69</v>
      </c>
      <c r="C43" s="7">
        <f>G29</f>
        <v>7.5800000000000018</v>
      </c>
      <c r="D43" s="7">
        <f>G30</f>
        <v>19.109999999999992</v>
      </c>
      <c r="E43" s="7">
        <f>G31</f>
        <v>30.97</v>
      </c>
      <c r="F43" s="7">
        <f>G32</f>
        <v>59.679999999999993</v>
      </c>
      <c r="G43" s="7">
        <f>G33</f>
        <v>59.329999999999991</v>
      </c>
    </row>
    <row r="45" spans="1:16" ht="15" thickBot="1" x14ac:dyDescent="0.4"/>
    <row r="46" spans="1:16" ht="15" thickBot="1" x14ac:dyDescent="0.4">
      <c r="A46" s="1" t="s">
        <v>32</v>
      </c>
      <c r="B46" s="2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  <c r="L46" s="7" t="s">
        <v>33</v>
      </c>
      <c r="M46" s="7" t="s">
        <v>34</v>
      </c>
      <c r="N46" s="7" t="s">
        <v>35</v>
      </c>
      <c r="O46" s="7" t="s">
        <v>36</v>
      </c>
      <c r="P46" s="7" t="s">
        <v>37</v>
      </c>
    </row>
    <row r="47" spans="1:16" x14ac:dyDescent="0.35">
      <c r="A47" s="2">
        <v>1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2">
        <v>0</v>
      </c>
      <c r="L47" s="8">
        <f>SUM(B47:G47)</f>
        <v>0</v>
      </c>
      <c r="M47" s="8">
        <v>0</v>
      </c>
      <c r="N47" s="8">
        <f>L47-(M47*$C$56)</f>
        <v>0</v>
      </c>
      <c r="O47" s="7">
        <v>2469</v>
      </c>
      <c r="P47" s="7">
        <f>M47*O47</f>
        <v>0</v>
      </c>
    </row>
    <row r="48" spans="1:16" x14ac:dyDescent="0.35">
      <c r="A48" s="3">
        <v>2</v>
      </c>
      <c r="B48" s="11">
        <v>620.00000000000011</v>
      </c>
      <c r="C48" s="11">
        <v>960.00000000000011</v>
      </c>
      <c r="D48" s="11">
        <v>820</v>
      </c>
      <c r="E48" s="11">
        <v>527.00000000000011</v>
      </c>
      <c r="F48" s="11">
        <v>601</v>
      </c>
      <c r="G48" s="11">
        <v>572.99999999999977</v>
      </c>
      <c r="L48" s="8">
        <f>SUM(B48:G48)</f>
        <v>4101</v>
      </c>
      <c r="M48" s="8">
        <v>1</v>
      </c>
      <c r="N48" s="8">
        <f t="shared" ref="N48:N50" si="8">L48-(M48*$C$56)</f>
        <v>0</v>
      </c>
      <c r="O48" s="7">
        <v>1005</v>
      </c>
      <c r="P48" s="7">
        <f>M48*O48</f>
        <v>1005</v>
      </c>
    </row>
    <row r="49" spans="1:16" x14ac:dyDescent="0.35">
      <c r="A49" s="3">
        <v>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2">
        <v>0</v>
      </c>
      <c r="L49" s="8">
        <f>SUM(B49:G49)</f>
        <v>0</v>
      </c>
      <c r="M49" s="8">
        <v>0</v>
      </c>
      <c r="N49" s="8">
        <f t="shared" si="8"/>
        <v>0</v>
      </c>
      <c r="O49" s="7">
        <v>1005</v>
      </c>
      <c r="P49" s="7">
        <f>M49*O49</f>
        <v>0</v>
      </c>
    </row>
    <row r="50" spans="1:16" ht="15" thickBot="1" x14ac:dyDescent="0.4">
      <c r="A50" s="4">
        <v>4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2">
        <v>0</v>
      </c>
      <c r="L50" s="8">
        <f>SUM(B50:G50)</f>
        <v>0</v>
      </c>
      <c r="M50" s="8">
        <v>0</v>
      </c>
      <c r="N50" s="8">
        <f t="shared" si="8"/>
        <v>0</v>
      </c>
      <c r="O50" s="7">
        <v>2062</v>
      </c>
      <c r="P50" s="7">
        <f>M50*O50</f>
        <v>0</v>
      </c>
    </row>
    <row r="51" spans="1:16" x14ac:dyDescent="0.35">
      <c r="A51" t="s">
        <v>39</v>
      </c>
      <c r="B51" s="9">
        <f t="shared" ref="B51:G51" si="9">SUM(B47:B50)</f>
        <v>620.00000000000011</v>
      </c>
      <c r="C51" s="9">
        <f t="shared" si="9"/>
        <v>960.00000000000011</v>
      </c>
      <c r="D51" s="9">
        <f t="shared" si="9"/>
        <v>820</v>
      </c>
      <c r="E51" s="9">
        <f t="shared" si="9"/>
        <v>527.00000000000011</v>
      </c>
      <c r="F51" s="9">
        <f t="shared" si="9"/>
        <v>601</v>
      </c>
      <c r="G51" s="9">
        <f t="shared" si="9"/>
        <v>572.99999999999977</v>
      </c>
      <c r="L51" s="10"/>
      <c r="M51" s="10"/>
    </row>
    <row r="52" spans="1:16" ht="15" thickBot="1" x14ac:dyDescent="0.4">
      <c r="A52" s="1" t="s">
        <v>38</v>
      </c>
      <c r="B52">
        <f>C2</f>
        <v>620</v>
      </c>
      <c r="C52">
        <f>C3</f>
        <v>960</v>
      </c>
      <c r="D52">
        <f>C4</f>
        <v>820</v>
      </c>
      <c r="E52">
        <f>C5</f>
        <v>527</v>
      </c>
      <c r="F52">
        <f>C6</f>
        <v>601</v>
      </c>
      <c r="G52">
        <f>C7</f>
        <v>573</v>
      </c>
    </row>
    <row r="53" spans="1:16" ht="15" thickBot="1" x14ac:dyDescent="0.4">
      <c r="L53" s="20" t="s">
        <v>41</v>
      </c>
      <c r="M53" s="22">
        <f>SUM(M47:M50)</f>
        <v>1</v>
      </c>
    </row>
    <row r="54" spans="1:16" ht="15" thickBot="1" x14ac:dyDescent="0.4"/>
    <row r="55" spans="1:16" ht="15" thickBot="1" x14ac:dyDescent="0.4">
      <c r="F55" s="20" t="s">
        <v>40</v>
      </c>
      <c r="G55" s="21">
        <f>SUMPRODUCT(B40:G43,B47:G50)+SUM(P47:P50)</f>
        <v>82546.98</v>
      </c>
    </row>
    <row r="56" spans="1:16" x14ac:dyDescent="0.35">
      <c r="C56">
        <f>SUM(B52:G52)</f>
        <v>4101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6754-F80A-47AA-8FE8-14AAF6906545}">
  <dimension ref="A1:P56"/>
  <sheetViews>
    <sheetView topLeftCell="A39" zoomScale="51" workbookViewId="0">
      <selection activeCell="G3" sqref="G3"/>
    </sheetView>
  </sheetViews>
  <sheetFormatPr defaultRowHeight="14.5" x14ac:dyDescent="0.35"/>
  <cols>
    <col min="1" max="1" width="18.36328125" customWidth="1"/>
    <col min="2" max="2" width="17.81640625" customWidth="1"/>
    <col min="3" max="3" width="11.90625" customWidth="1"/>
    <col min="4" max="4" width="13.81640625" customWidth="1"/>
    <col min="5" max="5" width="10.81640625" customWidth="1"/>
    <col min="6" max="6" width="19.81640625" customWidth="1"/>
    <col min="7" max="7" width="20.1796875" customWidth="1"/>
    <col min="8" max="8" width="23.6328125" customWidth="1"/>
    <col min="9" max="9" width="29.6328125" customWidth="1"/>
    <col min="10" max="10" width="21.90625" customWidth="1"/>
    <col min="11" max="11" width="17" customWidth="1"/>
    <col min="12" max="12" width="25.453125" customWidth="1"/>
    <col min="13" max="13" width="19.453125" customWidth="1"/>
    <col min="14" max="14" width="11.26953125" customWidth="1"/>
  </cols>
  <sheetData>
    <row r="1" spans="1:15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G1" s="16" t="s">
        <v>11</v>
      </c>
      <c r="H1" s="17" t="s">
        <v>12</v>
      </c>
      <c r="I1" s="18" t="s">
        <v>13</v>
      </c>
      <c r="K1" s="19" t="s">
        <v>15</v>
      </c>
      <c r="L1" s="19" t="s">
        <v>1</v>
      </c>
      <c r="M1" s="19" t="s">
        <v>16</v>
      </c>
      <c r="N1" s="19" t="s">
        <v>3</v>
      </c>
      <c r="O1" s="19" t="s">
        <v>4</v>
      </c>
    </row>
    <row r="2" spans="1:15" x14ac:dyDescent="0.35">
      <c r="A2" s="7">
        <v>1</v>
      </c>
      <c r="B2" s="7" t="s">
        <v>5</v>
      </c>
      <c r="C2" s="7">
        <v>620</v>
      </c>
      <c r="D2" s="7">
        <v>29.59</v>
      </c>
      <c r="E2" s="7">
        <v>-108.8</v>
      </c>
      <c r="G2" s="7">
        <v>2</v>
      </c>
      <c r="H2" s="7">
        <v>1</v>
      </c>
      <c r="I2" s="7" t="s">
        <v>14</v>
      </c>
      <c r="K2" s="7">
        <v>1</v>
      </c>
      <c r="L2" s="7" t="s">
        <v>17</v>
      </c>
      <c r="M2" s="7">
        <v>2469</v>
      </c>
      <c r="N2" s="7">
        <v>37</v>
      </c>
      <c r="O2" s="7">
        <v>-72.5</v>
      </c>
    </row>
    <row r="3" spans="1:15" x14ac:dyDescent="0.35">
      <c r="A3" s="7">
        <v>2</v>
      </c>
      <c r="B3" s="7" t="s">
        <v>6</v>
      </c>
      <c r="C3" s="7">
        <v>960</v>
      </c>
      <c r="D3" s="7">
        <v>28.99</v>
      </c>
      <c r="E3" s="7">
        <v>-77.09</v>
      </c>
      <c r="K3" s="7">
        <v>2</v>
      </c>
      <c r="L3" s="7" t="s">
        <v>18</v>
      </c>
      <c r="M3" s="7">
        <v>1005</v>
      </c>
      <c r="N3" s="7">
        <v>33.33</v>
      </c>
      <c r="O3" s="7">
        <v>-90.53</v>
      </c>
    </row>
    <row r="4" spans="1:15" x14ac:dyDescent="0.35">
      <c r="A4" s="7">
        <v>3</v>
      </c>
      <c r="B4" s="7" t="s">
        <v>7</v>
      </c>
      <c r="C4" s="7">
        <v>820</v>
      </c>
      <c r="D4" s="7">
        <v>33.67</v>
      </c>
      <c r="E4" s="7">
        <v>-86.32</v>
      </c>
      <c r="K4" s="7">
        <v>3</v>
      </c>
      <c r="L4" s="7" t="s">
        <v>19</v>
      </c>
      <c r="M4" s="7">
        <v>1005</v>
      </c>
      <c r="N4" s="7">
        <v>30.87</v>
      </c>
      <c r="O4" s="7">
        <v>-99.31</v>
      </c>
    </row>
    <row r="5" spans="1:15" x14ac:dyDescent="0.35">
      <c r="A5" s="7">
        <v>4</v>
      </c>
      <c r="B5" s="7" t="s">
        <v>8</v>
      </c>
      <c r="C5" s="7">
        <v>527</v>
      </c>
      <c r="D5" s="7">
        <v>38.49</v>
      </c>
      <c r="E5" s="7">
        <v>-93.36</v>
      </c>
      <c r="K5" s="7">
        <v>4</v>
      </c>
      <c r="L5" s="7" t="s">
        <v>20</v>
      </c>
      <c r="M5" s="7">
        <v>2062</v>
      </c>
      <c r="N5" s="7">
        <v>30.18</v>
      </c>
      <c r="O5" s="7">
        <v>-70.7</v>
      </c>
    </row>
    <row r="6" spans="1:15" x14ac:dyDescent="0.35">
      <c r="A6" s="7">
        <v>5</v>
      </c>
      <c r="B6" s="7" t="s">
        <v>9</v>
      </c>
      <c r="C6" s="7">
        <v>601</v>
      </c>
      <c r="D6" s="7">
        <v>44.76</v>
      </c>
      <c r="E6" s="7">
        <v>-115.8</v>
      </c>
    </row>
    <row r="7" spans="1:15" x14ac:dyDescent="0.35">
      <c r="A7" s="7">
        <v>6</v>
      </c>
      <c r="B7" s="7" t="s">
        <v>10</v>
      </c>
      <c r="C7" s="7">
        <v>573</v>
      </c>
      <c r="D7" s="7">
        <v>42.47</v>
      </c>
      <c r="E7" s="7">
        <v>-117.74</v>
      </c>
      <c r="H7" t="str">
        <f>_xlfn.TEXTJOIN(" + ", 1,H10:H32)</f>
        <v>43.71X11 + 12.6X12 + 17.15X13 + 22.35X14 + 51.06X15 + 50.71X16 + 22.01X21 + 17.78X22 + 4.55X23 + 7.99X24 + 36.7X25 + 36.35X26 + 10.77X31 + 24.1X32 + 15.79X33 + 13.57X34 + 30.38X35 + 30.03X36 + 38.69X41 + 7.58X42 + 19.11X43 + 30.97X44 + 59.68X45</v>
      </c>
    </row>
    <row r="8" spans="1:15" ht="15" thickBot="1" x14ac:dyDescent="0.4"/>
    <row r="9" spans="1:15" x14ac:dyDescent="0.35">
      <c r="A9" s="13" t="s">
        <v>21</v>
      </c>
      <c r="B9" s="14" t="s">
        <v>22</v>
      </c>
      <c r="C9" s="14" t="s">
        <v>27</v>
      </c>
      <c r="D9" s="14" t="s">
        <v>28</v>
      </c>
      <c r="E9" s="14" t="s">
        <v>29</v>
      </c>
      <c r="F9" s="14" t="s">
        <v>30</v>
      </c>
      <c r="G9" s="15" t="s">
        <v>31</v>
      </c>
    </row>
    <row r="10" spans="1:15" x14ac:dyDescent="0.35">
      <c r="A10" s="7">
        <f>$K$2</f>
        <v>1</v>
      </c>
      <c r="B10" s="7">
        <v>1</v>
      </c>
      <c r="C10" s="7">
        <f>_xlfn.XLOOKUP($A10,$K$2:$K$5,$N$2:$N$5)</f>
        <v>37</v>
      </c>
      <c r="D10" s="7">
        <f>_xlfn.XLOOKUP($A10,$K$2:$K$5,$O$2:$O$5)</f>
        <v>-72.5</v>
      </c>
      <c r="E10" s="7">
        <f>_xlfn.XLOOKUP($B10,$A$2:$A$7,$D$2:$D$7)</f>
        <v>29.59</v>
      </c>
      <c r="F10" s="7">
        <f>_xlfn.XLOOKUP($B10,$A$2:$A$7,$E$2:$E$7)</f>
        <v>-108.8</v>
      </c>
      <c r="G10" s="7">
        <f>ABS(E10-C10)+ABS(F10-D10)</f>
        <v>43.709999999999994</v>
      </c>
      <c r="H10" t="str">
        <f>_xlfn.CONCAT(ROUND(G10, 2),"X",A10,B10)</f>
        <v>43.71X11</v>
      </c>
    </row>
    <row r="11" spans="1:15" x14ac:dyDescent="0.35">
      <c r="A11" s="7">
        <f t="shared" ref="A11:A15" si="0">$K$2</f>
        <v>1</v>
      </c>
      <c r="B11" s="7">
        <v>2</v>
      </c>
      <c r="C11" s="7">
        <f t="shared" ref="C11:C33" si="1">_xlfn.XLOOKUP($A11,$K$2:$K$5,$N$2:$N$5)</f>
        <v>37</v>
      </c>
      <c r="D11" s="7">
        <f t="shared" ref="D11:D33" si="2">_xlfn.XLOOKUP($A11,$K$2:$K$5,$O$2:$O$5)</f>
        <v>-72.5</v>
      </c>
      <c r="E11" s="7">
        <f t="shared" ref="E11:E33" si="3">_xlfn.XLOOKUP($B11,$A$2:$A$7,$D$2:$D$7)</f>
        <v>28.99</v>
      </c>
      <c r="F11" s="7">
        <f t="shared" ref="F11:F33" si="4">_xlfn.XLOOKUP($B11,$A$2:$A$7,$E$2:$E$7)</f>
        <v>-77.09</v>
      </c>
      <c r="G11" s="7">
        <f t="shared" ref="G11:G33" si="5">ABS(E11-C11)+ABS(F11-D11)</f>
        <v>12.600000000000005</v>
      </c>
      <c r="H11" t="str">
        <f t="shared" ref="H11:H33" si="6">_xlfn.CONCAT(ROUND(G11, 2),"X",A11,B11)</f>
        <v>12.6X12</v>
      </c>
    </row>
    <row r="12" spans="1:15" x14ac:dyDescent="0.35">
      <c r="A12" s="7">
        <f t="shared" si="0"/>
        <v>1</v>
      </c>
      <c r="B12" s="7">
        <v>3</v>
      </c>
      <c r="C12" s="7">
        <f t="shared" si="1"/>
        <v>37</v>
      </c>
      <c r="D12" s="7">
        <f t="shared" si="2"/>
        <v>-72.5</v>
      </c>
      <c r="E12" s="7">
        <f t="shared" si="3"/>
        <v>33.67</v>
      </c>
      <c r="F12" s="7">
        <f t="shared" si="4"/>
        <v>-86.32</v>
      </c>
      <c r="G12" s="7">
        <f t="shared" si="5"/>
        <v>17.149999999999991</v>
      </c>
      <c r="H12" t="str">
        <f t="shared" si="6"/>
        <v>17.15X13</v>
      </c>
    </row>
    <row r="13" spans="1:15" x14ac:dyDescent="0.35">
      <c r="A13" s="7">
        <f t="shared" si="0"/>
        <v>1</v>
      </c>
      <c r="B13" s="7">
        <v>4</v>
      </c>
      <c r="C13" s="7">
        <f t="shared" si="1"/>
        <v>37</v>
      </c>
      <c r="D13" s="7">
        <f t="shared" si="2"/>
        <v>-72.5</v>
      </c>
      <c r="E13" s="7">
        <f t="shared" si="3"/>
        <v>38.49</v>
      </c>
      <c r="F13" s="7">
        <f t="shared" si="4"/>
        <v>-93.36</v>
      </c>
      <c r="G13" s="7">
        <f t="shared" si="5"/>
        <v>22.35</v>
      </c>
      <c r="H13" t="str">
        <f t="shared" si="6"/>
        <v>22.35X14</v>
      </c>
    </row>
    <row r="14" spans="1:15" x14ac:dyDescent="0.35">
      <c r="A14" s="7">
        <f t="shared" si="0"/>
        <v>1</v>
      </c>
      <c r="B14" s="7">
        <v>5</v>
      </c>
      <c r="C14" s="7">
        <f t="shared" si="1"/>
        <v>37</v>
      </c>
      <c r="D14" s="7">
        <f t="shared" si="2"/>
        <v>-72.5</v>
      </c>
      <c r="E14" s="7">
        <f t="shared" si="3"/>
        <v>44.76</v>
      </c>
      <c r="F14" s="7">
        <f t="shared" si="4"/>
        <v>-115.8</v>
      </c>
      <c r="G14" s="7">
        <f t="shared" si="5"/>
        <v>51.059999999999995</v>
      </c>
      <c r="H14" t="str">
        <f t="shared" si="6"/>
        <v>51.06X15</v>
      </c>
    </row>
    <row r="15" spans="1:15" x14ac:dyDescent="0.35">
      <c r="A15" s="7">
        <f t="shared" si="0"/>
        <v>1</v>
      </c>
      <c r="B15" s="7">
        <v>6</v>
      </c>
      <c r="C15" s="7">
        <f t="shared" si="1"/>
        <v>37</v>
      </c>
      <c r="D15" s="7">
        <f t="shared" si="2"/>
        <v>-72.5</v>
      </c>
      <c r="E15" s="7">
        <f t="shared" si="3"/>
        <v>42.47</v>
      </c>
      <c r="F15" s="7">
        <f t="shared" si="4"/>
        <v>-117.74</v>
      </c>
      <c r="G15" s="7">
        <f t="shared" si="5"/>
        <v>50.709999999999994</v>
      </c>
      <c r="H15" t="str">
        <f t="shared" si="6"/>
        <v>50.71X16</v>
      </c>
    </row>
    <row r="16" spans="1:15" x14ac:dyDescent="0.35">
      <c r="A16" s="7">
        <f>$K$3</f>
        <v>2</v>
      </c>
      <c r="B16" s="7">
        <v>1</v>
      </c>
      <c r="C16" s="7">
        <f t="shared" si="1"/>
        <v>33.33</v>
      </c>
      <c r="D16" s="7">
        <f t="shared" si="2"/>
        <v>-90.53</v>
      </c>
      <c r="E16" s="7">
        <f t="shared" si="3"/>
        <v>29.59</v>
      </c>
      <c r="F16" s="7">
        <f t="shared" si="4"/>
        <v>-108.8</v>
      </c>
      <c r="G16" s="7">
        <f t="shared" si="5"/>
        <v>22.009999999999994</v>
      </c>
      <c r="H16" t="str">
        <f t="shared" si="6"/>
        <v>22.01X21</v>
      </c>
    </row>
    <row r="17" spans="1:8" x14ac:dyDescent="0.35">
      <c r="A17" s="7">
        <f t="shared" ref="A17:A19" si="7">$K$3</f>
        <v>2</v>
      </c>
      <c r="B17" s="7">
        <v>2</v>
      </c>
      <c r="C17" s="7">
        <f t="shared" si="1"/>
        <v>33.33</v>
      </c>
      <c r="D17" s="7">
        <f t="shared" si="2"/>
        <v>-90.53</v>
      </c>
      <c r="E17" s="7">
        <f t="shared" si="3"/>
        <v>28.99</v>
      </c>
      <c r="F17" s="7">
        <f t="shared" si="4"/>
        <v>-77.09</v>
      </c>
      <c r="G17" s="7">
        <f t="shared" si="5"/>
        <v>17.779999999999998</v>
      </c>
      <c r="H17" t="str">
        <f t="shared" si="6"/>
        <v>17.78X22</v>
      </c>
    </row>
    <row r="18" spans="1:8" x14ac:dyDescent="0.35">
      <c r="A18" s="7">
        <f t="shared" si="7"/>
        <v>2</v>
      </c>
      <c r="B18" s="7">
        <v>3</v>
      </c>
      <c r="C18" s="7">
        <f t="shared" si="1"/>
        <v>33.33</v>
      </c>
      <c r="D18" s="7">
        <f t="shared" si="2"/>
        <v>-90.53</v>
      </c>
      <c r="E18" s="7">
        <f t="shared" si="3"/>
        <v>33.67</v>
      </c>
      <c r="F18" s="7">
        <f t="shared" si="4"/>
        <v>-86.32</v>
      </c>
      <c r="G18" s="7">
        <f t="shared" si="5"/>
        <v>4.5500000000000114</v>
      </c>
      <c r="H18" t="str">
        <f t="shared" si="6"/>
        <v>4.55X23</v>
      </c>
    </row>
    <row r="19" spans="1:8" x14ac:dyDescent="0.35">
      <c r="A19" s="7">
        <f t="shared" si="7"/>
        <v>2</v>
      </c>
      <c r="B19" s="7">
        <v>4</v>
      </c>
      <c r="C19" s="7">
        <f t="shared" si="1"/>
        <v>33.33</v>
      </c>
      <c r="D19" s="7">
        <f t="shared" si="2"/>
        <v>-90.53</v>
      </c>
      <c r="E19" s="7">
        <f t="shared" si="3"/>
        <v>38.49</v>
      </c>
      <c r="F19" s="7">
        <f t="shared" si="4"/>
        <v>-93.36</v>
      </c>
      <c r="G19" s="7">
        <f t="shared" si="5"/>
        <v>7.990000000000002</v>
      </c>
      <c r="H19" t="str">
        <f t="shared" si="6"/>
        <v>7.99X24</v>
      </c>
    </row>
    <row r="20" spans="1:8" x14ac:dyDescent="0.35">
      <c r="A20" s="7">
        <v>2</v>
      </c>
      <c r="B20" s="7">
        <v>5</v>
      </c>
      <c r="C20" s="7">
        <f t="shared" si="1"/>
        <v>33.33</v>
      </c>
      <c r="D20" s="7">
        <f t="shared" si="2"/>
        <v>-90.53</v>
      </c>
      <c r="E20" s="7">
        <f t="shared" si="3"/>
        <v>44.76</v>
      </c>
      <c r="F20" s="7">
        <f t="shared" si="4"/>
        <v>-115.8</v>
      </c>
      <c r="G20" s="7">
        <f t="shared" si="5"/>
        <v>36.699999999999996</v>
      </c>
      <c r="H20" t="str">
        <f t="shared" si="6"/>
        <v>36.7X25</v>
      </c>
    </row>
    <row r="21" spans="1:8" x14ac:dyDescent="0.35">
      <c r="A21" s="7">
        <v>2</v>
      </c>
      <c r="B21" s="7">
        <v>6</v>
      </c>
      <c r="C21" s="7">
        <f t="shared" si="1"/>
        <v>33.33</v>
      </c>
      <c r="D21" s="7">
        <f t="shared" si="2"/>
        <v>-90.53</v>
      </c>
      <c r="E21" s="7">
        <f t="shared" si="3"/>
        <v>42.47</v>
      </c>
      <c r="F21" s="7">
        <f t="shared" si="4"/>
        <v>-117.74</v>
      </c>
      <c r="G21" s="7">
        <f t="shared" si="5"/>
        <v>36.349999999999994</v>
      </c>
      <c r="H21" t="str">
        <f t="shared" si="6"/>
        <v>36.35X26</v>
      </c>
    </row>
    <row r="22" spans="1:8" x14ac:dyDescent="0.35">
      <c r="A22" s="7">
        <v>3</v>
      </c>
      <c r="B22" s="7">
        <v>1</v>
      </c>
      <c r="C22" s="7">
        <f t="shared" si="1"/>
        <v>30.87</v>
      </c>
      <c r="D22" s="7">
        <f t="shared" si="2"/>
        <v>-99.31</v>
      </c>
      <c r="E22" s="7">
        <f t="shared" si="3"/>
        <v>29.59</v>
      </c>
      <c r="F22" s="7">
        <f t="shared" si="4"/>
        <v>-108.8</v>
      </c>
      <c r="G22" s="7">
        <f t="shared" si="5"/>
        <v>10.769999999999996</v>
      </c>
      <c r="H22" t="str">
        <f t="shared" si="6"/>
        <v>10.77X31</v>
      </c>
    </row>
    <row r="23" spans="1:8" x14ac:dyDescent="0.35">
      <c r="A23" s="7">
        <v>3</v>
      </c>
      <c r="B23" s="7">
        <v>2</v>
      </c>
      <c r="C23" s="7">
        <f t="shared" si="1"/>
        <v>30.87</v>
      </c>
      <c r="D23" s="7">
        <f t="shared" si="2"/>
        <v>-99.31</v>
      </c>
      <c r="E23" s="7">
        <f t="shared" si="3"/>
        <v>28.99</v>
      </c>
      <c r="F23" s="7">
        <f t="shared" si="4"/>
        <v>-77.09</v>
      </c>
      <c r="G23" s="7">
        <f>ABS(E23-C23)+ABS(F23-D23)</f>
        <v>24.1</v>
      </c>
      <c r="H23" t="str">
        <f t="shared" si="6"/>
        <v>24.1X32</v>
      </c>
    </row>
    <row r="24" spans="1:8" x14ac:dyDescent="0.35">
      <c r="A24" s="7">
        <v>3</v>
      </c>
      <c r="B24" s="7">
        <v>3</v>
      </c>
      <c r="C24" s="7">
        <f t="shared" si="1"/>
        <v>30.87</v>
      </c>
      <c r="D24" s="7">
        <f t="shared" si="2"/>
        <v>-99.31</v>
      </c>
      <c r="E24" s="7">
        <f t="shared" si="3"/>
        <v>33.67</v>
      </c>
      <c r="F24" s="7">
        <f t="shared" si="4"/>
        <v>-86.32</v>
      </c>
      <c r="G24" s="7">
        <f t="shared" si="5"/>
        <v>15.79000000000001</v>
      </c>
      <c r="H24" t="str">
        <f t="shared" si="6"/>
        <v>15.79X33</v>
      </c>
    </row>
    <row r="25" spans="1:8" x14ac:dyDescent="0.35">
      <c r="A25" s="7">
        <v>3</v>
      </c>
      <c r="B25" s="7">
        <v>4</v>
      </c>
      <c r="C25" s="7">
        <f t="shared" si="1"/>
        <v>30.87</v>
      </c>
      <c r="D25" s="7">
        <f t="shared" si="2"/>
        <v>-99.31</v>
      </c>
      <c r="E25" s="7">
        <f t="shared" si="3"/>
        <v>38.49</v>
      </c>
      <c r="F25" s="7">
        <f t="shared" si="4"/>
        <v>-93.36</v>
      </c>
      <c r="G25" s="7">
        <f t="shared" si="5"/>
        <v>13.570000000000004</v>
      </c>
      <c r="H25" t="str">
        <f t="shared" si="6"/>
        <v>13.57X34</v>
      </c>
    </row>
    <row r="26" spans="1:8" x14ac:dyDescent="0.35">
      <c r="A26" s="7">
        <v>3</v>
      </c>
      <c r="B26" s="7">
        <v>5</v>
      </c>
      <c r="C26" s="7">
        <f t="shared" si="1"/>
        <v>30.87</v>
      </c>
      <c r="D26" s="7">
        <f t="shared" si="2"/>
        <v>-99.31</v>
      </c>
      <c r="E26" s="7">
        <f t="shared" si="3"/>
        <v>44.76</v>
      </c>
      <c r="F26" s="7">
        <f t="shared" si="4"/>
        <v>-115.8</v>
      </c>
      <c r="G26" s="7">
        <f t="shared" si="5"/>
        <v>30.379999999999992</v>
      </c>
      <c r="H26" t="str">
        <f t="shared" si="6"/>
        <v>30.38X35</v>
      </c>
    </row>
    <row r="27" spans="1:8" x14ac:dyDescent="0.35">
      <c r="A27" s="7">
        <v>3</v>
      </c>
      <c r="B27" s="7">
        <v>6</v>
      </c>
      <c r="C27" s="7">
        <f t="shared" si="1"/>
        <v>30.87</v>
      </c>
      <c r="D27" s="7">
        <f t="shared" si="2"/>
        <v>-99.31</v>
      </c>
      <c r="E27" s="7">
        <f t="shared" si="3"/>
        <v>42.47</v>
      </c>
      <c r="F27" s="7">
        <f t="shared" si="4"/>
        <v>-117.74</v>
      </c>
      <c r="G27" s="7">
        <f t="shared" si="5"/>
        <v>30.02999999999999</v>
      </c>
      <c r="H27" t="str">
        <f t="shared" si="6"/>
        <v>30.03X36</v>
      </c>
    </row>
    <row r="28" spans="1:8" x14ac:dyDescent="0.35">
      <c r="A28" s="7">
        <v>4</v>
      </c>
      <c r="B28" s="7">
        <v>1</v>
      </c>
      <c r="C28" s="7">
        <f t="shared" si="1"/>
        <v>30.18</v>
      </c>
      <c r="D28" s="7">
        <f t="shared" si="2"/>
        <v>-70.7</v>
      </c>
      <c r="E28" s="7">
        <f t="shared" si="3"/>
        <v>29.59</v>
      </c>
      <c r="F28" s="7">
        <f t="shared" si="4"/>
        <v>-108.8</v>
      </c>
      <c r="G28" s="7">
        <f t="shared" si="5"/>
        <v>38.69</v>
      </c>
      <c r="H28" t="str">
        <f t="shared" si="6"/>
        <v>38.69X41</v>
      </c>
    </row>
    <row r="29" spans="1:8" x14ac:dyDescent="0.35">
      <c r="A29" s="7">
        <v>4</v>
      </c>
      <c r="B29" s="7">
        <v>2</v>
      </c>
      <c r="C29" s="7">
        <f t="shared" si="1"/>
        <v>30.18</v>
      </c>
      <c r="D29" s="7">
        <f t="shared" si="2"/>
        <v>-70.7</v>
      </c>
      <c r="E29" s="7">
        <f t="shared" si="3"/>
        <v>28.99</v>
      </c>
      <c r="F29" s="7">
        <f t="shared" si="4"/>
        <v>-77.09</v>
      </c>
      <c r="G29" s="7">
        <f t="shared" si="5"/>
        <v>7.5800000000000018</v>
      </c>
      <c r="H29" t="str">
        <f t="shared" si="6"/>
        <v>7.58X42</v>
      </c>
    </row>
    <row r="30" spans="1:8" x14ac:dyDescent="0.35">
      <c r="A30" s="7">
        <v>4</v>
      </c>
      <c r="B30" s="7">
        <v>3</v>
      </c>
      <c r="C30" s="7">
        <f t="shared" si="1"/>
        <v>30.18</v>
      </c>
      <c r="D30" s="7">
        <f t="shared" si="2"/>
        <v>-70.7</v>
      </c>
      <c r="E30" s="7">
        <f t="shared" si="3"/>
        <v>33.67</v>
      </c>
      <c r="F30" s="7">
        <f t="shared" si="4"/>
        <v>-86.32</v>
      </c>
      <c r="G30" s="7">
        <f t="shared" si="5"/>
        <v>19.109999999999992</v>
      </c>
      <c r="H30" t="str">
        <f t="shared" si="6"/>
        <v>19.11X43</v>
      </c>
    </row>
    <row r="31" spans="1:8" x14ac:dyDescent="0.35">
      <c r="A31" s="7">
        <v>4</v>
      </c>
      <c r="B31" s="7">
        <v>4</v>
      </c>
      <c r="C31" s="7">
        <f t="shared" si="1"/>
        <v>30.18</v>
      </c>
      <c r="D31" s="7">
        <f t="shared" si="2"/>
        <v>-70.7</v>
      </c>
      <c r="E31" s="7">
        <f t="shared" si="3"/>
        <v>38.49</v>
      </c>
      <c r="F31" s="7">
        <f t="shared" si="4"/>
        <v>-93.36</v>
      </c>
      <c r="G31" s="7">
        <f t="shared" si="5"/>
        <v>30.97</v>
      </c>
      <c r="H31" t="str">
        <f t="shared" si="6"/>
        <v>30.97X44</v>
      </c>
    </row>
    <row r="32" spans="1:8" x14ac:dyDescent="0.35">
      <c r="A32" s="7">
        <v>4</v>
      </c>
      <c r="B32" s="7">
        <v>5</v>
      </c>
      <c r="C32" s="7">
        <f t="shared" si="1"/>
        <v>30.18</v>
      </c>
      <c r="D32" s="7">
        <f t="shared" si="2"/>
        <v>-70.7</v>
      </c>
      <c r="E32" s="7">
        <f t="shared" si="3"/>
        <v>44.76</v>
      </c>
      <c r="F32" s="7">
        <f t="shared" si="4"/>
        <v>-115.8</v>
      </c>
      <c r="G32" s="7">
        <f t="shared" si="5"/>
        <v>59.679999999999993</v>
      </c>
      <c r="H32" t="str">
        <f t="shared" si="6"/>
        <v>59.68X45</v>
      </c>
    </row>
    <row r="33" spans="1:16" x14ac:dyDescent="0.35">
      <c r="A33" s="7">
        <v>4</v>
      </c>
      <c r="B33" s="7">
        <v>6</v>
      </c>
      <c r="C33" s="7">
        <f t="shared" si="1"/>
        <v>30.18</v>
      </c>
      <c r="D33" s="7">
        <f t="shared" si="2"/>
        <v>-70.7</v>
      </c>
      <c r="E33" s="7">
        <f t="shared" si="3"/>
        <v>42.47</v>
      </c>
      <c r="F33" s="7">
        <f t="shared" si="4"/>
        <v>-117.74</v>
      </c>
      <c r="G33" s="7">
        <f t="shared" si="5"/>
        <v>59.329999999999991</v>
      </c>
      <c r="H33" t="str">
        <f t="shared" si="6"/>
        <v>59.33X46</v>
      </c>
    </row>
    <row r="38" spans="1:16" ht="15" thickBot="1" x14ac:dyDescent="0.4"/>
    <row r="39" spans="1:16" ht="15" thickBot="1" x14ac:dyDescent="0.4">
      <c r="A39" s="1" t="s">
        <v>32</v>
      </c>
      <c r="B39" s="2">
        <v>1</v>
      </c>
      <c r="C39" s="5">
        <v>2</v>
      </c>
      <c r="D39" s="5">
        <v>3</v>
      </c>
      <c r="E39" s="5">
        <v>4</v>
      </c>
      <c r="F39" s="5">
        <v>5</v>
      </c>
      <c r="G39" s="6">
        <v>6</v>
      </c>
    </row>
    <row r="40" spans="1:16" x14ac:dyDescent="0.35">
      <c r="A40" s="2">
        <v>1</v>
      </c>
      <c r="B40" s="7">
        <f>G10</f>
        <v>43.709999999999994</v>
      </c>
      <c r="C40" s="7">
        <f>G11</f>
        <v>12.600000000000005</v>
      </c>
      <c r="D40" s="7">
        <f>G12</f>
        <v>17.149999999999991</v>
      </c>
      <c r="E40" s="7">
        <f>G13</f>
        <v>22.35</v>
      </c>
      <c r="F40" s="7">
        <f>G14</f>
        <v>51.059999999999995</v>
      </c>
      <c r="G40" s="7">
        <f>G15</f>
        <v>50.709999999999994</v>
      </c>
    </row>
    <row r="41" spans="1:16" x14ac:dyDescent="0.35">
      <c r="A41" s="3">
        <v>2</v>
      </c>
      <c r="B41" s="7">
        <f>G16</f>
        <v>22.009999999999994</v>
      </c>
      <c r="C41" s="7">
        <f>G17</f>
        <v>17.779999999999998</v>
      </c>
      <c r="D41" s="7">
        <f>G18</f>
        <v>4.5500000000000114</v>
      </c>
      <c r="E41" s="7">
        <f>G19</f>
        <v>7.990000000000002</v>
      </c>
      <c r="F41" s="7">
        <f>G20</f>
        <v>36.699999999999996</v>
      </c>
      <c r="G41" s="7">
        <f>G21</f>
        <v>36.349999999999994</v>
      </c>
    </row>
    <row r="42" spans="1:16" x14ac:dyDescent="0.35">
      <c r="A42" s="3">
        <v>3</v>
      </c>
      <c r="B42" s="7">
        <f>G22</f>
        <v>10.769999999999996</v>
      </c>
      <c r="C42" s="7">
        <f>G23</f>
        <v>24.1</v>
      </c>
      <c r="D42" s="7">
        <f>G24</f>
        <v>15.79000000000001</v>
      </c>
      <c r="E42" s="7">
        <f>G25</f>
        <v>13.570000000000004</v>
      </c>
      <c r="F42" s="7">
        <f>G26</f>
        <v>30.379999999999992</v>
      </c>
      <c r="G42" s="7">
        <f>G27</f>
        <v>30.02999999999999</v>
      </c>
    </row>
    <row r="43" spans="1:16" ht="15" thickBot="1" x14ac:dyDescent="0.4">
      <c r="A43" s="4">
        <v>4</v>
      </c>
      <c r="B43" s="7">
        <f>G28</f>
        <v>38.69</v>
      </c>
      <c r="C43" s="7">
        <f>G29</f>
        <v>7.5800000000000018</v>
      </c>
      <c r="D43" s="7">
        <f>G30</f>
        <v>19.109999999999992</v>
      </c>
      <c r="E43" s="7">
        <f>G31</f>
        <v>30.97</v>
      </c>
      <c r="F43" s="7">
        <f>G32</f>
        <v>59.679999999999993</v>
      </c>
      <c r="G43" s="7">
        <f>G33</f>
        <v>59.329999999999991</v>
      </c>
    </row>
    <row r="45" spans="1:16" ht="15" thickBot="1" x14ac:dyDescent="0.4"/>
    <row r="46" spans="1:16" ht="15" thickBot="1" x14ac:dyDescent="0.4">
      <c r="A46" s="1" t="s">
        <v>32</v>
      </c>
      <c r="B46" s="2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  <c r="L46" s="7" t="s">
        <v>33</v>
      </c>
      <c r="M46" s="7" t="s">
        <v>34</v>
      </c>
      <c r="N46" s="7" t="s">
        <v>35</v>
      </c>
      <c r="O46" s="7" t="s">
        <v>36</v>
      </c>
      <c r="P46" s="7" t="s">
        <v>37</v>
      </c>
    </row>
    <row r="47" spans="1:16" x14ac:dyDescent="0.35">
      <c r="A47" s="2">
        <v>1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2">
        <v>0</v>
      </c>
      <c r="L47" s="8">
        <f>SUM(B47:G47)</f>
        <v>0</v>
      </c>
      <c r="M47" s="8">
        <v>0</v>
      </c>
      <c r="N47" s="8">
        <f>L47-(M47*$C$56)</f>
        <v>0</v>
      </c>
      <c r="O47" s="7">
        <v>2469</v>
      </c>
      <c r="P47" s="7">
        <f>M47*O47</f>
        <v>0</v>
      </c>
    </row>
    <row r="48" spans="1:16" x14ac:dyDescent="0.35">
      <c r="A48" s="3">
        <v>2</v>
      </c>
      <c r="B48" s="11">
        <v>620.00000000000011</v>
      </c>
      <c r="C48" s="11">
        <v>960.00000000000011</v>
      </c>
      <c r="D48" s="11">
        <v>820</v>
      </c>
      <c r="E48" s="11">
        <v>527.00000000000011</v>
      </c>
      <c r="F48" s="11">
        <v>601</v>
      </c>
      <c r="G48" s="11">
        <v>572.99999999999977</v>
      </c>
      <c r="L48" s="8">
        <f>SUM(B48:G48)</f>
        <v>4101</v>
      </c>
      <c r="M48" s="8">
        <v>1</v>
      </c>
      <c r="N48" s="8">
        <f t="shared" ref="N48:N50" si="8">L48-(M48*$C$56)</f>
        <v>0</v>
      </c>
      <c r="O48" s="7">
        <v>1005</v>
      </c>
      <c r="P48" s="7">
        <f>M48*O48</f>
        <v>1005</v>
      </c>
    </row>
    <row r="49" spans="1:16" x14ac:dyDescent="0.35">
      <c r="A49" s="3">
        <v>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2">
        <v>0</v>
      </c>
      <c r="L49" s="8">
        <f>SUM(B49:G49)</f>
        <v>0</v>
      </c>
      <c r="M49" s="8">
        <v>0</v>
      </c>
      <c r="N49" s="8">
        <f t="shared" si="8"/>
        <v>0</v>
      </c>
      <c r="O49" s="7">
        <v>1005</v>
      </c>
      <c r="P49" s="7">
        <f>M49*O49</f>
        <v>0</v>
      </c>
    </row>
    <row r="50" spans="1:16" ht="15" thickBot="1" x14ac:dyDescent="0.4">
      <c r="A50" s="4">
        <v>4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2">
        <v>0</v>
      </c>
      <c r="L50" s="8">
        <f>SUM(B50:G50)</f>
        <v>0</v>
      </c>
      <c r="M50" s="8">
        <v>0</v>
      </c>
      <c r="N50" s="8">
        <f t="shared" si="8"/>
        <v>0</v>
      </c>
      <c r="O50" s="7">
        <v>2062</v>
      </c>
      <c r="P50" s="7">
        <f>M50*O50</f>
        <v>0</v>
      </c>
    </row>
    <row r="51" spans="1:16" x14ac:dyDescent="0.35">
      <c r="A51" t="s">
        <v>39</v>
      </c>
      <c r="B51" s="9">
        <f t="shared" ref="B51:G51" si="9">SUM(B47:B50)</f>
        <v>620.00000000000011</v>
      </c>
      <c r="C51" s="9">
        <f t="shared" si="9"/>
        <v>960.00000000000011</v>
      </c>
      <c r="D51" s="9">
        <f t="shared" si="9"/>
        <v>820</v>
      </c>
      <c r="E51" s="9">
        <f t="shared" si="9"/>
        <v>527.00000000000011</v>
      </c>
      <c r="F51" s="9">
        <f t="shared" si="9"/>
        <v>601</v>
      </c>
      <c r="G51" s="9">
        <f t="shared" si="9"/>
        <v>572.99999999999977</v>
      </c>
      <c r="L51" s="10"/>
      <c r="M51" s="10"/>
    </row>
    <row r="52" spans="1:16" ht="15" thickBot="1" x14ac:dyDescent="0.4">
      <c r="A52" s="1" t="s">
        <v>38</v>
      </c>
      <c r="B52">
        <f>C2</f>
        <v>620</v>
      </c>
      <c r="C52">
        <f>C3</f>
        <v>960</v>
      </c>
      <c r="D52">
        <f>C4</f>
        <v>820</v>
      </c>
      <c r="E52">
        <f>C5</f>
        <v>527</v>
      </c>
      <c r="F52">
        <f>C6</f>
        <v>601</v>
      </c>
      <c r="G52">
        <f>C7</f>
        <v>573</v>
      </c>
    </row>
    <row r="53" spans="1:16" ht="15" thickBot="1" x14ac:dyDescent="0.4">
      <c r="L53" s="20" t="s">
        <v>41</v>
      </c>
      <c r="M53" s="22">
        <f>SUM(M47:M50)</f>
        <v>1</v>
      </c>
    </row>
    <row r="54" spans="1:16" ht="15" thickBot="1" x14ac:dyDescent="0.4"/>
    <row r="55" spans="1:16" ht="15" thickBot="1" x14ac:dyDescent="0.4">
      <c r="F55" s="20" t="s">
        <v>40</v>
      </c>
      <c r="G55" s="21">
        <f>SUMPRODUCT(B40:G43,B47:G50)+SUM(P47:P50)</f>
        <v>82546.98</v>
      </c>
    </row>
    <row r="56" spans="1:16" x14ac:dyDescent="0.35">
      <c r="C56">
        <f>SUM(B52:G52)</f>
        <v>4101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D12D-CC37-4B6A-AFC2-779920734FB9}">
  <dimension ref="A1:P56"/>
  <sheetViews>
    <sheetView topLeftCell="A20" zoomScale="46" zoomScaleNormal="46" workbookViewId="0">
      <selection activeCell="I60" sqref="I60"/>
    </sheetView>
  </sheetViews>
  <sheetFormatPr defaultRowHeight="14.5" x14ac:dyDescent="0.35"/>
  <cols>
    <col min="1" max="1" width="18.36328125" customWidth="1"/>
    <col min="2" max="2" width="17.81640625" customWidth="1"/>
    <col min="3" max="3" width="11.90625" customWidth="1"/>
    <col min="4" max="4" width="13.81640625" customWidth="1"/>
    <col min="5" max="5" width="10.81640625" customWidth="1"/>
    <col min="6" max="6" width="19.81640625" customWidth="1"/>
    <col min="7" max="7" width="20.1796875" customWidth="1"/>
    <col min="8" max="8" width="23.6328125" customWidth="1"/>
    <col min="9" max="9" width="29.6328125" customWidth="1"/>
    <col min="10" max="10" width="21.90625" customWidth="1"/>
    <col min="11" max="11" width="17" customWidth="1"/>
    <col min="12" max="12" width="25.453125" customWidth="1"/>
    <col min="13" max="13" width="19.453125" customWidth="1"/>
    <col min="14" max="14" width="11.26953125" customWidth="1"/>
  </cols>
  <sheetData>
    <row r="1" spans="1:15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G1" s="16" t="s">
        <v>11</v>
      </c>
      <c r="H1" s="17" t="s">
        <v>12</v>
      </c>
      <c r="I1" s="18" t="s">
        <v>13</v>
      </c>
      <c r="K1" s="19" t="s">
        <v>15</v>
      </c>
      <c r="L1" s="19" t="s">
        <v>1</v>
      </c>
      <c r="M1" s="19" t="s">
        <v>16</v>
      </c>
      <c r="N1" s="19" t="s">
        <v>3</v>
      </c>
      <c r="O1" s="19" t="s">
        <v>4</v>
      </c>
    </row>
    <row r="2" spans="1:15" x14ac:dyDescent="0.35">
      <c r="A2" s="7">
        <v>1</v>
      </c>
      <c r="B2" s="7" t="s">
        <v>5</v>
      </c>
      <c r="C2" s="7">
        <v>620</v>
      </c>
      <c r="D2" s="7">
        <v>29.59</v>
      </c>
      <c r="E2" s="7">
        <v>-108.8</v>
      </c>
      <c r="G2" s="7">
        <v>2</v>
      </c>
      <c r="H2" s="7">
        <v>1</v>
      </c>
      <c r="I2" s="7" t="s">
        <v>14</v>
      </c>
      <c r="K2" s="7">
        <v>1</v>
      </c>
      <c r="L2" s="7" t="s">
        <v>17</v>
      </c>
      <c r="M2" s="7">
        <v>2469</v>
      </c>
      <c r="N2" s="7">
        <v>37</v>
      </c>
      <c r="O2" s="7">
        <v>-72.5</v>
      </c>
    </row>
    <row r="3" spans="1:15" x14ac:dyDescent="0.35">
      <c r="A3" s="7">
        <v>2</v>
      </c>
      <c r="B3" s="7" t="s">
        <v>6</v>
      </c>
      <c r="C3" s="7">
        <v>960</v>
      </c>
      <c r="D3" s="7">
        <v>28.99</v>
      </c>
      <c r="E3" s="7">
        <v>-77.09</v>
      </c>
      <c r="K3" s="7">
        <v>2</v>
      </c>
      <c r="L3" s="7" t="s">
        <v>18</v>
      </c>
      <c r="M3" s="7">
        <v>1005</v>
      </c>
      <c r="N3" s="7">
        <v>33.33</v>
      </c>
      <c r="O3" s="7">
        <v>-90.53</v>
      </c>
    </row>
    <row r="4" spans="1:15" x14ac:dyDescent="0.35">
      <c r="A4" s="7">
        <v>3</v>
      </c>
      <c r="B4" s="7" t="s">
        <v>7</v>
      </c>
      <c r="C4" s="7">
        <v>820</v>
      </c>
      <c r="D4" s="7">
        <v>33.67</v>
      </c>
      <c r="E4" s="7">
        <v>-86.32</v>
      </c>
      <c r="K4" s="7">
        <v>3</v>
      </c>
      <c r="L4" s="7" t="s">
        <v>19</v>
      </c>
      <c r="M4" s="7">
        <v>1005</v>
      </c>
      <c r="N4" s="7">
        <v>30.87</v>
      </c>
      <c r="O4" s="7">
        <v>-99.31</v>
      </c>
    </row>
    <row r="5" spans="1:15" x14ac:dyDescent="0.35">
      <c r="A5" s="7">
        <v>4</v>
      </c>
      <c r="B5" s="7" t="s">
        <v>8</v>
      </c>
      <c r="C5" s="7">
        <v>527</v>
      </c>
      <c r="D5" s="7">
        <v>38.49</v>
      </c>
      <c r="E5" s="7">
        <v>-93.36</v>
      </c>
      <c r="K5" s="7">
        <v>4</v>
      </c>
      <c r="L5" s="7" t="s">
        <v>20</v>
      </c>
      <c r="M5" s="7">
        <v>2062</v>
      </c>
      <c r="N5" s="7">
        <v>30.18</v>
      </c>
      <c r="O5" s="7">
        <v>-70.7</v>
      </c>
    </row>
    <row r="6" spans="1:15" x14ac:dyDescent="0.35">
      <c r="A6" s="7">
        <v>5</v>
      </c>
      <c r="B6" s="7" t="s">
        <v>9</v>
      </c>
      <c r="C6" s="7">
        <v>601</v>
      </c>
      <c r="D6" s="7">
        <v>44.76</v>
      </c>
      <c r="E6" s="7">
        <v>-115.8</v>
      </c>
    </row>
    <row r="7" spans="1:15" x14ac:dyDescent="0.35">
      <c r="A7" s="7">
        <v>6</v>
      </c>
      <c r="B7" s="7" t="s">
        <v>10</v>
      </c>
      <c r="C7" s="7">
        <v>573</v>
      </c>
      <c r="D7" s="7">
        <v>42.47</v>
      </c>
      <c r="E7" s="7">
        <v>-117.74</v>
      </c>
      <c r="H7" t="str">
        <f>_xlfn.TEXTJOIN(" + ", 1,H10:H32)</f>
        <v>43.71X11 + 12.6X12 + 17.15X13 + 22.35X14 + 51.06X15 + 50.71X16 + 22.01X21 + 17.78X22 + 4.55X23 + 7.99X24 + 36.7X25 + 36.35X26 + 10.77X31 + 24.1X32 + 15.79X33 + 13.57X34 + 30.38X35 + 30.03X36 + 38.69X41 + 7.58X42 + 19.11X43 + 30.97X44 + 59.68X45</v>
      </c>
    </row>
    <row r="8" spans="1:15" ht="15" thickBot="1" x14ac:dyDescent="0.4"/>
    <row r="9" spans="1:15" x14ac:dyDescent="0.35">
      <c r="A9" s="13" t="s">
        <v>21</v>
      </c>
      <c r="B9" s="14" t="s">
        <v>22</v>
      </c>
      <c r="C9" s="14" t="s">
        <v>27</v>
      </c>
      <c r="D9" s="14" t="s">
        <v>28</v>
      </c>
      <c r="E9" s="14" t="s">
        <v>29</v>
      </c>
      <c r="F9" s="14" t="s">
        <v>30</v>
      </c>
      <c r="G9" s="15" t="s">
        <v>31</v>
      </c>
    </row>
    <row r="10" spans="1:15" x14ac:dyDescent="0.35">
      <c r="A10" s="7">
        <f>$K$2</f>
        <v>1</v>
      </c>
      <c r="B10" s="7">
        <v>1</v>
      </c>
      <c r="C10" s="7">
        <f>_xlfn.XLOOKUP($A10,$K$2:$K$5,$N$2:$N$5)</f>
        <v>37</v>
      </c>
      <c r="D10" s="7">
        <f>_xlfn.XLOOKUP($A10,$K$2:$K$5,$O$2:$O$5)</f>
        <v>-72.5</v>
      </c>
      <c r="E10" s="7">
        <f>_xlfn.XLOOKUP($B10,$A$2:$A$7,$D$2:$D$7)</f>
        <v>29.59</v>
      </c>
      <c r="F10" s="7">
        <f>_xlfn.XLOOKUP($B10,$A$2:$A$7,$E$2:$E$7)</f>
        <v>-108.8</v>
      </c>
      <c r="G10" s="7">
        <f>ABS(E10-C10)+ABS(F10-D10)</f>
        <v>43.709999999999994</v>
      </c>
      <c r="H10" t="str">
        <f>_xlfn.CONCAT(ROUND(G10, 2),"X",A10,B10)</f>
        <v>43.71X11</v>
      </c>
    </row>
    <row r="11" spans="1:15" x14ac:dyDescent="0.35">
      <c r="A11" s="7">
        <f t="shared" ref="A11:A15" si="0">$K$2</f>
        <v>1</v>
      </c>
      <c r="B11" s="7">
        <v>2</v>
      </c>
      <c r="C11" s="7">
        <f t="shared" ref="C11:C33" si="1">_xlfn.XLOOKUP($A11,$K$2:$K$5,$N$2:$N$5)</f>
        <v>37</v>
      </c>
      <c r="D11" s="7">
        <f t="shared" ref="D11:D33" si="2">_xlfn.XLOOKUP($A11,$K$2:$K$5,$O$2:$O$5)</f>
        <v>-72.5</v>
      </c>
      <c r="E11" s="7">
        <f t="shared" ref="E11:E33" si="3">_xlfn.XLOOKUP($B11,$A$2:$A$7,$D$2:$D$7)</f>
        <v>28.99</v>
      </c>
      <c r="F11" s="7">
        <f t="shared" ref="F11:F33" si="4">_xlfn.XLOOKUP($B11,$A$2:$A$7,$E$2:$E$7)</f>
        <v>-77.09</v>
      </c>
      <c r="G11" s="7">
        <f t="shared" ref="G11:G33" si="5">ABS(E11-C11)+ABS(F11-D11)</f>
        <v>12.600000000000005</v>
      </c>
      <c r="H11" t="str">
        <f t="shared" ref="H11:H33" si="6">_xlfn.CONCAT(ROUND(G11, 2),"X",A11,B11)</f>
        <v>12.6X12</v>
      </c>
    </row>
    <row r="12" spans="1:15" x14ac:dyDescent="0.35">
      <c r="A12" s="7">
        <f t="shared" si="0"/>
        <v>1</v>
      </c>
      <c r="B12" s="7">
        <v>3</v>
      </c>
      <c r="C12" s="7">
        <f t="shared" si="1"/>
        <v>37</v>
      </c>
      <c r="D12" s="7">
        <f t="shared" si="2"/>
        <v>-72.5</v>
      </c>
      <c r="E12" s="7">
        <f t="shared" si="3"/>
        <v>33.67</v>
      </c>
      <c r="F12" s="7">
        <f t="shared" si="4"/>
        <v>-86.32</v>
      </c>
      <c r="G12" s="7">
        <f t="shared" si="5"/>
        <v>17.149999999999991</v>
      </c>
      <c r="H12" t="str">
        <f t="shared" si="6"/>
        <v>17.15X13</v>
      </c>
    </row>
    <row r="13" spans="1:15" x14ac:dyDescent="0.35">
      <c r="A13" s="7">
        <f t="shared" si="0"/>
        <v>1</v>
      </c>
      <c r="B13" s="7">
        <v>4</v>
      </c>
      <c r="C13" s="7">
        <f t="shared" si="1"/>
        <v>37</v>
      </c>
      <c r="D13" s="7">
        <f t="shared" si="2"/>
        <v>-72.5</v>
      </c>
      <c r="E13" s="7">
        <f t="shared" si="3"/>
        <v>38.49</v>
      </c>
      <c r="F13" s="7">
        <f t="shared" si="4"/>
        <v>-93.36</v>
      </c>
      <c r="G13" s="7">
        <f t="shared" si="5"/>
        <v>22.35</v>
      </c>
      <c r="H13" t="str">
        <f t="shared" si="6"/>
        <v>22.35X14</v>
      </c>
    </row>
    <row r="14" spans="1:15" x14ac:dyDescent="0.35">
      <c r="A14" s="7">
        <f t="shared" si="0"/>
        <v>1</v>
      </c>
      <c r="B14" s="7">
        <v>5</v>
      </c>
      <c r="C14" s="7">
        <f t="shared" si="1"/>
        <v>37</v>
      </c>
      <c r="D14" s="7">
        <f t="shared" si="2"/>
        <v>-72.5</v>
      </c>
      <c r="E14" s="7">
        <f t="shared" si="3"/>
        <v>44.76</v>
      </c>
      <c r="F14" s="7">
        <f t="shared" si="4"/>
        <v>-115.8</v>
      </c>
      <c r="G14" s="7">
        <f t="shared" si="5"/>
        <v>51.059999999999995</v>
      </c>
      <c r="H14" t="str">
        <f t="shared" si="6"/>
        <v>51.06X15</v>
      </c>
    </row>
    <row r="15" spans="1:15" x14ac:dyDescent="0.35">
      <c r="A15" s="7">
        <f t="shared" si="0"/>
        <v>1</v>
      </c>
      <c r="B15" s="7">
        <v>6</v>
      </c>
      <c r="C15" s="7">
        <f t="shared" si="1"/>
        <v>37</v>
      </c>
      <c r="D15" s="7">
        <f t="shared" si="2"/>
        <v>-72.5</v>
      </c>
      <c r="E15" s="7">
        <f t="shared" si="3"/>
        <v>42.47</v>
      </c>
      <c r="F15" s="7">
        <f t="shared" si="4"/>
        <v>-117.74</v>
      </c>
      <c r="G15" s="7">
        <f t="shared" si="5"/>
        <v>50.709999999999994</v>
      </c>
      <c r="H15" t="str">
        <f t="shared" si="6"/>
        <v>50.71X16</v>
      </c>
    </row>
    <row r="16" spans="1:15" x14ac:dyDescent="0.35">
      <c r="A16" s="7">
        <f>$K$3</f>
        <v>2</v>
      </c>
      <c r="B16" s="7">
        <v>1</v>
      </c>
      <c r="C16" s="7">
        <f t="shared" si="1"/>
        <v>33.33</v>
      </c>
      <c r="D16" s="7">
        <f t="shared" si="2"/>
        <v>-90.53</v>
      </c>
      <c r="E16" s="7">
        <f t="shared" si="3"/>
        <v>29.59</v>
      </c>
      <c r="F16" s="7">
        <f t="shared" si="4"/>
        <v>-108.8</v>
      </c>
      <c r="G16" s="7">
        <f t="shared" si="5"/>
        <v>22.009999999999994</v>
      </c>
      <c r="H16" t="str">
        <f t="shared" si="6"/>
        <v>22.01X21</v>
      </c>
    </row>
    <row r="17" spans="1:8" x14ac:dyDescent="0.35">
      <c r="A17" s="7">
        <f t="shared" ref="A17:A19" si="7">$K$3</f>
        <v>2</v>
      </c>
      <c r="B17" s="7">
        <v>2</v>
      </c>
      <c r="C17" s="7">
        <f t="shared" si="1"/>
        <v>33.33</v>
      </c>
      <c r="D17" s="7">
        <f t="shared" si="2"/>
        <v>-90.53</v>
      </c>
      <c r="E17" s="7">
        <f t="shared" si="3"/>
        <v>28.99</v>
      </c>
      <c r="F17" s="7">
        <f t="shared" si="4"/>
        <v>-77.09</v>
      </c>
      <c r="G17" s="7">
        <f t="shared" si="5"/>
        <v>17.779999999999998</v>
      </c>
      <c r="H17" t="str">
        <f t="shared" si="6"/>
        <v>17.78X22</v>
      </c>
    </row>
    <row r="18" spans="1:8" x14ac:dyDescent="0.35">
      <c r="A18" s="7">
        <f t="shared" si="7"/>
        <v>2</v>
      </c>
      <c r="B18" s="7">
        <v>3</v>
      </c>
      <c r="C18" s="7">
        <f t="shared" si="1"/>
        <v>33.33</v>
      </c>
      <c r="D18" s="7">
        <f t="shared" si="2"/>
        <v>-90.53</v>
      </c>
      <c r="E18" s="7">
        <f t="shared" si="3"/>
        <v>33.67</v>
      </c>
      <c r="F18" s="7">
        <f t="shared" si="4"/>
        <v>-86.32</v>
      </c>
      <c r="G18" s="7">
        <f t="shared" si="5"/>
        <v>4.5500000000000114</v>
      </c>
      <c r="H18" t="str">
        <f t="shared" si="6"/>
        <v>4.55X23</v>
      </c>
    </row>
    <row r="19" spans="1:8" x14ac:dyDescent="0.35">
      <c r="A19" s="7">
        <f t="shared" si="7"/>
        <v>2</v>
      </c>
      <c r="B19" s="7">
        <v>4</v>
      </c>
      <c r="C19" s="7">
        <f t="shared" si="1"/>
        <v>33.33</v>
      </c>
      <c r="D19" s="7">
        <f t="shared" si="2"/>
        <v>-90.53</v>
      </c>
      <c r="E19" s="7">
        <f t="shared" si="3"/>
        <v>38.49</v>
      </c>
      <c r="F19" s="7">
        <f t="shared" si="4"/>
        <v>-93.36</v>
      </c>
      <c r="G19" s="7">
        <f t="shared" si="5"/>
        <v>7.990000000000002</v>
      </c>
      <c r="H19" t="str">
        <f t="shared" si="6"/>
        <v>7.99X24</v>
      </c>
    </row>
    <row r="20" spans="1:8" x14ac:dyDescent="0.35">
      <c r="A20" s="7">
        <v>2</v>
      </c>
      <c r="B20" s="7">
        <v>5</v>
      </c>
      <c r="C20" s="7">
        <f t="shared" si="1"/>
        <v>33.33</v>
      </c>
      <c r="D20" s="7">
        <f t="shared" si="2"/>
        <v>-90.53</v>
      </c>
      <c r="E20" s="7">
        <f t="shared" si="3"/>
        <v>44.76</v>
      </c>
      <c r="F20" s="7">
        <f t="shared" si="4"/>
        <v>-115.8</v>
      </c>
      <c r="G20" s="7">
        <f t="shared" si="5"/>
        <v>36.699999999999996</v>
      </c>
      <c r="H20" t="str">
        <f t="shared" si="6"/>
        <v>36.7X25</v>
      </c>
    </row>
    <row r="21" spans="1:8" x14ac:dyDescent="0.35">
      <c r="A21" s="7">
        <v>2</v>
      </c>
      <c r="B21" s="7">
        <v>6</v>
      </c>
      <c r="C21" s="7">
        <f t="shared" si="1"/>
        <v>33.33</v>
      </c>
      <c r="D21" s="7">
        <f t="shared" si="2"/>
        <v>-90.53</v>
      </c>
      <c r="E21" s="7">
        <f t="shared" si="3"/>
        <v>42.47</v>
      </c>
      <c r="F21" s="7">
        <f t="shared" si="4"/>
        <v>-117.74</v>
      </c>
      <c r="G21" s="7">
        <f t="shared" si="5"/>
        <v>36.349999999999994</v>
      </c>
      <c r="H21" t="str">
        <f t="shared" si="6"/>
        <v>36.35X26</v>
      </c>
    </row>
    <row r="22" spans="1:8" x14ac:dyDescent="0.35">
      <c r="A22" s="7">
        <v>3</v>
      </c>
      <c r="B22" s="7">
        <v>1</v>
      </c>
      <c r="C22" s="7">
        <f t="shared" si="1"/>
        <v>30.87</v>
      </c>
      <c r="D22" s="7">
        <f t="shared" si="2"/>
        <v>-99.31</v>
      </c>
      <c r="E22" s="7">
        <f t="shared" si="3"/>
        <v>29.59</v>
      </c>
      <c r="F22" s="7">
        <f t="shared" si="4"/>
        <v>-108.8</v>
      </c>
      <c r="G22" s="7">
        <f t="shared" si="5"/>
        <v>10.769999999999996</v>
      </c>
      <c r="H22" t="str">
        <f t="shared" si="6"/>
        <v>10.77X31</v>
      </c>
    </row>
    <row r="23" spans="1:8" x14ac:dyDescent="0.35">
      <c r="A23" s="7">
        <v>3</v>
      </c>
      <c r="B23" s="7">
        <v>2</v>
      </c>
      <c r="C23" s="7">
        <f t="shared" si="1"/>
        <v>30.87</v>
      </c>
      <c r="D23" s="7">
        <f t="shared" si="2"/>
        <v>-99.31</v>
      </c>
      <c r="E23" s="7">
        <f t="shared" si="3"/>
        <v>28.99</v>
      </c>
      <c r="F23" s="7">
        <f t="shared" si="4"/>
        <v>-77.09</v>
      </c>
      <c r="G23" s="7">
        <f>ABS(E23-C23)+ABS(F23-D23)</f>
        <v>24.1</v>
      </c>
      <c r="H23" t="str">
        <f t="shared" si="6"/>
        <v>24.1X32</v>
      </c>
    </row>
    <row r="24" spans="1:8" x14ac:dyDescent="0.35">
      <c r="A24" s="7">
        <v>3</v>
      </c>
      <c r="B24" s="7">
        <v>3</v>
      </c>
      <c r="C24" s="7">
        <f t="shared" si="1"/>
        <v>30.87</v>
      </c>
      <c r="D24" s="7">
        <f t="shared" si="2"/>
        <v>-99.31</v>
      </c>
      <c r="E24" s="7">
        <f t="shared" si="3"/>
        <v>33.67</v>
      </c>
      <c r="F24" s="7">
        <f t="shared" si="4"/>
        <v>-86.32</v>
      </c>
      <c r="G24" s="7">
        <f t="shared" si="5"/>
        <v>15.79000000000001</v>
      </c>
      <c r="H24" t="str">
        <f t="shared" si="6"/>
        <v>15.79X33</v>
      </c>
    </row>
    <row r="25" spans="1:8" x14ac:dyDescent="0.35">
      <c r="A25" s="7">
        <v>3</v>
      </c>
      <c r="B25" s="7">
        <v>4</v>
      </c>
      <c r="C25" s="7">
        <f t="shared" si="1"/>
        <v>30.87</v>
      </c>
      <c r="D25" s="7">
        <f t="shared" si="2"/>
        <v>-99.31</v>
      </c>
      <c r="E25" s="7">
        <f t="shared" si="3"/>
        <v>38.49</v>
      </c>
      <c r="F25" s="7">
        <f t="shared" si="4"/>
        <v>-93.36</v>
      </c>
      <c r="G25" s="7">
        <f t="shared" si="5"/>
        <v>13.570000000000004</v>
      </c>
      <c r="H25" t="str">
        <f t="shared" si="6"/>
        <v>13.57X34</v>
      </c>
    </row>
    <row r="26" spans="1:8" x14ac:dyDescent="0.35">
      <c r="A26" s="7">
        <v>3</v>
      </c>
      <c r="B26" s="7">
        <v>5</v>
      </c>
      <c r="C26" s="7">
        <f t="shared" si="1"/>
        <v>30.87</v>
      </c>
      <c r="D26" s="7">
        <f t="shared" si="2"/>
        <v>-99.31</v>
      </c>
      <c r="E26" s="7">
        <f t="shared" si="3"/>
        <v>44.76</v>
      </c>
      <c r="F26" s="7">
        <f t="shared" si="4"/>
        <v>-115.8</v>
      </c>
      <c r="G26" s="7">
        <f t="shared" si="5"/>
        <v>30.379999999999992</v>
      </c>
      <c r="H26" t="str">
        <f t="shared" si="6"/>
        <v>30.38X35</v>
      </c>
    </row>
    <row r="27" spans="1:8" x14ac:dyDescent="0.35">
      <c r="A27" s="7">
        <v>3</v>
      </c>
      <c r="B27" s="7">
        <v>6</v>
      </c>
      <c r="C27" s="7">
        <f t="shared" si="1"/>
        <v>30.87</v>
      </c>
      <c r="D27" s="7">
        <f t="shared" si="2"/>
        <v>-99.31</v>
      </c>
      <c r="E27" s="7">
        <f t="shared" si="3"/>
        <v>42.47</v>
      </c>
      <c r="F27" s="7">
        <f t="shared" si="4"/>
        <v>-117.74</v>
      </c>
      <c r="G27" s="7">
        <f t="shared" si="5"/>
        <v>30.02999999999999</v>
      </c>
      <c r="H27" t="str">
        <f t="shared" si="6"/>
        <v>30.03X36</v>
      </c>
    </row>
    <row r="28" spans="1:8" x14ac:dyDescent="0.35">
      <c r="A28" s="7">
        <v>4</v>
      </c>
      <c r="B28" s="7">
        <v>1</v>
      </c>
      <c r="C28" s="7">
        <f t="shared" si="1"/>
        <v>30.18</v>
      </c>
      <c r="D28" s="7">
        <f t="shared" si="2"/>
        <v>-70.7</v>
      </c>
      <c r="E28" s="7">
        <f t="shared" si="3"/>
        <v>29.59</v>
      </c>
      <c r="F28" s="7">
        <f t="shared" si="4"/>
        <v>-108.8</v>
      </c>
      <c r="G28" s="7">
        <f t="shared" si="5"/>
        <v>38.69</v>
      </c>
      <c r="H28" t="str">
        <f t="shared" si="6"/>
        <v>38.69X41</v>
      </c>
    </row>
    <row r="29" spans="1:8" x14ac:dyDescent="0.35">
      <c r="A29" s="7">
        <v>4</v>
      </c>
      <c r="B29" s="7">
        <v>2</v>
      </c>
      <c r="C29" s="7">
        <f t="shared" si="1"/>
        <v>30.18</v>
      </c>
      <c r="D29" s="7">
        <f t="shared" si="2"/>
        <v>-70.7</v>
      </c>
      <c r="E29" s="7">
        <f t="shared" si="3"/>
        <v>28.99</v>
      </c>
      <c r="F29" s="7">
        <f t="shared" si="4"/>
        <v>-77.09</v>
      </c>
      <c r="G29" s="7">
        <f t="shared" si="5"/>
        <v>7.5800000000000018</v>
      </c>
      <c r="H29" t="str">
        <f t="shared" si="6"/>
        <v>7.58X42</v>
      </c>
    </row>
    <row r="30" spans="1:8" x14ac:dyDescent="0.35">
      <c r="A30" s="7">
        <v>4</v>
      </c>
      <c r="B30" s="7">
        <v>3</v>
      </c>
      <c r="C30" s="7">
        <f t="shared" si="1"/>
        <v>30.18</v>
      </c>
      <c r="D30" s="7">
        <f t="shared" si="2"/>
        <v>-70.7</v>
      </c>
      <c r="E30" s="7">
        <f t="shared" si="3"/>
        <v>33.67</v>
      </c>
      <c r="F30" s="7">
        <f t="shared" si="4"/>
        <v>-86.32</v>
      </c>
      <c r="G30" s="7">
        <f t="shared" si="5"/>
        <v>19.109999999999992</v>
      </c>
      <c r="H30" t="str">
        <f t="shared" si="6"/>
        <v>19.11X43</v>
      </c>
    </row>
    <row r="31" spans="1:8" x14ac:dyDescent="0.35">
      <c r="A31" s="7">
        <v>4</v>
      </c>
      <c r="B31" s="7">
        <v>4</v>
      </c>
      <c r="C31" s="7">
        <f t="shared" si="1"/>
        <v>30.18</v>
      </c>
      <c r="D31" s="7">
        <f t="shared" si="2"/>
        <v>-70.7</v>
      </c>
      <c r="E31" s="7">
        <f t="shared" si="3"/>
        <v>38.49</v>
      </c>
      <c r="F31" s="7">
        <f t="shared" si="4"/>
        <v>-93.36</v>
      </c>
      <c r="G31" s="7">
        <f t="shared" si="5"/>
        <v>30.97</v>
      </c>
      <c r="H31" t="str">
        <f t="shared" si="6"/>
        <v>30.97X44</v>
      </c>
    </row>
    <row r="32" spans="1:8" x14ac:dyDescent="0.35">
      <c r="A32" s="7">
        <v>4</v>
      </c>
      <c r="B32" s="7">
        <v>5</v>
      </c>
      <c r="C32" s="7">
        <f t="shared" si="1"/>
        <v>30.18</v>
      </c>
      <c r="D32" s="7">
        <f t="shared" si="2"/>
        <v>-70.7</v>
      </c>
      <c r="E32" s="7">
        <f t="shared" si="3"/>
        <v>44.76</v>
      </c>
      <c r="F32" s="7">
        <f t="shared" si="4"/>
        <v>-115.8</v>
      </c>
      <c r="G32" s="7">
        <f t="shared" si="5"/>
        <v>59.679999999999993</v>
      </c>
      <c r="H32" t="str">
        <f t="shared" si="6"/>
        <v>59.68X45</v>
      </c>
    </row>
    <row r="33" spans="1:16" x14ac:dyDescent="0.35">
      <c r="A33" s="7">
        <v>4</v>
      </c>
      <c r="B33" s="7">
        <v>6</v>
      </c>
      <c r="C33" s="7">
        <f t="shared" si="1"/>
        <v>30.18</v>
      </c>
      <c r="D33" s="7">
        <f t="shared" si="2"/>
        <v>-70.7</v>
      </c>
      <c r="E33" s="7">
        <f t="shared" si="3"/>
        <v>42.47</v>
      </c>
      <c r="F33" s="7">
        <f t="shared" si="4"/>
        <v>-117.74</v>
      </c>
      <c r="G33" s="7">
        <f t="shared" si="5"/>
        <v>59.329999999999991</v>
      </c>
      <c r="H33" t="str">
        <f t="shared" si="6"/>
        <v>59.33X46</v>
      </c>
    </row>
    <row r="38" spans="1:16" ht="15" thickBot="1" x14ac:dyDescent="0.4"/>
    <row r="39" spans="1:16" ht="15" thickBot="1" x14ac:dyDescent="0.4">
      <c r="A39" s="1" t="s">
        <v>32</v>
      </c>
      <c r="B39" s="2">
        <v>1</v>
      </c>
      <c r="C39" s="5">
        <v>2</v>
      </c>
      <c r="D39" s="5">
        <v>3</v>
      </c>
      <c r="E39" s="5">
        <v>4</v>
      </c>
      <c r="F39" s="5">
        <v>5</v>
      </c>
      <c r="G39" s="6">
        <v>6</v>
      </c>
    </row>
    <row r="40" spans="1:16" x14ac:dyDescent="0.35">
      <c r="A40" s="2">
        <v>1</v>
      </c>
      <c r="B40" s="7">
        <f>G10</f>
        <v>43.709999999999994</v>
      </c>
      <c r="C40" s="7">
        <f>G11</f>
        <v>12.600000000000005</v>
      </c>
      <c r="D40" s="7">
        <f>G12</f>
        <v>17.149999999999991</v>
      </c>
      <c r="E40" s="7">
        <f>G13</f>
        <v>22.35</v>
      </c>
      <c r="F40" s="7">
        <f>G14</f>
        <v>51.059999999999995</v>
      </c>
      <c r="G40" s="7">
        <f>G15</f>
        <v>50.709999999999994</v>
      </c>
    </row>
    <row r="41" spans="1:16" x14ac:dyDescent="0.35">
      <c r="A41" s="3">
        <v>2</v>
      </c>
      <c r="B41" s="7">
        <f>G16</f>
        <v>22.009999999999994</v>
      </c>
      <c r="C41" s="7">
        <f>G17</f>
        <v>17.779999999999998</v>
      </c>
      <c r="D41" s="7">
        <f>G18</f>
        <v>4.5500000000000114</v>
      </c>
      <c r="E41" s="7">
        <f>G19</f>
        <v>7.990000000000002</v>
      </c>
      <c r="F41" s="7">
        <f>G20</f>
        <v>36.699999999999996</v>
      </c>
      <c r="G41" s="7">
        <f>G21</f>
        <v>36.349999999999994</v>
      </c>
    </row>
    <row r="42" spans="1:16" x14ac:dyDescent="0.35">
      <c r="A42" s="3">
        <v>3</v>
      </c>
      <c r="B42" s="7">
        <f>G22</f>
        <v>10.769999999999996</v>
      </c>
      <c r="C42" s="7">
        <f>G23</f>
        <v>24.1</v>
      </c>
      <c r="D42" s="7">
        <f>G24</f>
        <v>15.79000000000001</v>
      </c>
      <c r="E42" s="7">
        <f>G25</f>
        <v>13.570000000000004</v>
      </c>
      <c r="F42" s="7">
        <f>G26</f>
        <v>30.379999999999992</v>
      </c>
      <c r="G42" s="7">
        <f>G27</f>
        <v>30.02999999999999</v>
      </c>
    </row>
    <row r="43" spans="1:16" ht="15" thickBot="1" x14ac:dyDescent="0.4">
      <c r="A43" s="4">
        <v>4</v>
      </c>
      <c r="B43" s="7">
        <f>G28</f>
        <v>38.69</v>
      </c>
      <c r="C43" s="7">
        <f>G29</f>
        <v>7.5800000000000018</v>
      </c>
      <c r="D43" s="7">
        <f>G30</f>
        <v>19.109999999999992</v>
      </c>
      <c r="E43" s="7">
        <f>G31</f>
        <v>30.97</v>
      </c>
      <c r="F43" s="7">
        <f>G32</f>
        <v>59.679999999999993</v>
      </c>
      <c r="G43" s="7">
        <f>G33</f>
        <v>59.329999999999991</v>
      </c>
    </row>
    <row r="45" spans="1:16" ht="15" thickBot="1" x14ac:dyDescent="0.4"/>
    <row r="46" spans="1:16" ht="15" thickBot="1" x14ac:dyDescent="0.4">
      <c r="A46" s="1" t="s">
        <v>32</v>
      </c>
      <c r="B46" s="2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  <c r="L46" s="7" t="s">
        <v>33</v>
      </c>
      <c r="M46" s="7" t="s">
        <v>34</v>
      </c>
      <c r="N46" s="7" t="s">
        <v>35</v>
      </c>
      <c r="O46" s="7" t="s">
        <v>36</v>
      </c>
      <c r="P46" s="7" t="s">
        <v>37</v>
      </c>
    </row>
    <row r="47" spans="1:16" x14ac:dyDescent="0.35">
      <c r="A47" s="2">
        <v>1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2">
        <v>0</v>
      </c>
      <c r="L47" s="8">
        <f>SUM(B47:G47)</f>
        <v>0</v>
      </c>
      <c r="M47" s="8">
        <v>0</v>
      </c>
      <c r="N47" s="8">
        <f>L47-(M47*$C$56)</f>
        <v>0</v>
      </c>
      <c r="O47" s="7">
        <v>2469</v>
      </c>
      <c r="P47" s="7">
        <f>M47*O47</f>
        <v>0</v>
      </c>
    </row>
    <row r="48" spans="1:16" x14ac:dyDescent="0.35">
      <c r="A48" s="3">
        <v>2</v>
      </c>
      <c r="B48" s="11">
        <v>0</v>
      </c>
      <c r="C48" s="11">
        <v>959.99999999999966</v>
      </c>
      <c r="D48" s="11">
        <v>820</v>
      </c>
      <c r="E48" s="11">
        <v>527</v>
      </c>
      <c r="F48" s="11">
        <v>0</v>
      </c>
      <c r="G48" s="11">
        <v>0</v>
      </c>
      <c r="L48" s="8">
        <f>SUM(B48:G48)</f>
        <v>2306.9999999999995</v>
      </c>
      <c r="M48" s="8">
        <v>1</v>
      </c>
      <c r="N48" s="8">
        <f t="shared" ref="N48:N50" si="8">L48-(M48*$C$56)</f>
        <v>-1794.0000000000005</v>
      </c>
      <c r="O48" s="7">
        <v>1005</v>
      </c>
      <c r="P48" s="7">
        <f>M48*O48</f>
        <v>1005</v>
      </c>
    </row>
    <row r="49" spans="1:16" x14ac:dyDescent="0.35">
      <c r="A49" s="3">
        <v>3</v>
      </c>
      <c r="B49" s="11">
        <v>619.99999999999955</v>
      </c>
      <c r="C49" s="11">
        <v>0</v>
      </c>
      <c r="D49" s="11">
        <v>0</v>
      </c>
      <c r="E49" s="11">
        <v>0</v>
      </c>
      <c r="F49" s="11">
        <v>601</v>
      </c>
      <c r="G49" s="12">
        <v>572.99999999999977</v>
      </c>
      <c r="L49" s="8">
        <f>SUM(B49:G49)</f>
        <v>1793.9999999999993</v>
      </c>
      <c r="M49" s="8">
        <v>1</v>
      </c>
      <c r="N49" s="8">
        <f t="shared" si="8"/>
        <v>-2307.0000000000009</v>
      </c>
      <c r="O49" s="7">
        <v>1005</v>
      </c>
      <c r="P49" s="7">
        <f>M49*O49</f>
        <v>1005</v>
      </c>
    </row>
    <row r="50" spans="1:16" ht="15" thickBot="1" x14ac:dyDescent="0.4">
      <c r="A50" s="4">
        <v>4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2">
        <v>0</v>
      </c>
      <c r="L50" s="8">
        <f>SUM(B50:G50)</f>
        <v>0</v>
      </c>
      <c r="M50" s="8">
        <v>0</v>
      </c>
      <c r="N50" s="8">
        <f t="shared" si="8"/>
        <v>0</v>
      </c>
      <c r="O50" s="7">
        <v>2062</v>
      </c>
      <c r="P50" s="7">
        <f>M50*O50</f>
        <v>0</v>
      </c>
    </row>
    <row r="51" spans="1:16" x14ac:dyDescent="0.35">
      <c r="A51" t="s">
        <v>39</v>
      </c>
      <c r="B51" s="9">
        <f t="shared" ref="B51:G51" si="9">SUM(B47:B50)</f>
        <v>619.99999999999955</v>
      </c>
      <c r="C51" s="9">
        <f t="shared" si="9"/>
        <v>959.99999999999966</v>
      </c>
      <c r="D51" s="9">
        <f t="shared" si="9"/>
        <v>820</v>
      </c>
      <c r="E51" s="9">
        <f t="shared" si="9"/>
        <v>527</v>
      </c>
      <c r="F51" s="9">
        <f t="shared" si="9"/>
        <v>601</v>
      </c>
      <c r="G51" s="9">
        <f t="shared" si="9"/>
        <v>572.99999999999977</v>
      </c>
      <c r="L51" s="10"/>
      <c r="M51" s="10"/>
    </row>
    <row r="52" spans="1:16" ht="15" thickBot="1" x14ac:dyDescent="0.4">
      <c r="A52" s="1" t="s">
        <v>38</v>
      </c>
      <c r="B52">
        <f>C2</f>
        <v>620</v>
      </c>
      <c r="C52">
        <f>C3</f>
        <v>960</v>
      </c>
      <c r="D52">
        <f>C4</f>
        <v>820</v>
      </c>
      <c r="E52">
        <f>C5</f>
        <v>527</v>
      </c>
      <c r="F52">
        <f>C6</f>
        <v>601</v>
      </c>
      <c r="G52">
        <f>C7</f>
        <v>573</v>
      </c>
    </row>
    <row r="53" spans="1:16" ht="15" thickBot="1" x14ac:dyDescent="0.4">
      <c r="L53" s="20" t="s">
        <v>41</v>
      </c>
      <c r="M53" s="22">
        <f>SUM(M47:M50)</f>
        <v>2</v>
      </c>
    </row>
    <row r="54" spans="1:16" ht="15" thickBot="1" x14ac:dyDescent="0.4"/>
    <row r="55" spans="1:16" ht="15" thickBot="1" x14ac:dyDescent="0.4">
      <c r="F55" s="20" t="s">
        <v>40</v>
      </c>
      <c r="G55" s="21">
        <f>SUMPRODUCT(B40:G43,B47:G50)+SUM(P47:P50)</f>
        <v>69163.499999999985</v>
      </c>
    </row>
    <row r="56" spans="1:16" x14ac:dyDescent="0.35">
      <c r="C56">
        <f>SUM(B52:G52)</f>
        <v>4101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7F81-87BB-46CF-B81B-E4689DF08146}">
  <dimension ref="A1:O56"/>
  <sheetViews>
    <sheetView topLeftCell="A17" zoomScale="48" zoomScaleNormal="55" workbookViewId="0">
      <selection activeCell="H40" sqref="H40"/>
    </sheetView>
  </sheetViews>
  <sheetFormatPr defaultRowHeight="14.5" x14ac:dyDescent="0.35"/>
  <cols>
    <col min="1" max="1" width="18.36328125" customWidth="1"/>
    <col min="2" max="2" width="17.81640625" customWidth="1"/>
    <col min="3" max="3" width="11.90625" customWidth="1"/>
    <col min="4" max="4" width="13.81640625" customWidth="1"/>
    <col min="5" max="5" width="10.81640625" customWidth="1"/>
    <col min="6" max="6" width="19.81640625" customWidth="1"/>
    <col min="7" max="7" width="20.1796875" customWidth="1"/>
    <col min="8" max="8" width="23.6328125" customWidth="1"/>
    <col min="9" max="9" width="29.6328125" customWidth="1"/>
    <col min="10" max="10" width="21.90625" customWidth="1"/>
    <col min="11" max="11" width="17" customWidth="1"/>
    <col min="12" max="12" width="25.453125" customWidth="1"/>
    <col min="13" max="13" width="19.453125" customWidth="1"/>
    <col min="14" max="14" width="11.26953125" customWidth="1"/>
  </cols>
  <sheetData>
    <row r="1" spans="1:15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G1" s="16" t="s">
        <v>11</v>
      </c>
      <c r="H1" s="17" t="s">
        <v>12</v>
      </c>
      <c r="I1" s="18" t="s">
        <v>13</v>
      </c>
      <c r="K1" s="19" t="s">
        <v>15</v>
      </c>
      <c r="L1" s="19" t="s">
        <v>1</v>
      </c>
      <c r="M1" s="19" t="s">
        <v>16</v>
      </c>
      <c r="N1" s="19" t="s">
        <v>3</v>
      </c>
      <c r="O1" s="19" t="s">
        <v>4</v>
      </c>
    </row>
    <row r="2" spans="1:15" x14ac:dyDescent="0.35">
      <c r="A2" s="7">
        <v>1</v>
      </c>
      <c r="B2" s="7" t="s">
        <v>5</v>
      </c>
      <c r="C2" s="7">
        <v>620</v>
      </c>
      <c r="D2" s="7">
        <v>29.59</v>
      </c>
      <c r="E2" s="7">
        <v>-108.8</v>
      </c>
      <c r="G2" s="7">
        <v>1</v>
      </c>
      <c r="H2" s="7">
        <v>1</v>
      </c>
      <c r="I2" s="7" t="s">
        <v>14</v>
      </c>
      <c r="K2" s="7">
        <v>1</v>
      </c>
      <c r="L2" s="7" t="s">
        <v>17</v>
      </c>
      <c r="M2" s="7">
        <v>2469</v>
      </c>
      <c r="N2" s="7">
        <v>37</v>
      </c>
      <c r="O2" s="7">
        <v>-72.5</v>
      </c>
    </row>
    <row r="3" spans="1:15" x14ac:dyDescent="0.35">
      <c r="A3" s="7">
        <v>2</v>
      </c>
      <c r="B3" s="7" t="s">
        <v>6</v>
      </c>
      <c r="C3" s="7">
        <v>960</v>
      </c>
      <c r="D3" s="7">
        <v>28.99</v>
      </c>
      <c r="E3" s="7">
        <v>-77.09</v>
      </c>
      <c r="K3" s="7">
        <v>2</v>
      </c>
      <c r="L3" s="7" t="s">
        <v>18</v>
      </c>
      <c r="M3" s="7">
        <v>1005</v>
      </c>
      <c r="N3" s="7">
        <v>33.33</v>
      </c>
      <c r="O3" s="7">
        <v>-90.53</v>
      </c>
    </row>
    <row r="4" spans="1:15" x14ac:dyDescent="0.35">
      <c r="A4" s="7">
        <v>3</v>
      </c>
      <c r="B4" s="7" t="s">
        <v>7</v>
      </c>
      <c r="C4" s="7">
        <v>820</v>
      </c>
      <c r="D4" s="7">
        <v>33.67</v>
      </c>
      <c r="E4" s="7">
        <v>-86.32</v>
      </c>
      <c r="K4" s="7">
        <v>3</v>
      </c>
      <c r="L4" s="7" t="s">
        <v>19</v>
      </c>
      <c r="M4" s="7">
        <v>1005</v>
      </c>
      <c r="N4" s="7">
        <v>30.87</v>
      </c>
      <c r="O4" s="7">
        <v>-99.31</v>
      </c>
    </row>
    <row r="5" spans="1:15" x14ac:dyDescent="0.35">
      <c r="A5" s="7">
        <v>4</v>
      </c>
      <c r="B5" s="7" t="s">
        <v>8</v>
      </c>
      <c r="C5" s="7">
        <v>527</v>
      </c>
      <c r="D5" s="7">
        <v>38.49</v>
      </c>
      <c r="E5" s="7">
        <v>-93.36</v>
      </c>
      <c r="K5" s="7">
        <v>4</v>
      </c>
      <c r="L5" s="7" t="s">
        <v>20</v>
      </c>
      <c r="M5" s="7">
        <v>2062</v>
      </c>
      <c r="N5" s="7">
        <v>30.18</v>
      </c>
      <c r="O5" s="7">
        <v>-70.7</v>
      </c>
    </row>
    <row r="6" spans="1:15" x14ac:dyDescent="0.35">
      <c r="A6" s="7">
        <v>5</v>
      </c>
      <c r="B6" s="7" t="s">
        <v>9</v>
      </c>
      <c r="C6" s="7">
        <v>601</v>
      </c>
      <c r="D6" s="7">
        <v>44.76</v>
      </c>
      <c r="E6" s="7">
        <v>-115.8</v>
      </c>
    </row>
    <row r="7" spans="1:15" x14ac:dyDescent="0.35">
      <c r="A7" s="7">
        <v>6</v>
      </c>
      <c r="B7" s="7" t="s">
        <v>10</v>
      </c>
      <c r="C7" s="7">
        <v>573</v>
      </c>
      <c r="D7" s="7">
        <v>42.47</v>
      </c>
      <c r="E7" s="7">
        <v>-117.74</v>
      </c>
    </row>
    <row r="8" spans="1:15" ht="15" thickBot="1" x14ac:dyDescent="0.4"/>
    <row r="9" spans="1:15" x14ac:dyDescent="0.35">
      <c r="A9" s="13" t="s">
        <v>21</v>
      </c>
      <c r="B9" s="14" t="s">
        <v>22</v>
      </c>
      <c r="C9" s="14" t="s">
        <v>27</v>
      </c>
      <c r="D9" s="14" t="s">
        <v>28</v>
      </c>
      <c r="E9" s="14" t="s">
        <v>29</v>
      </c>
      <c r="F9" s="14" t="s">
        <v>30</v>
      </c>
      <c r="G9" s="15" t="s">
        <v>31</v>
      </c>
    </row>
    <row r="10" spans="1:15" x14ac:dyDescent="0.35">
      <c r="A10" s="7">
        <f>$K$2</f>
        <v>1</v>
      </c>
      <c r="B10" s="7">
        <v>1</v>
      </c>
      <c r="C10" s="7">
        <f>_xlfn.XLOOKUP($A10,$K$2:$K$5,$N$2:$N$5)</f>
        <v>37</v>
      </c>
      <c r="D10" s="7">
        <f>_xlfn.XLOOKUP($A10,$K$2:$K$5,$O$2:$O$5)</f>
        <v>-72.5</v>
      </c>
      <c r="E10" s="7">
        <f>_xlfn.XLOOKUP($B10,$A$2:$A$7,$D$2:$D$7)</f>
        <v>29.59</v>
      </c>
      <c r="F10" s="7">
        <f>_xlfn.XLOOKUP($B10,$A$2:$A$7,$E$2:$E$7)</f>
        <v>-108.8</v>
      </c>
      <c r="G10" s="7">
        <f>ABS(E10-C10)+ABS(F10-D10)</f>
        <v>43.709999999999994</v>
      </c>
    </row>
    <row r="11" spans="1:15" x14ac:dyDescent="0.35">
      <c r="A11" s="7">
        <f t="shared" ref="A11:A15" si="0">$K$2</f>
        <v>1</v>
      </c>
      <c r="B11" s="7">
        <v>2</v>
      </c>
      <c r="C11" s="7">
        <f t="shared" ref="C11:C33" si="1">_xlfn.XLOOKUP($A11,$K$2:$K$5,$N$2:$N$5)</f>
        <v>37</v>
      </c>
      <c r="D11" s="7">
        <f t="shared" ref="D11:D33" si="2">_xlfn.XLOOKUP($A11,$K$2:$K$5,$O$2:$O$5)</f>
        <v>-72.5</v>
      </c>
      <c r="E11" s="7">
        <f t="shared" ref="E11:E33" si="3">_xlfn.XLOOKUP($B11,$A$2:$A$7,$D$2:$D$7)</f>
        <v>28.99</v>
      </c>
      <c r="F11" s="7">
        <f t="shared" ref="F11:F33" si="4">_xlfn.XLOOKUP($B11,$A$2:$A$7,$E$2:$E$7)</f>
        <v>-77.09</v>
      </c>
      <c r="G11" s="7">
        <f t="shared" ref="G11:G33" si="5">ABS(E11-C11)+ABS(F11-D11)</f>
        <v>12.600000000000005</v>
      </c>
    </row>
    <row r="12" spans="1:15" x14ac:dyDescent="0.35">
      <c r="A12" s="7">
        <f t="shared" si="0"/>
        <v>1</v>
      </c>
      <c r="B12" s="7">
        <v>3</v>
      </c>
      <c r="C12" s="7">
        <f t="shared" si="1"/>
        <v>37</v>
      </c>
      <c r="D12" s="7">
        <f t="shared" si="2"/>
        <v>-72.5</v>
      </c>
      <c r="E12" s="7">
        <f t="shared" si="3"/>
        <v>33.67</v>
      </c>
      <c r="F12" s="7">
        <f t="shared" si="4"/>
        <v>-86.32</v>
      </c>
      <c r="G12" s="7">
        <f t="shared" si="5"/>
        <v>17.149999999999991</v>
      </c>
    </row>
    <row r="13" spans="1:15" x14ac:dyDescent="0.35">
      <c r="A13" s="7">
        <f t="shared" si="0"/>
        <v>1</v>
      </c>
      <c r="B13" s="7">
        <v>4</v>
      </c>
      <c r="C13" s="7">
        <f t="shared" si="1"/>
        <v>37</v>
      </c>
      <c r="D13" s="7">
        <f t="shared" si="2"/>
        <v>-72.5</v>
      </c>
      <c r="E13" s="7">
        <f t="shared" si="3"/>
        <v>38.49</v>
      </c>
      <c r="F13" s="7">
        <f t="shared" si="4"/>
        <v>-93.36</v>
      </c>
      <c r="G13" s="7">
        <f t="shared" si="5"/>
        <v>22.35</v>
      </c>
    </row>
    <row r="14" spans="1:15" x14ac:dyDescent="0.35">
      <c r="A14" s="7">
        <f t="shared" si="0"/>
        <v>1</v>
      </c>
      <c r="B14" s="7">
        <v>5</v>
      </c>
      <c r="C14" s="7">
        <f t="shared" si="1"/>
        <v>37</v>
      </c>
      <c r="D14" s="7">
        <f t="shared" si="2"/>
        <v>-72.5</v>
      </c>
      <c r="E14" s="7">
        <f t="shared" si="3"/>
        <v>44.76</v>
      </c>
      <c r="F14" s="7">
        <f t="shared" si="4"/>
        <v>-115.8</v>
      </c>
      <c r="G14" s="7">
        <f t="shared" si="5"/>
        <v>51.059999999999995</v>
      </c>
    </row>
    <row r="15" spans="1:15" x14ac:dyDescent="0.35">
      <c r="A15" s="7">
        <f t="shared" si="0"/>
        <v>1</v>
      </c>
      <c r="B15" s="7">
        <v>6</v>
      </c>
      <c r="C15" s="7">
        <f t="shared" si="1"/>
        <v>37</v>
      </c>
      <c r="D15" s="7">
        <f t="shared" si="2"/>
        <v>-72.5</v>
      </c>
      <c r="E15" s="7">
        <f t="shared" si="3"/>
        <v>42.47</v>
      </c>
      <c r="F15" s="7">
        <f t="shared" si="4"/>
        <v>-117.74</v>
      </c>
      <c r="G15" s="7">
        <f t="shared" si="5"/>
        <v>50.709999999999994</v>
      </c>
    </row>
    <row r="16" spans="1:15" x14ac:dyDescent="0.35">
      <c r="A16" s="7">
        <f>$K$3</f>
        <v>2</v>
      </c>
      <c r="B16" s="7">
        <v>1</v>
      </c>
      <c r="C16" s="7">
        <f t="shared" si="1"/>
        <v>33.33</v>
      </c>
      <c r="D16" s="7">
        <f t="shared" si="2"/>
        <v>-90.53</v>
      </c>
      <c r="E16" s="7">
        <f t="shared" si="3"/>
        <v>29.59</v>
      </c>
      <c r="F16" s="7">
        <f t="shared" si="4"/>
        <v>-108.8</v>
      </c>
      <c r="G16" s="7">
        <f t="shared" si="5"/>
        <v>22.009999999999994</v>
      </c>
    </row>
    <row r="17" spans="1:8" x14ac:dyDescent="0.35">
      <c r="A17" s="7">
        <f t="shared" ref="A17:A19" si="6">$K$3</f>
        <v>2</v>
      </c>
      <c r="B17" s="7">
        <v>2</v>
      </c>
      <c r="C17" s="7">
        <f t="shared" si="1"/>
        <v>33.33</v>
      </c>
      <c r="D17" s="7">
        <f t="shared" si="2"/>
        <v>-90.53</v>
      </c>
      <c r="E17" s="7">
        <f t="shared" si="3"/>
        <v>28.99</v>
      </c>
      <c r="F17" s="7">
        <f t="shared" si="4"/>
        <v>-77.09</v>
      </c>
      <c r="G17" s="7">
        <f t="shared" si="5"/>
        <v>17.779999999999998</v>
      </c>
    </row>
    <row r="18" spans="1:8" x14ac:dyDescent="0.35">
      <c r="A18" s="7">
        <f t="shared" si="6"/>
        <v>2</v>
      </c>
      <c r="B18" s="7">
        <v>3</v>
      </c>
      <c r="C18" s="7">
        <f t="shared" si="1"/>
        <v>33.33</v>
      </c>
      <c r="D18" s="7">
        <f t="shared" si="2"/>
        <v>-90.53</v>
      </c>
      <c r="E18" s="7">
        <f t="shared" si="3"/>
        <v>33.67</v>
      </c>
      <c r="F18" s="7">
        <f t="shared" si="4"/>
        <v>-86.32</v>
      </c>
      <c r="G18" s="7">
        <f t="shared" si="5"/>
        <v>4.5500000000000114</v>
      </c>
    </row>
    <row r="19" spans="1:8" x14ac:dyDescent="0.35">
      <c r="A19" s="7">
        <f t="shared" si="6"/>
        <v>2</v>
      </c>
      <c r="B19" s="7">
        <v>4</v>
      </c>
      <c r="C19" s="7">
        <f t="shared" si="1"/>
        <v>33.33</v>
      </c>
      <c r="D19" s="7">
        <f t="shared" si="2"/>
        <v>-90.53</v>
      </c>
      <c r="E19" s="7">
        <f t="shared" si="3"/>
        <v>38.49</v>
      </c>
      <c r="F19" s="7">
        <f t="shared" si="4"/>
        <v>-93.36</v>
      </c>
      <c r="G19" s="7">
        <f t="shared" si="5"/>
        <v>7.990000000000002</v>
      </c>
    </row>
    <row r="20" spans="1:8" x14ac:dyDescent="0.35">
      <c r="A20" s="7">
        <v>2</v>
      </c>
      <c r="B20" s="7">
        <v>5</v>
      </c>
      <c r="C20" s="7">
        <f t="shared" si="1"/>
        <v>33.33</v>
      </c>
      <c r="D20" s="7">
        <f t="shared" si="2"/>
        <v>-90.53</v>
      </c>
      <c r="E20" s="7">
        <f t="shared" si="3"/>
        <v>44.76</v>
      </c>
      <c r="F20" s="7">
        <f t="shared" si="4"/>
        <v>-115.8</v>
      </c>
      <c r="G20" s="7">
        <f t="shared" si="5"/>
        <v>36.699999999999996</v>
      </c>
    </row>
    <row r="21" spans="1:8" x14ac:dyDescent="0.35">
      <c r="A21" s="7">
        <v>2</v>
      </c>
      <c r="B21" s="7">
        <v>6</v>
      </c>
      <c r="C21" s="7">
        <f t="shared" si="1"/>
        <v>33.33</v>
      </c>
      <c r="D21" s="7">
        <f t="shared" si="2"/>
        <v>-90.53</v>
      </c>
      <c r="E21" s="7">
        <f t="shared" si="3"/>
        <v>42.47</v>
      </c>
      <c r="F21" s="7">
        <f t="shared" si="4"/>
        <v>-117.74</v>
      </c>
      <c r="G21" s="7">
        <f t="shared" si="5"/>
        <v>36.349999999999994</v>
      </c>
    </row>
    <row r="22" spans="1:8" x14ac:dyDescent="0.35">
      <c r="A22" s="7">
        <v>3</v>
      </c>
      <c r="B22" s="7">
        <v>1</v>
      </c>
      <c r="C22" s="7">
        <f t="shared" si="1"/>
        <v>30.87</v>
      </c>
      <c r="D22" s="7">
        <f t="shared" si="2"/>
        <v>-99.31</v>
      </c>
      <c r="E22" s="7">
        <f t="shared" si="3"/>
        <v>29.59</v>
      </c>
      <c r="F22" s="7">
        <f t="shared" si="4"/>
        <v>-108.8</v>
      </c>
      <c r="G22" s="7">
        <f t="shared" si="5"/>
        <v>10.769999999999996</v>
      </c>
    </row>
    <row r="23" spans="1:8" x14ac:dyDescent="0.35">
      <c r="A23" s="7">
        <v>3</v>
      </c>
      <c r="B23" s="7">
        <v>2</v>
      </c>
      <c r="C23" s="7">
        <f t="shared" si="1"/>
        <v>30.87</v>
      </c>
      <c r="D23" s="7">
        <f t="shared" si="2"/>
        <v>-99.31</v>
      </c>
      <c r="E23" s="7">
        <f t="shared" si="3"/>
        <v>28.99</v>
      </c>
      <c r="F23" s="7">
        <f t="shared" si="4"/>
        <v>-77.09</v>
      </c>
      <c r="G23" s="7">
        <f>ABS(E23-C23)+ABS(F23-D23)</f>
        <v>24.1</v>
      </c>
    </row>
    <row r="24" spans="1:8" x14ac:dyDescent="0.35">
      <c r="A24" s="7">
        <v>3</v>
      </c>
      <c r="B24" s="7">
        <v>3</v>
      </c>
      <c r="C24" s="7">
        <f t="shared" si="1"/>
        <v>30.87</v>
      </c>
      <c r="D24" s="7">
        <f t="shared" si="2"/>
        <v>-99.31</v>
      </c>
      <c r="E24" s="7">
        <f t="shared" si="3"/>
        <v>33.67</v>
      </c>
      <c r="F24" s="7">
        <f t="shared" si="4"/>
        <v>-86.32</v>
      </c>
      <c r="G24" s="7">
        <f t="shared" si="5"/>
        <v>15.79000000000001</v>
      </c>
    </row>
    <row r="25" spans="1:8" x14ac:dyDescent="0.35">
      <c r="A25" s="7">
        <v>3</v>
      </c>
      <c r="B25" s="7">
        <v>4</v>
      </c>
      <c r="C25" s="7">
        <f t="shared" si="1"/>
        <v>30.87</v>
      </c>
      <c r="D25" s="7">
        <f t="shared" si="2"/>
        <v>-99.31</v>
      </c>
      <c r="E25" s="7">
        <f t="shared" si="3"/>
        <v>38.49</v>
      </c>
      <c r="F25" s="7">
        <f t="shared" si="4"/>
        <v>-93.36</v>
      </c>
      <c r="G25" s="7">
        <f t="shared" si="5"/>
        <v>13.570000000000004</v>
      </c>
    </row>
    <row r="26" spans="1:8" x14ac:dyDescent="0.35">
      <c r="A26" s="7">
        <v>3</v>
      </c>
      <c r="B26" s="7">
        <v>5</v>
      </c>
      <c r="C26" s="7">
        <f t="shared" si="1"/>
        <v>30.87</v>
      </c>
      <c r="D26" s="7">
        <f t="shared" si="2"/>
        <v>-99.31</v>
      </c>
      <c r="E26" s="7">
        <f t="shared" si="3"/>
        <v>44.76</v>
      </c>
      <c r="F26" s="7">
        <f t="shared" si="4"/>
        <v>-115.8</v>
      </c>
      <c r="G26" s="7">
        <f t="shared" si="5"/>
        <v>30.379999999999992</v>
      </c>
    </row>
    <row r="27" spans="1:8" x14ac:dyDescent="0.35">
      <c r="A27" s="7">
        <v>3</v>
      </c>
      <c r="B27" s="7">
        <v>6</v>
      </c>
      <c r="C27" s="7">
        <f t="shared" si="1"/>
        <v>30.87</v>
      </c>
      <c r="D27" s="7">
        <f t="shared" si="2"/>
        <v>-99.31</v>
      </c>
      <c r="E27" s="7">
        <f t="shared" si="3"/>
        <v>42.47</v>
      </c>
      <c r="F27" s="7">
        <f t="shared" si="4"/>
        <v>-117.74</v>
      </c>
      <c r="G27" s="7">
        <f t="shared" si="5"/>
        <v>30.02999999999999</v>
      </c>
    </row>
    <row r="28" spans="1:8" x14ac:dyDescent="0.35">
      <c r="A28" s="7">
        <v>4</v>
      </c>
      <c r="B28" s="7">
        <v>1</v>
      </c>
      <c r="C28" s="7">
        <f t="shared" si="1"/>
        <v>30.18</v>
      </c>
      <c r="D28" s="7">
        <f t="shared" si="2"/>
        <v>-70.7</v>
      </c>
      <c r="E28" s="7">
        <f t="shared" si="3"/>
        <v>29.59</v>
      </c>
      <c r="F28" s="7">
        <f t="shared" si="4"/>
        <v>-108.8</v>
      </c>
      <c r="G28" s="7">
        <f t="shared" si="5"/>
        <v>38.69</v>
      </c>
    </row>
    <row r="29" spans="1:8" x14ac:dyDescent="0.35">
      <c r="A29" s="7">
        <v>4</v>
      </c>
      <c r="B29" s="7">
        <v>2</v>
      </c>
      <c r="C29" s="7">
        <f t="shared" si="1"/>
        <v>30.18</v>
      </c>
      <c r="D29" s="7">
        <f t="shared" si="2"/>
        <v>-70.7</v>
      </c>
      <c r="E29" s="7">
        <f t="shared" si="3"/>
        <v>28.99</v>
      </c>
      <c r="F29" s="7">
        <f t="shared" si="4"/>
        <v>-77.09</v>
      </c>
      <c r="G29" s="7">
        <f t="shared" si="5"/>
        <v>7.5800000000000018</v>
      </c>
    </row>
    <row r="30" spans="1:8" x14ac:dyDescent="0.35">
      <c r="A30" s="7">
        <v>4</v>
      </c>
      <c r="B30" s="7">
        <v>3</v>
      </c>
      <c r="C30" s="7">
        <f t="shared" si="1"/>
        <v>30.18</v>
      </c>
      <c r="D30" s="7">
        <f t="shared" si="2"/>
        <v>-70.7</v>
      </c>
      <c r="E30" s="7">
        <f t="shared" si="3"/>
        <v>33.67</v>
      </c>
      <c r="F30" s="7">
        <f t="shared" si="4"/>
        <v>-86.32</v>
      </c>
      <c r="G30" s="7">
        <f t="shared" si="5"/>
        <v>19.109999999999992</v>
      </c>
    </row>
    <row r="31" spans="1:8" x14ac:dyDescent="0.35">
      <c r="A31" s="7">
        <v>4</v>
      </c>
      <c r="B31" s="7">
        <v>4</v>
      </c>
      <c r="C31" s="7">
        <f t="shared" si="1"/>
        <v>30.18</v>
      </c>
      <c r="D31" s="7">
        <f t="shared" si="2"/>
        <v>-70.7</v>
      </c>
      <c r="E31" s="7">
        <f t="shared" si="3"/>
        <v>38.49</v>
      </c>
      <c r="F31" s="7">
        <f t="shared" si="4"/>
        <v>-93.36</v>
      </c>
      <c r="G31" s="7">
        <f t="shared" si="5"/>
        <v>30.97</v>
      </c>
    </row>
    <row r="32" spans="1:8" x14ac:dyDescent="0.35">
      <c r="A32" s="7">
        <v>4</v>
      </c>
      <c r="B32" s="7">
        <v>5</v>
      </c>
      <c r="C32" s="7">
        <f t="shared" si="1"/>
        <v>30.18</v>
      </c>
      <c r="D32" s="7">
        <f t="shared" si="2"/>
        <v>-70.7</v>
      </c>
      <c r="E32" s="7">
        <f t="shared" si="3"/>
        <v>44.76</v>
      </c>
      <c r="F32" s="7">
        <f t="shared" si="4"/>
        <v>-115.8</v>
      </c>
      <c r="G32" s="7">
        <f t="shared" si="5"/>
        <v>59.679999999999993</v>
      </c>
    </row>
    <row r="33" spans="1:13" x14ac:dyDescent="0.35">
      <c r="A33" s="7">
        <v>4</v>
      </c>
      <c r="B33" s="7">
        <v>6</v>
      </c>
      <c r="C33" s="7">
        <f t="shared" si="1"/>
        <v>30.18</v>
      </c>
      <c r="D33" s="7">
        <f t="shared" si="2"/>
        <v>-70.7</v>
      </c>
      <c r="E33" s="7">
        <f t="shared" si="3"/>
        <v>42.47</v>
      </c>
      <c r="F33" s="7">
        <f t="shared" si="4"/>
        <v>-117.74</v>
      </c>
      <c r="G33" s="7">
        <f t="shared" si="5"/>
        <v>59.329999999999991</v>
      </c>
    </row>
    <row r="38" spans="1:13" ht="15" thickBot="1" x14ac:dyDescent="0.4"/>
    <row r="39" spans="1:13" ht="15" thickBot="1" x14ac:dyDescent="0.4">
      <c r="A39" s="1" t="s">
        <v>32</v>
      </c>
      <c r="B39" s="2">
        <v>1</v>
      </c>
      <c r="C39" s="5">
        <v>2</v>
      </c>
      <c r="D39" s="5">
        <v>3</v>
      </c>
      <c r="E39" s="5">
        <v>4</v>
      </c>
      <c r="F39" s="5">
        <v>5</v>
      </c>
      <c r="G39" s="6">
        <v>6</v>
      </c>
    </row>
    <row r="40" spans="1:13" x14ac:dyDescent="0.35">
      <c r="A40" s="2">
        <v>1</v>
      </c>
      <c r="B40" s="7">
        <f>G10</f>
        <v>43.709999999999994</v>
      </c>
      <c r="C40" s="7">
        <f>G11</f>
        <v>12.600000000000005</v>
      </c>
      <c r="D40" s="7">
        <f>G12</f>
        <v>17.149999999999991</v>
      </c>
      <c r="E40" s="7">
        <f>G13</f>
        <v>22.35</v>
      </c>
      <c r="F40" s="7">
        <f>G14</f>
        <v>51.059999999999995</v>
      </c>
      <c r="G40" s="7">
        <f>G15</f>
        <v>50.709999999999994</v>
      </c>
    </row>
    <row r="41" spans="1:13" x14ac:dyDescent="0.35">
      <c r="A41" s="3">
        <v>2</v>
      </c>
      <c r="B41" s="7">
        <f>G16</f>
        <v>22.009999999999994</v>
      </c>
      <c r="C41" s="7">
        <f>G17</f>
        <v>17.779999999999998</v>
      </c>
      <c r="D41" s="7">
        <f>G18</f>
        <v>4.5500000000000114</v>
      </c>
      <c r="E41" s="7">
        <f>G19</f>
        <v>7.990000000000002</v>
      </c>
      <c r="F41" s="7">
        <f>G20</f>
        <v>36.699999999999996</v>
      </c>
      <c r="G41" s="7">
        <f>G21</f>
        <v>36.349999999999994</v>
      </c>
    </row>
    <row r="42" spans="1:13" x14ac:dyDescent="0.35">
      <c r="A42" s="3">
        <v>3</v>
      </c>
      <c r="B42" s="7">
        <f>G22</f>
        <v>10.769999999999996</v>
      </c>
      <c r="C42" s="7">
        <f>G23</f>
        <v>24.1</v>
      </c>
      <c r="D42" s="7">
        <f>G24</f>
        <v>15.79000000000001</v>
      </c>
      <c r="E42" s="7">
        <f>G25</f>
        <v>13.570000000000004</v>
      </c>
      <c r="F42" s="7">
        <f>G26</f>
        <v>30.379999999999992</v>
      </c>
      <c r="G42" s="7">
        <f>G27</f>
        <v>30.02999999999999</v>
      </c>
    </row>
    <row r="43" spans="1:13" ht="15" thickBot="1" x14ac:dyDescent="0.4">
      <c r="A43" s="4">
        <v>4</v>
      </c>
      <c r="B43" s="7">
        <f>G28</f>
        <v>38.69</v>
      </c>
      <c r="C43" s="7">
        <f>G29</f>
        <v>7.5800000000000018</v>
      </c>
      <c r="D43" s="7">
        <f>G30</f>
        <v>19.109999999999992</v>
      </c>
      <c r="E43" s="7">
        <f>G31</f>
        <v>30.97</v>
      </c>
      <c r="F43" s="7">
        <f>G32</f>
        <v>59.679999999999993</v>
      </c>
      <c r="G43" s="7">
        <f>G33</f>
        <v>59.329999999999991</v>
      </c>
    </row>
    <row r="45" spans="1:13" ht="15" thickBot="1" x14ac:dyDescent="0.4"/>
    <row r="46" spans="1:13" ht="15" thickBot="1" x14ac:dyDescent="0.4">
      <c r="A46" s="1" t="s">
        <v>32</v>
      </c>
      <c r="B46" s="2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  <c r="I46" s="7" t="s">
        <v>33</v>
      </c>
      <c r="J46" s="7" t="s">
        <v>34</v>
      </c>
      <c r="K46" s="7" t="s">
        <v>35</v>
      </c>
      <c r="L46" s="7" t="s">
        <v>36</v>
      </c>
      <c r="M46" s="7" t="s">
        <v>37</v>
      </c>
    </row>
    <row r="47" spans="1:13" x14ac:dyDescent="0.35">
      <c r="A47" s="2">
        <v>1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2">
        <v>0</v>
      </c>
      <c r="I47" s="8">
        <f>SUM(B47:G47)</f>
        <v>0</v>
      </c>
      <c r="J47" s="8">
        <v>0</v>
      </c>
      <c r="K47" s="8">
        <f>I47-(J47*$C$56)</f>
        <v>0</v>
      </c>
      <c r="L47" s="7">
        <v>2469</v>
      </c>
      <c r="M47" s="7">
        <f>J47*L47</f>
        <v>0</v>
      </c>
    </row>
    <row r="48" spans="1:13" x14ac:dyDescent="0.35">
      <c r="A48" s="3">
        <v>2</v>
      </c>
      <c r="B48" s="11">
        <v>0</v>
      </c>
      <c r="C48" s="11">
        <v>0</v>
      </c>
      <c r="D48" s="11">
        <v>820</v>
      </c>
      <c r="E48" s="11">
        <v>527</v>
      </c>
      <c r="F48" s="11">
        <v>0</v>
      </c>
      <c r="G48" s="12">
        <v>0</v>
      </c>
      <c r="I48" s="8">
        <f>SUM(B48:G48)</f>
        <v>1347</v>
      </c>
      <c r="J48" s="8">
        <v>1</v>
      </c>
      <c r="K48" s="8">
        <f t="shared" ref="K48:K50" si="7">I48-(J48*$C$56)</f>
        <v>-2754</v>
      </c>
      <c r="L48" s="7">
        <v>1005</v>
      </c>
      <c r="M48" s="7">
        <f>J48*L48</f>
        <v>1005</v>
      </c>
    </row>
    <row r="49" spans="1:13" x14ac:dyDescent="0.35">
      <c r="A49" s="3">
        <v>3</v>
      </c>
      <c r="B49" s="11">
        <v>619.99999999999955</v>
      </c>
      <c r="C49" s="11">
        <v>0</v>
      </c>
      <c r="D49" s="11">
        <v>0</v>
      </c>
      <c r="E49" s="11">
        <v>0</v>
      </c>
      <c r="F49" s="11">
        <v>601</v>
      </c>
      <c r="G49" s="12">
        <v>572.99999999999977</v>
      </c>
      <c r="I49" s="8">
        <f>SUM(B49:G49)</f>
        <v>1793.9999999999993</v>
      </c>
      <c r="J49" s="8">
        <v>1</v>
      </c>
      <c r="K49" s="8">
        <f t="shared" si="7"/>
        <v>-2307.0000000000009</v>
      </c>
      <c r="L49" s="7">
        <v>1005</v>
      </c>
      <c r="M49" s="7">
        <f>J49*L49</f>
        <v>1005</v>
      </c>
    </row>
    <row r="50" spans="1:13" ht="15" thickBot="1" x14ac:dyDescent="0.4">
      <c r="A50" s="4">
        <v>4</v>
      </c>
      <c r="B50" s="11">
        <v>0</v>
      </c>
      <c r="C50" s="11">
        <v>960.00000000000011</v>
      </c>
      <c r="D50" s="11">
        <v>0</v>
      </c>
      <c r="E50" s="11">
        <v>0</v>
      </c>
      <c r="F50" s="11">
        <v>0</v>
      </c>
      <c r="G50" s="12">
        <v>0</v>
      </c>
      <c r="I50" s="8">
        <f>SUM(B50:G50)</f>
        <v>960.00000000000011</v>
      </c>
      <c r="J50" s="8">
        <v>1</v>
      </c>
      <c r="K50" s="8">
        <f t="shared" si="7"/>
        <v>-3141</v>
      </c>
      <c r="L50" s="7">
        <v>2062</v>
      </c>
      <c r="M50" s="7">
        <f>J50*L50</f>
        <v>2062</v>
      </c>
    </row>
    <row r="51" spans="1:13" x14ac:dyDescent="0.35">
      <c r="A51" t="s">
        <v>39</v>
      </c>
      <c r="B51" s="9">
        <f>SUM(B47:B50)</f>
        <v>619.99999999999955</v>
      </c>
      <c r="C51" s="9">
        <f t="shared" ref="C51:G51" si="8">SUM(C47:C50)</f>
        <v>960.00000000000011</v>
      </c>
      <c r="D51" s="9">
        <f t="shared" si="8"/>
        <v>820</v>
      </c>
      <c r="E51" s="9">
        <f t="shared" si="8"/>
        <v>527</v>
      </c>
      <c r="F51" s="9">
        <f t="shared" si="8"/>
        <v>601</v>
      </c>
      <c r="G51" s="9">
        <f t="shared" si="8"/>
        <v>572.99999999999977</v>
      </c>
      <c r="I51" s="10"/>
      <c r="J51" s="10"/>
    </row>
    <row r="52" spans="1:13" ht="15" thickBot="1" x14ac:dyDescent="0.4">
      <c r="A52" s="1" t="s">
        <v>38</v>
      </c>
      <c r="B52">
        <f>C2</f>
        <v>620</v>
      </c>
      <c r="C52">
        <f>C3</f>
        <v>960</v>
      </c>
      <c r="D52">
        <f>C4</f>
        <v>820</v>
      </c>
      <c r="E52">
        <f>C5</f>
        <v>527</v>
      </c>
      <c r="F52">
        <f>C6</f>
        <v>601</v>
      </c>
      <c r="G52">
        <f>C7</f>
        <v>573</v>
      </c>
    </row>
    <row r="53" spans="1:13" ht="15" thickBot="1" x14ac:dyDescent="0.4">
      <c r="I53" s="20" t="s">
        <v>41</v>
      </c>
      <c r="J53" s="22">
        <f>SUM(J47:J50)</f>
        <v>3</v>
      </c>
    </row>
    <row r="54" spans="1:13" ht="15" thickBot="1" x14ac:dyDescent="0.4"/>
    <row r="55" spans="1:13" ht="15" thickBot="1" x14ac:dyDescent="0.4">
      <c r="F55" s="20" t="s">
        <v>40</v>
      </c>
      <c r="G55" s="21">
        <f>SUMPRODUCT(B40:G43,B47:G50)+SUM(M47:M50)</f>
        <v>61433.499999999985</v>
      </c>
    </row>
    <row r="56" spans="1:13" x14ac:dyDescent="0.35">
      <c r="C56">
        <f>SUM(B52:G52)</f>
        <v>4101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C2C7-6C02-4D29-97A5-CC874C16FF12}">
  <dimension ref="A1:F1"/>
  <sheetViews>
    <sheetView zoomScale="66" workbookViewId="0">
      <selection activeCell="A2" sqref="A2"/>
    </sheetView>
  </sheetViews>
  <sheetFormatPr defaultRowHeight="14.5" x14ac:dyDescent="0.35"/>
  <cols>
    <col min="6" max="6" width="14.81640625" customWidth="1"/>
  </cols>
  <sheetData>
    <row r="1" spans="1:6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Stipulation 2</vt:lpstr>
      <vt:lpstr>{Emilystiendita}_Module09_D (3)</vt:lpstr>
      <vt:lpstr>Stipulation no.2</vt:lpstr>
      <vt:lpstr>Warehouse from 2&gt;1, stip 1</vt:lpstr>
      <vt:lpstr>Orginal model</vt:lpstr>
      <vt:lpstr>NA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Yaiden Porcayo</cp:lastModifiedBy>
  <dcterms:created xsi:type="dcterms:W3CDTF">2025-04-09T22:51:31Z</dcterms:created>
  <dcterms:modified xsi:type="dcterms:W3CDTF">2025-05-04T22:20:45Z</dcterms:modified>
</cp:coreProperties>
</file>