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yporcayo_bryant_edu/Documents/"/>
    </mc:Choice>
  </mc:AlternateContent>
  <xr:revisionPtr revIDLastSave="0" documentId="8_{F984C32D-66C5-419C-804B-6EFF175F3564}" xr6:coauthVersionLast="47" xr6:coauthVersionMax="47" xr10:uidLastSave="{00000000-0000-0000-0000-000000000000}"/>
  <bookViews>
    <workbookView xWindow="1030" yWindow="1120" windowWidth="11610" windowHeight="9800" activeTab="1" xr2:uid="{321D1B07-645A-4F29-BEC7-5449182C4793}"/>
  </bookViews>
  <sheets>
    <sheet name="Raw Data" sheetId="1" r:id="rId1"/>
    <sheet name="First Model" sheetId="4" r:id="rId2"/>
    <sheet name="Second Model" sheetId="5" r:id="rId3"/>
    <sheet name="Sheet2" sheetId="3" r:id="rId4"/>
  </sheets>
  <definedNames>
    <definedName name="solver_adj" localSheetId="1" hidden="1">'First Model'!$A$3:$A$16</definedName>
    <definedName name="solver_adj" localSheetId="2" hidden="1">'Second Model'!$A$3:$A$15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2</definedName>
    <definedName name="solver_eng" localSheetId="2" hidden="1">2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'First Model'!$A$3:$A$16</definedName>
    <definedName name="solver_lhs1" localSheetId="2" hidden="1">'Second Model'!$A$3:$A$15</definedName>
    <definedName name="solver_lhs2" localSheetId="1" hidden="1">'First Model'!$A$3:$A$16</definedName>
    <definedName name="solver_lhs2" localSheetId="2" hidden="1">'Second Model'!$A$3:$A$15</definedName>
    <definedName name="solver_lhs3" localSheetId="1" hidden="1">'First Model'!$M$4:$M$11</definedName>
    <definedName name="solver_lhs3" localSheetId="2" hidden="1">'Second Model'!$M$4:$M$11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um" localSheetId="1" hidden="1">3</definedName>
    <definedName name="solver_num" localSheetId="2" hidden="1">3</definedName>
    <definedName name="solver_num" localSheetId="3" hidden="1">0</definedName>
    <definedName name="solver_nwt" localSheetId="1" hidden="1">1</definedName>
    <definedName name="solver_nwt" localSheetId="2" hidden="1">1</definedName>
    <definedName name="solver_opt" localSheetId="1" hidden="1">'First Model'!$F$1</definedName>
    <definedName name="solver_opt" localSheetId="2" hidden="1">'Second Model'!$F$1</definedName>
    <definedName name="solver_opt" localSheetId="3" hidden="1">Sheet2!$M$10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el1" localSheetId="1" hidden="1">1</definedName>
    <definedName name="solver_rel1" localSheetId="2" hidden="1">1</definedName>
    <definedName name="solver_rel2" localSheetId="1" hidden="1">3</definedName>
    <definedName name="solver_rel2" localSheetId="2" hidden="1">3</definedName>
    <definedName name="solver_rel3" localSheetId="1" hidden="1">2</definedName>
    <definedName name="solver_rel3" localSheetId="2" hidden="1">2</definedName>
    <definedName name="solver_rhs1" localSheetId="1" hidden="1">'First Model'!$F$3:$F$16</definedName>
    <definedName name="solver_rhs1" localSheetId="2" hidden="1">'Second Model'!$F$3:$F$15</definedName>
    <definedName name="solver_rhs2" localSheetId="1" hidden="1">0</definedName>
    <definedName name="solver_rhs2" localSheetId="2" hidden="1">0</definedName>
    <definedName name="solver_rhs3" localSheetId="1" hidden="1">'First Model'!$N$4:$N$11</definedName>
    <definedName name="solver_rhs3" localSheetId="2" hidden="1">'Second Model'!$N$4:$N$11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C5" i="4"/>
  <c r="E4" i="4"/>
  <c r="F15" i="5"/>
  <c r="L4" i="5"/>
  <c r="M4" i="5" s="1"/>
  <c r="K4" i="5"/>
  <c r="E15" i="5"/>
  <c r="C15" i="5"/>
  <c r="E14" i="5"/>
  <c r="C14" i="5"/>
  <c r="E13" i="5"/>
  <c r="C13" i="5"/>
  <c r="E12" i="5"/>
  <c r="C12" i="5"/>
  <c r="L11" i="5"/>
  <c r="K11" i="5"/>
  <c r="E11" i="5"/>
  <c r="C11" i="5"/>
  <c r="L10" i="5"/>
  <c r="K10" i="5"/>
  <c r="E10" i="5"/>
  <c r="C10" i="5"/>
  <c r="L9" i="5"/>
  <c r="M9" i="5" s="1"/>
  <c r="K9" i="5"/>
  <c r="E9" i="5"/>
  <c r="C9" i="5"/>
  <c r="L8" i="5"/>
  <c r="K8" i="5"/>
  <c r="M8" i="5" s="1"/>
  <c r="E8" i="5"/>
  <c r="C8" i="5"/>
  <c r="L7" i="5"/>
  <c r="K7" i="5"/>
  <c r="E7" i="5"/>
  <c r="C7" i="5"/>
  <c r="L6" i="5"/>
  <c r="K6" i="5"/>
  <c r="M6" i="5" s="1"/>
  <c r="E6" i="5"/>
  <c r="C6" i="5"/>
  <c r="L5" i="5"/>
  <c r="M5" i="5" s="1"/>
  <c r="K5" i="5"/>
  <c r="E5" i="5"/>
  <c r="C5" i="5"/>
  <c r="E4" i="5"/>
  <c r="C4" i="5"/>
  <c r="E3" i="5"/>
  <c r="C3" i="5"/>
  <c r="F1" i="5"/>
  <c r="L5" i="4"/>
  <c r="L6" i="4"/>
  <c r="L7" i="4"/>
  <c r="L8" i="4"/>
  <c r="L9" i="4"/>
  <c r="L10" i="4"/>
  <c r="L11" i="4"/>
  <c r="L4" i="4"/>
  <c r="K5" i="4"/>
  <c r="K6" i="4"/>
  <c r="K7" i="4"/>
  <c r="K8" i="4"/>
  <c r="K9" i="4"/>
  <c r="K10" i="4"/>
  <c r="K11" i="4"/>
  <c r="K4" i="4"/>
  <c r="F1" i="4"/>
  <c r="E1" i="3"/>
  <c r="F16" i="4"/>
  <c r="E16" i="4"/>
  <c r="C16" i="4"/>
  <c r="E6" i="4"/>
  <c r="E7" i="4"/>
  <c r="E8" i="4"/>
  <c r="E9" i="4"/>
  <c r="E10" i="4"/>
  <c r="E11" i="4"/>
  <c r="E12" i="4"/>
  <c r="E13" i="4"/>
  <c r="E14" i="4"/>
  <c r="E15" i="4"/>
  <c r="E3" i="4"/>
  <c r="C4" i="4"/>
  <c r="C6" i="4"/>
  <c r="C7" i="4"/>
  <c r="C8" i="4"/>
  <c r="C9" i="4"/>
  <c r="C10" i="4"/>
  <c r="C11" i="4"/>
  <c r="C12" i="4"/>
  <c r="C13" i="4"/>
  <c r="C14" i="4"/>
  <c r="C15" i="4"/>
  <c r="C3" i="4"/>
  <c r="C6" i="3"/>
  <c r="C7" i="3"/>
  <c r="C8" i="3"/>
  <c r="C9" i="3"/>
  <c r="C10" i="3"/>
  <c r="C11" i="3"/>
  <c r="C12" i="3"/>
  <c r="C13" i="3"/>
  <c r="C14" i="3"/>
  <c r="C15" i="3"/>
  <c r="C16" i="3"/>
  <c r="C5" i="3"/>
  <c r="E16" i="3"/>
  <c r="E15" i="3"/>
  <c r="E14" i="3"/>
  <c r="M10" i="5" l="1"/>
  <c r="M7" i="5"/>
  <c r="M11" i="5"/>
  <c r="K5" i="3"/>
  <c r="M6" i="4"/>
  <c r="M5" i="4"/>
  <c r="M9" i="4"/>
  <c r="M11" i="4"/>
  <c r="M8" i="4"/>
  <c r="M7" i="4"/>
  <c r="M10" i="4"/>
  <c r="M4" i="4"/>
  <c r="E6" i="3" l="1"/>
  <c r="E7" i="3"/>
  <c r="E8" i="3"/>
  <c r="E9" i="3"/>
  <c r="E10" i="3"/>
  <c r="E11" i="3"/>
  <c r="E12" i="3"/>
  <c r="E13" i="3"/>
  <c r="E5" i="3"/>
  <c r="J5" i="3" l="1"/>
  <c r="K6" i="3"/>
  <c r="K8" i="3"/>
  <c r="K12" i="3"/>
  <c r="K11" i="3"/>
  <c r="K10" i="3"/>
  <c r="K9" i="3"/>
  <c r="K7" i="3"/>
  <c r="J8" i="3" l="1"/>
  <c r="J9" i="3"/>
  <c r="J10" i="3"/>
  <c r="J11" i="3"/>
  <c r="L11" i="3" s="1"/>
  <c r="J6" i="3"/>
  <c r="J12" i="3"/>
  <c r="L12" i="3" s="1"/>
  <c r="J7" i="3"/>
  <c r="L7" i="3" s="1"/>
  <c r="L5" i="3" l="1"/>
  <c r="L10" i="3"/>
  <c r="L6" i="3"/>
  <c r="L9" i="3"/>
  <c r="L8" i="3"/>
</calcChain>
</file>

<file path=xl/sharedStrings.xml><?xml version="1.0" encoding="utf-8"?>
<sst xmlns="http://schemas.openxmlformats.org/spreadsheetml/2006/main" count="70" uniqueCount="27">
  <si>
    <t>to</t>
  </si>
  <si>
    <t>from</t>
  </si>
  <si>
    <t>capacity_of_molten_chocolate</t>
  </si>
  <si>
    <t>location_id</t>
  </si>
  <si>
    <t>location_name</t>
  </si>
  <si>
    <t>Butter Pecan Bluff</t>
  </si>
  <si>
    <t>Jellybean Jungle</t>
  </si>
  <si>
    <t>Praline Park</t>
  </si>
  <si>
    <t>Sherbet Shoreline</t>
  </si>
  <si>
    <t>Sprinkle Street</t>
  </si>
  <si>
    <t>Taffy Tundra</t>
  </si>
  <si>
    <t>Vanilla Valley</t>
  </si>
  <si>
    <t>Waffle Cone Wonderland</t>
  </si>
  <si>
    <t>Maximal Flow -&gt;</t>
  </si>
  <si>
    <t>Units of Flow</t>
  </si>
  <si>
    <t>Links</t>
  </si>
  <si>
    <t>Upper Bound</t>
  </si>
  <si>
    <t>Supply / Demand</t>
  </si>
  <si>
    <t>From</t>
  </si>
  <si>
    <t>To</t>
  </si>
  <si>
    <t>Nodes</t>
  </si>
  <si>
    <t>Inflow</t>
  </si>
  <si>
    <t>Outflow</t>
  </si>
  <si>
    <t>Net Flow</t>
  </si>
  <si>
    <t>Maximal Flow</t>
  </si>
  <si>
    <t xml:space="preserve">Units Flow </t>
  </si>
  <si>
    <t xml:space="preserve">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</si>
</sst>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3" borderId="10" xfId="0" applyFill="1" applyBorder="1"/>
    <xf numFmtId="0" fontId="0" fillId="34" borderId="0" xfId="0" applyFill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18" fillId="38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19" fillId="0" borderId="0" xfId="0" applyFont="1"/>
    <xf numFmtId="0" fontId="16" fillId="39" borderId="12" xfId="0" applyFont="1" applyFill="1" applyBorder="1"/>
    <xf numFmtId="0" fontId="0" fillId="39" borderId="0" xfId="0" applyFill="1" applyAlignment="1">
      <alignment horizontal="center"/>
    </xf>
    <xf numFmtId="0" fontId="0" fillId="39" borderId="11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20" fillId="0" borderId="0" xfId="0" applyFont="1"/>
    <xf numFmtId="0" fontId="0" fillId="39" borderId="0" xfId="0" applyFill="1" applyAlignment="1">
      <alignment horizontal="center" wrapText="1"/>
    </xf>
    <xf numFmtId="0" fontId="0" fillId="39" borderId="11" xfId="0" applyFill="1" applyBorder="1" applyAlignment="1">
      <alignment horizontal="center" wrapText="1"/>
    </xf>
    <xf numFmtId="0" fontId="0" fillId="39" borderId="11" xfId="0" applyFill="1" applyBorder="1" applyAlignment="1">
      <alignment horizontal="center"/>
    </xf>
    <xf numFmtId="0" fontId="16" fillId="0" borderId="0" xfId="0" applyFont="1" applyAlignment="1">
      <alignment horizontal="right"/>
    </xf>
    <xf numFmtId="0" fontId="0" fillId="34" borderId="0" xfId="0" applyFill="1" applyAlignment="1">
      <alignment horizontal="center" wrapText="1"/>
    </xf>
    <xf numFmtId="0" fontId="0" fillId="34" borderId="11" xfId="0" applyFill="1" applyBorder="1" applyAlignment="1">
      <alignment horizontal="center" wrapText="1"/>
    </xf>
    <xf numFmtId="0" fontId="0" fillId="34" borderId="0" xfId="0" applyFill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D806-46CB-4AF1-A841-59F4D102266D}">
  <dimension ref="A1:F14"/>
  <sheetViews>
    <sheetView zoomScale="64" zoomScaleNormal="64" workbookViewId="0">
      <selection activeCell="C2" sqref="C2:C14"/>
    </sheetView>
  </sheetViews>
  <sheetFormatPr defaultRowHeight="14.5" x14ac:dyDescent="0.35"/>
  <cols>
    <col min="3" max="3" width="26.7265625" customWidth="1"/>
    <col min="5" max="5" width="20.81640625" customWidth="1"/>
    <col min="6" max="6" width="19.81640625" customWidth="1"/>
  </cols>
  <sheetData>
    <row r="1" spans="1:6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5">
      <c r="A2">
        <v>0</v>
      </c>
      <c r="B2">
        <v>1</v>
      </c>
      <c r="C2">
        <v>382</v>
      </c>
      <c r="E2">
        <v>0</v>
      </c>
      <c r="F2" t="s">
        <v>5</v>
      </c>
    </row>
    <row r="3" spans="1:6" x14ac:dyDescent="0.35">
      <c r="A3">
        <v>0</v>
      </c>
      <c r="B3">
        <v>2</v>
      </c>
      <c r="C3">
        <v>181</v>
      </c>
      <c r="E3">
        <v>1</v>
      </c>
      <c r="F3" t="s">
        <v>6</v>
      </c>
    </row>
    <row r="4" spans="1:6" x14ac:dyDescent="0.35">
      <c r="A4">
        <v>0</v>
      </c>
      <c r="B4">
        <v>3</v>
      </c>
      <c r="C4">
        <v>207</v>
      </c>
      <c r="E4">
        <v>2</v>
      </c>
      <c r="F4" t="s">
        <v>7</v>
      </c>
    </row>
    <row r="5" spans="1:6" x14ac:dyDescent="0.35">
      <c r="A5">
        <v>1</v>
      </c>
      <c r="B5">
        <v>4</v>
      </c>
      <c r="C5">
        <v>123</v>
      </c>
      <c r="E5">
        <v>3</v>
      </c>
      <c r="F5" t="s">
        <v>8</v>
      </c>
    </row>
    <row r="6" spans="1:6" x14ac:dyDescent="0.35">
      <c r="A6">
        <v>2</v>
      </c>
      <c r="B6">
        <v>3</v>
      </c>
      <c r="C6">
        <v>243</v>
      </c>
      <c r="E6">
        <v>4</v>
      </c>
      <c r="F6" t="s">
        <v>9</v>
      </c>
    </row>
    <row r="7" spans="1:6" x14ac:dyDescent="0.35">
      <c r="A7">
        <v>2</v>
      </c>
      <c r="B7">
        <v>5</v>
      </c>
      <c r="C7">
        <v>128</v>
      </c>
      <c r="E7">
        <v>5</v>
      </c>
      <c r="F7" t="s">
        <v>10</v>
      </c>
    </row>
    <row r="8" spans="1:6" x14ac:dyDescent="0.35">
      <c r="A8">
        <v>3</v>
      </c>
      <c r="B8">
        <v>4</v>
      </c>
      <c r="C8">
        <v>146</v>
      </c>
      <c r="E8">
        <v>6</v>
      </c>
      <c r="F8" t="s">
        <v>11</v>
      </c>
    </row>
    <row r="9" spans="1:6" x14ac:dyDescent="0.35">
      <c r="A9">
        <v>4</v>
      </c>
      <c r="B9">
        <v>7</v>
      </c>
      <c r="C9">
        <v>129</v>
      </c>
      <c r="E9">
        <v>7</v>
      </c>
      <c r="F9" t="s">
        <v>12</v>
      </c>
    </row>
    <row r="10" spans="1:6" x14ac:dyDescent="0.35">
      <c r="A10">
        <v>4</v>
      </c>
      <c r="B10">
        <v>6</v>
      </c>
      <c r="C10">
        <v>93</v>
      </c>
    </row>
    <row r="11" spans="1:6" x14ac:dyDescent="0.35">
      <c r="A11">
        <v>5</v>
      </c>
      <c r="B11">
        <v>7</v>
      </c>
      <c r="C11">
        <v>323</v>
      </c>
    </row>
    <row r="12" spans="1:6" x14ac:dyDescent="0.35">
      <c r="A12">
        <v>5</v>
      </c>
      <c r="B12">
        <v>4</v>
      </c>
      <c r="C12">
        <v>120</v>
      </c>
    </row>
    <row r="13" spans="1:6" x14ac:dyDescent="0.35">
      <c r="A13">
        <v>5</v>
      </c>
      <c r="B13">
        <v>6</v>
      </c>
      <c r="C13">
        <v>192</v>
      </c>
    </row>
    <row r="14" spans="1:6" x14ac:dyDescent="0.35">
      <c r="A14">
        <v>6</v>
      </c>
      <c r="B14">
        <v>7</v>
      </c>
      <c r="C14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6D9F-3B1F-474B-A569-822A9FB37D79}">
  <dimension ref="A1:N34"/>
  <sheetViews>
    <sheetView tabSelected="1" zoomScale="69" zoomScaleNormal="55" workbookViewId="0">
      <selection activeCell="J19" sqref="J19"/>
    </sheetView>
  </sheetViews>
  <sheetFormatPr defaultRowHeight="14.5" x14ac:dyDescent="0.35"/>
  <cols>
    <col min="1" max="1" width="10.90625" customWidth="1"/>
    <col min="2" max="2" width="3.08984375" customWidth="1"/>
    <col min="3" max="3" width="21" customWidth="1"/>
    <col min="4" max="4" width="6.453125" customWidth="1"/>
    <col min="5" max="5" width="23.26953125" customWidth="1"/>
    <col min="6" max="6" width="11.6328125" customWidth="1"/>
    <col min="10" max="10" width="19.6328125" customWidth="1"/>
  </cols>
  <sheetData>
    <row r="1" spans="1:14" x14ac:dyDescent="0.35">
      <c r="E1" t="s">
        <v>24</v>
      </c>
      <c r="F1" s="9">
        <f>A16</f>
        <v>350</v>
      </c>
    </row>
    <row r="2" spans="1:14" x14ac:dyDescent="0.35">
      <c r="A2" s="11" t="s">
        <v>25</v>
      </c>
      <c r="B2" s="11"/>
      <c r="C2" s="11" t="s">
        <v>26</v>
      </c>
      <c r="D2" s="11"/>
      <c r="E2" s="11" t="s">
        <v>19</v>
      </c>
      <c r="F2" s="11" t="s">
        <v>16</v>
      </c>
      <c r="I2" s="12"/>
      <c r="J2" s="12"/>
      <c r="K2" s="12"/>
      <c r="L2" s="12"/>
      <c r="M2" s="12"/>
      <c r="N2" s="17" t="s">
        <v>17</v>
      </c>
    </row>
    <row r="3" spans="1:14" ht="15" thickBot="1" x14ac:dyDescent="0.4">
      <c r="A3" s="10">
        <v>123</v>
      </c>
      <c r="B3" s="7">
        <v>0</v>
      </c>
      <c r="C3" t="str">
        <f>_xlfn.XLOOKUP(B3,$I$4:$I$11,$J$4:$J$11)</f>
        <v>Butter Pecan Bluff</v>
      </c>
      <c r="D3" s="7">
        <v>1</v>
      </c>
      <c r="E3" t="str">
        <f>_xlfn.XLOOKUP(D3,$I$4:$I$11,$J$4:$J$11)</f>
        <v>Jellybean Jungle</v>
      </c>
      <c r="F3">
        <v>382</v>
      </c>
      <c r="I3" s="19" t="s">
        <v>20</v>
      </c>
      <c r="J3" s="19"/>
      <c r="K3" s="14" t="s">
        <v>21</v>
      </c>
      <c r="L3" s="15" t="s">
        <v>22</v>
      </c>
      <c r="M3" s="13" t="s">
        <v>23</v>
      </c>
      <c r="N3" s="18"/>
    </row>
    <row r="4" spans="1:14" ht="15" thickTop="1" x14ac:dyDescent="0.35">
      <c r="A4" s="10">
        <v>128</v>
      </c>
      <c r="B4" s="7">
        <v>0</v>
      </c>
      <c r="C4" t="str">
        <f t="shared" ref="C4:C15" si="0">_xlfn.XLOOKUP(B4,$I$4:$I$11,$J$4:$J$11)</f>
        <v>Butter Pecan Bluff</v>
      </c>
      <c r="D4" s="7">
        <v>2</v>
      </c>
      <c r="E4" t="str">
        <f>_xlfn.XLOOKUP(D4,$I$4:$I$11,$J$4:$J$11)</f>
        <v>Praline Park</v>
      </c>
      <c r="F4">
        <v>181</v>
      </c>
      <c r="I4">
        <v>0</v>
      </c>
      <c r="J4" t="s">
        <v>5</v>
      </c>
      <c r="K4">
        <f>SUMIF($D$3:$D$16,I4,$A$3:$A$16)</f>
        <v>350</v>
      </c>
      <c r="L4">
        <f>SUMIF($B$3:$B$16,I4,$A$3:$A$16)</f>
        <v>350</v>
      </c>
      <c r="M4">
        <f>K4-L4</f>
        <v>0</v>
      </c>
      <c r="N4">
        <v>0</v>
      </c>
    </row>
    <row r="5" spans="1:14" x14ac:dyDescent="0.35">
      <c r="A5" s="10">
        <v>99</v>
      </c>
      <c r="B5">
        <v>0</v>
      </c>
      <c r="C5" t="str">
        <f t="shared" si="0"/>
        <v>Butter Pecan Bluff</v>
      </c>
      <c r="D5" s="7">
        <v>3</v>
      </c>
      <c r="E5" t="str">
        <f>_xlfn.XLOOKUP(D5,$I$4:$I$11,$J$4:$J$11)</f>
        <v>Sherbet Shoreline</v>
      </c>
      <c r="F5">
        <v>207</v>
      </c>
      <c r="I5">
        <v>1</v>
      </c>
      <c r="J5" t="s">
        <v>6</v>
      </c>
      <c r="K5">
        <f>SUMIF($D$3:$D$16,I5,$A$3:$A$16)</f>
        <v>123</v>
      </c>
      <c r="L5">
        <f>SUMIF($B$3:$B$16,I5,$A$3:$A$16)</f>
        <v>123</v>
      </c>
      <c r="M5">
        <f t="shared" ref="M5:M11" si="1">K5-L5</f>
        <v>0</v>
      </c>
      <c r="N5">
        <v>0</v>
      </c>
    </row>
    <row r="6" spans="1:14" x14ac:dyDescent="0.35">
      <c r="A6" s="10">
        <v>123</v>
      </c>
      <c r="B6" s="7">
        <v>1</v>
      </c>
      <c r="C6" t="str">
        <f>_xlfn.XLOOKUP(B6,$I$4:$I$11,$J$4:$J$11)</f>
        <v>Jellybean Jungle</v>
      </c>
      <c r="D6" s="7">
        <v>4</v>
      </c>
      <c r="E6" t="str">
        <f>_xlfn.XLOOKUP(D6,$I$4:$I$11,$J$4:$J$11)</f>
        <v>Sprinkle Street</v>
      </c>
      <c r="F6">
        <v>123</v>
      </c>
      <c r="I6">
        <v>2</v>
      </c>
      <c r="J6" t="s">
        <v>7</v>
      </c>
      <c r="K6">
        <f>SUMIF($D$3:$D$16,I6,$A$3:$A$16)</f>
        <v>128</v>
      </c>
      <c r="L6">
        <f>SUMIF($B$3:$B$16,I6,$A$3:$A$16)</f>
        <v>128</v>
      </c>
      <c r="M6">
        <f t="shared" si="1"/>
        <v>0</v>
      </c>
      <c r="N6">
        <v>0</v>
      </c>
    </row>
    <row r="7" spans="1:14" x14ac:dyDescent="0.35">
      <c r="A7" s="10">
        <v>0</v>
      </c>
      <c r="B7" s="7">
        <v>2</v>
      </c>
      <c r="C7" t="str">
        <f>_xlfn.XLOOKUP(B7,$I$4:$I$11,$J$4:$J$11)</f>
        <v>Praline Park</v>
      </c>
      <c r="D7" s="7">
        <v>3</v>
      </c>
      <c r="E7" t="str">
        <f>_xlfn.XLOOKUP(D7,$I$4:$I$11,$J$4:$J$11)</f>
        <v>Sherbet Shoreline</v>
      </c>
      <c r="F7">
        <v>243</v>
      </c>
      <c r="I7">
        <v>3</v>
      </c>
      <c r="J7" t="s">
        <v>8</v>
      </c>
      <c r="K7">
        <f>SUMIF($D$3:$D$16,I7,$A$3:$A$16)</f>
        <v>99</v>
      </c>
      <c r="L7">
        <f>SUMIF($B$3:$B$16,I7,$A$3:$A$16)</f>
        <v>99</v>
      </c>
      <c r="M7">
        <f t="shared" si="1"/>
        <v>0</v>
      </c>
      <c r="N7">
        <v>0</v>
      </c>
    </row>
    <row r="8" spans="1:14" x14ac:dyDescent="0.35">
      <c r="A8" s="10">
        <v>128</v>
      </c>
      <c r="B8" s="7">
        <v>2</v>
      </c>
      <c r="C8" t="str">
        <f>_xlfn.XLOOKUP(B8,$I$4:$I$11,$J$4:$J$11)</f>
        <v>Praline Park</v>
      </c>
      <c r="D8" s="7">
        <v>5</v>
      </c>
      <c r="E8" t="str">
        <f>_xlfn.XLOOKUP(D8,$I$4:$I$11,$J$4:$J$11)</f>
        <v>Taffy Tundra</v>
      </c>
      <c r="F8">
        <v>128</v>
      </c>
      <c r="I8">
        <v>4</v>
      </c>
      <c r="J8" t="s">
        <v>9</v>
      </c>
      <c r="K8">
        <f>SUMIF($D$3:$D$16,I8,$A$3:$A$16)</f>
        <v>222</v>
      </c>
      <c r="L8">
        <f>SUMIF($B$3:$B$16,I8,$A$3:$A$16)</f>
        <v>222</v>
      </c>
      <c r="M8">
        <f t="shared" si="1"/>
        <v>0</v>
      </c>
      <c r="N8">
        <v>0</v>
      </c>
    </row>
    <row r="9" spans="1:14" x14ac:dyDescent="0.35">
      <c r="A9" s="10">
        <v>99</v>
      </c>
      <c r="B9" s="7">
        <v>3</v>
      </c>
      <c r="C9" t="str">
        <f>_xlfn.XLOOKUP(B9,$I$4:$I$11,$J$4:$J$11)</f>
        <v>Sherbet Shoreline</v>
      </c>
      <c r="D9" s="7">
        <v>4</v>
      </c>
      <c r="E9" t="str">
        <f>_xlfn.XLOOKUP(D9,$I$4:$I$11,$J$4:$J$11)</f>
        <v>Sprinkle Street</v>
      </c>
      <c r="F9">
        <v>146</v>
      </c>
      <c r="I9">
        <v>5</v>
      </c>
      <c r="J9" t="s">
        <v>10</v>
      </c>
      <c r="K9">
        <f>SUMIF($D$3:$D$16,I9,$A$3:$A$16)</f>
        <v>128</v>
      </c>
      <c r="L9">
        <f>SUMIF($B$3:$B$16,I9,$A$3:$A$16)</f>
        <v>128</v>
      </c>
      <c r="M9">
        <f t="shared" si="1"/>
        <v>0</v>
      </c>
      <c r="N9">
        <v>0</v>
      </c>
    </row>
    <row r="10" spans="1:14" x14ac:dyDescent="0.35">
      <c r="A10" s="10">
        <v>129</v>
      </c>
      <c r="B10" s="7">
        <v>4</v>
      </c>
      <c r="C10" t="str">
        <f>_xlfn.XLOOKUP(B10,$I$4:$I$11,$J$4:$J$11)</f>
        <v>Sprinkle Street</v>
      </c>
      <c r="D10" s="7">
        <v>7</v>
      </c>
      <c r="E10" t="str">
        <f>_xlfn.XLOOKUP(D10,$I$4:$I$11,$J$4:$J$11)</f>
        <v>Waffle Cone Wonderland</v>
      </c>
      <c r="F10">
        <v>129</v>
      </c>
      <c r="I10">
        <v>6</v>
      </c>
      <c r="J10" t="s">
        <v>11</v>
      </c>
      <c r="K10">
        <f>SUMIF($D$3:$D$16,I10,$A$3:$A$16)</f>
        <v>221</v>
      </c>
      <c r="L10">
        <f>SUMIF($B$3:$B$16,I10,$A$3:$A$16)</f>
        <v>221</v>
      </c>
      <c r="M10">
        <f t="shared" si="1"/>
        <v>0</v>
      </c>
      <c r="N10">
        <v>0</v>
      </c>
    </row>
    <row r="11" spans="1:14" x14ac:dyDescent="0.35">
      <c r="A11" s="10">
        <v>93</v>
      </c>
      <c r="B11" s="7">
        <v>4</v>
      </c>
      <c r="C11" t="str">
        <f>_xlfn.XLOOKUP(B11,$I$4:$I$11,$J$4:$J$11)</f>
        <v>Sprinkle Street</v>
      </c>
      <c r="D11" s="7">
        <v>6</v>
      </c>
      <c r="E11" t="str">
        <f>_xlfn.XLOOKUP(D11,$I$4:$I$11,$J$4:$J$11)</f>
        <v>Vanilla Valley</v>
      </c>
      <c r="F11">
        <v>93</v>
      </c>
      <c r="I11">
        <v>7</v>
      </c>
      <c r="J11" t="s">
        <v>12</v>
      </c>
      <c r="K11">
        <f>SUMIF($D$3:$D$16,I11,$A$3:$A$16)</f>
        <v>350</v>
      </c>
      <c r="L11">
        <f>SUMIF($B$3:$B$16,I11,$A$3:$A$16)</f>
        <v>350</v>
      </c>
      <c r="M11">
        <f t="shared" si="1"/>
        <v>0</v>
      </c>
      <c r="N11">
        <v>0</v>
      </c>
    </row>
    <row r="12" spans="1:14" x14ac:dyDescent="0.35">
      <c r="A12" s="10">
        <v>0</v>
      </c>
      <c r="B12" s="7">
        <v>5</v>
      </c>
      <c r="C12" t="str">
        <f>_xlfn.XLOOKUP(B12,$I$4:$I$11,$J$4:$J$11)</f>
        <v>Taffy Tundra</v>
      </c>
      <c r="D12" s="7">
        <v>7</v>
      </c>
      <c r="E12" t="str">
        <f>_xlfn.XLOOKUP(D12,$I$4:$I$11,$J$4:$J$11)</f>
        <v>Waffle Cone Wonderland</v>
      </c>
      <c r="F12">
        <v>323</v>
      </c>
    </row>
    <row r="13" spans="1:14" x14ac:dyDescent="0.35">
      <c r="A13" s="10">
        <v>0</v>
      </c>
      <c r="B13" s="7">
        <v>5</v>
      </c>
      <c r="C13" t="str">
        <f>_xlfn.XLOOKUP(B13,$I$4:$I$11,$J$4:$J$11)</f>
        <v>Taffy Tundra</v>
      </c>
      <c r="D13" s="7">
        <v>4</v>
      </c>
      <c r="E13" t="str">
        <f>_xlfn.XLOOKUP(D13,$I$4:$I$11,$J$4:$J$11)</f>
        <v>Sprinkle Street</v>
      </c>
      <c r="F13">
        <v>120</v>
      </c>
    </row>
    <row r="14" spans="1:14" x14ac:dyDescent="0.35">
      <c r="A14" s="10">
        <v>128</v>
      </c>
      <c r="B14" s="7">
        <v>5</v>
      </c>
      <c r="C14" t="str">
        <f>_xlfn.XLOOKUP(B14,$I$4:$I$11,$J$4:$J$11)</f>
        <v>Taffy Tundra</v>
      </c>
      <c r="D14" s="7">
        <v>6</v>
      </c>
      <c r="E14" t="str">
        <f>_xlfn.XLOOKUP(D14,$I$4:$I$11,$J$4:$J$11)</f>
        <v>Vanilla Valley</v>
      </c>
      <c r="F14">
        <v>192</v>
      </c>
    </row>
    <row r="15" spans="1:14" x14ac:dyDescent="0.35">
      <c r="A15" s="10">
        <v>221</v>
      </c>
      <c r="B15" s="7">
        <v>6</v>
      </c>
      <c r="C15" t="str">
        <f>_xlfn.XLOOKUP(B15,$I$4:$I$11,$J$4:$J$11)</f>
        <v>Vanilla Valley</v>
      </c>
      <c r="D15" s="7">
        <v>7</v>
      </c>
      <c r="E15" t="str">
        <f>_xlfn.XLOOKUP(D15,$I$4:$I$11,$J$4:$J$11)</f>
        <v>Waffle Cone Wonderland</v>
      </c>
      <c r="F15">
        <v>425</v>
      </c>
    </row>
    <row r="16" spans="1:14" x14ac:dyDescent="0.35">
      <c r="A16" s="10">
        <v>350</v>
      </c>
      <c r="B16" s="7">
        <v>7</v>
      </c>
      <c r="C16" t="str">
        <f>_xlfn.XLOOKUP(B16,$I$4:$I$11,$J$4:$J$11)</f>
        <v>Waffle Cone Wonderland</v>
      </c>
      <c r="D16" s="7">
        <v>0</v>
      </c>
      <c r="E16" t="str">
        <f>_xlfn.XLOOKUP(D16,$I$4:$I$11,$J$4:$J$11)</f>
        <v>Butter Pecan Bluff</v>
      </c>
      <c r="F16">
        <f>F10+F12+F15</f>
        <v>877</v>
      </c>
    </row>
    <row r="22" spans="5:6" x14ac:dyDescent="0.35">
      <c r="E22">
        <v>0</v>
      </c>
      <c r="F22">
        <v>1</v>
      </c>
    </row>
    <row r="23" spans="5:6" x14ac:dyDescent="0.35">
      <c r="E23">
        <v>0</v>
      </c>
      <c r="F23">
        <v>2</v>
      </c>
    </row>
    <row r="24" spans="5:6" x14ac:dyDescent="0.35">
      <c r="E24">
        <v>0</v>
      </c>
      <c r="F24">
        <v>3</v>
      </c>
    </row>
    <row r="25" spans="5:6" x14ac:dyDescent="0.35">
      <c r="E25">
        <v>1</v>
      </c>
      <c r="F25">
        <v>4</v>
      </c>
    </row>
    <row r="26" spans="5:6" x14ac:dyDescent="0.35">
      <c r="E26">
        <v>2</v>
      </c>
      <c r="F26">
        <v>3</v>
      </c>
    </row>
    <row r="27" spans="5:6" x14ac:dyDescent="0.35">
      <c r="E27">
        <v>2</v>
      </c>
      <c r="F27">
        <v>5</v>
      </c>
    </row>
    <row r="28" spans="5:6" x14ac:dyDescent="0.35">
      <c r="E28">
        <v>3</v>
      </c>
      <c r="F28">
        <v>4</v>
      </c>
    </row>
    <row r="29" spans="5:6" x14ac:dyDescent="0.35">
      <c r="E29">
        <v>4</v>
      </c>
      <c r="F29">
        <v>7</v>
      </c>
    </row>
    <row r="30" spans="5:6" x14ac:dyDescent="0.35">
      <c r="E30">
        <v>4</v>
      </c>
      <c r="F30">
        <v>6</v>
      </c>
    </row>
    <row r="31" spans="5:6" x14ac:dyDescent="0.35">
      <c r="E31">
        <v>5</v>
      </c>
      <c r="F31">
        <v>7</v>
      </c>
    </row>
    <row r="32" spans="5:6" x14ac:dyDescent="0.35">
      <c r="E32">
        <v>5</v>
      </c>
      <c r="F32">
        <v>4</v>
      </c>
    </row>
    <row r="33" spans="5:6" x14ac:dyDescent="0.35">
      <c r="E33">
        <v>5</v>
      </c>
      <c r="F33">
        <v>6</v>
      </c>
    </row>
    <row r="34" spans="5:6" x14ac:dyDescent="0.35">
      <c r="E34">
        <v>6</v>
      </c>
      <c r="F34">
        <v>7</v>
      </c>
    </row>
  </sheetData>
  <mergeCells count="2">
    <mergeCell ref="N2:N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A644-C842-4E44-9B11-2F7583F55DDD}">
  <dimension ref="A1:N15"/>
  <sheetViews>
    <sheetView zoomScale="93" workbookViewId="0">
      <selection activeCell="F16" sqref="F16"/>
    </sheetView>
  </sheetViews>
  <sheetFormatPr defaultRowHeight="14.5" x14ac:dyDescent="0.35"/>
  <cols>
    <col min="1" max="1" width="10.90625" customWidth="1"/>
    <col min="2" max="2" width="3.08984375" customWidth="1"/>
    <col min="3" max="3" width="21" customWidth="1"/>
    <col min="4" max="4" width="6.453125" customWidth="1"/>
    <col min="5" max="5" width="23.26953125" customWidth="1"/>
    <col min="6" max="6" width="11.6328125" customWidth="1"/>
    <col min="10" max="10" width="19.6328125" customWidth="1"/>
  </cols>
  <sheetData>
    <row r="1" spans="1:14" x14ac:dyDescent="0.35">
      <c r="E1" t="s">
        <v>24</v>
      </c>
      <c r="F1" s="9">
        <f>A15</f>
        <v>388</v>
      </c>
    </row>
    <row r="2" spans="1:14" x14ac:dyDescent="0.35">
      <c r="A2" s="11" t="s">
        <v>25</v>
      </c>
      <c r="B2" s="11"/>
      <c r="C2" s="11" t="s">
        <v>26</v>
      </c>
      <c r="D2" s="11"/>
      <c r="E2" s="11" t="s">
        <v>19</v>
      </c>
      <c r="F2" s="11" t="s">
        <v>16</v>
      </c>
      <c r="I2" s="12"/>
      <c r="J2" s="12"/>
      <c r="K2" s="12"/>
      <c r="L2" s="12"/>
      <c r="M2" s="12"/>
      <c r="N2" s="17" t="s">
        <v>17</v>
      </c>
    </row>
    <row r="3" spans="1:14" ht="15" thickBot="1" x14ac:dyDescent="0.4">
      <c r="A3" s="16">
        <v>207</v>
      </c>
      <c r="B3" s="7">
        <v>0</v>
      </c>
      <c r="C3" t="str">
        <f>_xlfn.XLOOKUP(B3,$I$4:$I$11,$J$4:$J$11)</f>
        <v>Butter Pecan Bluff</v>
      </c>
      <c r="D3" s="7">
        <v>1</v>
      </c>
      <c r="E3" t="str">
        <f>_xlfn.XLOOKUP(D3,$I$4:$I$11,$J$4:$J$11)</f>
        <v>Jellybean Jungle</v>
      </c>
      <c r="F3">
        <v>382</v>
      </c>
      <c r="I3" s="19" t="s">
        <v>20</v>
      </c>
      <c r="J3" s="19"/>
      <c r="K3" s="14" t="s">
        <v>21</v>
      </c>
      <c r="L3" s="15" t="s">
        <v>22</v>
      </c>
      <c r="M3" s="13" t="s">
        <v>23</v>
      </c>
      <c r="N3" s="18"/>
    </row>
    <row r="4" spans="1:14" ht="15" thickTop="1" x14ac:dyDescent="0.35">
      <c r="A4" s="10">
        <v>181</v>
      </c>
      <c r="B4" s="7">
        <v>0</v>
      </c>
      <c r="C4" t="str">
        <f t="shared" ref="C4:C15" si="0">_xlfn.XLOOKUP(B4,$I$4:$I$11,$J$4:$J$11)</f>
        <v>Butter Pecan Bluff</v>
      </c>
      <c r="D4" s="7">
        <v>2</v>
      </c>
      <c r="E4" t="str">
        <f t="shared" ref="E4:E15" si="1">_xlfn.XLOOKUP(D4,$I$4:$I$11,$J$4:$J$11)</f>
        <v>Praline Park</v>
      </c>
      <c r="F4">
        <v>181</v>
      </c>
      <c r="I4">
        <v>0</v>
      </c>
      <c r="J4" t="s">
        <v>5</v>
      </c>
      <c r="K4">
        <f>SUMIF($D$3:$D$15,I4,$A$3:$A$15)</f>
        <v>388</v>
      </c>
      <c r="L4">
        <f>SUMIF($B$3:$B$15,I4,$A$3:$A$15)</f>
        <v>388</v>
      </c>
      <c r="M4">
        <f>K4-L4</f>
        <v>0</v>
      </c>
      <c r="N4">
        <v>0</v>
      </c>
    </row>
    <row r="5" spans="1:14" x14ac:dyDescent="0.35">
      <c r="A5" s="10">
        <v>207</v>
      </c>
      <c r="B5" s="7">
        <v>1</v>
      </c>
      <c r="C5" t="str">
        <f t="shared" si="0"/>
        <v>Jellybean Jungle</v>
      </c>
      <c r="D5" s="7">
        <v>4</v>
      </c>
      <c r="E5" t="str">
        <f t="shared" si="1"/>
        <v>Sprinkle Street</v>
      </c>
      <c r="F5">
        <v>207</v>
      </c>
      <c r="I5">
        <v>1</v>
      </c>
      <c r="J5" t="s">
        <v>6</v>
      </c>
      <c r="K5">
        <f t="shared" ref="K5:K11" si="2">SUMIF($D$3:$D$15,I5,$A$3:$A$15)</f>
        <v>207</v>
      </c>
      <c r="L5">
        <f t="shared" ref="L5:L11" si="3">SUMIF($B$3:$B$15,I5,$A$3:$A$15)</f>
        <v>207</v>
      </c>
      <c r="M5">
        <f t="shared" ref="M5:M11" si="4">K5-L5</f>
        <v>0</v>
      </c>
      <c r="N5">
        <v>0</v>
      </c>
    </row>
    <row r="6" spans="1:14" x14ac:dyDescent="0.35">
      <c r="A6" s="16">
        <v>0</v>
      </c>
      <c r="B6" s="7">
        <v>2</v>
      </c>
      <c r="C6" t="str">
        <f t="shared" si="0"/>
        <v>Praline Park</v>
      </c>
      <c r="D6" s="7">
        <v>3</v>
      </c>
      <c r="E6" t="str">
        <f t="shared" si="1"/>
        <v>Sherbet Shoreline</v>
      </c>
      <c r="F6">
        <v>123</v>
      </c>
      <c r="I6">
        <v>2</v>
      </c>
      <c r="J6" t="s">
        <v>7</v>
      </c>
      <c r="K6">
        <f t="shared" si="2"/>
        <v>181</v>
      </c>
      <c r="L6">
        <f t="shared" si="3"/>
        <v>181</v>
      </c>
      <c r="M6">
        <f t="shared" si="4"/>
        <v>0</v>
      </c>
      <c r="N6">
        <v>0</v>
      </c>
    </row>
    <row r="7" spans="1:14" x14ac:dyDescent="0.35">
      <c r="A7" s="10">
        <v>181</v>
      </c>
      <c r="B7" s="7">
        <v>2</v>
      </c>
      <c r="C7" t="str">
        <f t="shared" si="0"/>
        <v>Praline Park</v>
      </c>
      <c r="D7" s="7">
        <v>5</v>
      </c>
      <c r="E7" t="str">
        <f t="shared" si="1"/>
        <v>Taffy Tundra</v>
      </c>
      <c r="F7">
        <v>243</v>
      </c>
      <c r="I7">
        <v>3</v>
      </c>
      <c r="J7" t="s">
        <v>8</v>
      </c>
      <c r="K7">
        <f t="shared" si="2"/>
        <v>0</v>
      </c>
      <c r="L7">
        <f t="shared" si="3"/>
        <v>0</v>
      </c>
      <c r="M7">
        <f t="shared" si="4"/>
        <v>0</v>
      </c>
      <c r="N7">
        <v>0</v>
      </c>
    </row>
    <row r="8" spans="1:14" x14ac:dyDescent="0.35">
      <c r="A8" s="16">
        <v>0</v>
      </c>
      <c r="B8" s="7">
        <v>3</v>
      </c>
      <c r="C8" t="str">
        <f t="shared" si="0"/>
        <v>Sherbet Shoreline</v>
      </c>
      <c r="D8" s="7">
        <v>4</v>
      </c>
      <c r="E8" t="str">
        <f t="shared" si="1"/>
        <v>Sprinkle Street</v>
      </c>
      <c r="F8">
        <v>128</v>
      </c>
      <c r="I8">
        <v>4</v>
      </c>
      <c r="J8" t="s">
        <v>9</v>
      </c>
      <c r="K8">
        <f t="shared" si="2"/>
        <v>207</v>
      </c>
      <c r="L8">
        <f t="shared" si="3"/>
        <v>207</v>
      </c>
      <c r="M8">
        <f t="shared" si="4"/>
        <v>0</v>
      </c>
      <c r="N8">
        <v>0</v>
      </c>
    </row>
    <row r="9" spans="1:14" x14ac:dyDescent="0.35">
      <c r="A9" s="10">
        <v>146</v>
      </c>
      <c r="B9" s="7">
        <v>4</v>
      </c>
      <c r="C9" t="str">
        <f t="shared" si="0"/>
        <v>Sprinkle Street</v>
      </c>
      <c r="D9" s="7">
        <v>7</v>
      </c>
      <c r="E9" t="str">
        <f t="shared" si="1"/>
        <v>Waffle Cone Wonderland</v>
      </c>
      <c r="F9">
        <v>146</v>
      </c>
      <c r="I9">
        <v>5</v>
      </c>
      <c r="J9" t="s">
        <v>10</v>
      </c>
      <c r="K9">
        <f t="shared" si="2"/>
        <v>181</v>
      </c>
      <c r="L9">
        <f t="shared" si="3"/>
        <v>181</v>
      </c>
      <c r="M9">
        <f t="shared" si="4"/>
        <v>0</v>
      </c>
      <c r="N9">
        <v>0</v>
      </c>
    </row>
    <row r="10" spans="1:14" x14ac:dyDescent="0.35">
      <c r="A10" s="16">
        <v>61</v>
      </c>
      <c r="B10" s="7">
        <v>4</v>
      </c>
      <c r="C10" t="str">
        <f t="shared" si="0"/>
        <v>Sprinkle Street</v>
      </c>
      <c r="D10" s="7">
        <v>6</v>
      </c>
      <c r="E10" t="str">
        <f t="shared" si="1"/>
        <v>Vanilla Valley</v>
      </c>
      <c r="F10">
        <v>129</v>
      </c>
      <c r="I10">
        <v>6</v>
      </c>
      <c r="J10" t="s">
        <v>11</v>
      </c>
      <c r="K10">
        <f t="shared" si="2"/>
        <v>181</v>
      </c>
      <c r="L10">
        <f t="shared" si="3"/>
        <v>181</v>
      </c>
      <c r="M10">
        <f t="shared" si="4"/>
        <v>0</v>
      </c>
      <c r="N10">
        <v>0</v>
      </c>
    </row>
    <row r="11" spans="1:14" x14ac:dyDescent="0.35">
      <c r="A11" s="16">
        <v>61</v>
      </c>
      <c r="B11" s="7">
        <v>5</v>
      </c>
      <c r="C11" t="str">
        <f t="shared" si="0"/>
        <v>Taffy Tundra</v>
      </c>
      <c r="D11" s="7">
        <v>7</v>
      </c>
      <c r="E11" t="str">
        <f t="shared" si="1"/>
        <v>Waffle Cone Wonderland</v>
      </c>
      <c r="F11">
        <v>93</v>
      </c>
      <c r="I11">
        <v>7</v>
      </c>
      <c r="J11" t="s">
        <v>12</v>
      </c>
      <c r="K11">
        <f t="shared" si="2"/>
        <v>388</v>
      </c>
      <c r="L11">
        <f t="shared" si="3"/>
        <v>388</v>
      </c>
      <c r="M11">
        <f t="shared" si="4"/>
        <v>0</v>
      </c>
      <c r="N11">
        <v>0</v>
      </c>
    </row>
    <row r="12" spans="1:14" x14ac:dyDescent="0.35">
      <c r="A12" s="16">
        <v>0</v>
      </c>
      <c r="B12" s="7">
        <v>5</v>
      </c>
      <c r="C12" t="str">
        <f t="shared" si="0"/>
        <v>Taffy Tundra</v>
      </c>
      <c r="D12" s="7">
        <v>4</v>
      </c>
      <c r="E12" t="str">
        <f t="shared" si="1"/>
        <v>Sprinkle Street</v>
      </c>
      <c r="F12">
        <v>323</v>
      </c>
    </row>
    <row r="13" spans="1:14" x14ac:dyDescent="0.35">
      <c r="A13" s="10">
        <v>120</v>
      </c>
      <c r="B13" s="7">
        <v>5</v>
      </c>
      <c r="C13" t="str">
        <f t="shared" si="0"/>
        <v>Taffy Tundra</v>
      </c>
      <c r="D13" s="7">
        <v>6</v>
      </c>
      <c r="E13" t="str">
        <f t="shared" si="1"/>
        <v>Vanilla Valley</v>
      </c>
      <c r="F13">
        <v>120</v>
      </c>
    </row>
    <row r="14" spans="1:14" x14ac:dyDescent="0.35">
      <c r="A14" s="16">
        <v>181</v>
      </c>
      <c r="B14" s="7">
        <v>6</v>
      </c>
      <c r="C14" t="str">
        <f t="shared" si="0"/>
        <v>Vanilla Valley</v>
      </c>
      <c r="D14" s="7">
        <v>7</v>
      </c>
      <c r="E14" t="str">
        <f t="shared" si="1"/>
        <v>Waffle Cone Wonderland</v>
      </c>
      <c r="F14">
        <v>192</v>
      </c>
    </row>
    <row r="15" spans="1:14" x14ac:dyDescent="0.35">
      <c r="A15" s="16">
        <v>388</v>
      </c>
      <c r="B15" s="7">
        <v>7</v>
      </c>
      <c r="C15" t="str">
        <f t="shared" si="0"/>
        <v>Waffle Cone Wonderland</v>
      </c>
      <c r="D15" s="7">
        <v>0</v>
      </c>
      <c r="E15" t="str">
        <f t="shared" si="1"/>
        <v>Butter Pecan Bluff</v>
      </c>
      <c r="F15">
        <f>F9+F11+F14</f>
        <v>431</v>
      </c>
    </row>
  </sheetData>
  <mergeCells count="2">
    <mergeCell ref="N2:N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0B20-2426-4D34-A713-7F324429B2AE}">
  <dimension ref="A1:P16"/>
  <sheetViews>
    <sheetView zoomScale="68" workbookViewId="0">
      <selection activeCell="M10" sqref="M10:M12"/>
    </sheetView>
  </sheetViews>
  <sheetFormatPr defaultRowHeight="14.5" x14ac:dyDescent="0.35"/>
  <cols>
    <col min="3" max="3" width="13.1796875" customWidth="1"/>
    <col min="9" max="9" width="23.36328125" customWidth="1"/>
  </cols>
  <sheetData>
    <row r="1" spans="1:16" ht="15" thickBot="1" x14ac:dyDescent="0.4">
      <c r="B1" s="20" t="s">
        <v>13</v>
      </c>
      <c r="C1" s="20"/>
      <c r="D1" s="20"/>
      <c r="E1" s="1">
        <f>A13</f>
        <v>9</v>
      </c>
    </row>
    <row r="3" spans="1:16" x14ac:dyDescent="0.35">
      <c r="A3" s="21" t="s">
        <v>14</v>
      </c>
      <c r="B3" s="23" t="s">
        <v>15</v>
      </c>
      <c r="C3" s="23"/>
      <c r="D3" s="23"/>
      <c r="E3" s="23"/>
      <c r="F3" s="21" t="s">
        <v>16</v>
      </c>
      <c r="H3" s="2"/>
      <c r="I3" s="2"/>
      <c r="J3" s="2"/>
      <c r="K3" s="2"/>
      <c r="L3" s="2"/>
      <c r="M3" s="21" t="s">
        <v>17</v>
      </c>
      <c r="O3" t="s">
        <v>0</v>
      </c>
      <c r="P3" t="s">
        <v>1</v>
      </c>
    </row>
    <row r="4" spans="1:16" ht="15" thickBot="1" x14ac:dyDescent="0.4">
      <c r="A4" s="22"/>
      <c r="B4" s="24" t="s">
        <v>18</v>
      </c>
      <c r="C4" s="24"/>
      <c r="D4" s="25" t="s">
        <v>19</v>
      </c>
      <c r="E4" s="25"/>
      <c r="F4" s="22"/>
      <c r="H4" s="26" t="s">
        <v>20</v>
      </c>
      <c r="I4" s="26"/>
      <c r="J4" s="3" t="s">
        <v>21</v>
      </c>
      <c r="K4" s="5" t="s">
        <v>22</v>
      </c>
      <c r="L4" s="4" t="s">
        <v>23</v>
      </c>
      <c r="M4" s="22"/>
      <c r="O4">
        <v>0</v>
      </c>
      <c r="P4">
        <v>1</v>
      </c>
    </row>
    <row r="5" spans="1:16" ht="15" thickTop="1" x14ac:dyDescent="0.35">
      <c r="A5" s="6">
        <v>5</v>
      </c>
      <c r="B5" s="7">
        <v>0</v>
      </c>
      <c r="C5" t="e">
        <f>VLOOKUP(B5,$I$5:$J$12,2,0)</f>
        <v>#N/A</v>
      </c>
      <c r="D5" s="7">
        <v>1</v>
      </c>
      <c r="E5" t="e">
        <f>_xlfn.XLOOKUP(D5,$I$5:$I$12,$J$5:$J$12)</f>
        <v>#N/A</v>
      </c>
      <c r="F5" s="7">
        <v>6</v>
      </c>
      <c r="H5" s="7">
        <v>0</v>
      </c>
      <c r="I5" t="s">
        <v>5</v>
      </c>
      <c r="J5" s="8">
        <f>SUMIF($E$5:$E$13,H5,$B$5:$B$13)</f>
        <v>0</v>
      </c>
      <c r="K5" s="8">
        <f>SUMIF($C$6:$C$14,H5,$B$6:$B$14)</f>
        <v>0</v>
      </c>
      <c r="L5" s="8">
        <f>J5-K5</f>
        <v>0</v>
      </c>
      <c r="M5" s="7">
        <v>0</v>
      </c>
      <c r="O5">
        <v>0</v>
      </c>
      <c r="P5">
        <v>2</v>
      </c>
    </row>
    <row r="6" spans="1:16" x14ac:dyDescent="0.35">
      <c r="A6" s="6">
        <v>4</v>
      </c>
      <c r="B6" s="7">
        <v>0</v>
      </c>
      <c r="C6" t="e">
        <f t="shared" ref="C6:C16" si="0">VLOOKUP(B6,$I$5:$J$12,2,0)</f>
        <v>#N/A</v>
      </c>
      <c r="D6" s="7">
        <v>2</v>
      </c>
      <c r="E6" t="e">
        <f t="shared" ref="E6:E16" si="1">_xlfn.XLOOKUP(D6,$I$5:$I$12,$J$5:$J$12)</f>
        <v>#N/A</v>
      </c>
      <c r="F6" s="7">
        <v>4</v>
      </c>
      <c r="H6" s="7">
        <v>1</v>
      </c>
      <c r="I6" t="s">
        <v>6</v>
      </c>
      <c r="J6" s="8">
        <f t="shared" ref="J6:J12" si="2">SUMIF($E$5:$E$13,H6,$B$5:$B$13)</f>
        <v>0</v>
      </c>
      <c r="K6" s="8">
        <f t="shared" ref="K6:K12" si="3">SUMIF($C$6:$C$14,H6,$B$6:$B$14)</f>
        <v>0</v>
      </c>
      <c r="L6" s="8">
        <f t="shared" ref="L6:L12" si="4">J6-K6</f>
        <v>0</v>
      </c>
      <c r="M6" s="7">
        <v>0</v>
      </c>
      <c r="O6">
        <v>0</v>
      </c>
      <c r="P6">
        <v>3</v>
      </c>
    </row>
    <row r="7" spans="1:16" x14ac:dyDescent="0.35">
      <c r="A7" s="6">
        <v>3</v>
      </c>
      <c r="B7" s="7">
        <v>1</v>
      </c>
      <c r="C7" t="e">
        <f t="shared" si="0"/>
        <v>#N/A</v>
      </c>
      <c r="D7" s="7">
        <v>4</v>
      </c>
      <c r="E7" t="e">
        <f t="shared" si="1"/>
        <v>#N/A</v>
      </c>
      <c r="F7" s="7">
        <v>3</v>
      </c>
      <c r="H7" s="7">
        <v>2</v>
      </c>
      <c r="I7" t="s">
        <v>7</v>
      </c>
      <c r="J7" s="8">
        <f t="shared" si="2"/>
        <v>0</v>
      </c>
      <c r="K7" s="8">
        <f t="shared" si="3"/>
        <v>0</v>
      </c>
      <c r="L7" s="8">
        <f t="shared" si="4"/>
        <v>0</v>
      </c>
      <c r="M7" s="7">
        <v>0</v>
      </c>
      <c r="O7">
        <v>1</v>
      </c>
      <c r="P7">
        <v>4</v>
      </c>
    </row>
    <row r="8" spans="1:16" x14ac:dyDescent="0.35">
      <c r="A8" s="6">
        <v>2</v>
      </c>
      <c r="B8" s="7">
        <v>2</v>
      </c>
      <c r="C8" t="e">
        <f t="shared" si="0"/>
        <v>#N/A</v>
      </c>
      <c r="D8" s="7">
        <v>3</v>
      </c>
      <c r="E8" t="e">
        <f t="shared" si="1"/>
        <v>#N/A</v>
      </c>
      <c r="F8" s="7">
        <v>2</v>
      </c>
      <c r="H8" s="7">
        <v>3</v>
      </c>
      <c r="I8" t="s">
        <v>8</v>
      </c>
      <c r="J8" s="8">
        <f t="shared" si="2"/>
        <v>0</v>
      </c>
      <c r="K8" s="8">
        <f t="shared" si="3"/>
        <v>0</v>
      </c>
      <c r="L8" s="8">
        <f t="shared" si="4"/>
        <v>0</v>
      </c>
      <c r="M8" s="7">
        <v>0</v>
      </c>
      <c r="O8">
        <v>2</v>
      </c>
      <c r="P8">
        <v>3</v>
      </c>
    </row>
    <row r="9" spans="1:16" x14ac:dyDescent="0.35">
      <c r="A9" s="6">
        <v>2</v>
      </c>
      <c r="B9" s="7">
        <v>2</v>
      </c>
      <c r="C9" t="e">
        <f t="shared" si="0"/>
        <v>#N/A</v>
      </c>
      <c r="D9" s="7">
        <v>5</v>
      </c>
      <c r="E9" t="e">
        <f t="shared" si="1"/>
        <v>#N/A</v>
      </c>
      <c r="F9" s="7">
        <v>25</v>
      </c>
      <c r="H9" s="7">
        <v>4</v>
      </c>
      <c r="I9" t="s">
        <v>9</v>
      </c>
      <c r="J9" s="8">
        <f t="shared" si="2"/>
        <v>0</v>
      </c>
      <c r="K9" s="8">
        <f t="shared" si="3"/>
        <v>0</v>
      </c>
      <c r="L9" s="8">
        <f t="shared" si="4"/>
        <v>0</v>
      </c>
      <c r="M9" s="7">
        <v>0</v>
      </c>
      <c r="O9">
        <v>2</v>
      </c>
      <c r="P9">
        <v>5</v>
      </c>
    </row>
    <row r="10" spans="1:16" x14ac:dyDescent="0.35">
      <c r="A10" s="6">
        <v>2</v>
      </c>
      <c r="B10" s="7">
        <v>3</v>
      </c>
      <c r="C10" t="e">
        <f t="shared" si="0"/>
        <v>#N/A</v>
      </c>
      <c r="D10" s="7">
        <v>4</v>
      </c>
      <c r="E10" t="e">
        <f t="shared" si="1"/>
        <v>#N/A</v>
      </c>
      <c r="F10" s="7">
        <v>5</v>
      </c>
      <c r="H10" s="7">
        <v>5</v>
      </c>
      <c r="I10" t="s">
        <v>10</v>
      </c>
      <c r="J10" s="8">
        <f t="shared" si="2"/>
        <v>0</v>
      </c>
      <c r="K10" s="8">
        <f t="shared" si="3"/>
        <v>0</v>
      </c>
      <c r="L10" s="8">
        <f t="shared" si="4"/>
        <v>0</v>
      </c>
      <c r="M10" s="7">
        <v>0</v>
      </c>
      <c r="O10">
        <v>3</v>
      </c>
      <c r="P10">
        <v>4</v>
      </c>
    </row>
    <row r="11" spans="1:16" x14ac:dyDescent="0.35">
      <c r="A11" s="6">
        <v>5</v>
      </c>
      <c r="B11" s="7">
        <v>4</v>
      </c>
      <c r="C11" t="e">
        <f t="shared" si="0"/>
        <v>#N/A</v>
      </c>
      <c r="D11" s="7">
        <v>7</v>
      </c>
      <c r="E11" t="e">
        <f t="shared" si="1"/>
        <v>#N/A</v>
      </c>
      <c r="F11" s="7">
        <v>6</v>
      </c>
      <c r="H11" s="7">
        <v>6</v>
      </c>
      <c r="I11" t="s">
        <v>11</v>
      </c>
      <c r="J11" s="8">
        <f t="shared" si="2"/>
        <v>0</v>
      </c>
      <c r="K11" s="8">
        <f t="shared" si="3"/>
        <v>0</v>
      </c>
      <c r="L11" s="8">
        <f t="shared" si="4"/>
        <v>0</v>
      </c>
      <c r="M11" s="7">
        <v>0</v>
      </c>
      <c r="O11">
        <v>4</v>
      </c>
      <c r="P11">
        <v>7</v>
      </c>
    </row>
    <row r="12" spans="1:16" x14ac:dyDescent="0.35">
      <c r="A12" s="6">
        <v>4</v>
      </c>
      <c r="B12" s="7">
        <v>4</v>
      </c>
      <c r="C12" t="e">
        <f t="shared" si="0"/>
        <v>#N/A</v>
      </c>
      <c r="D12" s="7">
        <v>6</v>
      </c>
      <c r="E12" t="e">
        <f t="shared" si="1"/>
        <v>#N/A</v>
      </c>
      <c r="F12" s="7">
        <v>4</v>
      </c>
      <c r="H12" s="7">
        <v>7</v>
      </c>
      <c r="I12" t="s">
        <v>12</v>
      </c>
      <c r="J12" s="8">
        <f t="shared" si="2"/>
        <v>0</v>
      </c>
      <c r="K12" s="8">
        <f t="shared" si="3"/>
        <v>0</v>
      </c>
      <c r="L12" s="8">
        <f t="shared" si="4"/>
        <v>0</v>
      </c>
      <c r="M12" s="7">
        <v>0</v>
      </c>
      <c r="O12">
        <v>4</v>
      </c>
      <c r="P12">
        <v>6</v>
      </c>
    </row>
    <row r="13" spans="1:16" x14ac:dyDescent="0.35">
      <c r="A13" s="6">
        <v>9</v>
      </c>
      <c r="B13" s="7">
        <v>5</v>
      </c>
      <c r="C13" t="e">
        <f t="shared" si="0"/>
        <v>#N/A</v>
      </c>
      <c r="D13" s="7">
        <v>7</v>
      </c>
      <c r="E13" t="e">
        <f t="shared" si="1"/>
        <v>#N/A</v>
      </c>
      <c r="F13" s="7">
        <v>10</v>
      </c>
      <c r="O13">
        <v>5</v>
      </c>
      <c r="P13">
        <v>7</v>
      </c>
    </row>
    <row r="14" spans="1:16" x14ac:dyDescent="0.35">
      <c r="B14" s="7">
        <v>5</v>
      </c>
      <c r="C14" t="e">
        <f t="shared" si="0"/>
        <v>#N/A</v>
      </c>
      <c r="D14" s="7">
        <v>4</v>
      </c>
      <c r="E14" t="e">
        <f t="shared" si="1"/>
        <v>#N/A</v>
      </c>
      <c r="O14">
        <v>5</v>
      </c>
      <c r="P14">
        <v>4</v>
      </c>
    </row>
    <row r="15" spans="1:16" x14ac:dyDescent="0.35">
      <c r="B15" s="7">
        <v>5</v>
      </c>
      <c r="C15" t="e">
        <f t="shared" si="0"/>
        <v>#N/A</v>
      </c>
      <c r="D15" s="7">
        <v>6</v>
      </c>
      <c r="E15" t="e">
        <f t="shared" si="1"/>
        <v>#N/A</v>
      </c>
      <c r="O15">
        <v>5</v>
      </c>
      <c r="P15">
        <v>6</v>
      </c>
    </row>
    <row r="16" spans="1:16" x14ac:dyDescent="0.35">
      <c r="B16" s="7">
        <v>6</v>
      </c>
      <c r="C16" t="e">
        <f t="shared" si="0"/>
        <v>#N/A</v>
      </c>
      <c r="D16" s="7">
        <v>7</v>
      </c>
      <c r="E16" t="e">
        <f t="shared" si="1"/>
        <v>#N/A</v>
      </c>
      <c r="O16">
        <v>6</v>
      </c>
      <c r="P16">
        <v>7</v>
      </c>
    </row>
  </sheetData>
  <mergeCells count="8">
    <mergeCell ref="B1:D1"/>
    <mergeCell ref="A3:A4"/>
    <mergeCell ref="B3:E3"/>
    <mergeCell ref="F3:F4"/>
    <mergeCell ref="M3:M4"/>
    <mergeCell ref="B4:C4"/>
    <mergeCell ref="D4:E4"/>
    <mergeCell ref="H4:I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853569-e95e-4378-8926-ab9501a771a3}" enabled="0" method="" siteId="{6c853569-e95e-4378-8926-ab9501a771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First Model</vt:lpstr>
      <vt:lpstr>Second Model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Yaiden Porcayo</cp:lastModifiedBy>
  <dcterms:created xsi:type="dcterms:W3CDTF">2025-03-27T00:53:21Z</dcterms:created>
  <dcterms:modified xsi:type="dcterms:W3CDTF">2025-05-05T04:28:51Z</dcterms:modified>
</cp:coreProperties>
</file>