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kob\software\TU\TFR_temp\electrical\wiring harness\"/>
    </mc:Choice>
  </mc:AlternateContent>
  <xr:revisionPtr revIDLastSave="0" documentId="13_ncr:1_{6E4F6897-EC99-4890-B207-65AEB2E3AB31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Aggregate BOM" sheetId="1" r:id="rId1"/>
    <sheet name="Stripp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2" l="1"/>
  <c r="E41" i="2" s="1"/>
  <c r="F41" i="2" s="1"/>
  <c r="D42" i="2"/>
  <c r="E42" i="2"/>
  <c r="F42" i="2" s="1"/>
  <c r="D2" i="2"/>
  <c r="E2" i="2" s="1"/>
  <c r="F2" i="2" s="1"/>
  <c r="D7" i="2"/>
  <c r="E7" i="2" s="1"/>
  <c r="F7" i="2" s="1"/>
  <c r="D11" i="2"/>
  <c r="E11" i="2" s="1"/>
  <c r="D8" i="2"/>
  <c r="E8" i="2" s="1"/>
  <c r="D27" i="2"/>
  <c r="E27" i="2" s="1"/>
  <c r="D28" i="2"/>
  <c r="E28" i="2" s="1"/>
  <c r="D29" i="2"/>
  <c r="E29" i="2" s="1"/>
  <c r="D30" i="2"/>
  <c r="E30" i="2" s="1"/>
  <c r="D6" i="2"/>
  <c r="E6" i="2" s="1"/>
  <c r="D4" i="2"/>
  <c r="E4" i="2" s="1"/>
  <c r="D16" i="2"/>
  <c r="E16" i="2" s="1"/>
  <c r="D13" i="2"/>
  <c r="E13" i="2" s="1"/>
  <c r="D18" i="2"/>
  <c r="E18" i="2" s="1"/>
  <c r="D21" i="2"/>
  <c r="E21" i="2" s="1"/>
  <c r="D20" i="2"/>
  <c r="E20" i="2" s="1"/>
  <c r="D19" i="2"/>
  <c r="E19" i="2" s="1"/>
  <c r="D14" i="2"/>
  <c r="E14" i="2" s="1"/>
  <c r="D3" i="2"/>
  <c r="E3" i="2" s="1"/>
  <c r="D5" i="2"/>
  <c r="E5" i="2" s="1"/>
  <c r="D15" i="2"/>
  <c r="E15" i="2" s="1"/>
  <c r="D10" i="2"/>
  <c r="E10" i="2" s="1"/>
  <c r="D17" i="2"/>
  <c r="E17" i="2" s="1"/>
  <c r="D12" i="2"/>
  <c r="E12" i="2" s="1"/>
  <c r="D23" i="2"/>
  <c r="E23" i="2" s="1"/>
  <c r="D24" i="2"/>
  <c r="E24" i="2" s="1"/>
  <c r="D31" i="2"/>
  <c r="E31" i="2" s="1"/>
  <c r="F31" i="2" s="1"/>
  <c r="D26" i="2"/>
  <c r="E26" i="2" s="1"/>
  <c r="D25" i="2"/>
  <c r="E25" i="2" s="1"/>
  <c r="D9" i="2"/>
  <c r="E9" i="2" s="1"/>
  <c r="D22" i="2"/>
  <c r="E22" i="2" s="1"/>
  <c r="F23" i="2" l="1"/>
  <c r="F10" i="2"/>
  <c r="F21" i="2"/>
  <c r="F9" i="2"/>
  <c r="F28" i="2"/>
  <c r="F30" i="2"/>
  <c r="F26" i="2"/>
  <c r="F17" i="2"/>
  <c r="F5" i="2"/>
  <c r="F13" i="2"/>
  <c r="F14" i="2"/>
  <c r="F6" i="2"/>
  <c r="F18" i="2"/>
  <c r="F25" i="2"/>
  <c r="F24" i="2"/>
  <c r="F15" i="2"/>
  <c r="F8" i="2"/>
  <c r="F22" i="2"/>
  <c r="F3" i="2"/>
  <c r="F4" i="2"/>
  <c r="F19" i="2"/>
  <c r="F20" i="2"/>
  <c r="F29" i="2"/>
  <c r="F27" i="2"/>
  <c r="F12" i="2"/>
  <c r="F16" i="2"/>
  <c r="F11" i="2"/>
</calcChain>
</file>

<file path=xl/sharedStrings.xml><?xml version="1.0" encoding="utf-8"?>
<sst xmlns="http://schemas.openxmlformats.org/spreadsheetml/2006/main" count="282" uniqueCount="115">
  <si>
    <t>Aggregate BOM</t>
  </si>
  <si>
    <t>Type</t>
  </si>
  <si>
    <t>Part Number</t>
  </si>
  <si>
    <t>Manufacturer</t>
  </si>
  <si>
    <t>Description</t>
  </si>
  <si>
    <t>Internal Part Number</t>
  </si>
  <si>
    <t>System</t>
  </si>
  <si>
    <t>TFR 2024 Electrical System</t>
  </si>
  <si>
    <t>Id</t>
  </si>
  <si>
    <t>Quantity</t>
  </si>
  <si>
    <t>Usage</t>
  </si>
  <si>
    <t>Cable</t>
  </si>
  <si>
    <t>2 Wire 22 AWG shielded</t>
  </si>
  <si>
    <t>Generic Cable</t>
  </si>
  <si>
    <t>53 in</t>
  </si>
  <si>
    <t>3 Wire 22 AWG shielded</t>
  </si>
  <si>
    <t>≥ 134 in</t>
  </si>
  <si>
    <t>Connector</t>
  </si>
  <si>
    <t>10 Cavity</t>
  </si>
  <si>
    <t>Generic Connector</t>
  </si>
  <si>
    <t>2 Cavity</t>
  </si>
  <si>
    <t>3 Cavity</t>
  </si>
  <si>
    <t>4 Cavity</t>
  </si>
  <si>
    <t>6 Cavity</t>
  </si>
  <si>
    <t>Resistor</t>
  </si>
  <si>
    <t>Generic Resistor</t>
  </si>
  <si>
    <t>Ring Terminal</t>
  </si>
  <si>
    <t>18 AWG Gray</t>
  </si>
  <si>
    <t>Generic Ring Terminal</t>
  </si>
  <si>
    <t>Splice</t>
  </si>
  <si>
    <t>Generic Splice</t>
  </si>
  <si>
    <t>Wire</t>
  </si>
  <si>
    <t>18 AWG Black</t>
  </si>
  <si>
    <t>Generic Wire</t>
  </si>
  <si>
    <t>≥ 114 in</t>
  </si>
  <si>
    <t>18 AWG Red</t>
  </si>
  <si>
    <t>18 AWG White-Black</t>
  </si>
  <si>
    <t>30 in</t>
  </si>
  <si>
    <t>18 AWG White-Blue</t>
  </si>
  <si>
    <t>18 AWG White-Green</t>
  </si>
  <si>
    <t>18 AWG White-Red</t>
  </si>
  <si>
    <t>22 AWG Black</t>
  </si>
  <si>
    <t>307 in</t>
  </si>
  <si>
    <t>22 AWG Black - White</t>
  </si>
  <si>
    <t>≥ 511 in</t>
  </si>
  <si>
    <t>22 AWG Blue</t>
  </si>
  <si>
    <t>106 in</t>
  </si>
  <si>
    <t>22 AWG Brown</t>
  </si>
  <si>
    <t>112 in</t>
  </si>
  <si>
    <t>22 AWG Gray - Black Stripe</t>
  </si>
  <si>
    <t>71 in</t>
  </si>
  <si>
    <t>22 AWG Gray - Blue Stripe</t>
  </si>
  <si>
    <t>65 in</t>
  </si>
  <si>
    <t>22 AWG Gray - Green Stripe</t>
  </si>
  <si>
    <t>68 in</t>
  </si>
  <si>
    <t>22 AWG Gray - Red Stripe</t>
  </si>
  <si>
    <t>22 AWG Green</t>
  </si>
  <si>
    <t>109 in</t>
  </si>
  <si>
    <t>22 AWG Orange</t>
  </si>
  <si>
    <t>≥ 584 in</t>
  </si>
  <si>
    <t>22 AWG Pink</t>
  </si>
  <si>
    <t>≥ 1367 in</t>
  </si>
  <si>
    <t>22 AWG Violet</t>
  </si>
  <si>
    <t>318 in</t>
  </si>
  <si>
    <t>22 AWG Yellow</t>
  </si>
  <si>
    <t>LAMBDA CABLE</t>
  </si>
  <si>
    <t>1 Cavity</t>
  </si>
  <si>
    <t>12 Cavity</t>
  </si>
  <si>
    <t>Unspecified gauge Gray</t>
  </si>
  <si>
    <t>10 AWG Black</t>
  </si>
  <si>
    <t>115 in</t>
  </si>
  <si>
    <t>14 AWG Black</t>
  </si>
  <si>
    <t>81 in</t>
  </si>
  <si>
    <t>14 AWG Red</t>
  </si>
  <si>
    <t>113 in</t>
  </si>
  <si>
    <t>22 AWG Red</t>
  </si>
  <si>
    <t>47 in</t>
  </si>
  <si>
    <t>22 AWG White-Black</t>
  </si>
  <si>
    <t>35 in</t>
  </si>
  <si>
    <t>22 AWG White-Blue</t>
  </si>
  <si>
    <t>29 in</t>
  </si>
  <si>
    <t>22 AWG White-Green</t>
  </si>
  <si>
    <t>32 in</t>
  </si>
  <si>
    <t>22 AWG White-Red</t>
  </si>
  <si>
    <t>14-12 AWG Gray</t>
  </si>
  <si>
    <t>10 AWG Red</t>
  </si>
  <si>
    <t>120 in</t>
  </si>
  <si>
    <t>Difference</t>
  </si>
  <si>
    <t>Order QTY</t>
  </si>
  <si>
    <t>QTY (in)</t>
  </si>
  <si>
    <t>QTY (ft)</t>
  </si>
  <si>
    <t>DTM-2S Black</t>
  </si>
  <si>
    <t>DTM-2P Black</t>
  </si>
  <si>
    <t>DTM-3S Black</t>
  </si>
  <si>
    <t>DTM-3P Black</t>
  </si>
  <si>
    <t>DTM-6P Black</t>
  </si>
  <si>
    <t>DTM-6S Black</t>
  </si>
  <si>
    <t>10-8 AWG Ring Terminal</t>
  </si>
  <si>
    <t>Terminal</t>
  </si>
  <si>
    <t>14-12 AWG Ring Terminal</t>
  </si>
  <si>
    <t>Heatshrink</t>
  </si>
  <si>
    <t>3/4" Raychem DR-25</t>
  </si>
  <si>
    <t>Solder boi</t>
  </si>
  <si>
    <t>Barrel boi</t>
  </si>
  <si>
    <t>injector boi</t>
  </si>
  <si>
    <t>coil boi</t>
  </si>
  <si>
    <t>anderson boi</t>
  </si>
  <si>
    <t>Deutch Size 16 Open Barrel Pin</t>
  </si>
  <si>
    <t>Deutch Size 16 Open Barrel Socket</t>
  </si>
  <si>
    <t>Deutch Size 20 Open Barrel Pin</t>
  </si>
  <si>
    <t>Deutch Size 20 Open Barrel Socket</t>
  </si>
  <si>
    <t>Notes</t>
  </si>
  <si>
    <t>Jump</t>
  </si>
  <si>
    <t>dash</t>
  </si>
  <si>
    <t>sensors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</si>
</sst>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164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2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6">
    <dxf>
      <numFmt numFmtId="164" formatCode="0.0"/>
    </dxf>
    <dxf>
      <numFmt numFmtId="1" formatCode="0"/>
    </dxf>
    <dxf>
      <numFmt numFmtId="164" formatCode="0.0"/>
    </dxf>
    <dxf>
      <numFmt numFmtId="164" formatCode="0.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3B2EB8-AA16-4DEB-8128-9909FC5C673A}" name="Table2" displayName="Table2" ref="A1:G52" totalsRowShown="0" headerRowDxfId="5">
  <autoFilter ref="A1:G52" xr:uid="{6F3B2EB8-AA16-4DEB-8128-9909FC5C673A}"/>
  <sortState xmlns:xlrd2="http://schemas.microsoft.com/office/spreadsheetml/2017/richdata2" ref="A2:G52">
    <sortCondition descending="1" ref="C1:C52"/>
  </sortState>
  <tableColumns count="7">
    <tableColumn id="1" xr3:uid="{2D3C575C-12E4-4A1E-911D-24A3B98C15D0}" name="Type"/>
    <tableColumn id="2" xr3:uid="{0264DBD3-75E8-4DC0-9E69-7C4168F92D27}" name="Part Number" dataDxfId="4"/>
    <tableColumn id="3" xr3:uid="{D2F850D3-7019-4DF4-A212-4B999BD5F25C}" name="QTY (in)" dataDxfId="3"/>
    <tableColumn id="4" xr3:uid="{9A8C6AC5-7612-4EDC-8E1E-D6F925DB78EA}" name="QTY (ft)" dataDxfId="2">
      <calculatedColumnFormula>C2/12</calculatedColumnFormula>
    </tableColumn>
    <tableColumn id="6" xr3:uid="{2CEF3374-ED1D-4574-81F3-FA6578FDAF5A}" name="Order QTY" dataDxfId="1">
      <calculatedColumnFormula>ROUND(IF(Table2[[#This Row],[QTY (ft)]]&lt;=15,25, Table2[[#This Row],[QTY (ft)]]*1.5),0)</calculatedColumnFormula>
    </tableColumn>
    <tableColumn id="7" xr3:uid="{847B7A9B-D451-4F68-A29A-D3727315762A}" name="Difference" dataDxfId="0">
      <calculatedColumnFormula>Table2[[#This Row],[Order QTY]]-Table2[[#This Row],[QTY (ft)]]</calculatedColumnFormula>
    </tableColumn>
    <tableColumn id="5" xr3:uid="{1C95EFCE-A77C-4E82-ABE5-1467714AFC62}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workbookViewId="0">
      <selection sqref="A1:G1"/>
    </sheetView>
  </sheetViews>
  <sheetFormatPr defaultRowHeight="14.4" x14ac:dyDescent="0.55000000000000004"/>
  <cols>
    <col min="1" max="1" width="2.62890625" bestFit="1" customWidth="1"/>
    <col min="2" max="2" width="16.26171875" customWidth="1"/>
    <col min="3" max="3" width="11.41796875" bestFit="1" customWidth="1"/>
    <col min="4" max="4" width="21.41796875" bestFit="1" customWidth="1"/>
    <col min="5" max="5" width="17.20703125" bestFit="1" customWidth="1"/>
    <col min="6" max="6" width="7.68359375" bestFit="1" customWidth="1"/>
    <col min="7" max="7" width="5.47265625" bestFit="1" customWidth="1"/>
  </cols>
  <sheetData>
    <row r="1" spans="1:7" x14ac:dyDescent="0.55000000000000004">
      <c r="A1" s="17" t="s">
        <v>0</v>
      </c>
      <c r="B1" s="17"/>
      <c r="C1" s="17"/>
      <c r="D1" s="17"/>
      <c r="E1" s="17"/>
      <c r="F1" s="17"/>
      <c r="G1" s="17"/>
    </row>
    <row r="2" spans="1:7" x14ac:dyDescent="0.55000000000000004">
      <c r="A2" s="16" t="s">
        <v>1</v>
      </c>
      <c r="B2" s="15"/>
      <c r="C2" s="15" t="s">
        <v>6</v>
      </c>
      <c r="D2" s="15"/>
      <c r="E2" s="15"/>
      <c r="F2" s="15"/>
      <c r="G2" s="15"/>
    </row>
    <row r="3" spans="1:7" x14ac:dyDescent="0.55000000000000004">
      <c r="A3" s="16" t="s">
        <v>2</v>
      </c>
      <c r="B3" s="15"/>
      <c r="C3" s="15" t="s">
        <v>7</v>
      </c>
      <c r="D3" s="15"/>
      <c r="E3" s="15"/>
      <c r="F3" s="15"/>
      <c r="G3" s="15"/>
    </row>
    <row r="4" spans="1:7" x14ac:dyDescent="0.55000000000000004">
      <c r="A4" s="16" t="s">
        <v>3</v>
      </c>
      <c r="B4" s="15"/>
      <c r="C4" s="15"/>
      <c r="D4" s="15"/>
      <c r="E4" s="15"/>
      <c r="F4" s="15"/>
      <c r="G4" s="15"/>
    </row>
    <row r="5" spans="1:7" x14ac:dyDescent="0.55000000000000004">
      <c r="A5" s="16" t="s">
        <v>4</v>
      </c>
      <c r="B5" s="15"/>
      <c r="C5" s="15"/>
      <c r="D5" s="15"/>
      <c r="E5" s="15"/>
      <c r="F5" s="15"/>
      <c r="G5" s="15"/>
    </row>
    <row r="6" spans="1:7" x14ac:dyDescent="0.55000000000000004">
      <c r="A6" s="16" t="s">
        <v>5</v>
      </c>
      <c r="B6" s="15"/>
      <c r="C6" s="15"/>
      <c r="D6" s="15"/>
      <c r="E6" s="15"/>
      <c r="F6" s="15"/>
      <c r="G6" s="15"/>
    </row>
    <row r="7" spans="1:7" x14ac:dyDescent="0.55000000000000004">
      <c r="A7" s="15"/>
      <c r="B7" s="15"/>
      <c r="C7" s="15"/>
      <c r="D7" s="15"/>
      <c r="E7" s="15"/>
      <c r="F7" s="15"/>
      <c r="G7" s="15"/>
    </row>
    <row r="8" spans="1:7" x14ac:dyDescent="0.55000000000000004">
      <c r="A8" s="15"/>
      <c r="B8" s="15"/>
      <c r="C8" s="15"/>
      <c r="D8" s="15"/>
      <c r="E8" s="15"/>
      <c r="F8" s="15"/>
      <c r="G8" s="15"/>
    </row>
    <row r="9" spans="1:7" x14ac:dyDescent="0.55000000000000004">
      <c r="A9" s="4" t="s">
        <v>8</v>
      </c>
      <c r="B9" s="4" t="s">
        <v>1</v>
      </c>
      <c r="C9" s="4" t="s">
        <v>3</v>
      </c>
      <c r="D9" s="2" t="s">
        <v>2</v>
      </c>
      <c r="E9" s="4" t="s">
        <v>4</v>
      </c>
      <c r="F9" s="5" t="s">
        <v>9</v>
      </c>
      <c r="G9" s="4" t="s">
        <v>10</v>
      </c>
    </row>
    <row r="10" spans="1:7" x14ac:dyDescent="0.55000000000000004">
      <c r="A10">
        <v>1</v>
      </c>
      <c r="B10" t="s">
        <v>11</v>
      </c>
      <c r="D10" s="1" t="s">
        <v>12</v>
      </c>
      <c r="E10" t="s">
        <v>13</v>
      </c>
      <c r="F10" s="6" t="s">
        <v>14</v>
      </c>
    </row>
    <row r="11" spans="1:7" x14ac:dyDescent="0.55000000000000004">
      <c r="A11">
        <v>2</v>
      </c>
      <c r="B11" t="s">
        <v>11</v>
      </c>
      <c r="D11" s="1" t="s">
        <v>15</v>
      </c>
      <c r="E11" t="s">
        <v>13</v>
      </c>
      <c r="F11" s="6" t="s">
        <v>16</v>
      </c>
    </row>
    <row r="12" spans="1:7" x14ac:dyDescent="0.55000000000000004">
      <c r="A12">
        <v>3</v>
      </c>
      <c r="B12" t="s">
        <v>17</v>
      </c>
      <c r="D12" s="1" t="s">
        <v>18</v>
      </c>
      <c r="E12" t="s">
        <v>19</v>
      </c>
      <c r="F12" s="6">
        <v>4</v>
      </c>
    </row>
    <row r="13" spans="1:7" x14ac:dyDescent="0.55000000000000004">
      <c r="A13">
        <v>4</v>
      </c>
      <c r="B13" t="s">
        <v>17</v>
      </c>
      <c r="D13" s="1" t="s">
        <v>20</v>
      </c>
      <c r="E13" t="s">
        <v>19</v>
      </c>
      <c r="F13" s="6">
        <v>27</v>
      </c>
    </row>
    <row r="14" spans="1:7" x14ac:dyDescent="0.55000000000000004">
      <c r="A14">
        <v>5</v>
      </c>
      <c r="B14" t="s">
        <v>17</v>
      </c>
      <c r="D14" s="1" t="s">
        <v>21</v>
      </c>
      <c r="E14" t="s">
        <v>19</v>
      </c>
      <c r="F14" s="6">
        <v>15</v>
      </c>
    </row>
    <row r="15" spans="1:7" x14ac:dyDescent="0.55000000000000004">
      <c r="A15">
        <v>6</v>
      </c>
      <c r="B15" t="s">
        <v>17</v>
      </c>
      <c r="D15" s="1" t="s">
        <v>22</v>
      </c>
      <c r="E15" t="s">
        <v>19</v>
      </c>
      <c r="F15" s="6">
        <v>2</v>
      </c>
    </row>
    <row r="16" spans="1:7" x14ac:dyDescent="0.55000000000000004">
      <c r="A16">
        <v>7</v>
      </c>
      <c r="B16" t="s">
        <v>17</v>
      </c>
      <c r="D16" s="1" t="s">
        <v>23</v>
      </c>
      <c r="E16" t="s">
        <v>19</v>
      </c>
      <c r="F16" s="6">
        <v>4</v>
      </c>
    </row>
    <row r="17" spans="1:6" x14ac:dyDescent="0.55000000000000004">
      <c r="A17">
        <v>8</v>
      </c>
      <c r="B17" t="s">
        <v>24</v>
      </c>
      <c r="D17" s="1" t="s">
        <v>25</v>
      </c>
      <c r="E17" t="s">
        <v>25</v>
      </c>
      <c r="F17" s="6">
        <v>1</v>
      </c>
    </row>
    <row r="18" spans="1:6" x14ac:dyDescent="0.55000000000000004">
      <c r="A18">
        <v>9</v>
      </c>
      <c r="B18" t="s">
        <v>26</v>
      </c>
      <c r="D18" s="1" t="s">
        <v>27</v>
      </c>
      <c r="E18" t="s">
        <v>28</v>
      </c>
      <c r="F18" s="6">
        <v>6</v>
      </c>
    </row>
    <row r="19" spans="1:6" x14ac:dyDescent="0.55000000000000004">
      <c r="A19">
        <v>10</v>
      </c>
      <c r="B19" t="s">
        <v>29</v>
      </c>
      <c r="D19" s="1" t="s">
        <v>30</v>
      </c>
      <c r="E19" t="s">
        <v>30</v>
      </c>
      <c r="F19" s="6">
        <v>17</v>
      </c>
    </row>
    <row r="20" spans="1:6" x14ac:dyDescent="0.55000000000000004">
      <c r="A20">
        <v>11</v>
      </c>
      <c r="B20" t="s">
        <v>31</v>
      </c>
      <c r="D20" s="1" t="s">
        <v>32</v>
      </c>
      <c r="E20" t="s">
        <v>33</v>
      </c>
      <c r="F20" s="6" t="s">
        <v>34</v>
      </c>
    </row>
    <row r="21" spans="1:6" x14ac:dyDescent="0.55000000000000004">
      <c r="A21">
        <v>12</v>
      </c>
      <c r="B21" t="s">
        <v>31</v>
      </c>
      <c r="D21" s="1" t="s">
        <v>35</v>
      </c>
      <c r="E21" t="s">
        <v>33</v>
      </c>
      <c r="F21" s="6" t="s">
        <v>16</v>
      </c>
    </row>
    <row r="22" spans="1:6" x14ac:dyDescent="0.55000000000000004">
      <c r="A22">
        <v>13</v>
      </c>
      <c r="B22" t="s">
        <v>31</v>
      </c>
      <c r="D22" s="1" t="s">
        <v>36</v>
      </c>
      <c r="E22" t="s">
        <v>33</v>
      </c>
      <c r="F22" s="6" t="s">
        <v>37</v>
      </c>
    </row>
    <row r="23" spans="1:6" x14ac:dyDescent="0.55000000000000004">
      <c r="A23">
        <v>14</v>
      </c>
      <c r="B23" t="s">
        <v>31</v>
      </c>
      <c r="D23" s="1" t="s">
        <v>38</v>
      </c>
      <c r="E23" t="s">
        <v>33</v>
      </c>
      <c r="F23" s="6" t="s">
        <v>37</v>
      </c>
    </row>
    <row r="24" spans="1:6" x14ac:dyDescent="0.55000000000000004">
      <c r="A24">
        <v>15</v>
      </c>
      <c r="B24" t="s">
        <v>31</v>
      </c>
      <c r="D24" s="1" t="s">
        <v>39</v>
      </c>
      <c r="E24" t="s">
        <v>33</v>
      </c>
      <c r="F24" s="6" t="s">
        <v>37</v>
      </c>
    </row>
    <row r="25" spans="1:6" x14ac:dyDescent="0.55000000000000004">
      <c r="A25">
        <v>16</v>
      </c>
      <c r="B25" t="s">
        <v>31</v>
      </c>
      <c r="D25" s="1" t="s">
        <v>40</v>
      </c>
      <c r="E25" t="s">
        <v>33</v>
      </c>
      <c r="F25" s="6" t="s">
        <v>37</v>
      </c>
    </row>
    <row r="26" spans="1:6" x14ac:dyDescent="0.55000000000000004">
      <c r="A26">
        <v>17</v>
      </c>
      <c r="B26" t="s">
        <v>31</v>
      </c>
      <c r="D26" s="1" t="s">
        <v>41</v>
      </c>
      <c r="E26" t="s">
        <v>33</v>
      </c>
      <c r="F26" s="6" t="s">
        <v>42</v>
      </c>
    </row>
    <row r="27" spans="1:6" x14ac:dyDescent="0.55000000000000004">
      <c r="A27">
        <v>18</v>
      </c>
      <c r="B27" t="s">
        <v>31</v>
      </c>
      <c r="D27" s="1" t="s">
        <v>43</v>
      </c>
      <c r="F27" s="6" t="s">
        <v>44</v>
      </c>
    </row>
    <row r="28" spans="1:6" x14ac:dyDescent="0.55000000000000004">
      <c r="A28">
        <v>19</v>
      </c>
      <c r="B28" t="s">
        <v>31</v>
      </c>
      <c r="D28" s="1" t="s">
        <v>45</v>
      </c>
      <c r="E28" t="s">
        <v>33</v>
      </c>
      <c r="F28" s="6" t="s">
        <v>46</v>
      </c>
    </row>
    <row r="29" spans="1:6" x14ac:dyDescent="0.55000000000000004">
      <c r="A29">
        <v>20</v>
      </c>
      <c r="B29" t="s">
        <v>31</v>
      </c>
      <c r="D29" s="1" t="s">
        <v>47</v>
      </c>
      <c r="E29" t="s">
        <v>33</v>
      </c>
      <c r="F29" s="6" t="s">
        <v>48</v>
      </c>
    </row>
    <row r="30" spans="1:6" x14ac:dyDescent="0.55000000000000004">
      <c r="A30">
        <v>21</v>
      </c>
      <c r="B30" t="s">
        <v>31</v>
      </c>
      <c r="D30" s="1" t="s">
        <v>49</v>
      </c>
      <c r="F30" s="6" t="s">
        <v>50</v>
      </c>
    </row>
    <row r="31" spans="1:6" x14ac:dyDescent="0.55000000000000004">
      <c r="A31">
        <v>22</v>
      </c>
      <c r="B31" t="s">
        <v>31</v>
      </c>
      <c r="D31" s="1" t="s">
        <v>51</v>
      </c>
      <c r="F31" s="6" t="s">
        <v>52</v>
      </c>
    </row>
    <row r="32" spans="1:6" x14ac:dyDescent="0.55000000000000004">
      <c r="A32">
        <v>23</v>
      </c>
      <c r="B32" t="s">
        <v>31</v>
      </c>
      <c r="D32" s="1" t="s">
        <v>53</v>
      </c>
      <c r="F32" s="6" t="s">
        <v>54</v>
      </c>
    </row>
    <row r="33" spans="1:6" x14ac:dyDescent="0.55000000000000004">
      <c r="A33">
        <v>24</v>
      </c>
      <c r="B33" t="s">
        <v>31</v>
      </c>
      <c r="D33" s="1" t="s">
        <v>55</v>
      </c>
      <c r="F33" s="6" t="s">
        <v>50</v>
      </c>
    </row>
    <row r="34" spans="1:6" x14ac:dyDescent="0.55000000000000004">
      <c r="A34">
        <v>25</v>
      </c>
      <c r="B34" t="s">
        <v>31</v>
      </c>
      <c r="D34" s="1" t="s">
        <v>56</v>
      </c>
      <c r="E34" t="s">
        <v>33</v>
      </c>
      <c r="F34" s="6" t="s">
        <v>57</v>
      </c>
    </row>
    <row r="35" spans="1:6" x14ac:dyDescent="0.55000000000000004">
      <c r="A35">
        <v>26</v>
      </c>
      <c r="B35" t="s">
        <v>31</v>
      </c>
      <c r="D35" s="1" t="s">
        <v>58</v>
      </c>
      <c r="E35" t="s">
        <v>33</v>
      </c>
      <c r="F35" s="6" t="s">
        <v>59</v>
      </c>
    </row>
    <row r="36" spans="1:6" x14ac:dyDescent="0.55000000000000004">
      <c r="A36">
        <v>27</v>
      </c>
      <c r="B36" t="s">
        <v>31</v>
      </c>
      <c r="D36" s="1" t="s">
        <v>60</v>
      </c>
      <c r="E36" t="s">
        <v>33</v>
      </c>
      <c r="F36" s="6" t="s">
        <v>61</v>
      </c>
    </row>
    <row r="37" spans="1:6" x14ac:dyDescent="0.55000000000000004">
      <c r="A37">
        <v>28</v>
      </c>
      <c r="B37" t="s">
        <v>31</v>
      </c>
      <c r="D37" s="1" t="s">
        <v>62</v>
      </c>
      <c r="E37" t="s">
        <v>33</v>
      </c>
      <c r="F37" s="6" t="s">
        <v>63</v>
      </c>
    </row>
    <row r="38" spans="1:6" x14ac:dyDescent="0.55000000000000004">
      <c r="A38">
        <v>29</v>
      </c>
      <c r="B38" t="s">
        <v>31</v>
      </c>
      <c r="D38" s="1" t="s">
        <v>64</v>
      </c>
      <c r="E38" t="s">
        <v>33</v>
      </c>
      <c r="F38" s="6" t="s">
        <v>57</v>
      </c>
    </row>
    <row r="39" spans="1:6" x14ac:dyDescent="0.55000000000000004">
      <c r="A39">
        <v>30</v>
      </c>
      <c r="B39" t="s">
        <v>11</v>
      </c>
      <c r="D39" s="1" t="s">
        <v>65</v>
      </c>
      <c r="F39" s="6"/>
    </row>
    <row r="40" spans="1:6" x14ac:dyDescent="0.55000000000000004">
      <c r="A40">
        <v>31</v>
      </c>
      <c r="B40" t="s">
        <v>17</v>
      </c>
      <c r="D40" s="1" t="s">
        <v>66</v>
      </c>
      <c r="E40" t="s">
        <v>19</v>
      </c>
      <c r="F40" s="6">
        <v>1</v>
      </c>
    </row>
    <row r="41" spans="1:6" x14ac:dyDescent="0.55000000000000004">
      <c r="A41">
        <v>32</v>
      </c>
      <c r="B41" t="s">
        <v>17</v>
      </c>
      <c r="D41" s="1" t="s">
        <v>67</v>
      </c>
      <c r="E41" t="s">
        <v>19</v>
      </c>
      <c r="F41" s="6">
        <v>1</v>
      </c>
    </row>
    <row r="42" spans="1:6" x14ac:dyDescent="0.55000000000000004">
      <c r="A42">
        <v>33</v>
      </c>
      <c r="B42" t="s">
        <v>26</v>
      </c>
      <c r="D42" s="1" t="s">
        <v>68</v>
      </c>
      <c r="E42" t="s">
        <v>28</v>
      </c>
      <c r="F42" s="6">
        <v>1</v>
      </c>
    </row>
    <row r="43" spans="1:6" x14ac:dyDescent="0.55000000000000004">
      <c r="A43">
        <v>34</v>
      </c>
      <c r="B43" t="s">
        <v>31</v>
      </c>
      <c r="D43" s="1" t="s">
        <v>69</v>
      </c>
      <c r="F43" s="6" t="s">
        <v>70</v>
      </c>
    </row>
    <row r="44" spans="1:6" x14ac:dyDescent="0.55000000000000004">
      <c r="A44">
        <v>35</v>
      </c>
      <c r="B44" t="s">
        <v>31</v>
      </c>
      <c r="D44" s="1" t="s">
        <v>71</v>
      </c>
      <c r="E44" t="s">
        <v>33</v>
      </c>
      <c r="F44" s="6" t="s">
        <v>72</v>
      </c>
    </row>
    <row r="45" spans="1:6" x14ac:dyDescent="0.55000000000000004">
      <c r="A45">
        <v>36</v>
      </c>
      <c r="B45" t="s">
        <v>31</v>
      </c>
      <c r="D45" s="1" t="s">
        <v>73</v>
      </c>
      <c r="E45" t="s">
        <v>33</v>
      </c>
      <c r="F45" s="6" t="s">
        <v>74</v>
      </c>
    </row>
    <row r="46" spans="1:6" x14ac:dyDescent="0.55000000000000004">
      <c r="A46">
        <v>37</v>
      </c>
      <c r="B46" t="s">
        <v>31</v>
      </c>
      <c r="D46" s="1" t="s">
        <v>75</v>
      </c>
      <c r="E46" t="s">
        <v>33</v>
      </c>
      <c r="F46" s="6" t="s">
        <v>76</v>
      </c>
    </row>
    <row r="47" spans="1:6" x14ac:dyDescent="0.55000000000000004">
      <c r="A47">
        <v>38</v>
      </c>
      <c r="B47" t="s">
        <v>31</v>
      </c>
      <c r="D47" s="1" t="s">
        <v>77</v>
      </c>
      <c r="E47" t="s">
        <v>33</v>
      </c>
      <c r="F47" s="6" t="s">
        <v>78</v>
      </c>
    </row>
    <row r="48" spans="1:6" x14ac:dyDescent="0.55000000000000004">
      <c r="A48">
        <v>39</v>
      </c>
      <c r="B48" t="s">
        <v>31</v>
      </c>
      <c r="D48" s="1" t="s">
        <v>79</v>
      </c>
      <c r="E48" t="s">
        <v>33</v>
      </c>
      <c r="F48" s="6" t="s">
        <v>80</v>
      </c>
    </row>
    <row r="49" spans="1:6" x14ac:dyDescent="0.55000000000000004">
      <c r="A49">
        <v>40</v>
      </c>
      <c r="B49" t="s">
        <v>31</v>
      </c>
      <c r="D49" s="1" t="s">
        <v>81</v>
      </c>
      <c r="E49" t="s">
        <v>33</v>
      </c>
      <c r="F49" s="6" t="s">
        <v>82</v>
      </c>
    </row>
    <row r="50" spans="1:6" x14ac:dyDescent="0.55000000000000004">
      <c r="A50">
        <v>41</v>
      </c>
      <c r="B50" t="s">
        <v>31</v>
      </c>
      <c r="D50" s="1" t="s">
        <v>83</v>
      </c>
      <c r="E50" t="s">
        <v>33</v>
      </c>
      <c r="F50" s="6" t="s">
        <v>78</v>
      </c>
    </row>
    <row r="51" spans="1:6" x14ac:dyDescent="0.55000000000000004">
      <c r="A51">
        <v>42</v>
      </c>
      <c r="B51" t="s">
        <v>26</v>
      </c>
      <c r="D51" s="1" t="s">
        <v>84</v>
      </c>
      <c r="E51" t="s">
        <v>28</v>
      </c>
      <c r="F51" s="6">
        <v>6</v>
      </c>
    </row>
    <row r="52" spans="1:6" x14ac:dyDescent="0.55000000000000004">
      <c r="A52">
        <v>43</v>
      </c>
      <c r="B52" t="s">
        <v>31</v>
      </c>
      <c r="D52" s="1" t="s">
        <v>85</v>
      </c>
      <c r="F52" s="6" t="s">
        <v>86</v>
      </c>
    </row>
    <row r="53" spans="1:6" x14ac:dyDescent="0.55000000000000004">
      <c r="D53" s="1"/>
      <c r="F53" s="6"/>
    </row>
  </sheetData>
  <mergeCells count="12">
    <mergeCell ref="A1:G1"/>
    <mergeCell ref="A2:B2"/>
    <mergeCell ref="A3:B3"/>
    <mergeCell ref="A4:B4"/>
    <mergeCell ref="A5:B5"/>
    <mergeCell ref="A7:G8"/>
    <mergeCell ref="A6:B6"/>
    <mergeCell ref="C2:G2"/>
    <mergeCell ref="C3:G3"/>
    <mergeCell ref="C4:G4"/>
    <mergeCell ref="C5:G5"/>
    <mergeCell ref="C6:G6"/>
  </mergeCells>
  <pageMargins left="0.7" right="0.7" top="0.75" bottom="0.75" header="0.3" footer="0.3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EFE77-3ED7-4401-A583-4483EAE33FE4}">
  <dimension ref="A1:G52"/>
  <sheetViews>
    <sheetView tabSelected="1" workbookViewId="0">
      <selection activeCell="I3" sqref="I3"/>
    </sheetView>
  </sheetViews>
  <sheetFormatPr defaultRowHeight="14.4" x14ac:dyDescent="0.55000000000000004"/>
  <cols>
    <col min="1" max="1" width="16.26171875" customWidth="1"/>
    <col min="2" max="2" width="22.68359375" bestFit="1" customWidth="1"/>
    <col min="3" max="3" width="12.89453125" style="7" customWidth="1"/>
    <col min="4" max="4" width="12.68359375" customWidth="1"/>
    <col min="5" max="5" width="14.3671875" customWidth="1"/>
    <col min="6" max="6" width="12.89453125" customWidth="1"/>
  </cols>
  <sheetData>
    <row r="1" spans="1:7" s="13" customFormat="1" x14ac:dyDescent="0.55000000000000004">
      <c r="A1" s="3" t="s">
        <v>1</v>
      </c>
      <c r="B1" s="3" t="s">
        <v>2</v>
      </c>
      <c r="C1" s="11" t="s">
        <v>89</v>
      </c>
      <c r="D1" s="11" t="s">
        <v>90</v>
      </c>
      <c r="E1" s="12" t="s">
        <v>88</v>
      </c>
      <c r="F1" s="12" t="s">
        <v>87</v>
      </c>
      <c r="G1" s="12" t="s">
        <v>111</v>
      </c>
    </row>
    <row r="2" spans="1:7" x14ac:dyDescent="0.55000000000000004">
      <c r="A2" t="s">
        <v>31</v>
      </c>
      <c r="B2" s="1" t="s">
        <v>60</v>
      </c>
      <c r="C2" s="9">
        <v>1367</v>
      </c>
      <c r="D2" s="8">
        <f>C2/12</f>
        <v>113.91666666666667</v>
      </c>
      <c r="E2" s="14">
        <f>ROUND(IF(Table2[[#This Row],[QTY (ft)]]&lt;=15,25, Table2[[#This Row],[QTY (ft)]]*1.5),0)</f>
        <v>171</v>
      </c>
      <c r="F2" s="8">
        <f>Table2[[#This Row],[Order QTY]]-Table2[[#This Row],[QTY (ft)]]</f>
        <v>57.083333333333329</v>
      </c>
    </row>
    <row r="3" spans="1:7" x14ac:dyDescent="0.55000000000000004">
      <c r="A3" t="s">
        <v>31</v>
      </c>
      <c r="B3" s="1" t="s">
        <v>58</v>
      </c>
      <c r="C3" s="9">
        <v>584</v>
      </c>
      <c r="D3" s="8">
        <f>C3/12</f>
        <v>48.666666666666664</v>
      </c>
      <c r="E3" s="14">
        <f>ROUND(IF(Table2[[#This Row],[QTY (ft)]]&lt;=15,25, Table2[[#This Row],[QTY (ft)]]*1.5),0)</f>
        <v>73</v>
      </c>
      <c r="F3" s="8">
        <f>Table2[[#This Row],[Order QTY]]-Table2[[#This Row],[QTY (ft)]]</f>
        <v>24.333333333333336</v>
      </c>
    </row>
    <row r="4" spans="1:7" x14ac:dyDescent="0.55000000000000004">
      <c r="A4" t="s">
        <v>31</v>
      </c>
      <c r="B4" s="1" t="s">
        <v>43</v>
      </c>
      <c r="C4" s="9">
        <v>511</v>
      </c>
      <c r="D4" s="8">
        <f>C4/12</f>
        <v>42.583333333333336</v>
      </c>
      <c r="E4" s="14">
        <f>ROUND(IF(Table2[[#This Row],[QTY (ft)]]&lt;=15,25, Table2[[#This Row],[QTY (ft)]]*1.5),0)</f>
        <v>64</v>
      </c>
      <c r="F4" s="8">
        <f>Table2[[#This Row],[Order QTY]]-Table2[[#This Row],[QTY (ft)]]</f>
        <v>21.416666666666664</v>
      </c>
    </row>
    <row r="5" spans="1:7" x14ac:dyDescent="0.55000000000000004">
      <c r="A5" t="s">
        <v>31</v>
      </c>
      <c r="B5" s="1" t="s">
        <v>62</v>
      </c>
      <c r="C5" s="10">
        <v>318</v>
      </c>
      <c r="D5" s="8">
        <f>C5/12</f>
        <v>26.5</v>
      </c>
      <c r="E5" s="14">
        <f>ROUND(IF(Table2[[#This Row],[QTY (ft)]]&lt;=15,25, Table2[[#This Row],[QTY (ft)]]*1.5),0)</f>
        <v>40</v>
      </c>
      <c r="F5" s="8">
        <f>Table2[[#This Row],[Order QTY]]-Table2[[#This Row],[QTY (ft)]]</f>
        <v>13.5</v>
      </c>
    </row>
    <row r="6" spans="1:7" x14ac:dyDescent="0.55000000000000004">
      <c r="A6" t="s">
        <v>31</v>
      </c>
      <c r="B6" s="1" t="s">
        <v>41</v>
      </c>
      <c r="C6" s="10">
        <v>307</v>
      </c>
      <c r="D6" s="8">
        <f>C6/12</f>
        <v>25.583333333333332</v>
      </c>
      <c r="E6" s="14">
        <f>ROUND(IF(Table2[[#This Row],[QTY (ft)]]&lt;=15,25, Table2[[#This Row],[QTY (ft)]]*1.5),0)</f>
        <v>38</v>
      </c>
      <c r="F6" s="8">
        <f>Table2[[#This Row],[Order QTY]]-Table2[[#This Row],[QTY (ft)]]</f>
        <v>12.416666666666668</v>
      </c>
    </row>
    <row r="7" spans="1:7" x14ac:dyDescent="0.55000000000000004">
      <c r="A7" t="s">
        <v>11</v>
      </c>
      <c r="B7" s="1" t="s">
        <v>15</v>
      </c>
      <c r="C7" s="9">
        <v>134</v>
      </c>
      <c r="D7" s="8">
        <f>C7/12</f>
        <v>11.166666666666666</v>
      </c>
      <c r="E7" s="14">
        <f>ROUND(IF(Table2[[#This Row],[QTY (ft)]]&lt;=15,25, Table2[[#This Row],[QTY (ft)]]*1.5),0)</f>
        <v>25</v>
      </c>
      <c r="F7" s="8">
        <f>Table2[[#This Row],[Order QTY]]-Table2[[#This Row],[QTY (ft)]]</f>
        <v>13.833333333333334</v>
      </c>
    </row>
    <row r="8" spans="1:7" x14ac:dyDescent="0.55000000000000004">
      <c r="A8" t="s">
        <v>31</v>
      </c>
      <c r="B8" s="1" t="s">
        <v>35</v>
      </c>
      <c r="C8" s="9">
        <v>134</v>
      </c>
      <c r="D8" s="8">
        <f>C8/12</f>
        <v>11.166666666666666</v>
      </c>
      <c r="E8" s="14">
        <f>ROUND(IF(Table2[[#This Row],[QTY (ft)]]&lt;=15,25, Table2[[#This Row],[QTY (ft)]]*1.5),0)</f>
        <v>25</v>
      </c>
      <c r="F8" s="8">
        <f>Table2[[#This Row],[Order QTY]]-Table2[[#This Row],[QTY (ft)]]</f>
        <v>13.833333333333334</v>
      </c>
    </row>
    <row r="9" spans="1:7" x14ac:dyDescent="0.55000000000000004">
      <c r="A9" t="s">
        <v>31</v>
      </c>
      <c r="B9" s="1" t="s">
        <v>85</v>
      </c>
      <c r="C9" s="10">
        <v>120</v>
      </c>
      <c r="D9" s="8">
        <f>C9/12</f>
        <v>10</v>
      </c>
      <c r="E9" s="14">
        <f>ROUND(IF(Table2[[#This Row],[QTY (ft)]]&lt;=15,25, Table2[[#This Row],[QTY (ft)]]*1.5),0)</f>
        <v>25</v>
      </c>
      <c r="F9" s="8">
        <f>Table2[[#This Row],[Order QTY]]-Table2[[#This Row],[QTY (ft)]]</f>
        <v>15</v>
      </c>
    </row>
    <row r="10" spans="1:7" x14ac:dyDescent="0.55000000000000004">
      <c r="A10" t="s">
        <v>31</v>
      </c>
      <c r="B10" s="1" t="s">
        <v>69</v>
      </c>
      <c r="C10" s="10">
        <v>115</v>
      </c>
      <c r="D10" s="8">
        <f>C10/12</f>
        <v>9.5833333333333339</v>
      </c>
      <c r="E10" s="14">
        <f>ROUND(IF(Table2[[#This Row],[QTY (ft)]]&lt;=15,25, Table2[[#This Row],[QTY (ft)]]*1.5),0)</f>
        <v>25</v>
      </c>
      <c r="F10" s="8">
        <f>Table2[[#This Row],[Order QTY]]-Table2[[#This Row],[QTY (ft)]]</f>
        <v>15.416666666666666</v>
      </c>
    </row>
    <row r="11" spans="1:7" x14ac:dyDescent="0.55000000000000004">
      <c r="A11" t="s">
        <v>31</v>
      </c>
      <c r="B11" s="1" t="s">
        <v>32</v>
      </c>
      <c r="C11" s="9">
        <v>114</v>
      </c>
      <c r="D11" s="8">
        <f>C11/12</f>
        <v>9.5</v>
      </c>
      <c r="E11" s="14">
        <f>ROUND(IF(Table2[[#This Row],[QTY (ft)]]&lt;=15,25, Table2[[#This Row],[QTY (ft)]]*1.5),0)</f>
        <v>25</v>
      </c>
      <c r="F11" s="8">
        <f>Table2[[#This Row],[Order QTY]]-Table2[[#This Row],[QTY (ft)]]</f>
        <v>15.5</v>
      </c>
    </row>
    <row r="12" spans="1:7" x14ac:dyDescent="0.55000000000000004">
      <c r="A12" t="s">
        <v>31</v>
      </c>
      <c r="B12" s="1" t="s">
        <v>73</v>
      </c>
      <c r="C12" s="10">
        <v>113</v>
      </c>
      <c r="D12" s="8">
        <f>C12/12</f>
        <v>9.4166666666666661</v>
      </c>
      <c r="E12" s="14">
        <f>ROUND(IF(Table2[[#This Row],[QTY (ft)]]&lt;=15,25, Table2[[#This Row],[QTY (ft)]]*1.5),0)</f>
        <v>25</v>
      </c>
      <c r="F12" s="8">
        <f>Table2[[#This Row],[Order QTY]]-Table2[[#This Row],[QTY (ft)]]</f>
        <v>15.583333333333334</v>
      </c>
    </row>
    <row r="13" spans="1:7" x14ac:dyDescent="0.55000000000000004">
      <c r="A13" t="s">
        <v>31</v>
      </c>
      <c r="B13" s="1" t="s">
        <v>47</v>
      </c>
      <c r="C13" s="10">
        <v>112</v>
      </c>
      <c r="D13" s="8">
        <f>C13/12</f>
        <v>9.3333333333333339</v>
      </c>
      <c r="E13" s="14">
        <f>ROUND(IF(Table2[[#This Row],[QTY (ft)]]&lt;=15,25, Table2[[#This Row],[QTY (ft)]]*1.5),0)</f>
        <v>25</v>
      </c>
      <c r="F13" s="8">
        <f>Table2[[#This Row],[Order QTY]]-Table2[[#This Row],[QTY (ft)]]</f>
        <v>15.666666666666666</v>
      </c>
    </row>
    <row r="14" spans="1:7" x14ac:dyDescent="0.55000000000000004">
      <c r="A14" t="s">
        <v>31</v>
      </c>
      <c r="B14" s="1" t="s">
        <v>56</v>
      </c>
      <c r="C14" s="10">
        <v>109</v>
      </c>
      <c r="D14" s="8">
        <f>C14/12</f>
        <v>9.0833333333333339</v>
      </c>
      <c r="E14" s="14">
        <f>ROUND(IF(Table2[[#This Row],[QTY (ft)]]&lt;=15,25, Table2[[#This Row],[QTY (ft)]]*1.5),0)</f>
        <v>25</v>
      </c>
      <c r="F14" s="8">
        <f>Table2[[#This Row],[Order QTY]]-Table2[[#This Row],[QTY (ft)]]</f>
        <v>15.916666666666666</v>
      </c>
    </row>
    <row r="15" spans="1:7" x14ac:dyDescent="0.55000000000000004">
      <c r="A15" t="s">
        <v>31</v>
      </c>
      <c r="B15" s="1" t="s">
        <v>64</v>
      </c>
      <c r="C15" s="10">
        <v>109</v>
      </c>
      <c r="D15" s="8">
        <f>C15/12</f>
        <v>9.0833333333333339</v>
      </c>
      <c r="E15" s="14">
        <f>ROUND(IF(Table2[[#This Row],[QTY (ft)]]&lt;=15,25, Table2[[#This Row],[QTY (ft)]]*1.5),0)</f>
        <v>25</v>
      </c>
      <c r="F15" s="8">
        <f>Table2[[#This Row],[Order QTY]]-Table2[[#This Row],[QTY (ft)]]</f>
        <v>15.916666666666666</v>
      </c>
    </row>
    <row r="16" spans="1:7" x14ac:dyDescent="0.55000000000000004">
      <c r="A16" t="s">
        <v>31</v>
      </c>
      <c r="B16" s="1" t="s">
        <v>45</v>
      </c>
      <c r="C16" s="10">
        <v>106</v>
      </c>
      <c r="D16" s="8">
        <f>C16/12</f>
        <v>8.8333333333333339</v>
      </c>
      <c r="E16" s="14">
        <f>ROUND(IF(Table2[[#This Row],[QTY (ft)]]&lt;=15,25, Table2[[#This Row],[QTY (ft)]]*1.5),0)</f>
        <v>25</v>
      </c>
      <c r="F16" s="8">
        <f>Table2[[#This Row],[Order QTY]]-Table2[[#This Row],[QTY (ft)]]</f>
        <v>16.166666666666664</v>
      </c>
    </row>
    <row r="17" spans="1:7" x14ac:dyDescent="0.55000000000000004">
      <c r="A17" t="s">
        <v>31</v>
      </c>
      <c r="B17" s="1" t="s">
        <v>71</v>
      </c>
      <c r="C17" s="10">
        <v>81</v>
      </c>
      <c r="D17" s="8">
        <f>C17/12</f>
        <v>6.75</v>
      </c>
      <c r="E17" s="14">
        <f>ROUND(IF(Table2[[#This Row],[QTY (ft)]]&lt;=15,25, Table2[[#This Row],[QTY (ft)]]*1.5),0)</f>
        <v>25</v>
      </c>
      <c r="F17" s="8">
        <f>Table2[[#This Row],[Order QTY]]-Table2[[#This Row],[QTY (ft)]]</f>
        <v>18.25</v>
      </c>
    </row>
    <row r="18" spans="1:7" x14ac:dyDescent="0.55000000000000004">
      <c r="A18" t="s">
        <v>31</v>
      </c>
      <c r="B18" s="1" t="s">
        <v>49</v>
      </c>
      <c r="C18" s="10">
        <v>71</v>
      </c>
      <c r="D18" s="8">
        <f>C18/12</f>
        <v>5.916666666666667</v>
      </c>
      <c r="E18" s="14">
        <f>ROUND(IF(Table2[[#This Row],[QTY (ft)]]&lt;=15,25, Table2[[#This Row],[QTY (ft)]]*1.5),0)</f>
        <v>25</v>
      </c>
      <c r="F18" s="8">
        <f>Table2[[#This Row],[Order QTY]]-Table2[[#This Row],[QTY (ft)]]</f>
        <v>19.083333333333332</v>
      </c>
    </row>
    <row r="19" spans="1:7" x14ac:dyDescent="0.55000000000000004">
      <c r="A19" t="s">
        <v>31</v>
      </c>
      <c r="B19" s="1" t="s">
        <v>55</v>
      </c>
      <c r="C19" s="10">
        <v>71</v>
      </c>
      <c r="D19" s="8">
        <f>C19/12</f>
        <v>5.916666666666667</v>
      </c>
      <c r="E19" s="14">
        <f>ROUND(IF(Table2[[#This Row],[QTY (ft)]]&lt;=15,25, Table2[[#This Row],[QTY (ft)]]*1.5),0)</f>
        <v>25</v>
      </c>
      <c r="F19" s="8">
        <f>Table2[[#This Row],[Order QTY]]-Table2[[#This Row],[QTY (ft)]]</f>
        <v>19.083333333333332</v>
      </c>
    </row>
    <row r="20" spans="1:7" x14ac:dyDescent="0.55000000000000004">
      <c r="A20" t="s">
        <v>31</v>
      </c>
      <c r="B20" s="1" t="s">
        <v>53</v>
      </c>
      <c r="C20" s="10">
        <v>68</v>
      </c>
      <c r="D20" s="8">
        <f>C20/12</f>
        <v>5.666666666666667</v>
      </c>
      <c r="E20" s="14">
        <f>ROUND(IF(Table2[[#This Row],[QTY (ft)]]&lt;=15,25, Table2[[#This Row],[QTY (ft)]]*1.5),0)</f>
        <v>25</v>
      </c>
      <c r="F20" s="8">
        <f>Table2[[#This Row],[Order QTY]]-Table2[[#This Row],[QTY (ft)]]</f>
        <v>19.333333333333332</v>
      </c>
    </row>
    <row r="21" spans="1:7" x14ac:dyDescent="0.55000000000000004">
      <c r="A21" t="s">
        <v>31</v>
      </c>
      <c r="B21" s="1" t="s">
        <v>51</v>
      </c>
      <c r="C21" s="10">
        <v>65</v>
      </c>
      <c r="D21" s="8">
        <f>C21/12</f>
        <v>5.416666666666667</v>
      </c>
      <c r="E21" s="14">
        <f>ROUND(IF(Table2[[#This Row],[QTY (ft)]]&lt;=15,25, Table2[[#This Row],[QTY (ft)]]*1.5),0)</f>
        <v>25</v>
      </c>
      <c r="F21" s="8">
        <f>Table2[[#This Row],[Order QTY]]-Table2[[#This Row],[QTY (ft)]]</f>
        <v>19.583333333333332</v>
      </c>
    </row>
    <row r="22" spans="1:7" x14ac:dyDescent="0.55000000000000004">
      <c r="A22" t="s">
        <v>11</v>
      </c>
      <c r="B22" s="1" t="s">
        <v>12</v>
      </c>
      <c r="C22" s="9">
        <v>53</v>
      </c>
      <c r="D22" s="8">
        <f>C22/12</f>
        <v>4.416666666666667</v>
      </c>
      <c r="E22" s="14">
        <f>ROUND(IF(Table2[[#This Row],[QTY (ft)]]&lt;=15,25, Table2[[#This Row],[QTY (ft)]]*1.5),0)</f>
        <v>25</v>
      </c>
      <c r="F22" s="8">
        <f>Table2[[#This Row],[Order QTY]]-Table2[[#This Row],[QTY (ft)]]</f>
        <v>20.583333333333332</v>
      </c>
    </row>
    <row r="23" spans="1:7" x14ac:dyDescent="0.55000000000000004">
      <c r="A23" t="s">
        <v>31</v>
      </c>
      <c r="B23" s="1" t="s">
        <v>75</v>
      </c>
      <c r="C23" s="10">
        <v>47</v>
      </c>
      <c r="D23" s="8">
        <f>C23/12</f>
        <v>3.9166666666666665</v>
      </c>
      <c r="E23" s="14">
        <f>ROUND(IF(Table2[[#This Row],[QTY (ft)]]&lt;=15,25, Table2[[#This Row],[QTY (ft)]]*1.5),0)</f>
        <v>25</v>
      </c>
      <c r="F23" s="8">
        <f>Table2[[#This Row],[Order QTY]]-Table2[[#This Row],[QTY (ft)]]</f>
        <v>21.083333333333332</v>
      </c>
    </row>
    <row r="24" spans="1:7" x14ac:dyDescent="0.55000000000000004">
      <c r="A24" t="s">
        <v>31</v>
      </c>
      <c r="B24" s="1" t="s">
        <v>77</v>
      </c>
      <c r="C24" s="10">
        <v>35</v>
      </c>
      <c r="D24" s="8">
        <f>C24/12</f>
        <v>2.9166666666666665</v>
      </c>
      <c r="E24" s="14">
        <f>ROUND(IF(Table2[[#This Row],[QTY (ft)]]&lt;=15,25, Table2[[#This Row],[QTY (ft)]]*1.5),0)</f>
        <v>25</v>
      </c>
      <c r="F24" s="8">
        <f>Table2[[#This Row],[Order QTY]]-Table2[[#This Row],[QTY (ft)]]</f>
        <v>22.083333333333332</v>
      </c>
    </row>
    <row r="25" spans="1:7" x14ac:dyDescent="0.55000000000000004">
      <c r="A25" t="s">
        <v>31</v>
      </c>
      <c r="B25" s="1" t="s">
        <v>83</v>
      </c>
      <c r="C25" s="10">
        <v>35</v>
      </c>
      <c r="D25" s="8">
        <f>C25/12</f>
        <v>2.9166666666666665</v>
      </c>
      <c r="E25" s="14">
        <f>ROUND(IF(Table2[[#This Row],[QTY (ft)]]&lt;=15,25, Table2[[#This Row],[QTY (ft)]]*1.5),0)</f>
        <v>25</v>
      </c>
      <c r="F25" s="8">
        <f>Table2[[#This Row],[Order QTY]]-Table2[[#This Row],[QTY (ft)]]</f>
        <v>22.083333333333332</v>
      </c>
    </row>
    <row r="26" spans="1:7" x14ac:dyDescent="0.55000000000000004">
      <c r="A26" t="s">
        <v>31</v>
      </c>
      <c r="B26" s="1" t="s">
        <v>81</v>
      </c>
      <c r="C26" s="10">
        <v>32</v>
      </c>
      <c r="D26" s="8">
        <f>C26/12</f>
        <v>2.6666666666666665</v>
      </c>
      <c r="E26" s="14">
        <f>ROUND(IF(Table2[[#This Row],[QTY (ft)]]&lt;=15,25, Table2[[#This Row],[QTY (ft)]]*1.5),0)</f>
        <v>25</v>
      </c>
      <c r="F26" s="8">
        <f>Table2[[#This Row],[Order QTY]]-Table2[[#This Row],[QTY (ft)]]</f>
        <v>22.333333333333332</v>
      </c>
    </row>
    <row r="27" spans="1:7" x14ac:dyDescent="0.55000000000000004">
      <c r="A27" t="s">
        <v>31</v>
      </c>
      <c r="B27" s="1" t="s">
        <v>36</v>
      </c>
      <c r="C27" s="10">
        <v>30</v>
      </c>
      <c r="D27" s="8">
        <f>C27/12</f>
        <v>2.5</v>
      </c>
      <c r="E27" s="14">
        <f>ROUND(IF(Table2[[#This Row],[QTY (ft)]]&lt;=15,25, Table2[[#This Row],[QTY (ft)]]*1.5),0)</f>
        <v>25</v>
      </c>
      <c r="F27" s="8">
        <f>Table2[[#This Row],[Order QTY]]-Table2[[#This Row],[QTY (ft)]]</f>
        <v>22.5</v>
      </c>
    </row>
    <row r="28" spans="1:7" x14ac:dyDescent="0.55000000000000004">
      <c r="A28" t="s">
        <v>31</v>
      </c>
      <c r="B28" s="1" t="s">
        <v>38</v>
      </c>
      <c r="C28" s="10">
        <v>30</v>
      </c>
      <c r="D28" s="8">
        <f>C28/12</f>
        <v>2.5</v>
      </c>
      <c r="E28" s="14">
        <f>ROUND(IF(Table2[[#This Row],[QTY (ft)]]&lt;=15,25, Table2[[#This Row],[QTY (ft)]]*1.5),0)</f>
        <v>25</v>
      </c>
      <c r="F28" s="8">
        <f>Table2[[#This Row],[Order QTY]]-Table2[[#This Row],[QTY (ft)]]</f>
        <v>22.5</v>
      </c>
    </row>
    <row r="29" spans="1:7" x14ac:dyDescent="0.55000000000000004">
      <c r="A29" t="s">
        <v>31</v>
      </c>
      <c r="B29" s="1" t="s">
        <v>39</v>
      </c>
      <c r="C29" s="10">
        <v>30</v>
      </c>
      <c r="D29" s="8">
        <f>C29/12</f>
        <v>2.5</v>
      </c>
      <c r="E29" s="14">
        <f>ROUND(IF(Table2[[#This Row],[QTY (ft)]]&lt;=15,25, Table2[[#This Row],[QTY (ft)]]*1.5),0)</f>
        <v>25</v>
      </c>
      <c r="F29" s="8">
        <f>Table2[[#This Row],[Order QTY]]-Table2[[#This Row],[QTY (ft)]]</f>
        <v>22.5</v>
      </c>
    </row>
    <row r="30" spans="1:7" x14ac:dyDescent="0.55000000000000004">
      <c r="A30" t="s">
        <v>31</v>
      </c>
      <c r="B30" s="1" t="s">
        <v>40</v>
      </c>
      <c r="C30" s="10">
        <v>30</v>
      </c>
      <c r="D30" s="8">
        <f>C30/12</f>
        <v>2.5</v>
      </c>
      <c r="E30" s="14">
        <f>ROUND(IF(Table2[[#This Row],[QTY (ft)]]&lt;=15,25, Table2[[#This Row],[QTY (ft)]]*1.5),0)</f>
        <v>25</v>
      </c>
      <c r="F30" s="8">
        <f>Table2[[#This Row],[Order QTY]]-Table2[[#This Row],[QTY (ft)]]</f>
        <v>22.5</v>
      </c>
    </row>
    <row r="31" spans="1:7" x14ac:dyDescent="0.55000000000000004">
      <c r="A31" t="s">
        <v>31</v>
      </c>
      <c r="B31" s="1" t="s">
        <v>79</v>
      </c>
      <c r="C31" s="10">
        <v>29</v>
      </c>
      <c r="D31" s="8">
        <f>C31/12</f>
        <v>2.4166666666666665</v>
      </c>
      <c r="E31" s="14">
        <f>ROUND(IF(Table2[[#This Row],[QTY (ft)]]&lt;=15,25, Table2[[#This Row],[QTY (ft)]]*1.5),0)</f>
        <v>25</v>
      </c>
      <c r="F31" s="8">
        <f>Table2[[#This Row],[Order QTY]]-Table2[[#This Row],[QTY (ft)]]</f>
        <v>22.583333333333332</v>
      </c>
    </row>
    <row r="32" spans="1:7" x14ac:dyDescent="0.55000000000000004">
      <c r="A32" t="s">
        <v>17</v>
      </c>
      <c r="B32" s="1" t="s">
        <v>106</v>
      </c>
      <c r="C32" s="10"/>
      <c r="D32" s="8"/>
      <c r="E32" s="14"/>
      <c r="F32" s="8"/>
      <c r="G32" s="18" t="s">
        <v>112</v>
      </c>
    </row>
    <row r="33" spans="1:7" x14ac:dyDescent="0.55000000000000004">
      <c r="A33" t="s">
        <v>17</v>
      </c>
      <c r="B33" s="1" t="s">
        <v>105</v>
      </c>
      <c r="C33" s="10"/>
      <c r="D33" s="8"/>
      <c r="E33" s="14"/>
      <c r="F33" s="8"/>
    </row>
    <row r="34" spans="1:7" x14ac:dyDescent="0.55000000000000004">
      <c r="A34" t="s">
        <v>17</v>
      </c>
      <c r="B34" s="1" t="s">
        <v>92</v>
      </c>
      <c r="C34" s="10"/>
      <c r="D34" s="8"/>
      <c r="E34" s="14">
        <v>6</v>
      </c>
      <c r="F34" s="8"/>
      <c r="G34" s="18" t="s">
        <v>114</v>
      </c>
    </row>
    <row r="35" spans="1:7" x14ac:dyDescent="0.55000000000000004">
      <c r="A35" t="s">
        <v>17</v>
      </c>
      <c r="B35" s="1" t="s">
        <v>91</v>
      </c>
      <c r="C35" s="10"/>
      <c r="D35" s="8"/>
      <c r="E35" s="14">
        <v>6</v>
      </c>
      <c r="F35" s="8"/>
      <c r="G35" s="18" t="s">
        <v>114</v>
      </c>
    </row>
    <row r="36" spans="1:7" x14ac:dyDescent="0.55000000000000004">
      <c r="A36" t="s">
        <v>17</v>
      </c>
      <c r="B36" s="1" t="s">
        <v>94</v>
      </c>
      <c r="C36" s="10"/>
      <c r="D36" s="8"/>
      <c r="E36" s="14">
        <v>20</v>
      </c>
      <c r="F36" s="8"/>
      <c r="G36" s="18" t="s">
        <v>114</v>
      </c>
    </row>
    <row r="37" spans="1:7" x14ac:dyDescent="0.55000000000000004">
      <c r="A37" t="s">
        <v>17</v>
      </c>
      <c r="B37" s="1" t="s">
        <v>93</v>
      </c>
      <c r="C37" s="10"/>
      <c r="D37" s="8"/>
      <c r="E37" s="14">
        <v>20</v>
      </c>
      <c r="F37" s="8"/>
      <c r="G37" s="18" t="s">
        <v>114</v>
      </c>
    </row>
    <row r="38" spans="1:7" x14ac:dyDescent="0.55000000000000004">
      <c r="A38" t="s">
        <v>17</v>
      </c>
      <c r="B38" s="1" t="s">
        <v>95</v>
      </c>
      <c r="C38" s="10"/>
      <c r="D38" s="8"/>
      <c r="E38" s="14">
        <v>2</v>
      </c>
      <c r="F38" s="8"/>
      <c r="G38" s="18" t="s">
        <v>113</v>
      </c>
    </row>
    <row r="39" spans="1:7" x14ac:dyDescent="0.55000000000000004">
      <c r="A39" t="s">
        <v>17</v>
      </c>
      <c r="B39" s="1" t="s">
        <v>96</v>
      </c>
      <c r="C39" s="10"/>
      <c r="D39" s="8"/>
      <c r="E39" s="14">
        <v>2</v>
      </c>
      <c r="F39" s="8"/>
      <c r="G39" s="18" t="s">
        <v>113</v>
      </c>
    </row>
    <row r="40" spans="1:7" x14ac:dyDescent="0.55000000000000004">
      <c r="A40" t="s">
        <v>17</v>
      </c>
      <c r="B40" s="1" t="s">
        <v>104</v>
      </c>
      <c r="C40" s="10"/>
      <c r="D40" s="8"/>
      <c r="E40" s="14"/>
      <c r="F40" s="8"/>
    </row>
    <row r="41" spans="1:7" x14ac:dyDescent="0.55000000000000004">
      <c r="A41" t="s">
        <v>100</v>
      </c>
      <c r="B41" s="19" t="s">
        <v>101</v>
      </c>
      <c r="C41" s="10"/>
      <c r="D41" s="8">
        <f>C41/12</f>
        <v>0</v>
      </c>
      <c r="E41" s="14">
        <f>ROUND(IF(Table2[[#This Row],[QTY (ft)]]&lt;=15,25, Table2[[#This Row],[QTY (ft)]]*1.5),0)</f>
        <v>25</v>
      </c>
      <c r="F41" s="8">
        <f>Table2[[#This Row],[Order QTY]]-Table2[[#This Row],[QTY (ft)]]</f>
        <v>25</v>
      </c>
    </row>
    <row r="42" spans="1:7" x14ac:dyDescent="0.55000000000000004">
      <c r="A42" t="s">
        <v>100</v>
      </c>
      <c r="B42" s="1" t="s">
        <v>101</v>
      </c>
      <c r="C42" s="10"/>
      <c r="D42" s="8">
        <f>C42/12</f>
        <v>0</v>
      </c>
      <c r="E42" s="14">
        <f>ROUND(IF(Table2[[#This Row],[QTY (ft)]]&lt;=15,25, Table2[[#This Row],[QTY (ft)]]*1.5),0)</f>
        <v>25</v>
      </c>
      <c r="F42" s="8">
        <f>Table2[[#This Row],[Order QTY]]-Table2[[#This Row],[QTY (ft)]]</f>
        <v>25</v>
      </c>
    </row>
    <row r="43" spans="1:7" x14ac:dyDescent="0.55000000000000004">
      <c r="A43" t="s">
        <v>100</v>
      </c>
      <c r="B43" s="1" t="s">
        <v>101</v>
      </c>
      <c r="C43" s="10"/>
      <c r="D43" s="8"/>
      <c r="E43" s="14"/>
      <c r="F43" s="8"/>
    </row>
    <row r="44" spans="1:7" x14ac:dyDescent="0.55000000000000004">
      <c r="A44" t="s">
        <v>100</v>
      </c>
      <c r="B44" s="1" t="s">
        <v>101</v>
      </c>
      <c r="C44" s="10"/>
      <c r="D44" s="8"/>
      <c r="E44" s="14"/>
      <c r="F44" s="8"/>
    </row>
    <row r="45" spans="1:7" x14ac:dyDescent="0.55000000000000004">
      <c r="A45" t="s">
        <v>29</v>
      </c>
      <c r="B45" s="1" t="s">
        <v>103</v>
      </c>
      <c r="C45" s="10"/>
      <c r="D45" s="8"/>
      <c r="E45" s="14"/>
      <c r="F45" s="8"/>
    </row>
    <row r="46" spans="1:7" x14ac:dyDescent="0.55000000000000004">
      <c r="A46" t="s">
        <v>29</v>
      </c>
      <c r="B46" s="1" t="s">
        <v>102</v>
      </c>
      <c r="C46" s="10"/>
      <c r="D46" s="8"/>
      <c r="E46" s="14"/>
      <c r="F46" s="8"/>
    </row>
    <row r="47" spans="1:7" x14ac:dyDescent="0.55000000000000004">
      <c r="A47" t="s">
        <v>98</v>
      </c>
      <c r="B47" s="1" t="s">
        <v>97</v>
      </c>
      <c r="C47" s="10"/>
      <c r="D47" s="8"/>
      <c r="E47" s="14"/>
      <c r="F47" s="8"/>
    </row>
    <row r="48" spans="1:7" x14ac:dyDescent="0.55000000000000004">
      <c r="A48" t="s">
        <v>98</v>
      </c>
      <c r="B48" s="1" t="s">
        <v>99</v>
      </c>
      <c r="C48" s="10"/>
      <c r="D48" s="8"/>
      <c r="E48" s="14"/>
      <c r="F48" s="8"/>
    </row>
    <row r="49" spans="1:6" x14ac:dyDescent="0.55000000000000004">
      <c r="A49" t="s">
        <v>98</v>
      </c>
      <c r="B49" s="1" t="s">
        <v>107</v>
      </c>
      <c r="C49" s="10"/>
      <c r="D49" s="8"/>
      <c r="E49" s="14"/>
      <c r="F49" s="8"/>
    </row>
    <row r="50" spans="1:6" x14ac:dyDescent="0.55000000000000004">
      <c r="A50" t="s">
        <v>98</v>
      </c>
      <c r="B50" s="1" t="s">
        <v>108</v>
      </c>
      <c r="C50" s="10"/>
      <c r="D50" s="8"/>
      <c r="E50" s="14"/>
      <c r="F50" s="8"/>
    </row>
    <row r="51" spans="1:6" x14ac:dyDescent="0.55000000000000004">
      <c r="A51" t="s">
        <v>98</v>
      </c>
      <c r="B51" s="1" t="s">
        <v>109</v>
      </c>
      <c r="C51" s="10"/>
      <c r="D51" s="8"/>
      <c r="E51" s="14"/>
      <c r="F51" s="8"/>
    </row>
    <row r="52" spans="1:6" x14ac:dyDescent="0.55000000000000004">
      <c r="A52" t="s">
        <v>98</v>
      </c>
      <c r="B52" s="1" t="s">
        <v>110</v>
      </c>
      <c r="C52" s="10"/>
      <c r="D52" s="8"/>
      <c r="E52" s="14"/>
      <c r="F52" s="8"/>
    </row>
  </sheetData>
  <phoneticPr fontId="3" type="noConversion"/>
  <pageMargins left="0.7" right="0.7" top="0.75" bottom="0.75" header="0.3" footer="0.3"/>
  <pageSetup paperSize="9" orientation="landscape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Aggregate BOM</vt:lpstr>
      <vt:lpstr>Stripped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 Werle</cp:lastModifiedBy>
  <dcterms:created xsi:type="dcterms:W3CDTF">2024-01-25T23:02:29Z</dcterms:created>
  <dcterms:modified xsi:type="dcterms:W3CDTF">2024-01-26T22:01:20Z</dcterms:modified>
</cp:coreProperties>
</file>