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RICK\x\MGMI\17 Trabajo de Graduación (Tesis)\Tesis\"/>
    </mc:Choice>
  </mc:AlternateContent>
  <xr:revisionPtr revIDLastSave="0" documentId="13_ncr:1_{A4F2F6DC-58AD-4B17-BAA9-621D68071A30}" xr6:coauthVersionLast="47" xr6:coauthVersionMax="47" xr10:uidLastSave="{00000000-0000-0000-0000-000000000000}"/>
  <bookViews>
    <workbookView xWindow="28692" yWindow="-108" windowWidth="29016" windowHeight="15696" xr2:uid="{E695DC68-3366-4DB4-BA74-B3C79D52CB47}"/>
  </bookViews>
  <sheets>
    <sheet name="sistemas AHP" sheetId="2" r:id="rId1"/>
    <sheet name="Evaluacion" sheetId="3" r:id="rId2"/>
    <sheet name="Jerarquizacion" sheetId="4" r:id="rId3"/>
  </sheets>
  <definedNames>
    <definedName name="_xlnm._FilterDatabase" localSheetId="2" hidden="1">Jerarquizacion!$B$19:$C$29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3" l="1"/>
  <c r="P24" i="3" s="1"/>
  <c r="O22" i="3"/>
  <c r="O25" i="3" s="1"/>
  <c r="N22" i="3"/>
  <c r="N27" i="3" s="1"/>
  <c r="M22" i="3"/>
  <c r="M25" i="3" s="1"/>
  <c r="I15" i="3"/>
  <c r="J14" i="3" s="1"/>
  <c r="G15" i="3"/>
  <c r="H14" i="3" s="1"/>
  <c r="E15" i="3"/>
  <c r="F8" i="3" s="1"/>
  <c r="C15" i="3"/>
  <c r="M24" i="3" l="1"/>
  <c r="M27" i="3"/>
  <c r="M26" i="3"/>
  <c r="O24" i="3"/>
  <c r="P27" i="3"/>
  <c r="P26" i="3"/>
  <c r="O27" i="3"/>
  <c r="P25" i="3"/>
  <c r="N24" i="3"/>
  <c r="N28" i="3" s="1"/>
  <c r="O26" i="3"/>
  <c r="O28" i="3" s="1"/>
  <c r="N25" i="3"/>
  <c r="Q25" i="3" s="1"/>
  <c r="Q6" i="3" s="1"/>
  <c r="N6" i="4" s="1"/>
  <c r="D8" i="4" s="1"/>
  <c r="N26" i="3"/>
  <c r="F9" i="3"/>
  <c r="F13" i="3"/>
  <c r="F14" i="3"/>
  <c r="F5" i="3"/>
  <c r="F6" i="3"/>
  <c r="F10" i="3"/>
  <c r="F12" i="3"/>
  <c r="F7" i="3"/>
  <c r="F11" i="3"/>
  <c r="J5" i="3"/>
  <c r="J6" i="3"/>
  <c r="J7" i="3"/>
  <c r="J8" i="3"/>
  <c r="J9" i="3"/>
  <c r="J10" i="3"/>
  <c r="J11" i="3"/>
  <c r="J12" i="3"/>
  <c r="J13" i="3"/>
  <c r="H5" i="3"/>
  <c r="H6" i="3"/>
  <c r="H7" i="3"/>
  <c r="H8" i="3"/>
  <c r="H9" i="3"/>
  <c r="H10" i="3"/>
  <c r="H11" i="3"/>
  <c r="H12" i="3"/>
  <c r="H13" i="3"/>
  <c r="D9" i="3"/>
  <c r="D8" i="3"/>
  <c r="D13" i="3"/>
  <c r="D12" i="3"/>
  <c r="D11" i="3"/>
  <c r="D7" i="3"/>
  <c r="D14" i="3"/>
  <c r="D5" i="3"/>
  <c r="D6" i="3"/>
  <c r="D10" i="3"/>
  <c r="D12" i="4" l="1"/>
  <c r="D10" i="4"/>
  <c r="D6" i="4"/>
  <c r="D13" i="4"/>
  <c r="M28" i="3"/>
  <c r="D5" i="4"/>
  <c r="D14" i="4"/>
  <c r="D9" i="4"/>
  <c r="Q27" i="3"/>
  <c r="Q8" i="3" s="1"/>
  <c r="N8" i="4" s="1"/>
  <c r="F14" i="4" s="1"/>
  <c r="Q24" i="3"/>
  <c r="Q5" i="3" s="1"/>
  <c r="N5" i="4" s="1"/>
  <c r="C9" i="4" s="1"/>
  <c r="D11" i="4"/>
  <c r="D7" i="4"/>
  <c r="Q26" i="3"/>
  <c r="P28" i="3"/>
  <c r="C10" i="4" l="1"/>
  <c r="C13" i="4"/>
  <c r="C11" i="4"/>
  <c r="C7" i="4"/>
  <c r="C14" i="4"/>
  <c r="C8" i="4"/>
  <c r="C5" i="4"/>
  <c r="C6" i="4"/>
  <c r="C12" i="4"/>
  <c r="F6" i="4"/>
  <c r="F11" i="4"/>
  <c r="F12" i="4"/>
  <c r="F7" i="4"/>
  <c r="F8" i="4"/>
  <c r="F9" i="4"/>
  <c r="F13" i="4"/>
  <c r="F5" i="4"/>
  <c r="F10" i="4"/>
  <c r="M30" i="3"/>
  <c r="M31" i="3" s="1"/>
  <c r="M32" i="3" s="1"/>
  <c r="M9" i="3" s="1"/>
  <c r="J9" i="4" s="1"/>
  <c r="Q7" i="3"/>
  <c r="N7" i="4" s="1"/>
  <c r="Q10" i="3"/>
  <c r="E13" i="4" l="1"/>
  <c r="G13" i="4" s="1"/>
  <c r="E5" i="4"/>
  <c r="G5" i="4" s="1"/>
  <c r="E8" i="4"/>
  <c r="G8" i="4" s="1"/>
  <c r="E6" i="4"/>
  <c r="G6" i="4" s="1"/>
  <c r="E7" i="4"/>
  <c r="G7" i="4" s="1"/>
  <c r="E9" i="4"/>
  <c r="G9" i="4" s="1"/>
  <c r="N10" i="4"/>
  <c r="E12" i="4"/>
  <c r="G12" i="4" s="1"/>
  <c r="E11" i="4"/>
  <c r="G11" i="4" s="1"/>
  <c r="E10" i="4"/>
  <c r="G10" i="4" s="1"/>
  <c r="E14" i="4"/>
  <c r="G14" i="4" s="1"/>
</calcChain>
</file>

<file path=xl/sharedStrings.xml><?xml version="1.0" encoding="utf-8"?>
<sst xmlns="http://schemas.openxmlformats.org/spreadsheetml/2006/main" count="164" uniqueCount="108">
  <si>
    <t>Caldera 1</t>
  </si>
  <si>
    <t>C1</t>
  </si>
  <si>
    <t>C2</t>
  </si>
  <si>
    <t>BC1</t>
  </si>
  <si>
    <t>BC2</t>
  </si>
  <si>
    <t>BD1</t>
  </si>
  <si>
    <t>BD2</t>
  </si>
  <si>
    <t>MBAD1</t>
  </si>
  <si>
    <t>MBAD2</t>
  </si>
  <si>
    <t>MBAS1</t>
  </si>
  <si>
    <t>MBAS2</t>
  </si>
  <si>
    <t>VAR1</t>
  </si>
  <si>
    <t>VAR2</t>
  </si>
  <si>
    <t>SUA</t>
  </si>
  <si>
    <t>MBAC</t>
  </si>
  <si>
    <t>VARAC</t>
  </si>
  <si>
    <t>TQC</t>
  </si>
  <si>
    <t xml:space="preserve">Caldera 2 </t>
  </si>
  <si>
    <t xml:space="preserve">Bomba de alimentación de agua condensada de caldera 1 </t>
  </si>
  <si>
    <t xml:space="preserve">Bomba de alimentación de agua condensada de caldera 2 </t>
  </si>
  <si>
    <t xml:space="preserve">Bomba de dosificado de químicos de caldera 1 </t>
  </si>
  <si>
    <t xml:space="preserve">Bomba de dosificado de químicos de caldera 2 </t>
  </si>
  <si>
    <t xml:space="preserve">Tanque de condensado </t>
  </si>
  <si>
    <t xml:space="preserve">Motor bomba de agua dura 1 </t>
  </si>
  <si>
    <t xml:space="preserve">Motor bomba de agua dura 2 </t>
  </si>
  <si>
    <t xml:space="preserve">Motor bomba de agua suave 1 </t>
  </si>
  <si>
    <t xml:space="preserve">Motor bomba de agua suave 2 </t>
  </si>
  <si>
    <t xml:space="preserve">Variador de motor bomba de agua suave 1 </t>
  </si>
  <si>
    <t xml:space="preserve">Suavizador de agua </t>
  </si>
  <si>
    <t xml:space="preserve">Motor bomba de retorno de agua caliente </t>
  </si>
  <si>
    <t xml:space="preserve">Variador de motor bomba de retorno de agua caliente </t>
  </si>
  <si>
    <t>Item</t>
  </si>
  <si>
    <t>Código</t>
  </si>
  <si>
    <t xml:space="preserve">Descripción </t>
  </si>
  <si>
    <t>Sistema de mayor Impacto en Area de Calderas.</t>
  </si>
  <si>
    <t>Nivel de Frecuencia de los fallos</t>
  </si>
  <si>
    <t>Nivel de detección</t>
  </si>
  <si>
    <t>Nivel de severidad</t>
  </si>
  <si>
    <t>Nivel de costos</t>
  </si>
  <si>
    <t>Nivel 1:</t>
  </si>
  <si>
    <t>Objetivo Principal</t>
  </si>
  <si>
    <t>Nivel 2:</t>
  </si>
  <si>
    <t>Criterios a evaluar</t>
  </si>
  <si>
    <t>Caldera</t>
  </si>
  <si>
    <t>Bomba de Alimentación</t>
  </si>
  <si>
    <t>Bomba de dosificado</t>
  </si>
  <si>
    <t>Tanque de condensado</t>
  </si>
  <si>
    <t>Motor Bomba agua suave</t>
  </si>
  <si>
    <t>Motor Bomba agua dura</t>
  </si>
  <si>
    <t xml:space="preserve">Variador de motor bomba de agua suave 2 </t>
  </si>
  <si>
    <t>Suavizador</t>
  </si>
  <si>
    <t>Motor Bomba de retorno</t>
  </si>
  <si>
    <t>Variador de motorbomba de retorno</t>
  </si>
  <si>
    <t>Variador de motorbomba agua suave</t>
  </si>
  <si>
    <t>Nivel 3:</t>
  </si>
  <si>
    <t>Alternativas a evaluar</t>
  </si>
  <si>
    <t>Criterios</t>
  </si>
  <si>
    <t>Frecuencia de Fallos</t>
  </si>
  <si>
    <t>Detección de Fallos</t>
  </si>
  <si>
    <t>Severidad de Fallos</t>
  </si>
  <si>
    <t>Costos de Fallos</t>
  </si>
  <si>
    <t>LISTADO DE SISTEMAS</t>
  </si>
  <si>
    <t>PESOS DE LAS ALTERNATIVAS PARA CADA CRITERIO SELECCIONADO</t>
  </si>
  <si>
    <t>COMPARACION APAREADA DE LOS CRITERIOS DE JERARQUIZACIÓN</t>
  </si>
  <si>
    <t>Juicios</t>
  </si>
  <si>
    <t>Igual</t>
  </si>
  <si>
    <t>Moderado</t>
  </si>
  <si>
    <t>Fuerte</t>
  </si>
  <si>
    <t>Muy fuerte</t>
  </si>
  <si>
    <t>Extremo</t>
  </si>
  <si>
    <t>Score</t>
  </si>
  <si>
    <t>VALORACION DE LOS JUICIOS</t>
  </si>
  <si>
    <t>EVALUACION DE LOS SISTEMAS PARA CADA UNO DE LOS CRITERIOS SELECCIONADOS</t>
  </si>
  <si>
    <t>Sistemas</t>
  </si>
  <si>
    <t>FF</t>
  </si>
  <si>
    <t>Jerarquización local FF = (FF/Total)</t>
  </si>
  <si>
    <t>Bomba de alimentación de agua condensada de caldera</t>
  </si>
  <si>
    <t>Bomba de dosificado de químicos de caldera</t>
  </si>
  <si>
    <t>Motor bomba de agua dura</t>
  </si>
  <si>
    <t xml:space="preserve">Motor bomba de agua suave </t>
  </si>
  <si>
    <t xml:space="preserve">Variador de motor bomba de agua suave </t>
  </si>
  <si>
    <t>DF</t>
  </si>
  <si>
    <t>SF</t>
  </si>
  <si>
    <t>CF</t>
  </si>
  <si>
    <t>Jerarquización local DF = (DF/Total)</t>
  </si>
  <si>
    <t>Jerarquización local SF = (SF/Total)</t>
  </si>
  <si>
    <t>Jerarquización local CF = (CF/Total)</t>
  </si>
  <si>
    <t>Total</t>
  </si>
  <si>
    <t>Radio de inconsistencia (IR) =</t>
  </si>
  <si>
    <t>Jerarquización por criterio</t>
  </si>
  <si>
    <t>ESTIMACIÓN DEL IR Y JERARQUIZACION DE LOS CRITERIOS EVALUADOS</t>
  </si>
  <si>
    <t>JERARQUIZACION FINAL</t>
  </si>
  <si>
    <t>Jerarquización local x Total Criterio FF (1)</t>
  </si>
  <si>
    <t>Jerarquización local x Total Criterio DF (2)</t>
  </si>
  <si>
    <t>Jerarquización local x Total Criterio SF (3)</t>
  </si>
  <si>
    <t>Jerarquización local x Total Criterio CF (4)</t>
  </si>
  <si>
    <t>Jerarquización final = (1) + (2) + (3) + (4)</t>
  </si>
  <si>
    <t>Jerarquización final</t>
  </si>
  <si>
    <t>Ranking</t>
  </si>
  <si>
    <t>RANKING FINAL</t>
  </si>
  <si>
    <t>A</t>
  </si>
  <si>
    <t>max</t>
  </si>
  <si>
    <t>CI</t>
  </si>
  <si>
    <t>RANDOM COSSISTENCY INDEX (RI)</t>
  </si>
  <si>
    <t>&lt; 0.1</t>
  </si>
  <si>
    <t>Indice general de inconsistencia: 0.02</t>
  </si>
  <si>
    <t>---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</si>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</sst>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3" fillId="0" borderId="23" xfId="0" applyFont="1" applyBorder="1"/>
    <xf numFmtId="0" fontId="3" fillId="0" borderId="24" xfId="0" applyFont="1" applyBorder="1" applyAlignment="1">
      <alignment horizontal="center"/>
    </xf>
    <xf numFmtId="0" fontId="3" fillId="0" borderId="2" xfId="0" applyFont="1" applyBorder="1" applyAlignme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/>
    </xf>
    <xf numFmtId="0" fontId="0" fillId="0" borderId="26" xfId="0" applyBorder="1"/>
    <xf numFmtId="0" fontId="3" fillId="0" borderId="30" xfId="0" applyFont="1" applyFill="1" applyBorder="1" applyAlignment="1">
      <alignment horizontal="center" vertical="center"/>
    </xf>
    <xf numFmtId="0" fontId="0" fillId="0" borderId="28" xfId="0" applyBorder="1"/>
    <xf numFmtId="0" fontId="3" fillId="0" borderId="23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3" borderId="0" xfId="0" applyFont="1" applyFill="1"/>
    <xf numFmtId="0" fontId="0" fillId="3" borderId="0" xfId="0" applyFill="1"/>
    <xf numFmtId="0" fontId="0" fillId="0" borderId="4" xfId="0" applyBorder="1" applyAlignment="1">
      <alignment horizontal="center" vertical="center"/>
    </xf>
    <xf numFmtId="0" fontId="3" fillId="0" borderId="35" xfId="0" applyFont="1" applyBorder="1"/>
    <xf numFmtId="0" fontId="3" fillId="0" borderId="3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wrapText="1"/>
    </xf>
    <xf numFmtId="0" fontId="3" fillId="0" borderId="37" xfId="0" applyFont="1" applyBorder="1" applyAlignment="1">
      <alignment horizontal="center" wrapText="1"/>
    </xf>
    <xf numFmtId="0" fontId="0" fillId="0" borderId="3" xfId="0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3" fillId="0" borderId="12" xfId="0" applyFont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0" xfId="0" applyBorder="1"/>
    <xf numFmtId="0" fontId="0" fillId="0" borderId="32" xfId="0" applyBorder="1"/>
    <xf numFmtId="0" fontId="2" fillId="0" borderId="31" xfId="0" applyFont="1" applyBorder="1" applyAlignment="1">
      <alignment horizontal="center" vertical="center"/>
    </xf>
    <xf numFmtId="0" fontId="0" fillId="0" borderId="0" xfId="0" applyFill="1"/>
    <xf numFmtId="0" fontId="3" fillId="0" borderId="3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3" fillId="0" borderId="41" xfId="0" applyFont="1" applyFill="1" applyBorder="1" applyAlignment="1">
      <alignment horizontal="left" vertical="center"/>
    </xf>
    <xf numFmtId="0" fontId="0" fillId="0" borderId="42" xfId="0" applyBorder="1"/>
    <xf numFmtId="0" fontId="0" fillId="0" borderId="43" xfId="0" applyBorder="1"/>
    <xf numFmtId="0" fontId="0" fillId="0" borderId="44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3" fillId="0" borderId="46" xfId="0" applyFont="1" applyBorder="1"/>
    <xf numFmtId="43" fontId="0" fillId="0" borderId="0" xfId="1" applyNumberFormat="1" applyFont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43" fontId="0" fillId="2" borderId="21" xfId="0" applyNumberFormat="1" applyFill="1" applyBorder="1" applyAlignment="1">
      <alignment horizontal="center"/>
    </xf>
    <xf numFmtId="43" fontId="0" fillId="2" borderId="22" xfId="0" applyNumberFormat="1" applyFill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4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4" borderId="0" xfId="0" applyFill="1"/>
    <xf numFmtId="0" fontId="3" fillId="4" borderId="0" xfId="0" applyFont="1" applyFill="1"/>
    <xf numFmtId="0" fontId="0" fillId="4" borderId="0" xfId="0" applyFill="1" applyAlignment="1">
      <alignment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vertical="top"/>
    </xf>
    <xf numFmtId="0" fontId="3" fillId="0" borderId="1" xfId="0" quotePrefix="1" applyFont="1" applyBorder="1" applyAlignment="1">
      <alignment horizontal="center" vertical="center"/>
    </xf>
    <xf numFmtId="0" fontId="3" fillId="0" borderId="10" xfId="0" quotePrefix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3" fillId="4" borderId="33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164" fontId="3" fillId="2" borderId="25" xfId="0" applyNumberFormat="1" applyFont="1" applyFill="1" applyBorder="1" applyAlignment="1">
      <alignment horizontal="center" vertical="center"/>
    </xf>
    <xf numFmtId="164" fontId="3" fillId="2" borderId="30" xfId="0" applyNumberFormat="1" applyFont="1" applyFill="1" applyBorder="1" applyAlignment="1">
      <alignment horizontal="center" vertical="center"/>
    </xf>
    <xf numFmtId="164" fontId="3" fillId="2" borderId="27" xfId="0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43" fontId="3" fillId="0" borderId="25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18" xfId="0" applyFill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759034</xdr:colOff>
      <xdr:row>23</xdr:row>
      <xdr:rowOff>21167</xdr:rowOff>
    </xdr:from>
    <xdr:to>
      <xdr:col>5</xdr:col>
      <xdr:colOff>1049275</xdr:colOff>
      <xdr:row>33</xdr:row>
      <xdr:rowOff>116417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32CFFD-98B0-2EE6-F9DF-FBEB3A238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034" y="4212167"/>
          <a:ext cx="5994658" cy="1989666"/>
        </a:xfrm>
        <a:prstGeom prst="rect">
          <a:avLst/>
        </a:prstGeom>
      </xdr:spPr>
    </xdr:pic>
    <xdr:clientData/>
  </xdr:twoCellAnchor>
  <xdr:twoCellAnchor editAs="oneCell">
    <xdr:from>
      <xdr:col>0</xdr:col>
      <xdr:colOff>746548</xdr:colOff>
      <xdr:row>33</xdr:row>
      <xdr:rowOff>202143</xdr:rowOff>
    </xdr:from>
    <xdr:to>
      <xdr:col>5</xdr:col>
      <xdr:colOff>1104688</xdr:colOff>
      <xdr:row>50</xdr:row>
      <xdr:rowOff>174115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394584-340C-B401-D304-D4A13BB6E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6548" y="6287560"/>
          <a:ext cx="6075892" cy="3212166"/>
        </a:xfrm>
        <a:prstGeom prst="rect">
          <a:avLst/>
        </a:prstGeom>
      </xdr:spPr>
    </xdr:pic>
    <xdr:clientData/>
  </xdr:twoCellAnchor>
  <xdr:twoCellAnchor editAs="oneCell">
    <xdr:from>
      <xdr:col>0</xdr:col>
      <xdr:colOff>712894</xdr:colOff>
      <xdr:row>52</xdr:row>
      <xdr:rowOff>92343</xdr:rowOff>
    </xdr:from>
    <xdr:to>
      <xdr:col>5</xdr:col>
      <xdr:colOff>1066166</xdr:colOff>
      <xdr:row>68</xdr:row>
      <xdr:rowOff>173509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FA6449D-3D42-124E-27C8-C13CDB613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2894" y="9670260"/>
          <a:ext cx="6071024" cy="2956022"/>
        </a:xfrm>
        <a:prstGeom prst="rect">
          <a:avLst/>
        </a:prstGeom>
      </xdr:spPr>
    </xdr:pic>
    <xdr:clientData/>
  </xdr:twoCellAnchor>
  <xdr:twoCellAnchor editAs="oneCell">
    <xdr:from>
      <xdr:col>0</xdr:col>
      <xdr:colOff>730251</xdr:colOff>
      <xdr:row>70</xdr:row>
      <xdr:rowOff>0</xdr:rowOff>
    </xdr:from>
    <xdr:to>
      <xdr:col>5</xdr:col>
      <xdr:colOff>1101683</xdr:colOff>
      <xdr:row>82</xdr:row>
      <xdr:rowOff>129964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DA37A75-DDF1-989E-FC46-D97A774F8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0251" y="12816417"/>
          <a:ext cx="6064419" cy="2292774"/>
        </a:xfrm>
        <a:prstGeom prst="rect">
          <a:avLst/>
        </a:prstGeom>
      </xdr:spPr>
    </xdr:pic>
    <xdr:clientData/>
  </xdr:twoCellAnchor>
  <xdr:twoCellAnchor>
    <xdr:from>
      <xdr:col>12</xdr:col>
      <xdr:colOff>419100</xdr:colOff>
      <xdr:row>25</xdr:row>
      <xdr:rowOff>0</xdr:rowOff>
    </xdr:from>
    <xdr:to>
      <xdr:col>15</xdr:col>
      <xdr:colOff>561975</xdr:colOff>
      <xdr:row>26</xdr:row>
      <xdr:rowOff>161925</xdr:rowOff>
    </xdr:to>
    <xdr:cxnSp macro="">
      <xdr:nvCxnSpPr>
        <xdr:cNvPr id="98" name="Conector recto de flecha 97">
          <a:extLst>
            <a:ext uri="{FF2B5EF4-FFF2-40B4-BE49-F238E27FC236}">
              <a16:creationId xmlns:a16="http://schemas.microsoft.com/office/drawing/2014/main" id="{1E053EDA-B094-287F-929D-99EFF06D9336}"/>
            </a:ext>
          </a:extLst>
        </xdr:cNvPr>
        <xdr:cNvCxnSpPr/>
      </xdr:nvCxnSpPr>
      <xdr:spPr>
        <a:xfrm flipH="1">
          <a:off x="12725400" y="4600575"/>
          <a:ext cx="14382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561975</xdr:colOff>
      <xdr:row>24</xdr:row>
      <xdr:rowOff>171450</xdr:rowOff>
    </xdr:from>
    <xdr:to>
      <xdr:col>20</xdr:col>
      <xdr:colOff>523875</xdr:colOff>
      <xdr:row>26</xdr:row>
      <xdr:rowOff>161925</xdr:rowOff>
    </xdr:to>
    <xdr:cxnSp macro="">
      <xdr:nvCxnSpPr>
        <xdr:cNvPr id="100" name="Conector recto de flecha 99">
          <a:extLst>
            <a:ext uri="{FF2B5EF4-FFF2-40B4-BE49-F238E27FC236}">
              <a16:creationId xmlns:a16="http://schemas.microsoft.com/office/drawing/2014/main" id="{254C54EC-61EB-4A14-F04A-FB81F81725B4}"/>
            </a:ext>
          </a:extLst>
        </xdr:cNvPr>
        <xdr:cNvCxnSpPr/>
      </xdr:nvCxnSpPr>
      <xdr:spPr>
        <a:xfrm>
          <a:off x="14163675" y="4581525"/>
          <a:ext cx="226695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409575</xdr:colOff>
      <xdr:row>25</xdr:row>
      <xdr:rowOff>0</xdr:rowOff>
    </xdr:from>
    <xdr:to>
      <xdr:col>15</xdr:col>
      <xdr:colOff>561975</xdr:colOff>
      <xdr:row>27</xdr:row>
      <xdr:rowOff>0</xdr:rowOff>
    </xdr:to>
    <xdr:cxnSp macro="">
      <xdr:nvCxnSpPr>
        <xdr:cNvPr id="102" name="Conector recto de flecha 101">
          <a:extLst>
            <a:ext uri="{FF2B5EF4-FFF2-40B4-BE49-F238E27FC236}">
              <a16:creationId xmlns:a16="http://schemas.microsoft.com/office/drawing/2014/main" id="{2BB72570-9697-09D1-E643-6E3CA6026031}"/>
            </a:ext>
          </a:extLst>
        </xdr:cNvPr>
        <xdr:cNvCxnSpPr/>
      </xdr:nvCxnSpPr>
      <xdr:spPr>
        <a:xfrm flipH="1">
          <a:off x="14011275" y="4600575"/>
          <a:ext cx="15240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581025</xdr:colOff>
      <xdr:row>25</xdr:row>
      <xdr:rowOff>0</xdr:rowOff>
    </xdr:from>
    <xdr:to>
      <xdr:col>18</xdr:col>
      <xdr:colOff>266700</xdr:colOff>
      <xdr:row>26</xdr:row>
      <xdr:rowOff>180975</xdr:rowOff>
    </xdr:to>
    <xdr:cxnSp macro="">
      <xdr:nvCxnSpPr>
        <xdr:cNvPr id="104" name="Conector recto de flecha 103">
          <a:extLst>
            <a:ext uri="{FF2B5EF4-FFF2-40B4-BE49-F238E27FC236}">
              <a16:creationId xmlns:a16="http://schemas.microsoft.com/office/drawing/2014/main" id="{00D78E97-4E5C-962C-5DD5-4A96E053DAC6}"/>
            </a:ext>
          </a:extLst>
        </xdr:cNvPr>
        <xdr:cNvCxnSpPr/>
      </xdr:nvCxnSpPr>
      <xdr:spPr>
        <a:xfrm>
          <a:off x="14182725" y="4600575"/>
          <a:ext cx="89535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581025</xdr:colOff>
      <xdr:row>30</xdr:row>
      <xdr:rowOff>9525</xdr:rowOff>
    </xdr:from>
    <xdr:to>
      <xdr:col>12</xdr:col>
      <xdr:colOff>342900</xdr:colOff>
      <xdr:row>31</xdr:row>
      <xdr:rowOff>133350</xdr:rowOff>
    </xdr:to>
    <xdr:cxnSp macro="">
      <xdr:nvCxnSpPr>
        <xdr:cNvPr id="106" name="Conector recto de flecha 105">
          <a:extLst>
            <a:ext uri="{FF2B5EF4-FFF2-40B4-BE49-F238E27FC236}">
              <a16:creationId xmlns:a16="http://schemas.microsoft.com/office/drawing/2014/main" id="{562CE6B6-33FB-CBCB-449B-F44FD566833E}"/>
            </a:ext>
          </a:extLst>
        </xdr:cNvPr>
        <xdr:cNvCxnSpPr/>
      </xdr:nvCxnSpPr>
      <xdr:spPr>
        <a:xfrm flipH="1">
          <a:off x="10553700" y="5534025"/>
          <a:ext cx="20955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657225</xdr:colOff>
      <xdr:row>30</xdr:row>
      <xdr:rowOff>47625</xdr:rowOff>
    </xdr:from>
    <xdr:to>
      <xdr:col>12</xdr:col>
      <xdr:colOff>323850</xdr:colOff>
      <xdr:row>31</xdr:row>
      <xdr:rowOff>161925</xdr:rowOff>
    </xdr:to>
    <xdr:cxnSp macro="">
      <xdr:nvCxnSpPr>
        <xdr:cNvPr id="108" name="Conector recto de flecha 107">
          <a:extLst>
            <a:ext uri="{FF2B5EF4-FFF2-40B4-BE49-F238E27FC236}">
              <a16:creationId xmlns:a16="http://schemas.microsoft.com/office/drawing/2014/main" id="{986C5787-37FE-04FB-FB06-9C25F0DE6697}"/>
            </a:ext>
          </a:extLst>
        </xdr:cNvPr>
        <xdr:cNvCxnSpPr/>
      </xdr:nvCxnSpPr>
      <xdr:spPr>
        <a:xfrm flipH="1">
          <a:off x="11763375" y="5572125"/>
          <a:ext cx="86677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352425</xdr:colOff>
      <xdr:row>30</xdr:row>
      <xdr:rowOff>76200</xdr:rowOff>
    </xdr:from>
    <xdr:to>
      <xdr:col>12</xdr:col>
      <xdr:colOff>466725</xdr:colOff>
      <xdr:row>32</xdr:row>
      <xdr:rowOff>9525</xdr:rowOff>
    </xdr:to>
    <xdr:cxnSp macro="">
      <xdr:nvCxnSpPr>
        <xdr:cNvPr id="110" name="Conector recto de flecha 109">
          <a:extLst>
            <a:ext uri="{FF2B5EF4-FFF2-40B4-BE49-F238E27FC236}">
              <a16:creationId xmlns:a16="http://schemas.microsoft.com/office/drawing/2014/main" id="{FAC375A4-AC65-A560-76B9-23FDE7AE001B}"/>
            </a:ext>
          </a:extLst>
        </xdr:cNvPr>
        <xdr:cNvCxnSpPr/>
      </xdr:nvCxnSpPr>
      <xdr:spPr>
        <a:xfrm>
          <a:off x="12658725" y="5600700"/>
          <a:ext cx="1143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371475</xdr:colOff>
      <xdr:row>30</xdr:row>
      <xdr:rowOff>38100</xdr:rowOff>
    </xdr:from>
    <xdr:to>
      <xdr:col>15</xdr:col>
      <xdr:colOff>438150</xdr:colOff>
      <xdr:row>31</xdr:row>
      <xdr:rowOff>152400</xdr:rowOff>
    </xdr:to>
    <xdr:cxnSp macro="">
      <xdr:nvCxnSpPr>
        <xdr:cNvPr id="112" name="Conector recto de flecha 111">
          <a:extLst>
            <a:ext uri="{FF2B5EF4-FFF2-40B4-BE49-F238E27FC236}">
              <a16:creationId xmlns:a16="http://schemas.microsoft.com/office/drawing/2014/main" id="{DA77C87A-262D-84CE-4366-02DA6EA1BFC2}"/>
            </a:ext>
          </a:extLst>
        </xdr:cNvPr>
        <xdr:cNvCxnSpPr/>
      </xdr:nvCxnSpPr>
      <xdr:spPr>
        <a:xfrm>
          <a:off x="12677775" y="5562600"/>
          <a:ext cx="136207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30</xdr:row>
      <xdr:rowOff>66675</xdr:rowOff>
    </xdr:from>
    <xdr:to>
      <xdr:col>18</xdr:col>
      <xdr:colOff>352425</xdr:colOff>
      <xdr:row>31</xdr:row>
      <xdr:rowOff>171450</xdr:rowOff>
    </xdr:to>
    <xdr:cxnSp macro="">
      <xdr:nvCxnSpPr>
        <xdr:cNvPr id="114" name="Conector recto de flecha 113">
          <a:extLst>
            <a:ext uri="{FF2B5EF4-FFF2-40B4-BE49-F238E27FC236}">
              <a16:creationId xmlns:a16="http://schemas.microsoft.com/office/drawing/2014/main" id="{57A21A00-780D-4120-77D3-9AB1DD903E89}"/>
            </a:ext>
          </a:extLst>
        </xdr:cNvPr>
        <xdr:cNvCxnSpPr/>
      </xdr:nvCxnSpPr>
      <xdr:spPr>
        <a:xfrm>
          <a:off x="12687300" y="5591175"/>
          <a:ext cx="2476500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514350</xdr:colOff>
      <xdr:row>30</xdr:row>
      <xdr:rowOff>38100</xdr:rowOff>
    </xdr:from>
    <xdr:to>
      <xdr:col>15</xdr:col>
      <xdr:colOff>257175</xdr:colOff>
      <xdr:row>31</xdr:row>
      <xdr:rowOff>171450</xdr:rowOff>
    </xdr:to>
    <xdr:cxnSp macro="">
      <xdr:nvCxnSpPr>
        <xdr:cNvPr id="116" name="Conector recto de flecha 115">
          <a:extLst>
            <a:ext uri="{FF2B5EF4-FFF2-40B4-BE49-F238E27FC236}">
              <a16:creationId xmlns:a16="http://schemas.microsoft.com/office/drawing/2014/main" id="{17E85371-ACA0-0EB6-2D63-A572FBC52CF4}"/>
            </a:ext>
          </a:extLst>
        </xdr:cNvPr>
        <xdr:cNvCxnSpPr/>
      </xdr:nvCxnSpPr>
      <xdr:spPr>
        <a:xfrm flipH="1">
          <a:off x="12820650" y="5562600"/>
          <a:ext cx="1038225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333375</xdr:colOff>
      <xdr:row>30</xdr:row>
      <xdr:rowOff>47625</xdr:rowOff>
    </xdr:from>
    <xdr:to>
      <xdr:col>15</xdr:col>
      <xdr:colOff>447675</xdr:colOff>
      <xdr:row>32</xdr:row>
      <xdr:rowOff>9525</xdr:rowOff>
    </xdr:to>
    <xdr:cxnSp macro="">
      <xdr:nvCxnSpPr>
        <xdr:cNvPr id="118" name="Conector recto de flecha 117">
          <a:extLst>
            <a:ext uri="{FF2B5EF4-FFF2-40B4-BE49-F238E27FC236}">
              <a16:creationId xmlns:a16="http://schemas.microsoft.com/office/drawing/2014/main" id="{07B16A08-7F88-005E-FB29-82A4DEEE1994}"/>
            </a:ext>
          </a:extLst>
        </xdr:cNvPr>
        <xdr:cNvCxnSpPr/>
      </xdr:nvCxnSpPr>
      <xdr:spPr>
        <a:xfrm>
          <a:off x="13935075" y="5572125"/>
          <a:ext cx="114300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371475</xdr:colOff>
      <xdr:row>30</xdr:row>
      <xdr:rowOff>38100</xdr:rowOff>
    </xdr:from>
    <xdr:to>
      <xdr:col>18</xdr:col>
      <xdr:colOff>476250</xdr:colOff>
      <xdr:row>31</xdr:row>
      <xdr:rowOff>161925</xdr:rowOff>
    </xdr:to>
    <xdr:cxnSp macro="">
      <xdr:nvCxnSpPr>
        <xdr:cNvPr id="120" name="Conector recto de flecha 119">
          <a:extLst>
            <a:ext uri="{FF2B5EF4-FFF2-40B4-BE49-F238E27FC236}">
              <a16:creationId xmlns:a16="http://schemas.microsoft.com/office/drawing/2014/main" id="{A03C38ED-F356-E605-B947-3D612FEA7837}"/>
            </a:ext>
          </a:extLst>
        </xdr:cNvPr>
        <xdr:cNvCxnSpPr/>
      </xdr:nvCxnSpPr>
      <xdr:spPr>
        <a:xfrm>
          <a:off x="13973175" y="5562600"/>
          <a:ext cx="13144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342900</xdr:colOff>
      <xdr:row>30</xdr:row>
      <xdr:rowOff>38100</xdr:rowOff>
    </xdr:from>
    <xdr:to>
      <xdr:col>20</xdr:col>
      <xdr:colOff>428625</xdr:colOff>
      <xdr:row>31</xdr:row>
      <xdr:rowOff>152400</xdr:rowOff>
    </xdr:to>
    <xdr:cxnSp macro="">
      <xdr:nvCxnSpPr>
        <xdr:cNvPr id="122" name="Conector recto de flecha 121">
          <a:extLst>
            <a:ext uri="{FF2B5EF4-FFF2-40B4-BE49-F238E27FC236}">
              <a16:creationId xmlns:a16="http://schemas.microsoft.com/office/drawing/2014/main" id="{24544F75-2932-CBAF-322C-88083AF2527F}"/>
            </a:ext>
          </a:extLst>
        </xdr:cNvPr>
        <xdr:cNvCxnSpPr/>
      </xdr:nvCxnSpPr>
      <xdr:spPr>
        <a:xfrm>
          <a:off x="13944600" y="5562600"/>
          <a:ext cx="239077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447675</xdr:colOff>
      <xdr:row>30</xdr:row>
      <xdr:rowOff>19050</xdr:rowOff>
    </xdr:from>
    <xdr:to>
      <xdr:col>18</xdr:col>
      <xdr:colOff>323850</xdr:colOff>
      <xdr:row>31</xdr:row>
      <xdr:rowOff>133350</xdr:rowOff>
    </xdr:to>
    <xdr:cxnSp macro="">
      <xdr:nvCxnSpPr>
        <xdr:cNvPr id="124" name="Conector recto de flecha 123">
          <a:extLst>
            <a:ext uri="{FF2B5EF4-FFF2-40B4-BE49-F238E27FC236}">
              <a16:creationId xmlns:a16="http://schemas.microsoft.com/office/drawing/2014/main" id="{0D8AAAE1-FD55-FFA4-7105-3B26693A8512}"/>
            </a:ext>
          </a:extLst>
        </xdr:cNvPr>
        <xdr:cNvCxnSpPr/>
      </xdr:nvCxnSpPr>
      <xdr:spPr>
        <a:xfrm flipH="1">
          <a:off x="14049375" y="5543550"/>
          <a:ext cx="108585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333375</xdr:colOff>
      <xdr:row>30</xdr:row>
      <xdr:rowOff>66675</xdr:rowOff>
    </xdr:from>
    <xdr:to>
      <xdr:col>18</xdr:col>
      <xdr:colOff>390525</xdr:colOff>
      <xdr:row>32</xdr:row>
      <xdr:rowOff>9525</xdr:rowOff>
    </xdr:to>
    <xdr:cxnSp macro="">
      <xdr:nvCxnSpPr>
        <xdr:cNvPr id="126" name="Conector recto de flecha 125">
          <a:extLst>
            <a:ext uri="{FF2B5EF4-FFF2-40B4-BE49-F238E27FC236}">
              <a16:creationId xmlns:a16="http://schemas.microsoft.com/office/drawing/2014/main" id="{57A7E385-7803-D704-B8A4-76C419118A41}"/>
            </a:ext>
          </a:extLst>
        </xdr:cNvPr>
        <xdr:cNvCxnSpPr/>
      </xdr:nvCxnSpPr>
      <xdr:spPr>
        <a:xfrm>
          <a:off x="15144750" y="5591175"/>
          <a:ext cx="57150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323850</xdr:colOff>
      <xdr:row>30</xdr:row>
      <xdr:rowOff>57150</xdr:rowOff>
    </xdr:from>
    <xdr:to>
      <xdr:col>20</xdr:col>
      <xdr:colOff>476250</xdr:colOff>
      <xdr:row>31</xdr:row>
      <xdr:rowOff>180975</xdr:rowOff>
    </xdr:to>
    <xdr:cxnSp macro="">
      <xdr:nvCxnSpPr>
        <xdr:cNvPr id="128" name="Conector recto de flecha 127">
          <a:extLst>
            <a:ext uri="{FF2B5EF4-FFF2-40B4-BE49-F238E27FC236}">
              <a16:creationId xmlns:a16="http://schemas.microsoft.com/office/drawing/2014/main" id="{A0CA351D-A013-0A80-D205-559D8D5902CD}"/>
            </a:ext>
          </a:extLst>
        </xdr:cNvPr>
        <xdr:cNvCxnSpPr/>
      </xdr:nvCxnSpPr>
      <xdr:spPr>
        <a:xfrm>
          <a:off x="15135225" y="5581650"/>
          <a:ext cx="1247775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295275</xdr:colOff>
      <xdr:row>30</xdr:row>
      <xdr:rowOff>47625</xdr:rowOff>
    </xdr:from>
    <xdr:to>
      <xdr:col>22</xdr:col>
      <xdr:colOff>371475</xdr:colOff>
      <xdr:row>31</xdr:row>
      <xdr:rowOff>171450</xdr:rowOff>
    </xdr:to>
    <xdr:cxnSp macro="">
      <xdr:nvCxnSpPr>
        <xdr:cNvPr id="130" name="Conector recto de flecha 129">
          <a:extLst>
            <a:ext uri="{FF2B5EF4-FFF2-40B4-BE49-F238E27FC236}">
              <a16:creationId xmlns:a16="http://schemas.microsoft.com/office/drawing/2014/main" id="{54A7A16A-960B-41F2-F51D-291E7FE485AB}"/>
            </a:ext>
          </a:extLst>
        </xdr:cNvPr>
        <xdr:cNvCxnSpPr/>
      </xdr:nvCxnSpPr>
      <xdr:spPr>
        <a:xfrm>
          <a:off x="15106650" y="5572125"/>
          <a:ext cx="2238375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542925</xdr:colOff>
      <xdr:row>30</xdr:row>
      <xdr:rowOff>19050</xdr:rowOff>
    </xdr:from>
    <xdr:to>
      <xdr:col>28</xdr:col>
      <xdr:colOff>352425</xdr:colOff>
      <xdr:row>31</xdr:row>
      <xdr:rowOff>161925</xdr:rowOff>
    </xdr:to>
    <xdr:cxnSp macro="">
      <xdr:nvCxnSpPr>
        <xdr:cNvPr id="132" name="Conector recto de flecha 131">
          <a:extLst>
            <a:ext uri="{FF2B5EF4-FFF2-40B4-BE49-F238E27FC236}">
              <a16:creationId xmlns:a16="http://schemas.microsoft.com/office/drawing/2014/main" id="{AF66FC5F-1C5E-7E5A-006A-121E5F59E40C}"/>
            </a:ext>
          </a:extLst>
        </xdr:cNvPr>
        <xdr:cNvCxnSpPr/>
      </xdr:nvCxnSpPr>
      <xdr:spPr>
        <a:xfrm>
          <a:off x="16449675" y="5543550"/>
          <a:ext cx="388620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571500</xdr:colOff>
      <xdr:row>30</xdr:row>
      <xdr:rowOff>28575</xdr:rowOff>
    </xdr:from>
    <xdr:to>
      <xdr:col>26</xdr:col>
      <xdr:colOff>438150</xdr:colOff>
      <xdr:row>31</xdr:row>
      <xdr:rowOff>152400</xdr:rowOff>
    </xdr:to>
    <xdr:cxnSp macro="">
      <xdr:nvCxnSpPr>
        <xdr:cNvPr id="134" name="Conector recto de flecha 133">
          <a:extLst>
            <a:ext uri="{FF2B5EF4-FFF2-40B4-BE49-F238E27FC236}">
              <a16:creationId xmlns:a16="http://schemas.microsoft.com/office/drawing/2014/main" id="{AE12FBF6-A298-49AA-56A4-E37C5EA5DB97}"/>
            </a:ext>
          </a:extLst>
        </xdr:cNvPr>
        <xdr:cNvCxnSpPr/>
      </xdr:nvCxnSpPr>
      <xdr:spPr>
        <a:xfrm>
          <a:off x="16478250" y="5553075"/>
          <a:ext cx="27241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600075</xdr:colOff>
      <xdr:row>30</xdr:row>
      <xdr:rowOff>57150</xdr:rowOff>
    </xdr:from>
    <xdr:to>
      <xdr:col>24</xdr:col>
      <xdr:colOff>161925</xdr:colOff>
      <xdr:row>31</xdr:row>
      <xdr:rowOff>161925</xdr:rowOff>
    </xdr:to>
    <xdr:cxnSp macro="">
      <xdr:nvCxnSpPr>
        <xdr:cNvPr id="136" name="Conector recto de flecha 135">
          <a:extLst>
            <a:ext uri="{FF2B5EF4-FFF2-40B4-BE49-F238E27FC236}">
              <a16:creationId xmlns:a16="http://schemas.microsoft.com/office/drawing/2014/main" id="{FD62AD5F-CA19-625F-2B45-522DDA4393D2}"/>
            </a:ext>
          </a:extLst>
        </xdr:cNvPr>
        <xdr:cNvCxnSpPr/>
      </xdr:nvCxnSpPr>
      <xdr:spPr>
        <a:xfrm>
          <a:off x="16506825" y="5581650"/>
          <a:ext cx="1619250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590550</xdr:colOff>
      <xdr:row>30</xdr:row>
      <xdr:rowOff>57150</xdr:rowOff>
    </xdr:from>
    <xdr:to>
      <xdr:col>22</xdr:col>
      <xdr:colOff>352425</xdr:colOff>
      <xdr:row>31</xdr:row>
      <xdr:rowOff>171450</xdr:rowOff>
    </xdr:to>
    <xdr:cxnSp macro="">
      <xdr:nvCxnSpPr>
        <xdr:cNvPr id="138" name="Conector recto de flecha 137">
          <a:extLst>
            <a:ext uri="{FF2B5EF4-FFF2-40B4-BE49-F238E27FC236}">
              <a16:creationId xmlns:a16="http://schemas.microsoft.com/office/drawing/2014/main" id="{89D9784E-C8DC-ABD6-6A80-826AACFB6B7D}"/>
            </a:ext>
          </a:extLst>
        </xdr:cNvPr>
        <xdr:cNvCxnSpPr/>
      </xdr:nvCxnSpPr>
      <xdr:spPr>
        <a:xfrm>
          <a:off x="16497300" y="5581650"/>
          <a:ext cx="82867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504825</xdr:colOff>
      <xdr:row>30</xdr:row>
      <xdr:rowOff>38100</xdr:rowOff>
    </xdr:from>
    <xdr:to>
      <xdr:col>20</xdr:col>
      <xdr:colOff>609600</xdr:colOff>
      <xdr:row>32</xdr:row>
      <xdr:rowOff>0</xdr:rowOff>
    </xdr:to>
    <xdr:cxnSp macro="">
      <xdr:nvCxnSpPr>
        <xdr:cNvPr id="140" name="Conector recto de flecha 139">
          <a:extLst>
            <a:ext uri="{FF2B5EF4-FFF2-40B4-BE49-F238E27FC236}">
              <a16:creationId xmlns:a16="http://schemas.microsoft.com/office/drawing/2014/main" id="{D7D9607B-BAC6-D0B5-6184-D7E79EC60A89}"/>
            </a:ext>
          </a:extLst>
        </xdr:cNvPr>
        <xdr:cNvCxnSpPr/>
      </xdr:nvCxnSpPr>
      <xdr:spPr>
        <a:xfrm flipH="1">
          <a:off x="16411575" y="5562600"/>
          <a:ext cx="1047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438150</xdr:colOff>
      <xdr:row>30</xdr:row>
      <xdr:rowOff>38100</xdr:rowOff>
    </xdr:from>
    <xdr:to>
      <xdr:col>20</xdr:col>
      <xdr:colOff>590550</xdr:colOff>
      <xdr:row>31</xdr:row>
      <xdr:rowOff>161925</xdr:rowOff>
    </xdr:to>
    <xdr:cxnSp macro="">
      <xdr:nvCxnSpPr>
        <xdr:cNvPr id="142" name="Conector recto de flecha 141">
          <a:extLst>
            <a:ext uri="{FF2B5EF4-FFF2-40B4-BE49-F238E27FC236}">
              <a16:creationId xmlns:a16="http://schemas.microsoft.com/office/drawing/2014/main" id="{BFF3461A-D2F6-B3B5-60A5-00CB81771485}"/>
            </a:ext>
          </a:extLst>
        </xdr:cNvPr>
        <xdr:cNvCxnSpPr/>
      </xdr:nvCxnSpPr>
      <xdr:spPr>
        <a:xfrm flipH="1">
          <a:off x="15249525" y="5562600"/>
          <a:ext cx="1247775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314325</xdr:colOff>
      <xdr:row>30</xdr:row>
      <xdr:rowOff>9525</xdr:rowOff>
    </xdr:from>
    <xdr:to>
      <xdr:col>24</xdr:col>
      <xdr:colOff>238125</xdr:colOff>
      <xdr:row>31</xdr:row>
      <xdr:rowOff>152400</xdr:rowOff>
    </xdr:to>
    <xdr:cxnSp macro="">
      <xdr:nvCxnSpPr>
        <xdr:cNvPr id="144" name="Conector recto de flecha 143">
          <a:extLst>
            <a:ext uri="{FF2B5EF4-FFF2-40B4-BE49-F238E27FC236}">
              <a16:creationId xmlns:a16="http://schemas.microsoft.com/office/drawing/2014/main" id="{CBF7D121-304A-7E93-E7E5-FE72D19151FD}"/>
            </a:ext>
          </a:extLst>
        </xdr:cNvPr>
        <xdr:cNvCxnSpPr/>
      </xdr:nvCxnSpPr>
      <xdr:spPr>
        <a:xfrm>
          <a:off x="13916025" y="5534025"/>
          <a:ext cx="428625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742950</xdr:colOff>
      <xdr:row>30</xdr:row>
      <xdr:rowOff>57150</xdr:rowOff>
    </xdr:from>
    <xdr:to>
      <xdr:col>15</xdr:col>
      <xdr:colOff>228600</xdr:colOff>
      <xdr:row>31</xdr:row>
      <xdr:rowOff>171450</xdr:rowOff>
    </xdr:to>
    <xdr:cxnSp macro="">
      <xdr:nvCxnSpPr>
        <xdr:cNvPr id="146" name="Conector recto de flecha 145">
          <a:extLst>
            <a:ext uri="{FF2B5EF4-FFF2-40B4-BE49-F238E27FC236}">
              <a16:creationId xmlns:a16="http://schemas.microsoft.com/office/drawing/2014/main" id="{97337385-F4DC-9D3F-83EA-ED8559FC0A9B}"/>
            </a:ext>
          </a:extLst>
        </xdr:cNvPr>
        <xdr:cNvCxnSpPr/>
      </xdr:nvCxnSpPr>
      <xdr:spPr>
        <a:xfrm flipH="1">
          <a:off x="11849100" y="5581650"/>
          <a:ext cx="198120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30</xdr:row>
      <xdr:rowOff>19050</xdr:rowOff>
    </xdr:from>
    <xdr:to>
      <xdr:col>15</xdr:col>
      <xdr:colOff>333375</xdr:colOff>
      <xdr:row>31</xdr:row>
      <xdr:rowOff>142875</xdr:rowOff>
    </xdr:to>
    <xdr:cxnSp macro="">
      <xdr:nvCxnSpPr>
        <xdr:cNvPr id="148" name="Conector recto de flecha 147">
          <a:extLst>
            <a:ext uri="{FF2B5EF4-FFF2-40B4-BE49-F238E27FC236}">
              <a16:creationId xmlns:a16="http://schemas.microsoft.com/office/drawing/2014/main" id="{2C10BDEF-FC36-1D39-45E9-E22BAE21DF22}"/>
            </a:ext>
          </a:extLst>
        </xdr:cNvPr>
        <xdr:cNvCxnSpPr/>
      </xdr:nvCxnSpPr>
      <xdr:spPr>
        <a:xfrm flipH="1">
          <a:off x="10620375" y="5543550"/>
          <a:ext cx="33147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657225</xdr:colOff>
      <xdr:row>30</xdr:row>
      <xdr:rowOff>47625</xdr:rowOff>
    </xdr:from>
    <xdr:to>
      <xdr:col>18</xdr:col>
      <xdr:colOff>323850</xdr:colOff>
      <xdr:row>31</xdr:row>
      <xdr:rowOff>133350</xdr:rowOff>
    </xdr:to>
    <xdr:cxnSp macro="">
      <xdr:nvCxnSpPr>
        <xdr:cNvPr id="150" name="Conector recto de flecha 149">
          <a:extLst>
            <a:ext uri="{FF2B5EF4-FFF2-40B4-BE49-F238E27FC236}">
              <a16:creationId xmlns:a16="http://schemas.microsoft.com/office/drawing/2014/main" id="{00C61C3C-0B09-77E8-45D4-79416E8F3EF4}"/>
            </a:ext>
          </a:extLst>
        </xdr:cNvPr>
        <xdr:cNvCxnSpPr/>
      </xdr:nvCxnSpPr>
      <xdr:spPr>
        <a:xfrm flipH="1">
          <a:off x="10629900" y="5572125"/>
          <a:ext cx="4505325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504825</xdr:colOff>
      <xdr:row>30</xdr:row>
      <xdr:rowOff>28575</xdr:rowOff>
    </xdr:from>
    <xdr:to>
      <xdr:col>20</xdr:col>
      <xdr:colOff>457200</xdr:colOff>
      <xdr:row>31</xdr:row>
      <xdr:rowOff>161925</xdr:rowOff>
    </xdr:to>
    <xdr:cxnSp macro="">
      <xdr:nvCxnSpPr>
        <xdr:cNvPr id="152" name="Conector recto de flecha 151">
          <a:extLst>
            <a:ext uri="{FF2B5EF4-FFF2-40B4-BE49-F238E27FC236}">
              <a16:creationId xmlns:a16="http://schemas.microsoft.com/office/drawing/2014/main" id="{10FD2938-31E6-463B-8699-FB6D5ABA7355}"/>
            </a:ext>
          </a:extLst>
        </xdr:cNvPr>
        <xdr:cNvCxnSpPr/>
      </xdr:nvCxnSpPr>
      <xdr:spPr>
        <a:xfrm flipH="1">
          <a:off x="14106525" y="5553075"/>
          <a:ext cx="2257425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352425</xdr:colOff>
      <xdr:row>30</xdr:row>
      <xdr:rowOff>28575</xdr:rowOff>
    </xdr:from>
    <xdr:to>
      <xdr:col>26</xdr:col>
      <xdr:colOff>333375</xdr:colOff>
      <xdr:row>31</xdr:row>
      <xdr:rowOff>152400</xdr:rowOff>
    </xdr:to>
    <xdr:cxnSp macro="">
      <xdr:nvCxnSpPr>
        <xdr:cNvPr id="156" name="Conector recto de flecha 155">
          <a:extLst>
            <a:ext uri="{FF2B5EF4-FFF2-40B4-BE49-F238E27FC236}">
              <a16:creationId xmlns:a16="http://schemas.microsoft.com/office/drawing/2014/main" id="{59DEDB98-CEC8-BB8C-5385-7112095A5F5C}"/>
            </a:ext>
          </a:extLst>
        </xdr:cNvPr>
        <xdr:cNvCxnSpPr/>
      </xdr:nvCxnSpPr>
      <xdr:spPr>
        <a:xfrm>
          <a:off x="15163800" y="5553075"/>
          <a:ext cx="3933825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314325</xdr:colOff>
      <xdr:row>30</xdr:row>
      <xdr:rowOff>19050</xdr:rowOff>
    </xdr:from>
    <xdr:to>
      <xdr:col>28</xdr:col>
      <xdr:colOff>485775</xdr:colOff>
      <xdr:row>31</xdr:row>
      <xdr:rowOff>152400</xdr:rowOff>
    </xdr:to>
    <xdr:cxnSp macro="">
      <xdr:nvCxnSpPr>
        <xdr:cNvPr id="158" name="Conector recto de flecha 157">
          <a:extLst>
            <a:ext uri="{FF2B5EF4-FFF2-40B4-BE49-F238E27FC236}">
              <a16:creationId xmlns:a16="http://schemas.microsoft.com/office/drawing/2014/main" id="{54FBA1B6-0CD9-FF9C-82F3-CFD691403412}"/>
            </a:ext>
          </a:extLst>
        </xdr:cNvPr>
        <xdr:cNvCxnSpPr/>
      </xdr:nvCxnSpPr>
      <xdr:spPr>
        <a:xfrm>
          <a:off x="13916025" y="5543550"/>
          <a:ext cx="6553200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742951</xdr:colOff>
      <xdr:row>34</xdr:row>
      <xdr:rowOff>85725</xdr:rowOff>
    </xdr:from>
    <xdr:to>
      <xdr:col>17</xdr:col>
      <xdr:colOff>48829</xdr:colOff>
      <xdr:row>37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D87751-E715-4466-A3E6-5BD2006C4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5451" y="6677025"/>
          <a:ext cx="7069812" cy="577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7AEE-A210-4DAF-B48D-791E4D25B1C7}">
  <dimension ref="B2:AF38"/>
  <sheetViews>
    <sheetView tabSelected="1" zoomScale="70" zoomScaleNormal="70" workbookViewId="0">
      <selection activeCell="S12" sqref="S12"/>
    </sheetView>
  </sheetViews>
  <sheetFormatPr baseColWidth="10" defaultRowHeight="14.4" x14ac:dyDescent="0.3"/>
  <cols>
    <col min="2" max="2" width="4.6640625" bestFit="1" customWidth="1"/>
    <col min="3" max="3" width="51.21875" bestFit="1" customWidth="1"/>
    <col min="4" max="4" width="8.5546875" customWidth="1"/>
    <col min="5" max="5" width="7.109375" customWidth="1"/>
    <col min="6" max="6" width="18.5546875" bestFit="1" customWidth="1"/>
    <col min="7" max="7" width="25" customWidth="1"/>
    <col min="8" max="8" width="6.21875" customWidth="1"/>
    <col min="9" max="9" width="12.88671875" customWidth="1"/>
    <col min="10" max="10" width="5.88671875" customWidth="1"/>
    <col min="11" max="11" width="14.88671875" customWidth="1"/>
    <col min="12" max="12" width="2.6640625" customWidth="1"/>
    <col min="13" max="13" width="13.33203125" customWidth="1"/>
    <col min="14" max="15" width="2.77734375" customWidth="1"/>
    <col min="17" max="17" width="3.33203125" customWidth="1"/>
    <col min="18" max="18" width="2.77734375" customWidth="1"/>
    <col min="20" max="20" width="4.44140625" customWidth="1"/>
    <col min="22" max="22" width="4" customWidth="1"/>
    <col min="24" max="24" width="2.88671875" customWidth="1"/>
    <col min="25" max="25" width="8.109375" customWidth="1"/>
    <col min="26" max="26" width="3.5546875" customWidth="1"/>
    <col min="27" max="27" width="13.6640625" customWidth="1"/>
    <col min="28" max="28" width="4.109375" customWidth="1"/>
    <col min="29" max="29" width="13.109375" customWidth="1"/>
    <col min="30" max="30" width="3.33203125" customWidth="1"/>
  </cols>
  <sheetData>
    <row r="2" spans="2:11" x14ac:dyDescent="0.3">
      <c r="C2" s="39" t="s">
        <v>61</v>
      </c>
      <c r="G2" s="39" t="s">
        <v>63</v>
      </c>
      <c r="H2" s="40"/>
      <c r="I2" s="40"/>
      <c r="J2" s="40"/>
      <c r="K2" s="40"/>
    </row>
    <row r="3" spans="2:11" ht="15" thickBot="1" x14ac:dyDescent="0.35"/>
    <row r="4" spans="2:11" ht="15" thickBot="1" x14ac:dyDescent="0.35">
      <c r="B4" s="13" t="s">
        <v>31</v>
      </c>
      <c r="C4" s="15" t="s">
        <v>33</v>
      </c>
      <c r="D4" s="14" t="s">
        <v>32</v>
      </c>
      <c r="E4" s="19"/>
      <c r="G4" s="25" t="s">
        <v>56</v>
      </c>
      <c r="H4" s="26" t="s">
        <v>57</v>
      </c>
      <c r="I4" s="26" t="s">
        <v>58</v>
      </c>
      <c r="J4" s="26" t="s">
        <v>59</v>
      </c>
      <c r="K4" s="27" t="s">
        <v>60</v>
      </c>
    </row>
    <row r="5" spans="2:11" x14ac:dyDescent="0.3">
      <c r="B5" s="4">
        <v>1</v>
      </c>
      <c r="C5" s="10" t="s">
        <v>0</v>
      </c>
      <c r="D5" s="7" t="s">
        <v>1</v>
      </c>
      <c r="E5" s="20"/>
      <c r="G5" s="28" t="s">
        <v>57</v>
      </c>
      <c r="H5" s="21">
        <v>1</v>
      </c>
      <c r="I5" s="21">
        <v>3</v>
      </c>
      <c r="J5" s="30">
        <v>0.5</v>
      </c>
      <c r="K5" s="22">
        <v>1</v>
      </c>
    </row>
    <row r="6" spans="2:11" x14ac:dyDescent="0.3">
      <c r="B6" s="5">
        <v>2</v>
      </c>
      <c r="C6" s="11" t="s">
        <v>17</v>
      </c>
      <c r="D6" s="8" t="s">
        <v>2</v>
      </c>
      <c r="E6" s="20"/>
      <c r="G6" s="28" t="s">
        <v>58</v>
      </c>
      <c r="H6" s="30">
        <v>0.33333333333333331</v>
      </c>
      <c r="I6" s="21">
        <v>1</v>
      </c>
      <c r="J6" s="30">
        <v>0.33333333333333331</v>
      </c>
      <c r="K6" s="22">
        <v>1</v>
      </c>
    </row>
    <row r="7" spans="2:11" x14ac:dyDescent="0.3">
      <c r="B7" s="5">
        <v>3</v>
      </c>
      <c r="C7" s="11" t="s">
        <v>18</v>
      </c>
      <c r="D7" s="119" t="s">
        <v>3</v>
      </c>
      <c r="E7" s="20"/>
      <c r="G7" s="28" t="s">
        <v>59</v>
      </c>
      <c r="H7" s="21">
        <v>2</v>
      </c>
      <c r="I7" s="21">
        <v>3</v>
      </c>
      <c r="J7" s="21">
        <v>1</v>
      </c>
      <c r="K7" s="22">
        <v>1</v>
      </c>
    </row>
    <row r="8" spans="2:11" ht="15" thickBot="1" x14ac:dyDescent="0.35">
      <c r="B8" s="5">
        <v>4</v>
      </c>
      <c r="C8" s="11" t="s">
        <v>19</v>
      </c>
      <c r="D8" s="8" t="s">
        <v>4</v>
      </c>
      <c r="E8" s="20"/>
      <c r="G8" s="29" t="s">
        <v>60</v>
      </c>
      <c r="H8" s="23">
        <v>1</v>
      </c>
      <c r="I8" s="23">
        <v>1</v>
      </c>
      <c r="J8" s="23">
        <v>1</v>
      </c>
      <c r="K8" s="24">
        <v>1</v>
      </c>
    </row>
    <row r="9" spans="2:11" x14ac:dyDescent="0.3">
      <c r="B9" s="5">
        <v>5</v>
      </c>
      <c r="C9" s="11" t="s">
        <v>20</v>
      </c>
      <c r="D9" s="8" t="s">
        <v>5</v>
      </c>
      <c r="E9" s="20"/>
      <c r="F9" s="20"/>
    </row>
    <row r="10" spans="2:11" ht="15" thickBot="1" x14ac:dyDescent="0.35">
      <c r="B10" s="5">
        <v>6</v>
      </c>
      <c r="C10" s="11" t="s">
        <v>21</v>
      </c>
      <c r="D10" s="8" t="s">
        <v>6</v>
      </c>
      <c r="E10" s="20"/>
      <c r="F10" s="20"/>
      <c r="G10" s="39" t="s">
        <v>71</v>
      </c>
      <c r="H10" s="40"/>
    </row>
    <row r="11" spans="2:11" ht="15" thickBot="1" x14ac:dyDescent="0.35">
      <c r="B11" s="5">
        <v>7</v>
      </c>
      <c r="C11" s="11" t="s">
        <v>22</v>
      </c>
      <c r="D11" s="8" t="s">
        <v>16</v>
      </c>
      <c r="E11" s="20"/>
      <c r="F11" s="20"/>
      <c r="G11" s="34" t="s">
        <v>64</v>
      </c>
      <c r="H11" s="14" t="s">
        <v>70</v>
      </c>
    </row>
    <row r="12" spans="2:11" x14ac:dyDescent="0.3">
      <c r="B12" s="5">
        <v>8</v>
      </c>
      <c r="C12" s="11" t="s">
        <v>23</v>
      </c>
      <c r="D12" s="8" t="s">
        <v>7</v>
      </c>
      <c r="E12" s="20"/>
      <c r="F12" s="20"/>
      <c r="G12" s="32" t="s">
        <v>65</v>
      </c>
      <c r="H12" s="35">
        <v>1</v>
      </c>
    </row>
    <row r="13" spans="2:11" x14ac:dyDescent="0.3">
      <c r="B13" s="5">
        <v>9</v>
      </c>
      <c r="C13" s="11" t="s">
        <v>24</v>
      </c>
      <c r="D13" s="8" t="s">
        <v>8</v>
      </c>
      <c r="E13" s="20"/>
      <c r="F13" s="20"/>
      <c r="G13" s="36"/>
      <c r="H13" s="35">
        <v>2</v>
      </c>
    </row>
    <row r="14" spans="2:11" x14ac:dyDescent="0.3">
      <c r="B14" s="5">
        <v>10</v>
      </c>
      <c r="C14" s="11" t="s">
        <v>25</v>
      </c>
      <c r="D14" s="8" t="s">
        <v>9</v>
      </c>
      <c r="E14" s="20"/>
      <c r="F14" s="20"/>
      <c r="G14" s="36" t="s">
        <v>66</v>
      </c>
      <c r="H14" s="35">
        <v>3</v>
      </c>
    </row>
    <row r="15" spans="2:11" x14ac:dyDescent="0.3">
      <c r="B15" s="5">
        <v>11</v>
      </c>
      <c r="C15" s="11" t="s">
        <v>26</v>
      </c>
      <c r="D15" s="8" t="s">
        <v>10</v>
      </c>
      <c r="E15" s="20"/>
      <c r="F15" s="20"/>
      <c r="G15" s="36"/>
      <c r="H15" s="35">
        <v>4</v>
      </c>
    </row>
    <row r="16" spans="2:11" x14ac:dyDescent="0.3">
      <c r="B16" s="5">
        <v>12</v>
      </c>
      <c r="C16" s="11" t="s">
        <v>27</v>
      </c>
      <c r="D16" s="8" t="s">
        <v>11</v>
      </c>
      <c r="E16" s="20"/>
      <c r="F16" s="20"/>
      <c r="G16" s="36" t="s">
        <v>67</v>
      </c>
      <c r="H16" s="35">
        <v>5</v>
      </c>
    </row>
    <row r="17" spans="2:32" x14ac:dyDescent="0.3">
      <c r="B17" s="5">
        <v>13</v>
      </c>
      <c r="C17" s="11" t="s">
        <v>49</v>
      </c>
      <c r="D17" s="8" t="s">
        <v>12</v>
      </c>
      <c r="E17" s="20"/>
      <c r="F17" s="20"/>
      <c r="G17" s="36"/>
      <c r="H17" s="35">
        <v>6</v>
      </c>
    </row>
    <row r="18" spans="2:32" x14ac:dyDescent="0.3">
      <c r="B18" s="5">
        <v>14</v>
      </c>
      <c r="C18" s="11" t="s">
        <v>28</v>
      </c>
      <c r="D18" s="8" t="s">
        <v>13</v>
      </c>
      <c r="E18" s="20"/>
      <c r="F18" s="20"/>
      <c r="G18" s="36" t="s">
        <v>68</v>
      </c>
      <c r="H18" s="35">
        <v>7</v>
      </c>
    </row>
    <row r="19" spans="2:32" x14ac:dyDescent="0.3">
      <c r="B19" s="5">
        <v>15</v>
      </c>
      <c r="C19" s="11" t="s">
        <v>29</v>
      </c>
      <c r="D19" s="8" t="s">
        <v>14</v>
      </c>
      <c r="E19" s="20"/>
      <c r="F19" s="20"/>
      <c r="G19" s="36"/>
      <c r="H19" s="35">
        <v>8</v>
      </c>
    </row>
    <row r="20" spans="2:32" ht="15" thickBot="1" x14ac:dyDescent="0.35">
      <c r="B20" s="6">
        <v>16</v>
      </c>
      <c r="C20" s="12" t="s">
        <v>30</v>
      </c>
      <c r="D20" s="9" t="s">
        <v>15</v>
      </c>
      <c r="E20" s="20"/>
      <c r="F20" s="20"/>
      <c r="G20" s="37" t="s">
        <v>69</v>
      </c>
      <c r="H20" s="38">
        <v>9</v>
      </c>
    </row>
    <row r="22" spans="2:32" ht="15" thickBot="1" x14ac:dyDescent="0.35">
      <c r="C22" s="39" t="s">
        <v>62</v>
      </c>
      <c r="D22" s="40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</row>
    <row r="23" spans="2:32" ht="14.4" customHeight="1" x14ac:dyDescent="0.3">
      <c r="H23" s="88"/>
      <c r="I23" s="88"/>
      <c r="J23" s="88"/>
      <c r="K23" s="88"/>
      <c r="L23" s="88"/>
      <c r="M23" s="88"/>
      <c r="N23" s="88"/>
      <c r="O23" s="88"/>
      <c r="P23" s="98" t="s">
        <v>34</v>
      </c>
      <c r="Q23" s="104"/>
      <c r="R23" s="99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</row>
    <row r="24" spans="2:32" x14ac:dyDescent="0.3">
      <c r="H24" s="88"/>
      <c r="I24" s="88"/>
      <c r="J24" s="88"/>
      <c r="K24" s="88"/>
      <c r="L24" s="88"/>
      <c r="M24" s="88"/>
      <c r="N24" s="88"/>
      <c r="O24" s="88"/>
      <c r="P24" s="100"/>
      <c r="Q24" s="105"/>
      <c r="R24" s="101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9" t="s">
        <v>39</v>
      </c>
      <c r="AF24" s="88"/>
    </row>
    <row r="25" spans="2:32" ht="15" thickBot="1" x14ac:dyDescent="0.35">
      <c r="H25" s="88"/>
      <c r="I25" s="88"/>
      <c r="J25" s="88"/>
      <c r="K25" s="88"/>
      <c r="L25" s="88"/>
      <c r="M25" s="88"/>
      <c r="N25" s="88"/>
      <c r="O25" s="88"/>
      <c r="P25" s="102"/>
      <c r="Q25" s="106"/>
      <c r="R25" s="103"/>
      <c r="S25" s="88"/>
      <c r="T25" s="88"/>
      <c r="U25" s="88"/>
      <c r="V25" s="88"/>
      <c r="W25" s="88"/>
      <c r="X25" s="89"/>
      <c r="Y25" s="88"/>
      <c r="Z25" s="88"/>
      <c r="AA25" s="88"/>
      <c r="AB25" s="88"/>
      <c r="AC25" s="88"/>
      <c r="AD25" s="88"/>
      <c r="AE25" s="89" t="s">
        <v>40</v>
      </c>
      <c r="AF25" s="88"/>
    </row>
    <row r="26" spans="2:32" x14ac:dyDescent="0.3"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9"/>
      <c r="Y26" s="88"/>
      <c r="Z26" s="88"/>
      <c r="AA26" s="88"/>
      <c r="AB26" s="88"/>
      <c r="AC26" s="88"/>
      <c r="AD26" s="88"/>
      <c r="AE26" s="88"/>
      <c r="AF26" s="88"/>
    </row>
    <row r="27" spans="2:32" ht="15" thickBot="1" x14ac:dyDescent="0.35"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9"/>
      <c r="Y27" s="88"/>
      <c r="Z27" s="88"/>
      <c r="AA27" s="88"/>
      <c r="AB27" s="88"/>
      <c r="AC27" s="88"/>
      <c r="AD27" s="88"/>
      <c r="AE27" s="88"/>
      <c r="AF27" s="88"/>
    </row>
    <row r="28" spans="2:32" x14ac:dyDescent="0.3">
      <c r="H28" s="88"/>
      <c r="I28" s="88"/>
      <c r="J28" s="88"/>
      <c r="K28" s="88"/>
      <c r="L28" s="98" t="s">
        <v>35</v>
      </c>
      <c r="M28" s="99"/>
      <c r="N28" s="90"/>
      <c r="O28" s="98" t="s">
        <v>36</v>
      </c>
      <c r="P28" s="99"/>
      <c r="Q28" s="90"/>
      <c r="R28" s="98" t="s">
        <v>37</v>
      </c>
      <c r="S28" s="99"/>
      <c r="T28" s="90"/>
      <c r="U28" s="98" t="s">
        <v>38</v>
      </c>
      <c r="V28" s="99"/>
      <c r="W28" s="88"/>
      <c r="X28" s="88"/>
      <c r="Y28" s="88"/>
      <c r="Z28" s="88"/>
      <c r="AA28" s="88"/>
      <c r="AB28" s="88"/>
      <c r="AC28" s="88"/>
      <c r="AD28" s="88"/>
      <c r="AE28" s="89" t="s">
        <v>41</v>
      </c>
      <c r="AF28" s="88"/>
    </row>
    <row r="29" spans="2:32" x14ac:dyDescent="0.3">
      <c r="H29" s="88"/>
      <c r="I29" s="88"/>
      <c r="J29" s="88"/>
      <c r="K29" s="88"/>
      <c r="L29" s="100"/>
      <c r="M29" s="101"/>
      <c r="N29" s="90"/>
      <c r="O29" s="100"/>
      <c r="P29" s="101"/>
      <c r="Q29" s="90"/>
      <c r="R29" s="100"/>
      <c r="S29" s="101"/>
      <c r="T29" s="90"/>
      <c r="U29" s="100"/>
      <c r="V29" s="101"/>
      <c r="W29" s="88"/>
      <c r="X29" s="88"/>
      <c r="Y29" s="88"/>
      <c r="Z29" s="88"/>
      <c r="AA29" s="88"/>
      <c r="AB29" s="88"/>
      <c r="AC29" s="88"/>
      <c r="AD29" s="88"/>
      <c r="AE29" s="89" t="s">
        <v>42</v>
      </c>
      <c r="AF29" s="88"/>
    </row>
    <row r="30" spans="2:32" ht="15" thickBot="1" x14ac:dyDescent="0.35">
      <c r="H30" s="88"/>
      <c r="I30" s="88"/>
      <c r="J30" s="88"/>
      <c r="K30" s="88"/>
      <c r="L30" s="102"/>
      <c r="M30" s="103"/>
      <c r="N30" s="90"/>
      <c r="O30" s="102"/>
      <c r="P30" s="103"/>
      <c r="Q30" s="90"/>
      <c r="R30" s="102"/>
      <c r="S30" s="103"/>
      <c r="T30" s="90"/>
      <c r="U30" s="102"/>
      <c r="V30" s="103"/>
      <c r="W30" s="88"/>
      <c r="X30" s="88"/>
      <c r="Y30" s="88"/>
      <c r="Z30" s="88"/>
      <c r="AA30" s="88"/>
      <c r="AB30" s="88"/>
      <c r="AC30" s="88"/>
      <c r="AD30" s="88"/>
      <c r="AE30" s="88"/>
      <c r="AF30" s="88"/>
    </row>
    <row r="31" spans="2:32" x14ac:dyDescent="0.3"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</row>
    <row r="32" spans="2:32" ht="15" thickBot="1" x14ac:dyDescent="0.35"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</row>
    <row r="33" spans="8:32" ht="18" customHeight="1" x14ac:dyDescent="0.3">
      <c r="H33" s="88"/>
      <c r="I33" s="96" t="s">
        <v>51</v>
      </c>
      <c r="J33" s="88"/>
      <c r="K33" s="96" t="s">
        <v>50</v>
      </c>
      <c r="L33" s="88"/>
      <c r="M33" s="96" t="s">
        <v>44</v>
      </c>
      <c r="N33" s="88"/>
      <c r="O33" s="88"/>
      <c r="P33" s="96" t="s">
        <v>45</v>
      </c>
      <c r="Q33" s="88"/>
      <c r="R33" s="88"/>
      <c r="S33" s="96" t="s">
        <v>46</v>
      </c>
      <c r="T33" s="88"/>
      <c r="U33" s="96" t="s">
        <v>47</v>
      </c>
      <c r="V33" s="88"/>
      <c r="W33" s="96" t="s">
        <v>48</v>
      </c>
      <c r="X33" s="88"/>
      <c r="Y33" s="96" t="s">
        <v>43</v>
      </c>
      <c r="Z33" s="88"/>
      <c r="AA33" s="96" t="s">
        <v>53</v>
      </c>
      <c r="AB33" s="88"/>
      <c r="AC33" s="96" t="s">
        <v>52</v>
      </c>
      <c r="AD33" s="88"/>
      <c r="AE33" s="89" t="s">
        <v>54</v>
      </c>
      <c r="AF33" s="88"/>
    </row>
    <row r="34" spans="8:32" ht="28.2" customHeight="1" thickBot="1" x14ac:dyDescent="0.35">
      <c r="H34" s="88"/>
      <c r="I34" s="97"/>
      <c r="J34" s="88"/>
      <c r="K34" s="97"/>
      <c r="L34" s="88"/>
      <c r="M34" s="97"/>
      <c r="N34" s="88"/>
      <c r="O34" s="88"/>
      <c r="P34" s="97"/>
      <c r="Q34" s="88"/>
      <c r="R34" s="88"/>
      <c r="S34" s="97"/>
      <c r="T34" s="88"/>
      <c r="U34" s="97"/>
      <c r="V34" s="88"/>
      <c r="W34" s="97"/>
      <c r="X34" s="88"/>
      <c r="Y34" s="97"/>
      <c r="Z34" s="88"/>
      <c r="AA34" s="97"/>
      <c r="AB34" s="88"/>
      <c r="AC34" s="97"/>
      <c r="AD34" s="88"/>
      <c r="AE34" s="92" t="s">
        <v>55</v>
      </c>
      <c r="AF34" s="88"/>
    </row>
    <row r="35" spans="8:32" x14ac:dyDescent="0.3"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</row>
    <row r="36" spans="8:32" x14ac:dyDescent="0.3"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</row>
    <row r="37" spans="8:32" x14ac:dyDescent="0.3">
      <c r="H37" s="88"/>
      <c r="I37" s="91"/>
      <c r="J37" s="91"/>
      <c r="K37" s="91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</row>
    <row r="38" spans="8:32" x14ac:dyDescent="0.3">
      <c r="I38" s="18"/>
      <c r="J38" s="18"/>
      <c r="K38" s="18"/>
    </row>
  </sheetData>
  <mergeCells count="15">
    <mergeCell ref="P23:R25"/>
    <mergeCell ref="Y33:Y34"/>
    <mergeCell ref="M33:M34"/>
    <mergeCell ref="P33:P34"/>
    <mergeCell ref="S33:S34"/>
    <mergeCell ref="U33:U34"/>
    <mergeCell ref="L28:M30"/>
    <mergeCell ref="O28:P30"/>
    <mergeCell ref="W33:W34"/>
    <mergeCell ref="AA33:AA34"/>
    <mergeCell ref="K33:K34"/>
    <mergeCell ref="I33:I34"/>
    <mergeCell ref="AC33:AC34"/>
    <mergeCell ref="R28:S30"/>
    <mergeCell ref="U28:V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F30F7-46A0-432B-BE3E-51CFE58653B8}">
  <dimension ref="B2:Q34"/>
  <sheetViews>
    <sheetView zoomScale="90" zoomScaleNormal="90" workbookViewId="0">
      <selection activeCell="M31" sqref="M31"/>
    </sheetView>
  </sheetViews>
  <sheetFormatPr baseColWidth="10" defaultRowHeight="14.4" x14ac:dyDescent="0.3"/>
  <cols>
    <col min="2" max="2" width="48" customWidth="1"/>
    <col min="3" max="3" width="3.21875" bestFit="1" customWidth="1"/>
    <col min="4" max="4" width="13.109375" customWidth="1"/>
    <col min="5" max="5" width="3.21875" bestFit="1" customWidth="1"/>
    <col min="6" max="6" width="13.33203125" customWidth="1"/>
    <col min="7" max="7" width="3.21875" customWidth="1"/>
    <col min="8" max="8" width="13.33203125" customWidth="1"/>
    <col min="9" max="9" width="4.21875" customWidth="1"/>
    <col min="10" max="10" width="13.33203125" customWidth="1"/>
    <col min="12" max="12" width="18.77734375" customWidth="1"/>
    <col min="13" max="13" width="18.44140625" bestFit="1" customWidth="1"/>
    <col min="14" max="15" width="17.77734375" bestFit="1" customWidth="1"/>
    <col min="16" max="16" width="14.6640625" bestFit="1" customWidth="1"/>
    <col min="17" max="17" width="14.21875" customWidth="1"/>
  </cols>
  <sheetData>
    <row r="2" spans="2:17" x14ac:dyDescent="0.3">
      <c r="B2" s="39" t="s">
        <v>72</v>
      </c>
      <c r="C2" s="40"/>
      <c r="D2" s="40"/>
      <c r="E2" s="40"/>
      <c r="F2" s="40"/>
      <c r="L2" s="39" t="s">
        <v>90</v>
      </c>
      <c r="M2" s="40"/>
      <c r="N2" s="40"/>
      <c r="O2" s="40"/>
    </row>
    <row r="3" spans="2:17" ht="15" thickBot="1" x14ac:dyDescent="0.35"/>
    <row r="4" spans="2:17" ht="43.8" thickBot="1" x14ac:dyDescent="0.35">
      <c r="B4" s="42" t="s">
        <v>73</v>
      </c>
      <c r="C4" s="43" t="s">
        <v>74</v>
      </c>
      <c r="D4" s="44" t="s">
        <v>75</v>
      </c>
      <c r="E4" s="43" t="s">
        <v>81</v>
      </c>
      <c r="F4" s="44" t="s">
        <v>84</v>
      </c>
      <c r="G4" s="43" t="s">
        <v>82</v>
      </c>
      <c r="H4" s="44" t="s">
        <v>85</v>
      </c>
      <c r="I4" s="43" t="s">
        <v>83</v>
      </c>
      <c r="J4" s="45" t="s">
        <v>86</v>
      </c>
      <c r="L4" s="25" t="s">
        <v>56</v>
      </c>
      <c r="M4" s="26" t="s">
        <v>57</v>
      </c>
      <c r="N4" s="26" t="s">
        <v>58</v>
      </c>
      <c r="O4" s="26" t="s">
        <v>59</v>
      </c>
      <c r="P4" s="27" t="s">
        <v>60</v>
      </c>
      <c r="Q4" s="51" t="s">
        <v>89</v>
      </c>
    </row>
    <row r="5" spans="2:17" x14ac:dyDescent="0.3">
      <c r="B5" s="46" t="s">
        <v>43</v>
      </c>
      <c r="C5" s="41">
        <v>8</v>
      </c>
      <c r="D5" s="41">
        <f>C5/$C$15</f>
        <v>0.14285714285714285</v>
      </c>
      <c r="E5" s="41">
        <v>5</v>
      </c>
      <c r="F5" s="41">
        <f>E5/$E$15</f>
        <v>8.0645161290322578E-2</v>
      </c>
      <c r="G5" s="41">
        <v>10</v>
      </c>
      <c r="H5" s="41">
        <f>G5/$G$15</f>
        <v>0.15625</v>
      </c>
      <c r="I5" s="41">
        <v>10</v>
      </c>
      <c r="J5" s="58">
        <f>I5/$I$15</f>
        <v>0.21276595744680851</v>
      </c>
      <c r="L5" s="28" t="s">
        <v>57</v>
      </c>
      <c r="M5" s="93" t="s">
        <v>106</v>
      </c>
      <c r="N5" s="21">
        <v>3</v>
      </c>
      <c r="O5" s="30">
        <v>0.5</v>
      </c>
      <c r="P5" s="22">
        <v>1</v>
      </c>
      <c r="Q5" s="72">
        <f>Q24</f>
        <v>0.25815633186169301</v>
      </c>
    </row>
    <row r="6" spans="2:17" x14ac:dyDescent="0.3">
      <c r="B6" s="2" t="s">
        <v>76</v>
      </c>
      <c r="C6" s="1">
        <v>5</v>
      </c>
      <c r="D6" s="1">
        <f>C6/$C$15</f>
        <v>8.9285714285714288E-2</v>
      </c>
      <c r="E6" s="1">
        <v>7</v>
      </c>
      <c r="F6" s="1">
        <f>E6/$E$15</f>
        <v>0.11290322580645161</v>
      </c>
      <c r="G6" s="1">
        <v>6</v>
      </c>
      <c r="H6" s="1">
        <f>G6/$G$15</f>
        <v>9.375E-2</v>
      </c>
      <c r="I6" s="1">
        <v>6</v>
      </c>
      <c r="J6" s="59">
        <f>I6/$I$15</f>
        <v>0.1276595744680851</v>
      </c>
      <c r="L6" s="28" t="s">
        <v>58</v>
      </c>
      <c r="M6" s="30">
        <v>0.33333333333333331</v>
      </c>
      <c r="N6" s="93" t="s">
        <v>106</v>
      </c>
      <c r="O6" s="30">
        <v>0.33333333333333331</v>
      </c>
      <c r="P6" s="22">
        <v>1</v>
      </c>
      <c r="Q6" s="72">
        <f>Q25</f>
        <v>0.14195506124580745</v>
      </c>
    </row>
    <row r="7" spans="2:17" x14ac:dyDescent="0.3">
      <c r="B7" s="2" t="s">
        <v>77</v>
      </c>
      <c r="C7" s="1">
        <v>7</v>
      </c>
      <c r="D7" s="1">
        <f t="shared" ref="D7:D13" si="0">C7/$C$15</f>
        <v>0.125</v>
      </c>
      <c r="E7" s="1">
        <v>7</v>
      </c>
      <c r="F7" s="1">
        <f t="shared" ref="F7:F13" si="1">E7/$E$15</f>
        <v>0.11290322580645161</v>
      </c>
      <c r="G7" s="1">
        <v>6</v>
      </c>
      <c r="H7" s="1">
        <f t="shared" ref="H7:H13" si="2">G7/$G$15</f>
        <v>9.375E-2</v>
      </c>
      <c r="I7" s="1">
        <v>4</v>
      </c>
      <c r="J7" s="59">
        <f t="shared" ref="J7:J13" si="3">I7/$I$15</f>
        <v>8.5106382978723402E-2</v>
      </c>
      <c r="L7" s="28" t="s">
        <v>59</v>
      </c>
      <c r="M7" s="21">
        <v>2</v>
      </c>
      <c r="N7" s="21">
        <v>3</v>
      </c>
      <c r="O7" s="93" t="s">
        <v>106</v>
      </c>
      <c r="P7" s="22">
        <v>1</v>
      </c>
      <c r="Q7" s="72">
        <f>Q26</f>
        <v>0.36006266372338602</v>
      </c>
    </row>
    <row r="8" spans="2:17" ht="15" thickBot="1" x14ac:dyDescent="0.35">
      <c r="B8" s="2" t="s">
        <v>22</v>
      </c>
      <c r="C8" s="1">
        <v>3</v>
      </c>
      <c r="D8" s="1">
        <f t="shared" si="0"/>
        <v>5.3571428571428568E-2</v>
      </c>
      <c r="E8" s="1">
        <v>7</v>
      </c>
      <c r="F8" s="1">
        <f t="shared" si="1"/>
        <v>0.11290322580645161</v>
      </c>
      <c r="G8" s="1">
        <v>6</v>
      </c>
      <c r="H8" s="1">
        <f t="shared" si="2"/>
        <v>9.375E-2</v>
      </c>
      <c r="I8" s="1">
        <v>1</v>
      </c>
      <c r="J8" s="59">
        <f t="shared" si="3"/>
        <v>2.1276595744680851E-2</v>
      </c>
      <c r="L8" s="29" t="s">
        <v>60</v>
      </c>
      <c r="M8" s="23">
        <v>1</v>
      </c>
      <c r="N8" s="23">
        <v>1</v>
      </c>
      <c r="O8" s="23">
        <v>1</v>
      </c>
      <c r="P8" s="94" t="s">
        <v>106</v>
      </c>
      <c r="Q8" s="73">
        <f>Q27</f>
        <v>0.23982594316911349</v>
      </c>
    </row>
    <row r="9" spans="2:17" ht="14.4" customHeight="1" x14ac:dyDescent="0.3">
      <c r="B9" s="2" t="s">
        <v>78</v>
      </c>
      <c r="C9" s="1">
        <v>7</v>
      </c>
      <c r="D9" s="1">
        <f t="shared" si="0"/>
        <v>0.125</v>
      </c>
      <c r="E9" s="1">
        <v>7</v>
      </c>
      <c r="F9" s="1">
        <f t="shared" si="1"/>
        <v>0.11290322580645161</v>
      </c>
      <c r="G9" s="1">
        <v>6</v>
      </c>
      <c r="H9" s="1">
        <f t="shared" si="2"/>
        <v>9.375E-2</v>
      </c>
      <c r="I9" s="1">
        <v>4</v>
      </c>
      <c r="J9" s="59">
        <f t="shared" si="3"/>
        <v>8.5106382978723402E-2</v>
      </c>
      <c r="L9" s="107" t="s">
        <v>88</v>
      </c>
      <c r="M9" s="110">
        <f>M32</f>
        <v>8.5829080718972897E-2</v>
      </c>
      <c r="N9" s="52"/>
      <c r="O9" s="52"/>
      <c r="P9" s="52"/>
      <c r="Q9" s="31"/>
    </row>
    <row r="10" spans="2:17" x14ac:dyDescent="0.3">
      <c r="B10" s="2" t="s">
        <v>79</v>
      </c>
      <c r="C10" s="1">
        <v>7</v>
      </c>
      <c r="D10" s="1">
        <f t="shared" si="0"/>
        <v>0.125</v>
      </c>
      <c r="E10" s="1">
        <v>7</v>
      </c>
      <c r="F10" s="1">
        <f t="shared" si="1"/>
        <v>0.11290322580645161</v>
      </c>
      <c r="G10" s="1">
        <v>6</v>
      </c>
      <c r="H10" s="1">
        <f t="shared" si="2"/>
        <v>9.375E-2</v>
      </c>
      <c r="I10" s="1">
        <v>4</v>
      </c>
      <c r="J10" s="59">
        <f t="shared" si="3"/>
        <v>8.5106382978723402E-2</v>
      </c>
      <c r="L10" s="108"/>
      <c r="M10" s="111"/>
      <c r="N10" s="53"/>
      <c r="O10" s="53"/>
      <c r="P10" s="53"/>
      <c r="Q10" s="71">
        <f>SUM(Q5:Q8)</f>
        <v>1</v>
      </c>
    </row>
    <row r="11" spans="2:17" ht="15" thickBot="1" x14ac:dyDescent="0.35">
      <c r="B11" s="2" t="s">
        <v>80</v>
      </c>
      <c r="C11" s="1">
        <v>4</v>
      </c>
      <c r="D11" s="1">
        <f t="shared" si="0"/>
        <v>7.1428571428571425E-2</v>
      </c>
      <c r="E11" s="1">
        <v>5</v>
      </c>
      <c r="F11" s="1">
        <f t="shared" si="1"/>
        <v>8.0645161290322578E-2</v>
      </c>
      <c r="G11" s="1">
        <v>6</v>
      </c>
      <c r="H11" s="1">
        <f t="shared" si="2"/>
        <v>9.375E-2</v>
      </c>
      <c r="I11" s="1">
        <v>4</v>
      </c>
      <c r="J11" s="59">
        <f t="shared" si="3"/>
        <v>8.5106382978723402E-2</v>
      </c>
      <c r="L11" s="109"/>
      <c r="M11" s="112"/>
      <c r="N11" s="54"/>
      <c r="O11" s="54"/>
      <c r="P11" s="54"/>
      <c r="Q11" s="33"/>
    </row>
    <row r="12" spans="2:17" x14ac:dyDescent="0.3">
      <c r="B12" s="2" t="s">
        <v>28</v>
      </c>
      <c r="C12" s="1">
        <v>7</v>
      </c>
      <c r="D12" s="1">
        <f t="shared" si="0"/>
        <v>0.125</v>
      </c>
      <c r="E12" s="1">
        <v>7</v>
      </c>
      <c r="F12" s="1">
        <f t="shared" si="1"/>
        <v>0.11290322580645161</v>
      </c>
      <c r="G12" s="1">
        <v>6</v>
      </c>
      <c r="H12" s="1">
        <f t="shared" si="2"/>
        <v>9.375E-2</v>
      </c>
      <c r="I12" s="1">
        <v>6</v>
      </c>
      <c r="J12" s="59">
        <f t="shared" si="3"/>
        <v>0.1276595744680851</v>
      </c>
    </row>
    <row r="13" spans="2:17" x14ac:dyDescent="0.3">
      <c r="B13" s="2" t="s">
        <v>29</v>
      </c>
      <c r="C13" s="1">
        <v>4</v>
      </c>
      <c r="D13" s="1">
        <f t="shared" si="0"/>
        <v>7.1428571428571425E-2</v>
      </c>
      <c r="E13" s="1">
        <v>5</v>
      </c>
      <c r="F13" s="1">
        <f t="shared" si="1"/>
        <v>8.0645161290322578E-2</v>
      </c>
      <c r="G13" s="1">
        <v>6</v>
      </c>
      <c r="H13" s="1">
        <f t="shared" si="2"/>
        <v>9.375E-2</v>
      </c>
      <c r="I13" s="1">
        <v>4</v>
      </c>
      <c r="J13" s="59">
        <f t="shared" si="3"/>
        <v>8.5106382978723402E-2</v>
      </c>
      <c r="L13" s="56"/>
      <c r="M13" s="56"/>
    </row>
    <row r="14" spans="2:17" ht="15" thickBot="1" x14ac:dyDescent="0.35">
      <c r="B14" s="3" t="s">
        <v>30</v>
      </c>
      <c r="C14" s="67">
        <v>4</v>
      </c>
      <c r="D14" s="67">
        <f>C14/$C$15</f>
        <v>7.1428571428571425E-2</v>
      </c>
      <c r="E14" s="67">
        <v>5</v>
      </c>
      <c r="F14" s="67">
        <f>E14/$E$15</f>
        <v>8.0645161290322578E-2</v>
      </c>
      <c r="G14" s="67">
        <v>6</v>
      </c>
      <c r="H14" s="67">
        <f>G14/$G$15</f>
        <v>9.375E-2</v>
      </c>
      <c r="I14" s="67">
        <v>4</v>
      </c>
      <c r="J14" s="60">
        <f>I14/$I$15</f>
        <v>8.5106382978723402E-2</v>
      </c>
      <c r="L14" s="56"/>
      <c r="M14" s="56"/>
    </row>
    <row r="15" spans="2:17" ht="15" thickBot="1" x14ac:dyDescent="0.35">
      <c r="B15" s="47" t="s">
        <v>87</v>
      </c>
      <c r="C15" s="50">
        <f>SUM(C5:C14)</f>
        <v>56</v>
      </c>
      <c r="D15" s="48"/>
      <c r="E15" s="50">
        <f>SUM(E5:E14)</f>
        <v>62</v>
      </c>
      <c r="F15" s="48"/>
      <c r="G15" s="50">
        <f>SUM(G5:G14)</f>
        <v>64</v>
      </c>
      <c r="H15" s="48"/>
      <c r="I15" s="50">
        <f>SUM(I5:I14)</f>
        <v>47</v>
      </c>
      <c r="J15" s="49"/>
      <c r="L15" s="56"/>
      <c r="M15" s="56"/>
    </row>
    <row r="18" spans="12:17" x14ac:dyDescent="0.3">
      <c r="L18" s="113" t="s">
        <v>100</v>
      </c>
      <c r="M18" s="21">
        <v>1</v>
      </c>
      <c r="N18" s="21">
        <v>3</v>
      </c>
      <c r="O18" s="30">
        <v>0.5</v>
      </c>
      <c r="P18" s="22">
        <v>1</v>
      </c>
      <c r="Q18" s="61"/>
    </row>
    <row r="19" spans="12:17" x14ac:dyDescent="0.3">
      <c r="L19" s="114"/>
      <c r="M19" s="30">
        <v>0.33</v>
      </c>
      <c r="N19" s="21">
        <v>1</v>
      </c>
      <c r="O19" s="30">
        <v>0.33</v>
      </c>
      <c r="P19" s="22">
        <v>1</v>
      </c>
      <c r="Q19" s="61"/>
    </row>
    <row r="20" spans="12:17" x14ac:dyDescent="0.3">
      <c r="L20" s="114"/>
      <c r="M20" s="21">
        <v>2</v>
      </c>
      <c r="N20" s="21">
        <v>3</v>
      </c>
      <c r="O20" s="21">
        <v>1</v>
      </c>
      <c r="P20" s="22">
        <v>1</v>
      </c>
      <c r="Q20" s="61"/>
    </row>
    <row r="21" spans="12:17" ht="15" thickBot="1" x14ac:dyDescent="0.35">
      <c r="L21" s="115"/>
      <c r="M21" s="23">
        <v>1</v>
      </c>
      <c r="N21" s="23">
        <v>1</v>
      </c>
      <c r="O21" s="23">
        <v>1</v>
      </c>
      <c r="P21" s="24">
        <v>1</v>
      </c>
      <c r="Q21" s="62"/>
    </row>
    <row r="22" spans="12:17" x14ac:dyDescent="0.3">
      <c r="M22" s="69">
        <f>SUM(M18:M21)</f>
        <v>4.33</v>
      </c>
      <c r="N22" s="69">
        <f t="shared" ref="N22:P22" si="4">SUM(N18:N21)</f>
        <v>8</v>
      </c>
      <c r="O22" s="69">
        <f t="shared" si="4"/>
        <v>2.83</v>
      </c>
      <c r="P22" s="69">
        <f t="shared" si="4"/>
        <v>4</v>
      </c>
      <c r="Q22" s="16"/>
    </row>
    <row r="23" spans="12:17" x14ac:dyDescent="0.3">
      <c r="M23" s="16"/>
      <c r="N23" s="16"/>
      <c r="O23" s="16"/>
      <c r="P23" s="16"/>
      <c r="Q23" s="16"/>
    </row>
    <row r="24" spans="12:17" x14ac:dyDescent="0.3">
      <c r="L24" s="113" t="s">
        <v>100</v>
      </c>
      <c r="M24" s="70">
        <f>M18/$M$22</f>
        <v>0.23094688221709006</v>
      </c>
      <c r="N24" s="70">
        <f>N18/$N$22</f>
        <v>0.375</v>
      </c>
      <c r="O24" s="70">
        <f>O18/$O$22</f>
        <v>0.17667844522968199</v>
      </c>
      <c r="P24" s="70">
        <f>P18/$P$22</f>
        <v>0.25</v>
      </c>
      <c r="Q24" s="72">
        <f>AVERAGE(M24:P24)</f>
        <v>0.25815633186169301</v>
      </c>
    </row>
    <row r="25" spans="12:17" x14ac:dyDescent="0.3">
      <c r="L25" s="114"/>
      <c r="M25" s="70">
        <f>M19/$M$22</f>
        <v>7.6212471131639731E-2</v>
      </c>
      <c r="N25" s="70">
        <f t="shared" ref="N25:N27" si="5">N19/$N$22</f>
        <v>0.125</v>
      </c>
      <c r="O25" s="70">
        <f t="shared" ref="O25:O27" si="6">O19/$O$22</f>
        <v>0.1166077738515901</v>
      </c>
      <c r="P25" s="70">
        <f t="shared" ref="P25:P27" si="7">P19/$P$22</f>
        <v>0.25</v>
      </c>
      <c r="Q25" s="72">
        <f t="shared" ref="Q25:Q27" si="8">AVERAGE(M25:P25)</f>
        <v>0.14195506124580745</v>
      </c>
    </row>
    <row r="26" spans="12:17" x14ac:dyDescent="0.3">
      <c r="L26" s="114"/>
      <c r="M26" s="70">
        <f>M20/$M$22</f>
        <v>0.46189376443418012</v>
      </c>
      <c r="N26" s="70">
        <f t="shared" si="5"/>
        <v>0.375</v>
      </c>
      <c r="O26" s="70">
        <f t="shared" si="6"/>
        <v>0.35335689045936397</v>
      </c>
      <c r="P26" s="70">
        <f t="shared" si="7"/>
        <v>0.25</v>
      </c>
      <c r="Q26" s="72">
        <f t="shared" si="8"/>
        <v>0.36006266372338602</v>
      </c>
    </row>
    <row r="27" spans="12:17" ht="15" thickBot="1" x14ac:dyDescent="0.35">
      <c r="L27" s="115"/>
      <c r="M27" s="70">
        <f>M21/$M$22</f>
        <v>0.23094688221709006</v>
      </c>
      <c r="N27" s="70">
        <f t="shared" si="5"/>
        <v>0.125</v>
      </c>
      <c r="O27" s="70">
        <f t="shared" si="6"/>
        <v>0.35335689045936397</v>
      </c>
      <c r="P27" s="70">
        <f t="shared" si="7"/>
        <v>0.25</v>
      </c>
      <c r="Q27" s="72">
        <f t="shared" si="8"/>
        <v>0.23982594316911349</v>
      </c>
    </row>
    <row r="28" spans="12:17" x14ac:dyDescent="0.3">
      <c r="M28" s="69">
        <f>SUM(M24:M27)</f>
        <v>0.99999999999999989</v>
      </c>
      <c r="N28" s="69">
        <f t="shared" ref="N28" si="9">SUM(N24:N27)</f>
        <v>1</v>
      </c>
      <c r="O28" s="69">
        <f t="shared" ref="O28" si="10">SUM(O24:O27)</f>
        <v>1</v>
      </c>
      <c r="P28" s="69">
        <f t="shared" ref="P28" si="11">SUM(P24:P27)</f>
        <v>1</v>
      </c>
      <c r="Q28" s="16"/>
    </row>
    <row r="29" spans="12:17" x14ac:dyDescent="0.3">
      <c r="M29" s="16"/>
      <c r="N29" s="16"/>
      <c r="O29" s="16"/>
      <c r="P29" s="16"/>
      <c r="Q29" s="16"/>
    </row>
    <row r="30" spans="12:17" x14ac:dyDescent="0.3">
      <c r="L30" s="17" t="s">
        <v>101</v>
      </c>
      <c r="M30" s="95">
        <f>(1/M24)*Q24+(1/N25)*Q25+(1/O26)*Q26+(1/P27)*Q27</f>
        <v>4.2317385179412268</v>
      </c>
      <c r="N30" s="16"/>
      <c r="O30" s="16"/>
      <c r="P30" s="16"/>
      <c r="Q30" s="16"/>
    </row>
    <row r="31" spans="12:17" x14ac:dyDescent="0.3">
      <c r="L31" s="17" t="s">
        <v>102</v>
      </c>
      <c r="M31" s="95">
        <f>(M30-4)/(3)</f>
        <v>7.7246172647075603E-2</v>
      </c>
      <c r="N31" s="16"/>
      <c r="O31" s="16"/>
      <c r="P31" s="16"/>
      <c r="Q31" s="16"/>
    </row>
    <row r="32" spans="12:17" x14ac:dyDescent="0.3">
      <c r="L32" s="17" t="s">
        <v>107</v>
      </c>
      <c r="M32" s="95">
        <f>M31/0.9</f>
        <v>8.5829080718972897E-2</v>
      </c>
      <c r="N32" s="16" t="s">
        <v>104</v>
      </c>
      <c r="O32" s="16"/>
      <c r="P32" s="16"/>
      <c r="Q32" s="16"/>
    </row>
    <row r="34" spans="12:13" x14ac:dyDescent="0.3">
      <c r="L34" s="39" t="s">
        <v>103</v>
      </c>
      <c r="M34" s="39"/>
    </row>
  </sheetData>
  <mergeCells count="4">
    <mergeCell ref="L9:L11"/>
    <mergeCell ref="M9:M11"/>
    <mergeCell ref="L18:L21"/>
    <mergeCell ref="L24:L2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3B0E-2CED-4C4C-BA29-F51F5C35BA3B}">
  <dimension ref="B2:N29"/>
  <sheetViews>
    <sheetView zoomScale="90" zoomScaleNormal="90" workbookViewId="0">
      <selection activeCell="M8" sqref="M8"/>
    </sheetView>
  </sheetViews>
  <sheetFormatPr baseColWidth="10" defaultRowHeight="14.4" x14ac:dyDescent="0.3"/>
  <cols>
    <col min="2" max="2" width="48" customWidth="1"/>
    <col min="3" max="3" width="13.109375" customWidth="1"/>
    <col min="4" max="6" width="13.33203125" customWidth="1"/>
    <col min="7" max="7" width="18.44140625" customWidth="1"/>
    <col min="9" max="9" width="18.77734375" customWidth="1"/>
    <col min="10" max="10" width="18.44140625" bestFit="1" customWidth="1"/>
    <col min="11" max="12" width="17.77734375" bestFit="1" customWidth="1"/>
    <col min="13" max="13" width="14.6640625" bestFit="1" customWidth="1"/>
    <col min="14" max="14" width="13.21875" customWidth="1"/>
  </cols>
  <sheetData>
    <row r="2" spans="2:14" x14ac:dyDescent="0.3">
      <c r="B2" s="39" t="s">
        <v>91</v>
      </c>
      <c r="C2" s="56"/>
      <c r="D2" s="56"/>
      <c r="I2" s="39" t="s">
        <v>90</v>
      </c>
      <c r="J2" s="40"/>
      <c r="K2" s="40"/>
      <c r="L2" s="40"/>
    </row>
    <row r="3" spans="2:14" ht="15" thickBot="1" x14ac:dyDescent="0.35"/>
    <row r="4" spans="2:14" ht="43.8" thickBot="1" x14ac:dyDescent="0.35">
      <c r="B4" s="68" t="s">
        <v>73</v>
      </c>
      <c r="C4" s="44" t="s">
        <v>92</v>
      </c>
      <c r="D4" s="44" t="s">
        <v>93</v>
      </c>
      <c r="E4" s="44" t="s">
        <v>94</v>
      </c>
      <c r="F4" s="44" t="s">
        <v>95</v>
      </c>
      <c r="G4" s="57" t="s">
        <v>96</v>
      </c>
      <c r="I4" s="25" t="s">
        <v>56</v>
      </c>
      <c r="J4" s="26" t="s">
        <v>57</v>
      </c>
      <c r="K4" s="26" t="s">
        <v>58</v>
      </c>
      <c r="L4" s="26" t="s">
        <v>59</v>
      </c>
      <c r="M4" s="27" t="s">
        <v>60</v>
      </c>
      <c r="N4" s="51" t="s">
        <v>89</v>
      </c>
    </row>
    <row r="5" spans="2:14" x14ac:dyDescent="0.3">
      <c r="B5" s="66" t="s">
        <v>43</v>
      </c>
      <c r="C5" s="76">
        <f>Evaluacion!D5*Jerarquizacion!$N$5</f>
        <v>3.6879475980241855E-2</v>
      </c>
      <c r="D5" s="77">
        <f>Evaluacion!F5*Jerarquizacion!$N$6</f>
        <v>1.1447988810145762E-2</v>
      </c>
      <c r="E5" s="77">
        <f>Evaluacion!H5*Jerarquizacion!$N$7</f>
        <v>5.625979120677907E-2</v>
      </c>
      <c r="F5" s="78">
        <f>Evaluacion!J5*Jerarquizacion!$N$8</f>
        <v>5.1026796418960317E-2</v>
      </c>
      <c r="G5" s="79">
        <f>SUM(C5:F5)</f>
        <v>0.155614052416127</v>
      </c>
      <c r="I5" s="28" t="s">
        <v>57</v>
      </c>
      <c r="J5" s="21">
        <v>1</v>
      </c>
      <c r="K5" s="21">
        <v>3</v>
      </c>
      <c r="L5" s="30">
        <v>0.5</v>
      </c>
      <c r="M5" s="22">
        <v>1</v>
      </c>
      <c r="N5" s="74">
        <f>Evaluacion!Q5</f>
        <v>0.25815633186169301</v>
      </c>
    </row>
    <row r="6" spans="2:14" x14ac:dyDescent="0.3">
      <c r="B6" s="5" t="s">
        <v>76</v>
      </c>
      <c r="C6" s="80">
        <f>Evaluacion!D6*Jerarquizacion!$N$5</f>
        <v>2.3049672487651163E-2</v>
      </c>
      <c r="D6" s="81">
        <f>Evaluacion!F6*Jerarquizacion!$N$6</f>
        <v>1.6027184334204067E-2</v>
      </c>
      <c r="E6" s="81">
        <f>Evaluacion!H6*Jerarquizacion!$N$7</f>
        <v>3.3755874724067436E-2</v>
      </c>
      <c r="F6" s="82">
        <f>Evaluacion!J6*Jerarquizacion!$N$8</f>
        <v>3.0616077851376187E-2</v>
      </c>
      <c r="G6" s="83">
        <f>SUM(C6:F6)</f>
        <v>0.10344880939729885</v>
      </c>
      <c r="I6" s="28" t="s">
        <v>58</v>
      </c>
      <c r="J6" s="30">
        <v>0.33333333333333331</v>
      </c>
      <c r="K6" s="21">
        <v>1</v>
      </c>
      <c r="L6" s="30">
        <v>0.33333333333333331</v>
      </c>
      <c r="M6" s="22">
        <v>1</v>
      </c>
      <c r="N6" s="74">
        <f>Evaluacion!Q6</f>
        <v>0.14195506124580745</v>
      </c>
    </row>
    <row r="7" spans="2:14" x14ac:dyDescent="0.3">
      <c r="B7" s="5" t="s">
        <v>77</v>
      </c>
      <c r="C7" s="80">
        <f>Evaluacion!D7*Jerarquizacion!$N$5</f>
        <v>3.2269541482711626E-2</v>
      </c>
      <c r="D7" s="81">
        <f>Evaluacion!F7*Jerarquizacion!$N$6</f>
        <v>1.6027184334204067E-2</v>
      </c>
      <c r="E7" s="81">
        <f>Evaluacion!H7*Jerarquizacion!$N$7</f>
        <v>3.3755874724067436E-2</v>
      </c>
      <c r="F7" s="82">
        <f>Evaluacion!J7*Jerarquizacion!$N$8</f>
        <v>2.0410718567584127E-2</v>
      </c>
      <c r="G7" s="83">
        <f t="shared" ref="G7:G13" si="0">SUM(C7:F7)</f>
        <v>0.10246331910856725</v>
      </c>
      <c r="I7" s="28" t="s">
        <v>59</v>
      </c>
      <c r="J7" s="21">
        <v>2</v>
      </c>
      <c r="K7" s="21">
        <v>3</v>
      </c>
      <c r="L7" s="21">
        <v>1</v>
      </c>
      <c r="M7" s="22">
        <v>1</v>
      </c>
      <c r="N7" s="74">
        <f>Evaluacion!Q7</f>
        <v>0.36006266372338602</v>
      </c>
    </row>
    <row r="8" spans="2:14" ht="15" thickBot="1" x14ac:dyDescent="0.35">
      <c r="B8" s="5" t="s">
        <v>22</v>
      </c>
      <c r="C8" s="80">
        <f>Evaluacion!D8*Jerarquizacion!$N$5</f>
        <v>1.3829803492590696E-2</v>
      </c>
      <c r="D8" s="81">
        <f>Evaluacion!F8*Jerarquizacion!$N$6</f>
        <v>1.6027184334204067E-2</v>
      </c>
      <c r="E8" s="81">
        <f>Evaluacion!H8*Jerarquizacion!$N$7</f>
        <v>3.3755874724067436E-2</v>
      </c>
      <c r="F8" s="82">
        <f>Evaluacion!J8*Jerarquizacion!$N$8</f>
        <v>5.1026796418960317E-3</v>
      </c>
      <c r="G8" s="83">
        <f t="shared" si="0"/>
        <v>6.871554219275823E-2</v>
      </c>
      <c r="I8" s="29" t="s">
        <v>60</v>
      </c>
      <c r="J8" s="23">
        <v>1</v>
      </c>
      <c r="K8" s="23">
        <v>1</v>
      </c>
      <c r="L8" s="23">
        <v>1</v>
      </c>
      <c r="M8" s="24">
        <v>1</v>
      </c>
      <c r="N8" s="75">
        <f>Evaluacion!Q8</f>
        <v>0.23982594316911349</v>
      </c>
    </row>
    <row r="9" spans="2:14" ht="14.4" customHeight="1" x14ac:dyDescent="0.3">
      <c r="B9" s="5" t="s">
        <v>78</v>
      </c>
      <c r="C9" s="80">
        <f>Evaluacion!D9*Jerarquizacion!$N$5</f>
        <v>3.2269541482711626E-2</v>
      </c>
      <c r="D9" s="81">
        <f>Evaluacion!F9*Jerarquizacion!$N$6</f>
        <v>1.6027184334204067E-2</v>
      </c>
      <c r="E9" s="81">
        <f>Evaluacion!H9*Jerarquizacion!$N$7</f>
        <v>3.3755874724067436E-2</v>
      </c>
      <c r="F9" s="82">
        <f>Evaluacion!J9*Jerarquizacion!$N$8</f>
        <v>2.0410718567584127E-2</v>
      </c>
      <c r="G9" s="83">
        <f t="shared" si="0"/>
        <v>0.10246331910856725</v>
      </c>
      <c r="I9" s="107" t="s">
        <v>88</v>
      </c>
      <c r="J9" s="116">
        <f>Evaluacion!M9</f>
        <v>8.5829080718972897E-2</v>
      </c>
      <c r="K9" s="52"/>
      <c r="L9" s="52"/>
      <c r="M9" s="52"/>
      <c r="N9" s="31"/>
    </row>
    <row r="10" spans="2:14" x14ac:dyDescent="0.3">
      <c r="B10" s="5" t="s">
        <v>79</v>
      </c>
      <c r="C10" s="80">
        <f>Evaluacion!D10*Jerarquizacion!$N$5</f>
        <v>3.2269541482711626E-2</v>
      </c>
      <c r="D10" s="81">
        <f>Evaluacion!F10*Jerarquizacion!$N$6</f>
        <v>1.6027184334204067E-2</v>
      </c>
      <c r="E10" s="81">
        <f>Evaluacion!H10*Jerarquizacion!$N$7</f>
        <v>3.3755874724067436E-2</v>
      </c>
      <c r="F10" s="82">
        <f>Evaluacion!J10*Jerarquizacion!$N$8</f>
        <v>2.0410718567584127E-2</v>
      </c>
      <c r="G10" s="83">
        <f t="shared" si="0"/>
        <v>0.10246331910856725</v>
      </c>
      <c r="I10" s="108"/>
      <c r="J10" s="117"/>
      <c r="K10" s="53"/>
      <c r="L10" s="53"/>
      <c r="M10" s="53"/>
      <c r="N10" s="55">
        <f>SUM(N5:N8)</f>
        <v>1</v>
      </c>
    </row>
    <row r="11" spans="2:14" ht="15" thickBot="1" x14ac:dyDescent="0.35">
      <c r="B11" s="5" t="s">
        <v>80</v>
      </c>
      <c r="C11" s="80">
        <f>Evaluacion!D11*Jerarquizacion!$N$5</f>
        <v>1.8439737990120927E-2</v>
      </c>
      <c r="D11" s="81">
        <f>Evaluacion!F11*Jerarquizacion!$N$6</f>
        <v>1.1447988810145762E-2</v>
      </c>
      <c r="E11" s="81">
        <f>Evaluacion!H11*Jerarquizacion!$N$7</f>
        <v>3.3755874724067436E-2</v>
      </c>
      <c r="F11" s="82">
        <f>Evaluacion!J11*Jerarquizacion!$N$8</f>
        <v>2.0410718567584127E-2</v>
      </c>
      <c r="G11" s="83">
        <f t="shared" si="0"/>
        <v>8.4054320091918253E-2</v>
      </c>
      <c r="I11" s="109"/>
      <c r="J11" s="118"/>
      <c r="K11" s="54"/>
      <c r="L11" s="54"/>
      <c r="M11" s="54"/>
      <c r="N11" s="33"/>
    </row>
    <row r="12" spans="2:14" x14ac:dyDescent="0.3">
      <c r="B12" s="5" t="s">
        <v>28</v>
      </c>
      <c r="C12" s="80">
        <f>Evaluacion!D12*Jerarquizacion!$N$5</f>
        <v>3.2269541482711626E-2</v>
      </c>
      <c r="D12" s="81">
        <f>Evaluacion!F12*Jerarquizacion!$N$6</f>
        <v>1.6027184334204067E-2</v>
      </c>
      <c r="E12" s="81">
        <f>Evaluacion!H12*Jerarquizacion!$N$7</f>
        <v>3.3755874724067436E-2</v>
      </c>
      <c r="F12" s="82">
        <f>Evaluacion!J12*Jerarquizacion!$N$8</f>
        <v>3.0616077851376187E-2</v>
      </c>
      <c r="G12" s="83">
        <f t="shared" si="0"/>
        <v>0.11266867839235931</v>
      </c>
    </row>
    <row r="13" spans="2:14" x14ac:dyDescent="0.3">
      <c r="B13" s="5" t="s">
        <v>29</v>
      </c>
      <c r="C13" s="80">
        <f>Evaluacion!D13*Jerarquizacion!$N$5</f>
        <v>1.8439737990120927E-2</v>
      </c>
      <c r="D13" s="81">
        <f>Evaluacion!F13*Jerarquizacion!$N$6</f>
        <v>1.1447988810145762E-2</v>
      </c>
      <c r="E13" s="81">
        <f>Evaluacion!H13*Jerarquizacion!$N$7</f>
        <v>3.3755874724067436E-2</v>
      </c>
      <c r="F13" s="82">
        <f>Evaluacion!J13*Jerarquizacion!$N$8</f>
        <v>2.0410718567584127E-2</v>
      </c>
      <c r="G13" s="83">
        <f t="shared" si="0"/>
        <v>8.4054320091918253E-2</v>
      </c>
    </row>
    <row r="14" spans="2:14" ht="15" thickBot="1" x14ac:dyDescent="0.35">
      <c r="B14" s="6" t="s">
        <v>30</v>
      </c>
      <c r="C14" s="84">
        <f>Evaluacion!D14*Jerarquizacion!$N$5</f>
        <v>1.8439737990120927E-2</v>
      </c>
      <c r="D14" s="85">
        <f>Evaluacion!F14*Jerarquizacion!$N$6</f>
        <v>1.1447988810145762E-2</v>
      </c>
      <c r="E14" s="85">
        <f>Evaluacion!H14*Jerarquizacion!$N$7</f>
        <v>3.3755874724067436E-2</v>
      </c>
      <c r="F14" s="86">
        <f>Evaluacion!J14*Jerarquizacion!$N$8</f>
        <v>2.0410718567584127E-2</v>
      </c>
      <c r="G14" s="87">
        <f>SUM(C14:F14)</f>
        <v>8.4054320091918253E-2</v>
      </c>
    </row>
    <row r="15" spans="2:14" ht="15" thickBot="1" x14ac:dyDescent="0.35">
      <c r="B15" s="63" t="s">
        <v>105</v>
      </c>
      <c r="C15" s="64"/>
      <c r="D15" s="64"/>
      <c r="E15" s="64"/>
      <c r="F15" s="65"/>
      <c r="G15" s="65"/>
    </row>
    <row r="17" spans="2:4" x14ac:dyDescent="0.3">
      <c r="B17" s="39" t="s">
        <v>99</v>
      </c>
    </row>
    <row r="18" spans="2:4" ht="15" thickBot="1" x14ac:dyDescent="0.35"/>
    <row r="19" spans="2:4" ht="29.4" thickBot="1" x14ac:dyDescent="0.35">
      <c r="B19" s="68" t="s">
        <v>73</v>
      </c>
      <c r="C19" s="57" t="s">
        <v>97</v>
      </c>
      <c r="D19" s="57" t="s">
        <v>98</v>
      </c>
    </row>
    <row r="20" spans="2:4" x14ac:dyDescent="0.3">
      <c r="B20" s="66" t="s">
        <v>43</v>
      </c>
      <c r="C20" s="79">
        <v>0.155614052416127</v>
      </c>
      <c r="D20" s="58">
        <v>1</v>
      </c>
    </row>
    <row r="21" spans="2:4" x14ac:dyDescent="0.3">
      <c r="B21" s="5" t="s">
        <v>28</v>
      </c>
      <c r="C21" s="83">
        <v>0.11266867839235931</v>
      </c>
      <c r="D21" s="59">
        <v>2</v>
      </c>
    </row>
    <row r="22" spans="2:4" x14ac:dyDescent="0.3">
      <c r="B22" s="5" t="s">
        <v>76</v>
      </c>
      <c r="C22" s="83">
        <v>0.10344880939729885</v>
      </c>
      <c r="D22" s="59">
        <v>3</v>
      </c>
    </row>
    <row r="23" spans="2:4" x14ac:dyDescent="0.3">
      <c r="B23" s="5" t="s">
        <v>77</v>
      </c>
      <c r="C23" s="83">
        <v>0.10246331910856725</v>
      </c>
      <c r="D23" s="59">
        <v>4</v>
      </c>
    </row>
    <row r="24" spans="2:4" x14ac:dyDescent="0.3">
      <c r="B24" s="5" t="s">
        <v>78</v>
      </c>
      <c r="C24" s="83">
        <v>0.10246331910856725</v>
      </c>
      <c r="D24" s="59">
        <v>5</v>
      </c>
    </row>
    <row r="25" spans="2:4" x14ac:dyDescent="0.3">
      <c r="B25" s="5" t="s">
        <v>79</v>
      </c>
      <c r="C25" s="83">
        <v>0.10246331910856725</v>
      </c>
      <c r="D25" s="59">
        <v>6</v>
      </c>
    </row>
    <row r="26" spans="2:4" x14ac:dyDescent="0.3">
      <c r="B26" s="5" t="s">
        <v>80</v>
      </c>
      <c r="C26" s="83">
        <v>8.4054320091918253E-2</v>
      </c>
      <c r="D26" s="59">
        <v>7</v>
      </c>
    </row>
    <row r="27" spans="2:4" x14ac:dyDescent="0.3">
      <c r="B27" s="5" t="s">
        <v>29</v>
      </c>
      <c r="C27" s="83">
        <v>8.4054320091918253E-2</v>
      </c>
      <c r="D27" s="59">
        <v>8</v>
      </c>
    </row>
    <row r="28" spans="2:4" x14ac:dyDescent="0.3">
      <c r="B28" s="5" t="s">
        <v>30</v>
      </c>
      <c r="C28" s="83">
        <v>8.4054320091918253E-2</v>
      </c>
      <c r="D28" s="59">
        <v>9</v>
      </c>
    </row>
    <row r="29" spans="2:4" ht="15" thickBot="1" x14ac:dyDescent="0.35">
      <c r="B29" s="6" t="s">
        <v>22</v>
      </c>
      <c r="C29" s="87">
        <v>6.871554219275823E-2</v>
      </c>
      <c r="D29" s="60">
        <v>10</v>
      </c>
    </row>
  </sheetData>
  <autoFilter ref="B19:C29" xr:uid="{7C693B0E-2CED-4C4C-BA29-F51F5C35BA3B}">
    <sortState xmlns:xlrd2="http://schemas.microsoft.com/office/spreadsheetml/2017/richdata2" ref="B20:C29">
      <sortCondition descending="1" ref="C19:C29"/>
    </sortState>
  </autoFilter>
  <mergeCells count="2">
    <mergeCell ref="I9:I11"/>
    <mergeCell ref="J9:J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sistemas AHP</vt:lpstr>
      <vt:lpstr>Evaluacion</vt:lpstr>
      <vt:lpstr>Jerarquizacion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Aguilar</dc:creator>
  <cp:lastModifiedBy>MEJIA Erick</cp:lastModifiedBy>
  <dcterms:created xsi:type="dcterms:W3CDTF">2023-09-21T02:14:58Z</dcterms:created>
  <dcterms:modified xsi:type="dcterms:W3CDTF">2023-12-06T21:33:43Z</dcterms:modified>
</cp:coreProperties>
</file>