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 defaultThemeVersion="166925"/>
  <xr:revisionPtr revIDLastSave="0" documentId="13_ncr:1_{7FC8673A-24D3-49CE-8E2D-E57C69EEC0E3}" xr6:coauthVersionLast="47" xr6:coauthVersionMax="47" xr10:uidLastSave="{00000000-0000-0000-0000-000000000000}"/>
  <bookViews>
    <workbookView xWindow="41310" yWindow="12360" windowWidth="24240" windowHeight="15090" xr2:uid="{7349D15D-7293-4DB3-A416-3424CB4CE181}"/>
  </bookViews>
  <sheets>
    <sheet name="main" sheetId="1" r:id="rId1"/>
    <sheet name="message" sheetId="4" r:id="rId2"/>
    <sheet name="脚注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 s="1"/>
  <c r="H17" i="1"/>
  <c r="H18" i="1" s="1"/>
  <c r="G17" i="1"/>
  <c r="G18" i="1" s="1"/>
  <c r="F17" i="1"/>
  <c r="F18" i="1" s="1"/>
  <c r="E17" i="1"/>
  <c r="E18" i="1" s="1"/>
  <c r="D17" i="1"/>
  <c r="D18" i="1" s="1"/>
  <c r="C17" i="1"/>
  <c r="C18" i="1" s="1"/>
  <c r="B17" i="1"/>
  <c r="B18" i="1" s="1"/>
  <c r="I7" i="1"/>
  <c r="I12" i="1" s="1"/>
  <c r="H7" i="1"/>
  <c r="H12" i="1" s="1"/>
  <c r="G7" i="1"/>
  <c r="G12" i="1" s="1"/>
  <c r="F7" i="1"/>
  <c r="F12" i="1" s="1"/>
  <c r="E7" i="1"/>
  <c r="E12" i="1" s="1"/>
  <c r="D7" i="1"/>
  <c r="D12" i="1" s="1"/>
  <c r="C7" i="1"/>
  <c r="C12" i="1" s="1"/>
  <c r="B7" i="1"/>
  <c r="B12" i="1" s="1"/>
  <c r="H6" i="1"/>
  <c r="H11" i="1" s="1"/>
  <c r="G6" i="1"/>
  <c r="G11" i="1" s="1"/>
  <c r="F6" i="1"/>
  <c r="F11" i="1" s="1"/>
  <c r="E6" i="1"/>
  <c r="E11" i="1" s="1"/>
  <c r="D6" i="1"/>
  <c r="D11" i="1" s="1"/>
  <c r="C6" i="1"/>
  <c r="B27" i="1" s="1"/>
  <c r="B6" i="1"/>
  <c r="B11" i="1" s="1"/>
  <c r="I6" i="1"/>
  <c r="I11" i="1" s="1"/>
  <c r="H39" i="1"/>
  <c r="I23" i="1"/>
  <c r="I24" i="1" s="1"/>
  <c r="I21" i="1"/>
  <c r="I22" i="1" s="1"/>
  <c r="I19" i="1"/>
  <c r="I20" i="1" s="1"/>
  <c r="I16" i="1"/>
  <c r="I10" i="1"/>
  <c r="I15" i="1" s="1"/>
  <c r="I9" i="1"/>
  <c r="I14" i="1" s="1"/>
  <c r="I8" i="1"/>
  <c r="I31" i="1" s="1"/>
  <c r="I51" i="1" s="1"/>
  <c r="G23" i="1"/>
  <c r="G24" i="1" s="1"/>
  <c r="F23" i="1"/>
  <c r="F24" i="1" s="1"/>
  <c r="E23" i="1"/>
  <c r="E24" i="1" s="1"/>
  <c r="D23" i="1"/>
  <c r="D24" i="1" s="1"/>
  <c r="C23" i="1"/>
  <c r="C24" i="1" s="1"/>
  <c r="B23" i="1"/>
  <c r="B24" i="1" s="1"/>
  <c r="G21" i="1"/>
  <c r="G22" i="1" s="1"/>
  <c r="F21" i="1"/>
  <c r="F22" i="1" s="1"/>
  <c r="E21" i="1"/>
  <c r="E22" i="1" s="1"/>
  <c r="D21" i="1"/>
  <c r="D22" i="1" s="1"/>
  <c r="C21" i="1"/>
  <c r="C22" i="1" s="1"/>
  <c r="B21" i="1"/>
  <c r="B22" i="1" s="1"/>
  <c r="G19" i="1"/>
  <c r="G20" i="1" s="1"/>
  <c r="F19" i="1"/>
  <c r="F20" i="1" s="1"/>
  <c r="E19" i="1"/>
  <c r="E20" i="1" s="1"/>
  <c r="D19" i="1"/>
  <c r="D20" i="1" s="1"/>
  <c r="C19" i="1"/>
  <c r="C20" i="1" s="1"/>
  <c r="B19" i="1"/>
  <c r="B20" i="1" s="1"/>
  <c r="H23" i="1"/>
  <c r="H24" i="1" s="1"/>
  <c r="H21" i="1"/>
  <c r="H22" i="1" s="1"/>
  <c r="H19" i="1"/>
  <c r="H20" i="1" s="1"/>
  <c r="G16" i="1"/>
  <c r="F16" i="1"/>
  <c r="E16" i="1"/>
  <c r="D16" i="1"/>
  <c r="C16" i="1"/>
  <c r="B16" i="1"/>
  <c r="B28" i="1" s="1"/>
  <c r="H16" i="1"/>
  <c r="G10" i="1"/>
  <c r="G15" i="1" s="1"/>
  <c r="F10" i="1"/>
  <c r="F15" i="1" s="1"/>
  <c r="E10" i="1"/>
  <c r="E15" i="1" s="1"/>
  <c r="D10" i="1"/>
  <c r="D15" i="1" s="1"/>
  <c r="C10" i="1"/>
  <c r="C15" i="1" s="1"/>
  <c r="B10" i="1"/>
  <c r="B15" i="1" s="1"/>
  <c r="G9" i="1"/>
  <c r="G14" i="1" s="1"/>
  <c r="F9" i="1"/>
  <c r="F14" i="1" s="1"/>
  <c r="E9" i="1"/>
  <c r="E14" i="1" s="1"/>
  <c r="D9" i="1"/>
  <c r="D14" i="1" s="1"/>
  <c r="C9" i="1"/>
  <c r="C14" i="1" s="1"/>
  <c r="B9" i="1"/>
  <c r="B14" i="1" s="1"/>
  <c r="G8" i="1"/>
  <c r="G13" i="1" s="1"/>
  <c r="F8" i="1"/>
  <c r="F13" i="1" s="1"/>
  <c r="E8" i="1"/>
  <c r="E13" i="1" s="1"/>
  <c r="D8" i="1"/>
  <c r="D13" i="1" s="1"/>
  <c r="C8" i="1"/>
  <c r="C13" i="1" s="1"/>
  <c r="B8" i="1"/>
  <c r="B13" i="1" s="1"/>
  <c r="H10" i="1"/>
  <c r="H15" i="1" s="1"/>
  <c r="H9" i="1"/>
  <c r="H14" i="1" s="1"/>
  <c r="H8" i="1"/>
  <c r="H13" i="1" s="1"/>
  <c r="I32" i="1" l="1"/>
  <c r="B33" i="1"/>
  <c r="B32" i="1"/>
  <c r="C33" i="1"/>
  <c r="C32" i="1"/>
  <c r="E33" i="1"/>
  <c r="E32" i="1"/>
  <c r="F33" i="1"/>
  <c r="F32" i="1"/>
  <c r="G33" i="1"/>
  <c r="G32" i="1"/>
  <c r="H33" i="1"/>
  <c r="H32" i="1"/>
  <c r="I33" i="1"/>
  <c r="D32" i="1"/>
  <c r="D33" i="1"/>
  <c r="C30" i="1"/>
  <c r="D30" i="1"/>
  <c r="E30" i="1"/>
  <c r="F30" i="1"/>
  <c r="B30" i="1"/>
  <c r="G30" i="1"/>
  <c r="H30" i="1"/>
  <c r="I30" i="1"/>
  <c r="I49" i="1"/>
  <c r="C11" i="1"/>
  <c r="C51" i="1" s="1"/>
  <c r="B31" i="1"/>
  <c r="G31" i="1"/>
  <c r="H31" i="1"/>
  <c r="H49" i="1" s="1"/>
  <c r="C31" i="1"/>
  <c r="D31" i="1"/>
  <c r="E31" i="1"/>
  <c r="F31" i="1"/>
  <c r="I13" i="1"/>
  <c r="B26" i="1"/>
  <c r="E51" i="1" l="1"/>
  <c r="E49" i="1"/>
  <c r="D51" i="1"/>
  <c r="D49" i="1"/>
  <c r="F51" i="1"/>
  <c r="F49" i="1"/>
  <c r="G51" i="1"/>
  <c r="F34" i="1"/>
  <c r="F53" i="1" s="1"/>
  <c r="E34" i="1"/>
  <c r="E53" i="1" s="1"/>
  <c r="C34" i="1"/>
  <c r="I34" i="1"/>
  <c r="H34" i="1"/>
  <c r="G34" i="1"/>
  <c r="G53" i="1" s="1"/>
  <c r="B34" i="1"/>
  <c r="D34" i="1"/>
  <c r="D53" i="1" s="1"/>
  <c r="H51" i="1"/>
  <c r="C49" i="1"/>
  <c r="G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H38" authorId="0" shapeId="0" xr:uid="{D5613E9A-0F2D-4797-84DD-CE2169C38DE4}">
      <text>
        <r>
          <rPr>
            <b/>
            <sz val="9"/>
            <color indexed="81"/>
            <rFont val="MS P ゴシック"/>
            <family val="3"/>
            <charset val="128"/>
          </rPr>
          <t>直近交換日からの限界走行距離</t>
        </r>
      </text>
    </comment>
    <comment ref="I38" authorId="0" shapeId="0" xr:uid="{459AE187-9886-4296-9B23-F754D11161DB}">
      <text>
        <r>
          <rPr>
            <b/>
            <sz val="9"/>
            <color indexed="81"/>
            <rFont val="MS P ゴシック"/>
            <family val="3"/>
            <charset val="128"/>
          </rPr>
          <t>直近交換日からの限界走行距離</t>
        </r>
      </text>
    </comment>
    <comment ref="C39" authorId="0" shapeId="0" xr:uid="{BCD0DD04-3934-4FDD-8404-4651E7E6CA82}">
      <text>
        <r>
          <rPr>
            <b/>
            <sz val="9"/>
            <color indexed="81"/>
            <rFont val="MS P ゴシック"/>
            <family val="3"/>
            <charset val="128"/>
          </rPr>
          <t>燃費の "WARN" しきい値</t>
        </r>
      </text>
    </comment>
    <comment ref="G39" authorId="0" shapeId="0" xr:uid="{63FB31A2-7EF8-44C6-9DED-E63141C0EA16}">
      <text>
        <r>
          <rPr>
            <b/>
            <sz val="9"/>
            <color indexed="81"/>
            <rFont val="MS P ゴシック"/>
            <family val="3"/>
            <charset val="128"/>
          </rPr>
          <t>直近交換日からの限界経過日数</t>
        </r>
      </text>
    </comment>
    <comment ref="H39" authorId="0" shapeId="0" xr:uid="{B3330E07-74D7-41AF-848F-C3AF83BE673A}">
      <text>
        <r>
          <rPr>
            <b/>
            <sz val="9"/>
            <color indexed="81"/>
            <rFont val="MS P ゴシック"/>
            <family val="3"/>
            <charset val="128"/>
          </rPr>
          <t>直近交換日からの限界経過日数</t>
        </r>
      </text>
    </comment>
    <comment ref="G40" authorId="0" shapeId="0" xr:uid="{19B00C4D-1261-42C9-A549-58A566771FAF}">
      <text>
        <r>
          <rPr>
            <b/>
            <sz val="9"/>
            <color indexed="81"/>
            <rFont val="MS P ゴシック"/>
            <family val="3"/>
            <charset val="128"/>
          </rPr>
          <t>直近メンテナンス日からの限界経過日数</t>
        </r>
      </text>
    </comment>
    <comment ref="C41" authorId="0" shapeId="0" xr:uid="{96275161-27DC-473D-BBF0-98FB9F65DC4D}">
      <text>
        <r>
          <rPr>
            <b/>
            <sz val="9"/>
            <color indexed="81"/>
            <rFont val="MS P ゴシック"/>
            <family val="3"/>
            <charset val="128"/>
          </rPr>
          <t>燃費の "WARN" しきい値</t>
        </r>
      </text>
    </comment>
    <comment ref="C49" authorId="0" shapeId="0" xr:uid="{851C4356-1936-495C-837E-BCC44DDA56DE}">
      <text>
        <r>
          <rPr>
            <b/>
            <sz val="9"/>
            <color indexed="81"/>
            <rFont val="MS P ゴシック"/>
            <family val="3"/>
            <charset val="128"/>
          </rPr>
          <t>8 [km/L] 以下で "WARN"</t>
        </r>
      </text>
    </comment>
    <comment ref="H49" authorId="0" shapeId="0" xr:uid="{4404FA2C-E864-4436-A14C-491B2D7083DF}">
      <text>
        <r>
          <rPr>
            <b/>
            <sz val="9"/>
            <color indexed="81"/>
            <rFont val="MS P ゴシック"/>
            <family val="3"/>
            <charset val="128"/>
          </rPr>
          <t>'直近交換日' から 6 ヶ月経過または 5,000 [km] 走行で "WARN"</t>
        </r>
      </text>
    </comment>
    <comment ref="I49" authorId="0" shapeId="0" xr:uid="{D93923F3-A00E-400D-BE83-F96AD8019EB9}">
      <text>
        <r>
          <rPr>
            <b/>
            <sz val="9"/>
            <color indexed="81"/>
            <rFont val="MS P ゴシック"/>
            <family val="3"/>
            <charset val="128"/>
          </rPr>
          <t>'交換日' から 10,000 [km] 走行で "WARN"</t>
        </r>
      </text>
    </comment>
    <comment ref="C51" authorId="0" shapeId="0" xr:uid="{7BA66D80-7633-421A-A059-C24B40B74B68}">
      <text>
        <r>
          <rPr>
            <b/>
            <sz val="9"/>
            <color indexed="81"/>
            <rFont val="MS P ゴシック"/>
            <family val="3"/>
            <charset val="128"/>
          </rPr>
          <t>8 [km/L] 以下で "WARN"</t>
        </r>
      </text>
    </comment>
  </commentList>
</comments>
</file>

<file path=xl/sharedStrings.xml><?xml version="1.0" encoding="utf-8"?>
<sst xmlns="http://schemas.openxmlformats.org/spreadsheetml/2006/main" count="139" uniqueCount="104">
  <si>
    <t>メンテナンスノート</t>
    <phoneticPr fontId="1"/>
  </si>
  <si>
    <t>自動計算用&lt;ここから&gt;</t>
    <rPh sb="0" eb="4">
      <t>ジドウケイサン</t>
    </rPh>
    <rPh sb="4" eb="5">
      <t>ヨウ</t>
    </rPh>
    <phoneticPr fontId="1"/>
  </si>
  <si>
    <t>// '項目毎総評' の部分で参照するので、'メンテナンスログ' 上部ではなくここに定義する</t>
    <rPh sb="12" eb="14">
      <t>ブブン</t>
    </rPh>
    <rPh sb="15" eb="17">
      <t>サンショウ</t>
    </rPh>
    <rPh sb="33" eb="35">
      <t>ジョウブ</t>
    </rPh>
    <rPh sb="42" eb="44">
      <t>テイギ</t>
    </rPh>
    <phoneticPr fontId="1"/>
  </si>
  <si>
    <t>Row Index (表示形式定義専用行基準)</t>
    <rPh sb="19" eb="20">
      <t>ギョウ</t>
    </rPh>
    <rPh sb="20" eb="22">
      <t>キジュン</t>
    </rPh>
    <phoneticPr fontId="1"/>
  </si>
  <si>
    <t>直近のセル</t>
    <rPh sb="0" eb="2">
      <t>チョッキン</t>
    </rPh>
    <phoneticPr fontId="1"/>
  </si>
  <si>
    <t>直近の "レ" から始まるセル</t>
    <phoneticPr fontId="1"/>
  </si>
  <si>
    <t>直近の "Ｘ" から始まるセル</t>
  </si>
  <si>
    <t>直近の "Ａ" から始まるセル</t>
    <phoneticPr fontId="1"/>
  </si>
  <si>
    <t>直近の "△" から始まるセル</t>
    <phoneticPr fontId="1"/>
  </si>
  <si>
    <t>2つ前のセル</t>
    <rPh sb="2" eb="3">
      <t>マエ</t>
    </rPh>
    <phoneticPr fontId="1"/>
  </si>
  <si>
    <t>2つ前の "レ" から始まるセル</t>
    <phoneticPr fontId="1"/>
  </si>
  <si>
    <t>2つ前の "Ｘ" から始まるセル</t>
    <phoneticPr fontId="1"/>
  </si>
  <si>
    <t>2つ前の "Ａ" から始まるセル</t>
    <phoneticPr fontId="1"/>
  </si>
  <si>
    <t>2つ前の "△" から始まるセル</t>
    <phoneticPr fontId="1"/>
  </si>
  <si>
    <t>最も古い行</t>
    <rPh sb="0" eb="1">
      <t>モット</t>
    </rPh>
    <rPh sb="2" eb="3">
      <t>フル</t>
    </rPh>
    <rPh sb="4" eb="5">
      <t>ギョウ</t>
    </rPh>
    <phoneticPr fontId="1"/>
  </si>
  <si>
    <t>(計算用一時値)</t>
    <rPh sb="1" eb="4">
      <t>ケイサンヨウ</t>
    </rPh>
    <rPh sb="4" eb="6">
      <t>イチジ</t>
    </rPh>
    <rPh sb="6" eb="7">
      <t>チ</t>
    </rPh>
    <phoneticPr fontId="1"/>
  </si>
  <si>
    <t>最も古い "レ" から始まるセル</t>
    <phoneticPr fontId="1"/>
  </si>
  <si>
    <t>最も古い "Ｘ" から始まるセル</t>
    <phoneticPr fontId="1"/>
  </si>
  <si>
    <t>最も古い "Ａ" から始まるセル</t>
    <phoneticPr fontId="1"/>
  </si>
  <si>
    <t>最も古い "△" から始まるセル</t>
    <phoneticPr fontId="1"/>
  </si>
  <si>
    <t>//計算式利用例</t>
    <rPh sb="2" eb="5">
      <t>ケイサンシキ</t>
    </rPh>
    <rPh sb="5" eb="7">
      <t>リヨウ</t>
    </rPh>
    <rPh sb="7" eb="8">
      <t>レイ</t>
    </rPh>
    <phoneticPr fontId="1"/>
  </si>
  <si>
    <t>直近の '走行距離'</t>
    <rPh sb="0" eb="2">
      <t>チョッキン</t>
    </rPh>
    <rPh sb="5" eb="9">
      <t>ソウコウ</t>
    </rPh>
    <phoneticPr fontId="1"/>
  </si>
  <si>
    <t>直近の給油日</t>
    <rPh sb="3" eb="5">
      <t>キュウユ</t>
    </rPh>
    <rPh sb="5" eb="6">
      <t>ヒ</t>
    </rPh>
    <phoneticPr fontId="1"/>
  </si>
  <si>
    <t>最も古いログ記載日</t>
    <rPh sb="0" eb="1">
      <t>モット</t>
    </rPh>
    <rPh sb="2" eb="3">
      <t>フル</t>
    </rPh>
    <rPh sb="6" eb="8">
      <t>キサイ</t>
    </rPh>
    <rPh sb="8" eb="9">
      <t>ヒ</t>
    </rPh>
    <phoneticPr fontId="1"/>
  </si>
  <si>
    <t>計算用一時値</t>
    <rPh sb="0" eb="3">
      <t>ケイサンヨウ</t>
    </rPh>
    <rPh sb="3" eb="5">
      <t>イチジ</t>
    </rPh>
    <rPh sb="5" eb="6">
      <t>チ</t>
    </rPh>
    <phoneticPr fontId="1"/>
  </si>
  <si>
    <t>直近日 ("レ")</t>
    <phoneticPr fontId="1"/>
  </si>
  <si>
    <t>直近日 ("Ｘ")</t>
    <phoneticPr fontId="1"/>
  </si>
  <si>
    <t>直近日 ("Ａ")</t>
    <phoneticPr fontId="1"/>
  </si>
  <si>
    <t>直近日 ("△")</t>
    <phoneticPr fontId="1"/>
  </si>
  <si>
    <t>直近日 ("レ"/"Ｘ"/"Ａ"/"△")</t>
    <phoneticPr fontId="1"/>
  </si>
  <si>
    <t>'項目毎総評' 用パラメータ</t>
    <rPh sb="8" eb="9">
      <t>ヨウ</t>
    </rPh>
    <phoneticPr fontId="1"/>
  </si>
  <si>
    <t>燃費</t>
    <rPh sb="0" eb="2">
      <t>ネンピ</t>
    </rPh>
    <phoneticPr fontId="1"/>
  </si>
  <si>
    <t>エンジン</t>
    <phoneticPr fontId="1"/>
  </si>
  <si>
    <t>タイヤ</t>
    <phoneticPr fontId="1"/>
  </si>
  <si>
    <t>オイル</t>
    <phoneticPr fontId="1"/>
  </si>
  <si>
    <t>オイルフィルター</t>
    <phoneticPr fontId="1"/>
  </si>
  <si>
    <t>燃費(直近)[km/L]</t>
    <rPh sb="0" eb="2">
      <t>ネンピ</t>
    </rPh>
    <rPh sb="3" eb="5">
      <t>チョッキン</t>
    </rPh>
    <phoneticPr fontId="1"/>
  </si>
  <si>
    <t>F 右</t>
    <rPh sb="2" eb="3">
      <t>ミギ</t>
    </rPh>
    <phoneticPr fontId="1"/>
  </si>
  <si>
    <t>F 左</t>
    <rPh sb="2" eb="3">
      <t>ヒダリ</t>
    </rPh>
    <phoneticPr fontId="1"/>
  </si>
  <si>
    <t>R 右</t>
    <rPh sb="2" eb="3">
      <t>ミギ</t>
    </rPh>
    <phoneticPr fontId="1"/>
  </si>
  <si>
    <t>R 左</t>
    <rPh sb="2" eb="3">
      <t>ヒダリ</t>
    </rPh>
    <phoneticPr fontId="1"/>
  </si>
  <si>
    <t>燃費(通算)[km/L]</t>
    <rPh sb="0" eb="2">
      <t>ネンピ</t>
    </rPh>
    <rPh sb="3" eb="5">
      <t>ツウサン</t>
    </rPh>
    <phoneticPr fontId="1"/>
  </si>
  <si>
    <t>自動計算用&lt;/ここまで&gt;</t>
    <phoneticPr fontId="1"/>
  </si>
  <si>
    <t>項目毎総評</t>
  </si>
  <si>
    <t>燃費(直近)
[km/L]</t>
    <rPh sb="0" eb="2">
      <t>ネンピ</t>
    </rPh>
    <rPh sb="3" eb="5">
      <t>チョッキン</t>
    </rPh>
    <phoneticPr fontId="1"/>
  </si>
  <si>
    <t>燃費(通算)
[km/L]</t>
    <rPh sb="0" eb="2">
      <t>ネンピ</t>
    </rPh>
    <rPh sb="3" eb="5">
      <t>ツウサン</t>
    </rPh>
    <phoneticPr fontId="1"/>
  </si>
  <si>
    <t>直近交換日</t>
    <rPh sb="2" eb="4">
      <t>コウカン</t>
    </rPh>
    <rPh sb="4" eb="5">
      <t>ヒ</t>
    </rPh>
    <phoneticPr fontId="1"/>
  </si>
  <si>
    <t>直近メンテナンス日</t>
    <rPh sb="8" eb="9">
      <t>ヒ</t>
    </rPh>
    <phoneticPr fontId="1"/>
  </si>
  <si>
    <t>メンテナンスログ</t>
    <phoneticPr fontId="1"/>
  </si>
  <si>
    <t>タイトル行の下に行を追加して記載(降順)。'表示形式定義専用行' は、削除しない。 //大抵の場合は、最新のメンテ内容が画面上部に表示されたほうが便利なため。</t>
    <phoneticPr fontId="1"/>
  </si>
  <si>
    <t>日付</t>
    <rPh sb="0" eb="2">
      <t>ヒヅケ</t>
    </rPh>
    <phoneticPr fontId="1"/>
  </si>
  <si>
    <t>走行距離
[km]</t>
    <rPh sb="0" eb="4">
      <t>ソウコウキョリ</t>
    </rPh>
    <phoneticPr fontId="1"/>
  </si>
  <si>
    <t>ガソリン</t>
    <phoneticPr fontId="1"/>
  </si>
  <si>
    <t>給油
[L]</t>
    <phoneticPr fontId="1"/>
  </si>
  <si>
    <t>//表示形式定義専用行</t>
    <rPh sb="10" eb="11">
      <t>ギョウ</t>
    </rPh>
    <phoneticPr fontId="1"/>
  </si>
  <si>
    <t>//行を挿入しても書式の枠線はコピーされないため、ここで定義</t>
    <rPh sb="2" eb="3">
      <t>ギョウ</t>
    </rPh>
    <rPh sb="4" eb="6">
      <t>ソウニュウ</t>
    </rPh>
    <rPh sb="9" eb="11">
      <t>ショシキ</t>
    </rPh>
    <rPh sb="12" eb="14">
      <t>ワクセン</t>
    </rPh>
    <rPh sb="28" eb="30">
      <t>テイギ</t>
    </rPh>
    <phoneticPr fontId="1"/>
  </si>
  <si>
    <t>'項目毎総評' 用表示メッセージ</t>
    <rPh sb="8" eb="9">
      <t>ヨウ</t>
    </rPh>
    <rPh sb="9" eb="11">
      <t>ヒョウジ</t>
    </rPh>
    <phoneticPr fontId="1"/>
  </si>
  <si>
    <t>ID</t>
    <phoneticPr fontId="1"/>
  </si>
  <si>
    <t>メッセージ</t>
    <phoneticPr fontId="1"/>
  </si>
  <si>
    <t>ENG_OIL_EXPIRED_TIME</t>
    <phoneticPr fontId="1"/>
  </si>
  <si>
    <t>WARNING: 交換時期です。({{ days_elapsed }} 日経過)</t>
    <rPh sb="9" eb="13">
      <t>コウカンジキ</t>
    </rPh>
    <rPh sb="36" eb="37">
      <t>ニチ</t>
    </rPh>
    <rPh sb="37" eb="39">
      <t>ケイカ</t>
    </rPh>
    <phoneticPr fontId="1"/>
  </si>
  <si>
    <t>ENG_OIL_EXPIRED_MIL</t>
    <phoneticPr fontId="1"/>
  </si>
  <si>
    <t>WARNING: 交換時期です。({{ mil_excess }} km 走行)</t>
  </si>
  <si>
    <t>ENG_FLTR_EXPIRED_MIL</t>
    <phoneticPr fontId="1"/>
  </si>
  <si>
    <t>TIRE_EXPIRED_TIME</t>
    <phoneticPr fontId="1"/>
  </si>
  <si>
    <t>BAD: 交換時期です。({{ days_elapsed }} 年経過)</t>
    <rPh sb="32" eb="33">
      <t>ネン</t>
    </rPh>
    <phoneticPr fontId="1"/>
  </si>
  <si>
    <t>TIRE_AIRPRES_SPAN</t>
    <phoneticPr fontId="1"/>
  </si>
  <si>
    <t>WARNING: 気圧チェックをしてください。({{ days_elapsed }} 日経過)</t>
    <rPh sb="9" eb="11">
      <t>キアツ</t>
    </rPh>
    <phoneticPr fontId="1"/>
  </si>
  <si>
    <t>[^1]: 点検項目の凡例文字</t>
    <rPh sb="6" eb="10">
      <t>テンケンコウモク</t>
    </rPh>
    <rPh sb="11" eb="13">
      <t>ハンレイ</t>
    </rPh>
    <rPh sb="13" eb="15">
      <t>モジ</t>
    </rPh>
    <phoneticPr fontId="1"/>
  </si>
  <si>
    <t>文字</t>
    <rPh sb="0" eb="2">
      <t>モジ</t>
    </rPh>
    <phoneticPr fontId="1"/>
  </si>
  <si>
    <t>意味</t>
    <rPh sb="0" eb="2">
      <t>イミ</t>
    </rPh>
    <phoneticPr fontId="1"/>
  </si>
  <si>
    <t>レ</t>
    <phoneticPr fontId="1"/>
  </si>
  <si>
    <t>点検良好</t>
    <phoneticPr fontId="1"/>
  </si>
  <si>
    <t>Ｘ</t>
    <phoneticPr fontId="1"/>
  </si>
  <si>
    <t>交換</t>
    <phoneticPr fontId="1"/>
  </si>
  <si>
    <t>Ａ</t>
    <phoneticPr fontId="1"/>
  </si>
  <si>
    <t>調整</t>
    <phoneticPr fontId="1"/>
  </si>
  <si>
    <t>Ｃ</t>
    <phoneticPr fontId="1"/>
  </si>
  <si>
    <t>清掃</t>
    <phoneticPr fontId="1"/>
  </si>
  <si>
    <t>P</t>
    <phoneticPr fontId="1"/>
  </si>
  <si>
    <t>省略</t>
    <phoneticPr fontId="1"/>
  </si>
  <si>
    <t>○</t>
    <phoneticPr fontId="1"/>
  </si>
  <si>
    <t>分解</t>
    <phoneticPr fontId="1"/>
  </si>
  <si>
    <t>△</t>
    <phoneticPr fontId="1"/>
  </si>
  <si>
    <t>修理</t>
    <phoneticPr fontId="1"/>
  </si>
  <si>
    <t>Ｔ</t>
    <phoneticPr fontId="1"/>
  </si>
  <si>
    <t>締付</t>
    <phoneticPr fontId="1"/>
  </si>
  <si>
    <t>L</t>
    <phoneticPr fontId="1"/>
  </si>
  <si>
    <t>給油</t>
    <phoneticPr fontId="1"/>
  </si>
  <si>
    <t>／</t>
    <phoneticPr fontId="1"/>
  </si>
  <si>
    <t>該当なし</t>
    <phoneticPr fontId="1"/>
  </si>
  <si>
    <t>引用元:</t>
    <rPh sb="0" eb="3">
      <t>インヨウモト</t>
    </rPh>
    <phoneticPr fontId="1"/>
  </si>
  <si>
    <t>http://www.kurumaya.co.jp/download</t>
    <phoneticPr fontId="1"/>
  </si>
  <si>
    <t>-&gt; [24ヶ月整備点検記録簿](http://www.kurumaya.co.jp/syorui/24kirokubo.pdf)</t>
    <phoneticPr fontId="1"/>
  </si>
  <si>
    <t>根拠:</t>
    <rPh sb="0" eb="2">
      <t>コンキョ</t>
    </rPh>
    <phoneticPr fontId="1"/>
  </si>
  <si>
    <t>https://elaws.e-gov.go.jp/document?lawid=326AC0000000185#Mp-At_49</t>
    <phoneticPr fontId="1"/>
  </si>
  <si>
    <t xml:space="preserve">&gt; </t>
    <phoneticPr fontId="1"/>
  </si>
  <si>
    <t xml:space="preserve"> 第四十九条　自動車の使用者は、点検整備記録簿を当該自動車に備え置き、当該自動車について前条の規定により点検又は整備をしたときは、遅滞なく、次に掲げる事項を記載しなければならない。</t>
    <phoneticPr fontId="1"/>
  </si>
  <si>
    <t>一　点検の年月日</t>
  </si>
  <si>
    <t>二　点検の結果</t>
  </si>
  <si>
    <t>三　整備の概要</t>
  </si>
  <si>
    <t>四　整備を完了した年月日</t>
  </si>
  <si>
    <t>五　その他国土交通省令で定める事項</t>
  </si>
  <si>
    <t>-&gt; 様式に定めはない</t>
    <rPh sb="3" eb="5">
      <t>ヨウシキ</t>
    </rPh>
    <rPh sb="6" eb="7">
      <t>サダ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</si>
</sst>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.00_ "/>
    <numFmt numFmtId="177" formatCode="yyyy/mm/dd/\(aaa\)"/>
    <numFmt numFmtId="178" formatCode="#,##0_ "/>
    <numFmt numFmtId="179" formatCode="#,##0_ &quot;[km]&quot;"/>
    <numFmt numFmtId="180" formatCode="#,##0_ &quot;[km/L]&quot;"/>
    <numFmt numFmtId="181" formatCode="0_ &quot;[日]&quot;"/>
    <numFmt numFmtId="182" formatCode="&quot;直近確認日：&quot;yyyy/mm/dd\(aaa\)"/>
    <numFmt numFmtId="183" formatCode="&quot;確認日：&quot;yyyy/mm/dd\(aaa\)"/>
    <numFmt numFmtId="184" formatCode="0_ &quot;[年]&quot;"/>
    <numFmt numFmtId="185" formatCode="yyyy\([$-411]gee\)/mm/dd/\(aaa\)"/>
  </numFmts>
  <fonts count="9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u/>
      <sz val="10"/>
      <color theme="10"/>
      <name val="ＭＳ ゴシック"/>
      <family val="2"/>
      <charset val="128"/>
    </font>
    <font>
      <b/>
      <sz val="10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22"/>
      <color theme="1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76" fontId="0" fillId="0" borderId="1" xfId="0" applyNumberFormat="1" applyBorder="1" applyAlignment="1">
      <alignment horizontal="right" vertical="center"/>
    </xf>
    <xf numFmtId="178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5" xfId="0" quotePrefix="1" applyFont="1" applyBorder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81" fontId="0" fillId="0" borderId="1" xfId="0" applyNumberFormat="1" applyBorder="1">
      <alignment vertical="center"/>
    </xf>
    <xf numFmtId="182" fontId="4" fillId="0" borderId="0" xfId="0" applyNumberFormat="1" applyFont="1" applyAlignment="1">
      <alignment horizontal="left" vertical="center"/>
    </xf>
    <xf numFmtId="49" fontId="4" fillId="0" borderId="0" xfId="0" quotePrefix="1" applyNumberFormat="1" applyFont="1">
      <alignment vertical="center"/>
    </xf>
    <xf numFmtId="49" fontId="6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177" fontId="0" fillId="0" borderId="0" xfId="0" applyNumberFormat="1" applyAlignment="1">
      <alignment horizontal="left" vertical="center"/>
    </xf>
    <xf numFmtId="184" fontId="0" fillId="0" borderId="1" xfId="0" applyNumberFormat="1" applyBorder="1">
      <alignment vertical="center"/>
    </xf>
    <xf numFmtId="176" fontId="0" fillId="0" borderId="1" xfId="0" applyNumberFormat="1" applyBorder="1" applyAlignment="1">
      <alignment vertical="center" wrapText="1"/>
    </xf>
    <xf numFmtId="185" fontId="0" fillId="0" borderId="1" xfId="0" applyNumberForma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83" fontId="7" fillId="0" borderId="0" xfId="0" applyNumberFormat="1" applyFont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7">
    <dxf>
      <fill>
        <patternFill>
          <bgColor rgb="FF00F7F7"/>
        </patternFill>
      </fill>
    </dxf>
    <dxf>
      <fill>
        <patternFill>
          <bgColor rgb="FFF7F700"/>
        </patternFill>
      </fill>
    </dxf>
    <dxf>
      <fill>
        <patternFill>
          <bgColor rgb="FFF70000"/>
        </patternFill>
      </fill>
    </dxf>
    <dxf>
      <fill>
        <patternFill>
          <bgColor rgb="FFF7F700"/>
        </patternFill>
      </fill>
    </dxf>
    <dxf>
      <fill>
        <patternFill>
          <bgColor rgb="FF00F7F7"/>
        </patternFill>
      </fill>
    </dxf>
    <dxf>
      <fill>
        <patternFill>
          <bgColor rgb="FFF7F700"/>
        </patternFill>
      </fill>
    </dxf>
    <dxf>
      <fill>
        <patternFill>
          <bgColor rgb="FF00F7F7"/>
        </patternFill>
      </fill>
    </dxf>
  </dxfs>
  <tableStyles count="0" defaultTableStyle="TableStyleMedium2" defaultPivotStyle="PivotStyleLight16"/>
  <colors>
    <mruColors>
      <color rgb="FF00F7F7"/>
      <color rgb="FFF7F700"/>
      <color rgb="FFFF9999"/>
      <color rgb="FFF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295276</xdr:colOff>
      <xdr:row>50</xdr:row>
      <xdr:rowOff>342902</xdr:rowOff>
    </xdr:from>
    <xdr:to>
      <xdr:col>1</xdr:col>
      <xdr:colOff>342900</xdr:colOff>
      <xdr:row>52</xdr:row>
      <xdr:rowOff>409576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C2994F3-3037-31F6-A715-AFEEED56408D}"/>
            </a:ext>
          </a:extLst>
        </xdr:cNvPr>
        <xdr:cNvSpPr txBox="1"/>
      </xdr:nvSpPr>
      <xdr:spPr>
        <a:xfrm>
          <a:off x="295276" y="2124077"/>
          <a:ext cx="1523999" cy="981074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 b="1">
              <a:latin typeface="ＭＳ ゴシック" panose="020B0609070205080204" pitchFamily="49" charset="-128"/>
              <a:ea typeface="ＭＳ ゴシック" panose="020B0609070205080204" pitchFamily="49" charset="-128"/>
            </a:rPr>
            <a:t>プルダウン凡例</a:t>
          </a:r>
          <a:r>
            <a:rPr kumimoji="1" lang="en-US" altLang="ja-JP" sz="1000" b="1">
              <a:latin typeface="ＭＳ ゴシック" panose="020B0609070205080204" pitchFamily="49" charset="-128"/>
              <a:ea typeface="ＭＳ ゴシック" panose="020B0609070205080204" pitchFamily="49" charset="-128"/>
            </a:rPr>
            <a:t>[^1]:</a:t>
          </a:r>
        </a:p>
        <a:p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レ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: 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点検良好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Ｘ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: 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交換</a:t>
          </a:r>
        </a:p>
        <a:p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Ａ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: 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調整</a:t>
          </a:r>
        </a:p>
        <a:p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△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: 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kurumaya.co.jp/download" TargetMode="External"/><Relationship Id="rId1" Type="http://schemas.openxmlformats.org/officeDocument/2006/relationships/hyperlink" Target="https://elaws.e-gov.go.jp/document?lawid=326AC00000001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BF59-30C8-454F-AED3-9869D06E8B59}">
  <sheetPr codeName="Sheet1"/>
  <dimension ref="A1:J60"/>
  <sheetViews>
    <sheetView tabSelected="1" zoomScaleNormal="100" workbookViewId="0"/>
  </sheetViews>
  <sheetFormatPr defaultRowHeight="12"/>
  <cols>
    <col min="1" max="1" width="22.140625" customWidth="1"/>
    <col min="2" max="2" width="11.85546875" bestFit="1" customWidth="1"/>
    <col min="3" max="3" width="18.7109375" bestFit="1" customWidth="1"/>
    <col min="4" max="7" width="18.7109375" customWidth="1"/>
    <col min="8" max="9" width="16.42578125" bestFit="1" customWidth="1"/>
  </cols>
  <sheetData>
    <row r="1" spans="1:9" ht="25.5">
      <c r="A1" s="8" t="s">
        <v>0</v>
      </c>
    </row>
    <row r="2" spans="1:9" hidden="1"/>
    <row r="3" spans="1:9" hidden="1">
      <c r="A3" s="6" t="s">
        <v>1</v>
      </c>
    </row>
    <row r="4" spans="1:9" hidden="1">
      <c r="A4" t="s">
        <v>2</v>
      </c>
    </row>
    <row r="5" spans="1:9" ht="14.25" hidden="1">
      <c r="A5" s="18" t="s">
        <v>3</v>
      </c>
    </row>
    <row r="6" spans="1:9" hidden="1">
      <c r="A6" s="11" t="s">
        <v>4</v>
      </c>
      <c r="B6" s="5" t="e">
        <f>MATCH(
  TRUE,
  INDEX((B$59:B60&lt;&gt;""),),
0)</f>
        <v>#N/A</v>
      </c>
      <c r="C6" s="5" t="e">
        <f>MATCH(
  TRUE,
  INDEX((C$59:C60&lt;&gt;""),),
0)</f>
        <v>#N/A</v>
      </c>
      <c r="D6" s="5" t="e">
        <f>MATCH(
  TRUE,
  INDEX((D$59:D60&lt;&gt;""),),
0)</f>
        <v>#N/A</v>
      </c>
      <c r="E6" s="5" t="e">
        <f>MATCH(
  TRUE,
  INDEX((E$59:E60&lt;&gt;""),),
0)</f>
        <v>#N/A</v>
      </c>
      <c r="F6" s="5" t="e">
        <f>MATCH(
  TRUE,
  INDEX((F$59:F60&lt;&gt;""),),
0)</f>
        <v>#N/A</v>
      </c>
      <c r="G6" s="5" t="e">
        <f>MATCH(
  TRUE,
  INDEX((G$59:G60&lt;&gt;""),),
0)</f>
        <v>#N/A</v>
      </c>
      <c r="H6" s="5" t="e">
        <f>MATCH(
  TRUE,
  INDEX((H$59:H60&lt;&gt;""),),
0)</f>
        <v>#N/A</v>
      </c>
      <c r="I6" s="5" t="e">
        <f>MATCH(
  TRUE,
  INDEX((I$59:I60&lt;&gt;""),),
0)</f>
        <v>#N/A</v>
      </c>
    </row>
    <row r="7" spans="1:9" ht="22.5" hidden="1">
      <c r="A7" s="11" t="s">
        <v>5</v>
      </c>
      <c r="B7" s="5" t="e">
        <f>MATCH(
  TRUE,
  INDEX((LEFT(B$59:B$60,1)=脚注!$B$4),),
0)</f>
        <v>#N/A</v>
      </c>
      <c r="C7" s="5" t="e">
        <f>MATCH(
  TRUE,
  INDEX((LEFT(C$59:C$60,1)=脚注!$B$4),),
0)</f>
        <v>#N/A</v>
      </c>
      <c r="D7" s="5" t="e">
        <f>MATCH(
  TRUE,
  INDEX((LEFT(D$59:D$60,1)=脚注!$B$4),),
0)</f>
        <v>#N/A</v>
      </c>
      <c r="E7" s="5" t="e">
        <f>MATCH(
  TRUE,
  INDEX((LEFT(E$59:E$60,1)=脚注!$B$4),),
0)</f>
        <v>#N/A</v>
      </c>
      <c r="F7" s="5" t="e">
        <f>MATCH(
  TRUE,
  INDEX((LEFT(F$59:F$60,1)=脚注!$B$4),),
0)</f>
        <v>#N/A</v>
      </c>
      <c r="G7" s="5" t="e">
        <f>MATCH(
  TRUE,
  INDEX((LEFT(G$59:G$60,1)=脚注!$B$4),),
0)</f>
        <v>#N/A</v>
      </c>
      <c r="H7" s="5" t="e">
        <f>MATCH(
  TRUE,
  INDEX((LEFT(H$59:H$60,1)=脚注!$B$4),),
0)</f>
        <v>#N/A</v>
      </c>
      <c r="I7" s="5" t="e">
        <f>MATCH(
  TRUE,
  INDEX((LEFT(I$59:I$60,1)=脚注!$B$4),),
0)</f>
        <v>#N/A</v>
      </c>
    </row>
    <row r="8" spans="1:9" ht="22.5" hidden="1">
      <c r="A8" s="11" t="s">
        <v>6</v>
      </c>
      <c r="B8" s="5" t="e">
        <f>MATCH(
  TRUE,
  INDEX((LEFT(B$59:B$60,1)=脚注!$B$5),),
0)</f>
        <v>#N/A</v>
      </c>
      <c r="C8" s="5" t="e">
        <f>MATCH(
  TRUE,
  INDEX((LEFT(C$59:C$60,1)=脚注!$B$5),),
0)</f>
        <v>#N/A</v>
      </c>
      <c r="D8" s="5" t="e">
        <f>MATCH(
  TRUE,
  INDEX((LEFT(D$59:D$60,1)=脚注!$B$5),),
0)</f>
        <v>#N/A</v>
      </c>
      <c r="E8" s="5" t="e">
        <f>MATCH(
  TRUE,
  INDEX((LEFT(E$59:E$60,1)=脚注!$B$5),),
0)</f>
        <v>#N/A</v>
      </c>
      <c r="F8" s="5" t="e">
        <f>MATCH(
  TRUE,
  INDEX((LEFT(F$59:F$60,1)=脚注!$B$5),),
0)</f>
        <v>#N/A</v>
      </c>
      <c r="G8" s="5" t="e">
        <f>MATCH(
  TRUE,
  INDEX((LEFT(G$59:G$60,1)=脚注!$B$5),),
0)</f>
        <v>#N/A</v>
      </c>
      <c r="H8" s="5" t="e">
        <f>MATCH(
  TRUE,
  INDEX((LEFT(H$59:H$60,1)=脚注!$B$5),),
0)</f>
        <v>#N/A</v>
      </c>
      <c r="I8" s="5" t="e">
        <f>MATCH(
  TRUE,
  INDEX((LEFT(I$59:I$60,1)=脚注!$B$5),),
0)</f>
        <v>#N/A</v>
      </c>
    </row>
    <row r="9" spans="1:9" ht="22.5" hidden="1">
      <c r="A9" s="11" t="s">
        <v>7</v>
      </c>
      <c r="B9" s="5" t="e">
        <f>MATCH(
  TRUE,
  INDEX((LEFT(B$59:B$60,1)=脚注!$B$6),),
0)</f>
        <v>#N/A</v>
      </c>
      <c r="C9" s="5" t="e">
        <f>MATCH(
  TRUE,
  INDEX((LEFT(C$59:C$60,1)=脚注!$B$6),),
0)</f>
        <v>#N/A</v>
      </c>
      <c r="D9" s="5" t="e">
        <f>MATCH(
  TRUE,
  INDEX((LEFT(D$59:D$60,1)=脚注!$B$6),),
0)</f>
        <v>#N/A</v>
      </c>
      <c r="E9" s="5" t="e">
        <f>MATCH(
  TRUE,
  INDEX((LEFT(E$59:E$60,1)=脚注!$B$6),),
0)</f>
        <v>#N/A</v>
      </c>
      <c r="F9" s="5" t="e">
        <f>MATCH(
  TRUE,
  INDEX((LEFT(F$59:F$60,1)=脚注!$B$6),),
0)</f>
        <v>#N/A</v>
      </c>
      <c r="G9" s="5" t="e">
        <f>MATCH(
  TRUE,
  INDEX((LEFT(G$59:G$60,1)=脚注!$B$6),),
0)</f>
        <v>#N/A</v>
      </c>
      <c r="H9" s="5" t="e">
        <f>MATCH(
  TRUE,
  INDEX((LEFT(H$59:H$60,1)=脚注!$B$6),),
0)</f>
        <v>#N/A</v>
      </c>
      <c r="I9" s="5" t="e">
        <f>MATCH(
  TRUE,
  INDEX((LEFT(I$59:I$60,1)=脚注!$B$6),),
0)</f>
        <v>#N/A</v>
      </c>
    </row>
    <row r="10" spans="1:9" ht="22.5" hidden="1">
      <c r="A10" s="11" t="s">
        <v>8</v>
      </c>
      <c r="B10" s="5" t="e">
        <f>MATCH(
  TRUE,
  INDEX((LEFT(B$59:B$60,1)=脚注!$B$10),),
0)</f>
        <v>#N/A</v>
      </c>
      <c r="C10" s="5" t="e">
        <f>MATCH(
  TRUE,
  INDEX((LEFT(C$59:C$60,1)=脚注!$B$10),),
0)</f>
        <v>#N/A</v>
      </c>
      <c r="D10" s="5" t="e">
        <f>MATCH(
  TRUE,
  INDEX((LEFT(D$59:D$60,1)=脚注!$B$10),),
0)</f>
        <v>#N/A</v>
      </c>
      <c r="E10" s="5" t="e">
        <f>MATCH(
  TRUE,
  INDEX((LEFT(E$59:E$60,1)=脚注!$B$10),),
0)</f>
        <v>#N/A</v>
      </c>
      <c r="F10" s="5" t="e">
        <f>MATCH(
  TRUE,
  INDEX((LEFT(F$59:F$60,1)=脚注!$B$10),),
0)</f>
        <v>#N/A</v>
      </c>
      <c r="G10" s="5" t="e">
        <f>MATCH(
  TRUE,
  INDEX((LEFT(G$59:G$60,1)=脚注!$B$10),),
0)</f>
        <v>#N/A</v>
      </c>
      <c r="H10" s="5" t="e">
        <f>MATCH(
  TRUE,
  INDEX((LEFT(H$59:H$60,1)=脚注!$B$10),),
0)</f>
        <v>#N/A</v>
      </c>
      <c r="I10" s="5" t="e">
        <f>MATCH(
  TRUE,
  INDEX((LEFT(I$59:I$60,1)=脚注!$B$10),),
0)</f>
        <v>#N/A</v>
      </c>
    </row>
    <row r="11" spans="1:9" hidden="1">
      <c r="A11" s="11" t="s">
        <v>9</v>
      </c>
      <c r="B11" s="5" t="e">
        <f>B$6+MATCH(
  1,
  INDEX(1*(INDEX(B$59:B$60,B$6+1):B$60&lt;&gt;""),),
  0
)</f>
        <v>#N/A</v>
      </c>
      <c r="C11" s="5" t="e">
        <f>C$6+MATCH(
  1,
  INDEX(1*(INDEX(C$59:C$60,C$6+1):C$60&lt;&gt;""),),
  0
)</f>
        <v>#N/A</v>
      </c>
      <c r="D11" s="5" t="e">
        <f>D$6+MATCH(
  1,
  INDEX(1*(INDEX(D$59:D$60,D$6+1):D$60&lt;&gt;""),),
  0
)</f>
        <v>#N/A</v>
      </c>
      <c r="E11" s="5" t="e">
        <f>E$6+MATCH(
  1,
  INDEX(1*(INDEX(E$59:E$60,E$6+1):E$60&lt;&gt;""),),
  0
)</f>
        <v>#N/A</v>
      </c>
      <c r="F11" s="5" t="e">
        <f>F$6+MATCH(
  1,
  INDEX(1*(INDEX(F$59:F$60,F$6+1):F$60&lt;&gt;""),),
  0
)</f>
        <v>#N/A</v>
      </c>
      <c r="G11" s="5" t="e">
        <f>G$6+MATCH(
  1,
  INDEX(1*(INDEX(G$59:G$60,G$6+1):G$60&lt;&gt;""),),
  0
)</f>
        <v>#N/A</v>
      </c>
      <c r="H11" s="5" t="e">
        <f>H6+MATCH(
  1,
  INDEX(1*(INDEX(H$59:H$60,H6+1):H$60&lt;&gt;""),),
  0
)</f>
        <v>#N/A</v>
      </c>
      <c r="I11" s="5" t="e">
        <f>I6+MATCH(
  1,
  INDEX(1*(INDEX(I$59:I$60,I6+1):I$60&lt;&gt;""),),
  0
)</f>
        <v>#N/A</v>
      </c>
    </row>
    <row r="12" spans="1:9" ht="22.5" hidden="1">
      <c r="A12" s="11" t="s">
        <v>10</v>
      </c>
      <c r="B12" s="5" t="e">
        <f>B7+MATCH(
  1,
  INDEX(1*(LEFT(INDEX(B$59:B$60,B7+1):B$60,1)=脚注!$B$4),),
  0
)</f>
        <v>#N/A</v>
      </c>
      <c r="C12" s="5" t="e">
        <f>C7+MATCH(
  1,
  INDEX(1*(LEFT(INDEX(C$59:C$60,C7+1):C$60,1)=脚注!$B$4),),
  0
)</f>
        <v>#N/A</v>
      </c>
      <c r="D12" s="5" t="e">
        <f>D7+MATCH(
  1,
  INDEX(1*(LEFT(INDEX(D$59:D$60,D7+1):D$60,1)=脚注!$B$4),),
  0
)</f>
        <v>#N/A</v>
      </c>
      <c r="E12" s="5" t="e">
        <f>E7+MATCH(
  1,
  INDEX(1*(LEFT(INDEX(E$59:E$60,E7+1):E$60,1)=脚注!$B$4),),
  0
)</f>
        <v>#N/A</v>
      </c>
      <c r="F12" s="5" t="e">
        <f>F7+MATCH(
  1,
  INDEX(1*(LEFT(INDEX(F$59:F$60,F7+1):F$60,1)=脚注!$B$4),),
  0
)</f>
        <v>#N/A</v>
      </c>
      <c r="G12" s="5" t="e">
        <f>G7+MATCH(
  1,
  INDEX(1*(LEFT(INDEX(G$59:G$60,G7+1):G$60,1)=脚注!$B$4),),
  0
)</f>
        <v>#N/A</v>
      </c>
      <c r="H12" s="5" t="e">
        <f>H7+MATCH(
  1,
  INDEX(1*(LEFT(INDEX(H$59:H$60,H7+1):H$60,1)=脚注!$B$4),),
  0
)</f>
        <v>#N/A</v>
      </c>
      <c r="I12" s="5" t="e">
        <f>I7+MATCH(
  1,
  INDEX(1*(LEFT(INDEX(I$59:I$60,I7+1):I$60,1)=脚注!$B$4),),
  0
)</f>
        <v>#N/A</v>
      </c>
    </row>
    <row r="13" spans="1:9" ht="22.5" hidden="1">
      <c r="A13" s="11" t="s">
        <v>11</v>
      </c>
      <c r="B13" s="5" t="e">
        <f>B8+MATCH(
  1,
  INDEX(1*(LEFT(INDEX(B$59:B$60,B8+1):B$60,1)=脚注!$B$5),),
  0
)</f>
        <v>#N/A</v>
      </c>
      <c r="C13" s="5" t="e">
        <f>C8+MATCH(
  1,
  INDEX(1*(LEFT(INDEX(C$59:C$60,C8+1):C$60,1)=脚注!$B$5),),
  0
)</f>
        <v>#N/A</v>
      </c>
      <c r="D13" s="5" t="e">
        <f>D8+MATCH(
  1,
  INDEX(1*(LEFT(INDEX(D$59:D$60,D8+1):D$60,1)=脚注!$B$5),),
  0
)</f>
        <v>#N/A</v>
      </c>
      <c r="E13" s="5" t="e">
        <f>E8+MATCH(
  1,
  INDEX(1*(LEFT(INDEX(E$59:E$60,E8+1):E$60,1)=脚注!$B$5),),
  0
)</f>
        <v>#N/A</v>
      </c>
      <c r="F13" s="5" t="e">
        <f>F8+MATCH(
  1,
  INDEX(1*(LEFT(INDEX(F$59:F$60,F8+1):F$60,1)=脚注!$B$5),),
  0
)</f>
        <v>#N/A</v>
      </c>
      <c r="G13" s="5" t="e">
        <f>G8+MATCH(
  1,
  INDEX(1*(LEFT(INDEX(G$59:G$60,G8+1):G$60,1)=脚注!$B$5),),
  0
)</f>
        <v>#N/A</v>
      </c>
      <c r="H13" s="5" t="e">
        <f>H8+MATCH(
  1,
  INDEX(1*(LEFT(INDEX(H$59:H$60,H8+1):H$60,1)=脚注!$B$5),),
  0
)</f>
        <v>#N/A</v>
      </c>
      <c r="I13" s="5" t="e">
        <f>I8+MATCH(
  1,
  INDEX(1*(LEFT(INDEX(I$59:I$60,I8+1):I$60,1)=脚注!$B$5),),
  0
)</f>
        <v>#N/A</v>
      </c>
    </row>
    <row r="14" spans="1:9" ht="22.5" hidden="1">
      <c r="A14" s="11" t="s">
        <v>12</v>
      </c>
      <c r="B14" s="5" t="e">
        <f>B9+MATCH(
  1,
  INDEX(1*(LEFT(INDEX(B$59:B$60,B9+1):B$60,1)=脚注!$B$6),),
  0
)</f>
        <v>#N/A</v>
      </c>
      <c r="C14" s="5" t="e">
        <f>C9+MATCH(
  1,
  INDEX(1*(LEFT(INDEX(C$59:C$60,C9+1):C$60,1)=脚注!$B$6),),
  0
)</f>
        <v>#N/A</v>
      </c>
      <c r="D14" s="5" t="e">
        <f>D9+MATCH(
  1,
  INDEX(1*(LEFT(INDEX(D$59:D$60,D9+1):D$60,1)=脚注!$B$6),),
  0
)</f>
        <v>#N/A</v>
      </c>
      <c r="E14" s="5" t="e">
        <f>E9+MATCH(
  1,
  INDEX(1*(LEFT(INDEX(E$59:E$60,E9+1):E$60,1)=脚注!$B$6),),
  0
)</f>
        <v>#N/A</v>
      </c>
      <c r="F14" s="5" t="e">
        <f>F9+MATCH(
  1,
  INDEX(1*(LEFT(INDEX(F$59:F$60,F9+1):F$60,1)=脚注!$B$6),),
  0
)</f>
        <v>#N/A</v>
      </c>
      <c r="G14" s="5" t="e">
        <f>G9+MATCH(
  1,
  INDEX(1*(LEFT(INDEX(G$59:G$60,G9+1):G$60,1)=脚注!$B$6),),
  0
)</f>
        <v>#N/A</v>
      </c>
      <c r="H14" s="5" t="e">
        <f>H9+MATCH(
  1,
  INDEX(1*(LEFT(INDEX(H$59:H$60,H9+1):H$60,1)=脚注!$B$6),),
  0
)</f>
        <v>#N/A</v>
      </c>
      <c r="I14" s="5" t="e">
        <f>I9+MATCH(
  1,
  INDEX(1*(LEFT(INDEX(I$59:I$60,I9+1):I$60,1)=脚注!$B$6),),
  0
)</f>
        <v>#N/A</v>
      </c>
    </row>
    <row r="15" spans="1:9" ht="22.5" hidden="1">
      <c r="A15" s="11" t="s">
        <v>13</v>
      </c>
      <c r="B15" s="5" t="e">
        <f>B10+MATCH(
  1,
  INDEX(1*(LEFT(INDEX(B$59:B$60,B10+1):B$60,1)=脚注!$B$10),),
  0
)</f>
        <v>#N/A</v>
      </c>
      <c r="C15" s="5" t="e">
        <f>C10+MATCH(
  1,
  INDEX(1*(LEFT(INDEX(C$59:C$60,C10+1):C$60,1)=脚注!$B$10),),
  0
)</f>
        <v>#N/A</v>
      </c>
      <c r="D15" s="5" t="e">
        <f>D10+MATCH(
  1,
  INDEX(1*(LEFT(INDEX(D$59:D$60,D10+1):D$60,1)=脚注!$B$10),),
  0
)</f>
        <v>#N/A</v>
      </c>
      <c r="E15" s="5" t="e">
        <f>E10+MATCH(
  1,
  INDEX(1*(LEFT(INDEX(E$59:E$60,E10+1):E$60,1)=脚注!$B$10),),
  0
)</f>
        <v>#N/A</v>
      </c>
      <c r="F15" s="5" t="e">
        <f>F10+MATCH(
  1,
  INDEX(1*(LEFT(INDEX(F$59:F$60,F10+1):F$60,1)=脚注!$B$10),),
  0
)</f>
        <v>#N/A</v>
      </c>
      <c r="G15" s="5" t="e">
        <f>G10+MATCH(
  1,
  INDEX(1*(LEFT(INDEX(G$59:G$60,G10+1):G$60,1)=脚注!$B$10),),
  0
)</f>
        <v>#N/A</v>
      </c>
      <c r="H15" s="5" t="e">
        <f>H10+MATCH(
  1,
  INDEX(1*(LEFT(INDEX(H$59:H$60,H10+1):H$60,1)=脚注!$B$10),),
  0
)</f>
        <v>#N/A</v>
      </c>
      <c r="I15" s="5" t="e">
        <f>I10+MATCH(
  1,
  INDEX(1*(LEFT(INDEX(I$59:I$60,I10+1):I$60,1)=脚注!$B$10),),
  0
)</f>
        <v>#N/A</v>
      </c>
    </row>
    <row r="16" spans="1:9" hidden="1">
      <c r="A16" s="11" t="s">
        <v>14</v>
      </c>
      <c r="B16" s="5" t="e">
        <f t="shared" ref="B16:I16" si="0">IF(
  COUNTA(B$59:B$60)=0,
  NA(),
  MAX(INDEX((B$59:B$60&lt;&gt;"")*ROW(B$59:B$60)-ROW(B$59)+1,))
)</f>
        <v>#N/A</v>
      </c>
      <c r="C16" s="5" t="e">
        <f t="shared" si="0"/>
        <v>#N/A</v>
      </c>
      <c r="D16" s="5" t="e">
        <f t="shared" si="0"/>
        <v>#N/A</v>
      </c>
      <c r="E16" s="5" t="e">
        <f t="shared" si="0"/>
        <v>#N/A</v>
      </c>
      <c r="F16" s="5" t="e">
        <f t="shared" si="0"/>
        <v>#N/A</v>
      </c>
      <c r="G16" s="5" t="e">
        <f t="shared" si="0"/>
        <v>#N/A</v>
      </c>
      <c r="H16" s="5" t="e">
        <f t="shared" si="0"/>
        <v>#N/A</v>
      </c>
      <c r="I16" s="5" t="e">
        <f t="shared" si="0"/>
        <v>#N/A</v>
      </c>
    </row>
    <row r="17" spans="1:9" hidden="1">
      <c r="A17" s="11" t="s">
        <v>15</v>
      </c>
      <c r="B17" s="5">
        <f>MAX(INDEX((LEFT(B$59:B$60,1)=脚注!$B$4)*ROW(B$59:B$60)-ROW(B$59)+1,))</f>
        <v>-58</v>
      </c>
      <c r="C17" s="5">
        <f>MAX(INDEX((LEFT(C$59:C$60,1)=脚注!$B$4)*ROW(C$59:C$60)-ROW(C$59)+1,))</f>
        <v>-58</v>
      </c>
      <c r="D17" s="5">
        <f>MAX(INDEX((LEFT(D$59:D$60,1)=脚注!$B$4)*ROW(D$59:D$60)-ROW(D$59)+1,))</f>
        <v>-58</v>
      </c>
      <c r="E17" s="5">
        <f>MAX(INDEX((LEFT(E$59:E$60,1)=脚注!$B$4)*ROW(E$59:E$60)-ROW(E$59)+1,))</f>
        <v>-58</v>
      </c>
      <c r="F17" s="5">
        <f>MAX(INDEX((LEFT(F$59:F$60,1)=脚注!$B$4)*ROW(F$59:F$60)-ROW(F$59)+1,))</f>
        <v>-58</v>
      </c>
      <c r="G17" s="5">
        <f>MAX(INDEX((LEFT(G$59:G$60,1)=脚注!$B$4)*ROW(G$59:G$60)-ROW(G$59)+1,))</f>
        <v>-58</v>
      </c>
      <c r="H17" s="5">
        <f>MAX(INDEX((LEFT(H$59:H$60,1)=脚注!$B$4)*ROW(H$59:H$60)-ROW(H$59)+1,))</f>
        <v>-58</v>
      </c>
      <c r="I17" s="5">
        <f>MAX(INDEX((LEFT(I$59:I$60,1)=脚注!$B$4)*ROW(I$59:I$60)-ROW(I$59)+1,))</f>
        <v>-58</v>
      </c>
    </row>
    <row r="18" spans="1:9" ht="22.5" hidden="1">
      <c r="A18" s="11" t="s">
        <v>16</v>
      </c>
      <c r="B18" s="5" t="e">
        <f>IF(B17&lt;=0,NA(),B17)</f>
        <v>#N/A</v>
      </c>
      <c r="C18" s="5" t="e">
        <f t="shared" ref="C18:I18" si="1">IF(C17&lt;=0,NA(),C17)</f>
        <v>#N/A</v>
      </c>
      <c r="D18" s="5" t="e">
        <f t="shared" si="1"/>
        <v>#N/A</v>
      </c>
      <c r="E18" s="5" t="e">
        <f t="shared" si="1"/>
        <v>#N/A</v>
      </c>
      <c r="F18" s="5" t="e">
        <f t="shared" si="1"/>
        <v>#N/A</v>
      </c>
      <c r="G18" s="5" t="e">
        <f t="shared" si="1"/>
        <v>#N/A</v>
      </c>
      <c r="H18" s="5" t="e">
        <f t="shared" si="1"/>
        <v>#N/A</v>
      </c>
      <c r="I18" s="5" t="e">
        <f t="shared" si="1"/>
        <v>#N/A</v>
      </c>
    </row>
    <row r="19" spans="1:9" hidden="1">
      <c r="A19" s="11" t="s">
        <v>15</v>
      </c>
      <c r="B19" s="5">
        <f>MAX(INDEX((LEFT(B$59:B$60,1)=脚注!$B$5)*ROW(B$59:B$60)-ROW(B$59)+1,))</f>
        <v>-58</v>
      </c>
      <c r="C19" s="5">
        <f>MAX(INDEX((LEFT(C$59:C$60,1)=脚注!$B$5)*ROW(C$59:C$60)-ROW(C$59)+1,))</f>
        <v>-58</v>
      </c>
      <c r="D19" s="5">
        <f>MAX(INDEX((LEFT(D$59:D$60,1)=脚注!$B$5)*ROW(D$59:D$60)-ROW(D$59)+1,))</f>
        <v>-58</v>
      </c>
      <c r="E19" s="5">
        <f>MAX(INDEX((LEFT(E$59:E$60,1)=脚注!$B$5)*ROW(E$59:E$60)-ROW(E$59)+1,))</f>
        <v>-58</v>
      </c>
      <c r="F19" s="5">
        <f>MAX(INDEX((LEFT(F$59:F$60,1)=脚注!$B$5)*ROW(F$59:F$60)-ROW(F$59)+1,))</f>
        <v>-58</v>
      </c>
      <c r="G19" s="5">
        <f>MAX(INDEX((LEFT(G$59:G$60,1)=脚注!$B$5)*ROW(G$59:G$60)-ROW(G$59)+1,))</f>
        <v>-58</v>
      </c>
      <c r="H19" s="5">
        <f>MAX(INDEX((LEFT(H$59:H$60,1)=脚注!$B$5)*ROW(H$59:H$60)-ROW(H$59)+1,))</f>
        <v>-58</v>
      </c>
      <c r="I19" s="5">
        <f>MAX(INDEX((LEFT(I$59:I$60,1)=脚注!$B$5)*ROW(I$59:I$60)-ROW(I$59)+1,))</f>
        <v>-58</v>
      </c>
    </row>
    <row r="20" spans="1:9" ht="22.5" hidden="1">
      <c r="A20" s="11" t="s">
        <v>17</v>
      </c>
      <c r="B20" s="5" t="e">
        <f t="shared" ref="B20:I20" si="2">IF(B19&lt;=0,NA(),B19)</f>
        <v>#N/A</v>
      </c>
      <c r="C20" s="5" t="e">
        <f t="shared" si="2"/>
        <v>#N/A</v>
      </c>
      <c r="D20" s="5" t="e">
        <f t="shared" si="2"/>
        <v>#N/A</v>
      </c>
      <c r="E20" s="5" t="e">
        <f t="shared" si="2"/>
        <v>#N/A</v>
      </c>
      <c r="F20" s="5" t="e">
        <f t="shared" si="2"/>
        <v>#N/A</v>
      </c>
      <c r="G20" s="5" t="e">
        <f t="shared" si="2"/>
        <v>#N/A</v>
      </c>
      <c r="H20" s="5" t="e">
        <f t="shared" si="2"/>
        <v>#N/A</v>
      </c>
      <c r="I20" s="5" t="e">
        <f t="shared" si="2"/>
        <v>#N/A</v>
      </c>
    </row>
    <row r="21" spans="1:9" hidden="1">
      <c r="A21" s="11" t="s">
        <v>15</v>
      </c>
      <c r="B21" s="5">
        <f>MAX(INDEX((LEFT(B$59:B$60,1)=脚注!$B$6)*ROW(B$59:B$60)-ROW(B$59)+1,))</f>
        <v>-58</v>
      </c>
      <c r="C21" s="5">
        <f>MAX(INDEX((LEFT(C$59:C$60,1)=脚注!$B$6)*ROW(C$59:C$60)-ROW(C$59)+1,))</f>
        <v>-58</v>
      </c>
      <c r="D21" s="5">
        <f>MAX(INDEX((LEFT(D$59:D$60,1)=脚注!$B$6)*ROW(D$59:D$60)-ROW(D$59)+1,))</f>
        <v>-58</v>
      </c>
      <c r="E21" s="5">
        <f>MAX(INDEX((LEFT(E$59:E$60,1)=脚注!$B$6)*ROW(E$59:E$60)-ROW(E$59)+1,))</f>
        <v>-58</v>
      </c>
      <c r="F21" s="5">
        <f>MAX(INDEX((LEFT(F$59:F$60,1)=脚注!$B$6)*ROW(F$59:F$60)-ROW(F$59)+1,))</f>
        <v>-58</v>
      </c>
      <c r="G21" s="5">
        <f>MAX(INDEX((LEFT(G$59:G$60,1)=脚注!$B$6)*ROW(G$59:G$60)-ROW(G$59)+1,))</f>
        <v>-58</v>
      </c>
      <c r="H21" s="5">
        <f>MAX(INDEX((LEFT(H$59:H$60,1)=脚注!$B$6)*ROW(H$59:H$60)-ROW(H$59)+1,))</f>
        <v>-58</v>
      </c>
      <c r="I21" s="5">
        <f>MAX(INDEX((LEFT(I$59:I$60,1)=脚注!$B$6)*ROW(I$59:I$60)-ROW(I$59)+1,))</f>
        <v>-58</v>
      </c>
    </row>
    <row r="22" spans="1:9" ht="22.5" hidden="1">
      <c r="A22" s="11" t="s">
        <v>18</v>
      </c>
      <c r="B22" s="5" t="e">
        <f t="shared" ref="B22:G22" si="3">IF(B21&lt;=0,NA(),B21)</f>
        <v>#N/A</v>
      </c>
      <c r="C22" s="5" t="e">
        <f t="shared" si="3"/>
        <v>#N/A</v>
      </c>
      <c r="D22" s="5" t="e">
        <f t="shared" si="3"/>
        <v>#N/A</v>
      </c>
      <c r="E22" s="5" t="e">
        <f t="shared" si="3"/>
        <v>#N/A</v>
      </c>
      <c r="F22" s="5" t="e">
        <f t="shared" si="3"/>
        <v>#N/A</v>
      </c>
      <c r="G22" s="5" t="e">
        <f t="shared" si="3"/>
        <v>#N/A</v>
      </c>
      <c r="H22" s="5" t="e">
        <f>IF(H21&lt;=0,NA(),H21)</f>
        <v>#N/A</v>
      </c>
      <c r="I22" s="5" t="e">
        <f>IF(I21&lt;=0,NA(),I21)</f>
        <v>#N/A</v>
      </c>
    </row>
    <row r="23" spans="1:9" hidden="1">
      <c r="A23" s="11" t="s">
        <v>15</v>
      </c>
      <c r="B23" s="5">
        <f>MAX(INDEX((LEFT(B$59:B$60,1)=脚注!$B$10)*ROW(B$59:B$60)-ROW(B$59)+1,))</f>
        <v>-58</v>
      </c>
      <c r="C23" s="5">
        <f>MAX(INDEX((LEFT(C$59:C$60,1)=脚注!$B$10)*ROW(C$59:C$60)-ROW(C$59)+1,))</f>
        <v>-58</v>
      </c>
      <c r="D23" s="5">
        <f>MAX(INDEX((LEFT(D$59:D$60,1)=脚注!$B$10)*ROW(D$59:D$60)-ROW(D$59)+1,))</f>
        <v>-58</v>
      </c>
      <c r="E23" s="5">
        <f>MAX(INDEX((LEFT(E$59:E$60,1)=脚注!$B$10)*ROW(E$59:E$60)-ROW(E$59)+1,))</f>
        <v>-58</v>
      </c>
      <c r="F23" s="5">
        <f>MAX(INDEX((LEFT(F$59:F$60,1)=脚注!$B$10)*ROW(F$59:F$60)-ROW(F$59)+1,))</f>
        <v>-58</v>
      </c>
      <c r="G23" s="5">
        <f>MAX(INDEX((LEFT(G$59:G$60,1)=脚注!$B$10)*ROW(G$59:G$60)-ROW(G$59)+1,))</f>
        <v>-58</v>
      </c>
      <c r="H23" s="5">
        <f>MAX(INDEX((LEFT(H$59:H$60,1)=脚注!$B$10)*ROW(H$59:H$60)-ROW(H$59)+1,))</f>
        <v>-58</v>
      </c>
      <c r="I23" s="5">
        <f>MAX(INDEX((LEFT(I$59:I$60,1)=脚注!$B$10)*ROW(I$59:I$60)-ROW(I$59)+1,))</f>
        <v>-58</v>
      </c>
    </row>
    <row r="24" spans="1:9" ht="22.5" hidden="1">
      <c r="A24" s="11" t="s">
        <v>19</v>
      </c>
      <c r="B24" s="5" t="e">
        <f t="shared" ref="B24:G24" si="4">IF(B23&lt;=0,NA(),B23)</f>
        <v>#N/A</v>
      </c>
      <c r="C24" s="5" t="e">
        <f t="shared" si="4"/>
        <v>#N/A</v>
      </c>
      <c r="D24" s="5" t="e">
        <f t="shared" si="4"/>
        <v>#N/A</v>
      </c>
      <c r="E24" s="5" t="e">
        <f t="shared" si="4"/>
        <v>#N/A</v>
      </c>
      <c r="F24" s="5" t="e">
        <f t="shared" si="4"/>
        <v>#N/A</v>
      </c>
      <c r="G24" s="5" t="e">
        <f t="shared" si="4"/>
        <v>#N/A</v>
      </c>
      <c r="H24" s="5" t="e">
        <f>IF(H23&lt;=0,NA(),H23)</f>
        <v>#N/A</v>
      </c>
      <c r="I24" s="5" t="e">
        <f>IF(I23&lt;=0,NA(),I23)</f>
        <v>#N/A</v>
      </c>
    </row>
    <row r="25" spans="1:9" hidden="1">
      <c r="A25" t="s">
        <v>20</v>
      </c>
    </row>
    <row r="26" spans="1:9" hidden="1">
      <c r="A26" s="14" t="s">
        <v>21</v>
      </c>
      <c r="B26" t="e">
        <f>INDEX(B$59:B$60,B6)</f>
        <v>#N/A</v>
      </c>
    </row>
    <row r="27" spans="1:9" hidden="1">
      <c r="A27" t="s">
        <v>22</v>
      </c>
      <c r="B27" t="e">
        <f>INDEX(A$59:A$60,C6)</f>
        <v>#N/A</v>
      </c>
    </row>
    <row r="28" spans="1:9" hidden="1">
      <c r="A28" t="s">
        <v>23</v>
      </c>
      <c r="B28" t="e">
        <f>INDEX(A$59:A$60,B16)</f>
        <v>#N/A</v>
      </c>
    </row>
    <row r="29" spans="1:9" ht="14.25" hidden="1">
      <c r="A29" s="18" t="s">
        <v>24</v>
      </c>
    </row>
    <row r="30" spans="1:9" hidden="1">
      <c r="A30" s="11" t="s">
        <v>25</v>
      </c>
      <c r="B30" s="5" t="e">
        <f t="shared" ref="B30:I33" si="5">INDEX($A$59:$A$60,B7)</f>
        <v>#N/A</v>
      </c>
      <c r="C30" s="5" t="e">
        <f t="shared" si="5"/>
        <v>#N/A</v>
      </c>
      <c r="D30" s="5" t="e">
        <f t="shared" si="5"/>
        <v>#N/A</v>
      </c>
      <c r="E30" s="5" t="e">
        <f t="shared" si="5"/>
        <v>#N/A</v>
      </c>
      <c r="F30" s="5" t="e">
        <f t="shared" si="5"/>
        <v>#N/A</v>
      </c>
      <c r="G30" s="5" t="e">
        <f t="shared" si="5"/>
        <v>#N/A</v>
      </c>
      <c r="H30" s="5" t="e">
        <f t="shared" si="5"/>
        <v>#N/A</v>
      </c>
      <c r="I30" s="5" t="e">
        <f t="shared" si="5"/>
        <v>#N/A</v>
      </c>
    </row>
    <row r="31" spans="1:9" hidden="1">
      <c r="A31" s="11" t="s">
        <v>26</v>
      </c>
      <c r="B31" s="5" t="e">
        <f t="shared" si="5"/>
        <v>#N/A</v>
      </c>
      <c r="C31" s="5" t="e">
        <f t="shared" si="5"/>
        <v>#N/A</v>
      </c>
      <c r="D31" s="5" t="e">
        <f t="shared" si="5"/>
        <v>#N/A</v>
      </c>
      <c r="E31" s="5" t="e">
        <f t="shared" si="5"/>
        <v>#N/A</v>
      </c>
      <c r="F31" s="5" t="e">
        <f t="shared" si="5"/>
        <v>#N/A</v>
      </c>
      <c r="G31" s="5" t="e">
        <f t="shared" si="5"/>
        <v>#N/A</v>
      </c>
      <c r="H31" s="5" t="e">
        <f t="shared" si="5"/>
        <v>#N/A</v>
      </c>
      <c r="I31" s="5" t="e">
        <f t="shared" si="5"/>
        <v>#N/A</v>
      </c>
    </row>
    <row r="32" spans="1:9" hidden="1">
      <c r="A32" s="11" t="s">
        <v>27</v>
      </c>
      <c r="B32" s="5" t="e">
        <f t="shared" si="5"/>
        <v>#N/A</v>
      </c>
      <c r="C32" s="5" t="e">
        <f t="shared" si="5"/>
        <v>#N/A</v>
      </c>
      <c r="D32" s="5" t="e">
        <f t="shared" si="5"/>
        <v>#N/A</v>
      </c>
      <c r="E32" s="5" t="e">
        <f t="shared" si="5"/>
        <v>#N/A</v>
      </c>
      <c r="F32" s="5" t="e">
        <f t="shared" si="5"/>
        <v>#N/A</v>
      </c>
      <c r="G32" s="5" t="e">
        <f t="shared" si="5"/>
        <v>#N/A</v>
      </c>
      <c r="H32" s="5" t="e">
        <f t="shared" si="5"/>
        <v>#N/A</v>
      </c>
      <c r="I32" s="5" t="e">
        <f t="shared" si="5"/>
        <v>#N/A</v>
      </c>
    </row>
    <row r="33" spans="1:9" hidden="1">
      <c r="A33" s="11" t="s">
        <v>28</v>
      </c>
      <c r="B33" s="5" t="e">
        <f t="shared" si="5"/>
        <v>#N/A</v>
      </c>
      <c r="C33" s="5" t="e">
        <f t="shared" si="5"/>
        <v>#N/A</v>
      </c>
      <c r="D33" s="5" t="e">
        <f t="shared" si="5"/>
        <v>#N/A</v>
      </c>
      <c r="E33" s="5" t="e">
        <f t="shared" si="5"/>
        <v>#N/A</v>
      </c>
      <c r="F33" s="5" t="e">
        <f t="shared" si="5"/>
        <v>#N/A</v>
      </c>
      <c r="G33" s="5" t="e">
        <f t="shared" si="5"/>
        <v>#N/A</v>
      </c>
      <c r="H33" s="5" t="e">
        <f t="shared" si="5"/>
        <v>#N/A</v>
      </c>
      <c r="I33" s="5" t="e">
        <f t="shared" si="5"/>
        <v>#N/A</v>
      </c>
    </row>
    <row r="34" spans="1:9" ht="22.5" hidden="1">
      <c r="A34" s="11" t="s">
        <v>29</v>
      </c>
      <c r="B34" s="5" t="e">
        <f>IF(
  MAX(_xlfn.IFNA(B$30,0),_xlfn.IFNA(B$31,0),_xlfn.IFNA(B$32,0),_xlfn.IFNA(B$33,0))=0,
  NA(),
  MAX(_xlfn.IFNA(B$30,0),_xlfn.IFNA(B$31,0),_xlfn.IFNA(B$32,0),_xlfn.IFNA(B$33,0))
)</f>
        <v>#N/A</v>
      </c>
      <c r="C34" s="5" t="e">
        <f t="shared" ref="C34:I34" si="6">IF(
  MAX(_xlfn.IFNA(C$30,0),_xlfn.IFNA(C$31,0),_xlfn.IFNA(C$32,0),_xlfn.IFNA(C$33,0))=0,
  NA(),
  MAX(_xlfn.IFNA(C$30,0),_xlfn.IFNA(C$31,0),_xlfn.IFNA(C$32,0),_xlfn.IFNA(C$33,0))
)</f>
        <v>#N/A</v>
      </c>
      <c r="D34" s="5" t="e">
        <f t="shared" si="6"/>
        <v>#N/A</v>
      </c>
      <c r="E34" s="5" t="e">
        <f t="shared" si="6"/>
        <v>#N/A</v>
      </c>
      <c r="F34" s="5" t="e">
        <f t="shared" si="6"/>
        <v>#N/A</v>
      </c>
      <c r="G34" s="5" t="e">
        <f t="shared" si="6"/>
        <v>#N/A</v>
      </c>
      <c r="H34" s="5" t="e">
        <f t="shared" si="6"/>
        <v>#N/A</v>
      </c>
      <c r="I34" s="5" t="e">
        <f t="shared" si="6"/>
        <v>#N/A</v>
      </c>
    </row>
    <row r="35" spans="1:9" ht="14.25" hidden="1">
      <c r="C35" s="19" t="s">
        <v>30</v>
      </c>
    </row>
    <row r="36" spans="1:9" ht="14.25" hidden="1">
      <c r="A36" s="20"/>
      <c r="C36" s="13" t="s">
        <v>31</v>
      </c>
      <c r="H36" s="35" t="s">
        <v>32</v>
      </c>
      <c r="I36" s="36"/>
    </row>
    <row r="37" spans="1:9" ht="14.25" hidden="1">
      <c r="A37" s="20"/>
      <c r="C37" s="13" t="s">
        <v>31</v>
      </c>
      <c r="D37" s="35" t="s">
        <v>33</v>
      </c>
      <c r="E37" s="37"/>
      <c r="F37" s="37"/>
      <c r="G37" s="36"/>
      <c r="H37" s="11" t="s">
        <v>34</v>
      </c>
      <c r="I37" s="11" t="s">
        <v>35</v>
      </c>
    </row>
    <row r="38" spans="1:9" hidden="1">
      <c r="C38" s="11" t="s">
        <v>36</v>
      </c>
      <c r="D38" s="11" t="s">
        <v>37</v>
      </c>
      <c r="E38" s="11" t="s">
        <v>38</v>
      </c>
      <c r="F38" s="11" t="s">
        <v>39</v>
      </c>
      <c r="G38" s="11" t="s">
        <v>40</v>
      </c>
      <c r="H38" s="21">
        <v>5000</v>
      </c>
      <c r="I38" s="21">
        <v>10000</v>
      </c>
    </row>
    <row r="39" spans="1:9" hidden="1">
      <c r="C39" s="22">
        <v>8</v>
      </c>
      <c r="G39" s="32">
        <v>5</v>
      </c>
      <c r="H39" s="24">
        <f>6*30</f>
        <v>180</v>
      </c>
    </row>
    <row r="40" spans="1:9" hidden="1">
      <c r="C40" s="11" t="s">
        <v>41</v>
      </c>
      <c r="G40" s="24">
        <v>30</v>
      </c>
    </row>
    <row r="41" spans="1:9" hidden="1">
      <c r="A41" s="6"/>
      <c r="C41" s="22">
        <v>8</v>
      </c>
    </row>
    <row r="42" spans="1:9" hidden="1">
      <c r="A42" s="6" t="s">
        <v>42</v>
      </c>
      <c r="C42" s="23"/>
    </row>
    <row r="44" spans="1:9" ht="14.25">
      <c r="A44" s="38">
        <v>45220</v>
      </c>
      <c r="B44" s="38"/>
      <c r="C44" s="38"/>
    </row>
    <row r="45" spans="1:9" ht="12" customHeight="1">
      <c r="A45" s="25"/>
      <c r="B45" s="25"/>
      <c r="C45" s="25"/>
    </row>
    <row r="46" spans="1:9" ht="17.25">
      <c r="C46" s="7" t="s">
        <v>43</v>
      </c>
      <c r="D46" s="7"/>
      <c r="E46" s="7"/>
      <c r="F46" s="7"/>
      <c r="G46" s="7"/>
    </row>
    <row r="47" spans="1:9" ht="14.25">
      <c r="A47" s="6"/>
      <c r="C47" s="13" t="s">
        <v>31</v>
      </c>
      <c r="D47" s="35" t="s">
        <v>33</v>
      </c>
      <c r="E47" s="37"/>
      <c r="F47" s="37"/>
      <c r="G47" s="36"/>
      <c r="H47" s="35" t="s">
        <v>32</v>
      </c>
      <c r="I47" s="36"/>
    </row>
    <row r="48" spans="1:9" ht="22.5">
      <c r="C48" s="11" t="s">
        <v>44</v>
      </c>
      <c r="D48" s="11" t="s">
        <v>37</v>
      </c>
      <c r="E48" s="11" t="s">
        <v>38</v>
      </c>
      <c r="F48" s="11" t="s">
        <v>39</v>
      </c>
      <c r="G48" s="11" t="s">
        <v>40</v>
      </c>
      <c r="H48" s="11" t="s">
        <v>34</v>
      </c>
      <c r="I48" s="11" t="s">
        <v>35</v>
      </c>
    </row>
    <row r="49" spans="1:10">
      <c r="C49" s="12" t="e">
        <f>(INDEX(B59:B60,C6)-INDEX(B59:B60,C11))/INDEX(C59:C60,C11)</f>
        <v>#N/A</v>
      </c>
      <c r="D49" s="12" t="e">
        <f>IF(
  D$39&lt;=DATEDIF(D31,$A$44,"Y"),
  SUBSTITUTE(VLOOKUP("TIRE_EXPIRED_TIME",message!$A$3:$B$7,2,FALSE),"{{ days_elapsed }}",FIXED(DATEDIF(D31,$A$44,"Y"),0,FALSE)),
  IF(
    D$40&lt;=DATEDIF(D34,$A$44,"D"),
    SUBSTITUTE(VLOOKUP("TIRE_AIRPRES_SPAN",message!$A$3:$B$7,2,FALSE),"{{ days_elapsed }}",FIXED(DATEDIF(D34,$A$44,"D"),0,FALSE)),
    "GOOD"
  )
)</f>
        <v>#N/A</v>
      </c>
      <c r="E49" s="12" t="e">
        <f>IF(
  E$39&lt;=DATEDIF(E31,$A$44,"Y"),
  SUBSTITUTE(VLOOKUP("TIRE_EXPIRED_TIME",message!$A$3:$B$7,2,FALSE),"{{ days_elapsed }}",FIXED(DATEDIF(E31,$A$44,"Y"),0,FALSE)),
  IF(
    E$40&lt;=DATEDIF(E34,$A$44,"D"),
    SUBSTITUTE(VLOOKUP("TIRE_AIRPRES_SPAN",message!$A$3:$B$7,2,FALSE),"{{ days_elapsed }}",FIXED(DATEDIF(E34,$A$44,"D"),0,FALSE)),
    "GOOD"
  )
)</f>
        <v>#N/A</v>
      </c>
      <c r="F49" s="12" t="e">
        <f>IF(
  F$39&lt;=DATEDIF(F31,$A$44,"Y"),
  SUBSTITUTE(VLOOKUP("TIRE_EXPIRED_TIME",message!$A$3:$B$7,2,FALSE),"{{ days_elapsed }}",FIXED(DATEDIF(F31,$A$44,"Y"),0,FALSE)),
  IF(
    F$40&lt;=DATEDIF(F34,$A$44,"D"),
    SUBSTITUTE(VLOOKUP("TIRE_AIRPRES_SPAN",message!$A$3:$B$7,2,FALSE),"{{ days_elapsed }}",FIXED(DATEDIF(F34,$A$44,"D"),0,FALSE)),
    "GOOD"
  )
)</f>
        <v>#N/A</v>
      </c>
      <c r="G49" s="33" t="e">
        <f>IF(
  G$39&lt;=DATEDIF(G31,$A$44,"Y"),
  SUBSTITUTE(VLOOKUP("TIRE_EXPIRED_TIME",message!$A$3:$B$7,2,FALSE),"{{ days_elapsed }}",FIXED(DATEDIF(G31,$A$44,"Y"),0,FALSE)),
  IF(
    G$40&lt;=DATEDIF(G34,$A$44,"D"),
    SUBSTITUTE(VLOOKUP("TIRE_AIRPRES_SPAN",message!$A$3:$B$7,2,FALSE),"{{ days_elapsed }}",FIXED(DATEDIF(G34,$A$44,"D"),0,FALSE)),
    "GOOD"
  )
)</f>
        <v>#N/A</v>
      </c>
      <c r="H49" s="30" t="e">
        <f>IF(
  $H$39&lt;=DATEDIF(H31,$A$44,"d"),
  SUBSTITUTE(VLOOKUP("ENG_OIL_EXPIRED_TIME", message!$A$3:$B$8, 2, FALSE), "{{ days_elapsed }}",FIXED(DATEDIF(H31,$A$44,"d"),0,FALSE)),
  IF(
    H38&lt;=INDEX(B$59:B$60,B6)-INDEX(B$59:B$60,H8),
    SUBSTITUTE(VLOOKUP("ENG_OIL_EXPIRED_MIL", message!$A$3:$B$8, 2, FALSE), "{{ mil_excess }}",FIXED(INDEX(B$59:B$60,B6)-INDEX(B$59:B$60,H8),0,FALSE)),
    "GOOD"
  )
)</f>
        <v>#N/A</v>
      </c>
      <c r="I49" s="30" t="e">
        <f>IF(
  I38&lt;=INDEX(B$59:B$60,B6)-INDEX(B$59:B$60,I8),
  SUBSTITUTE(VLOOKUP("ENG_OIL_EXPIRED_MIL", message!$A$3:$B$8, 2, FALSE), "{{ mil_excess }}",FIXED(INDEX(B$59:B$60,B6)-INDEX(B$59:B$60,I8),0,FALSE)),
  "GOOD"
)</f>
        <v>#N/A</v>
      </c>
    </row>
    <row r="50" spans="1:10" ht="22.5">
      <c r="C50" s="11" t="s">
        <v>45</v>
      </c>
      <c r="D50" s="11" t="s">
        <v>46</v>
      </c>
      <c r="E50" s="11" t="s">
        <v>46</v>
      </c>
      <c r="F50" s="11" t="s">
        <v>46</v>
      </c>
      <c r="G50" s="11" t="s">
        <v>46</v>
      </c>
      <c r="H50" s="11" t="s">
        <v>46</v>
      </c>
      <c r="I50" s="11" t="s">
        <v>46</v>
      </c>
    </row>
    <row r="51" spans="1:10" ht="36" customHeight="1">
      <c r="C51" s="12" t="e">
        <f>(INDEX(B59:B60,C6)-INDEX(B59:B60,C16))/SUM(INDEX(C59:C60,C11):INDEX(C59:C60,C16))</f>
        <v>#N/A</v>
      </c>
      <c r="D51" s="17" t="e">
        <f t="shared" ref="D51:I51" si="7">D31</f>
        <v>#N/A</v>
      </c>
      <c r="E51" s="17" t="e">
        <f t="shared" si="7"/>
        <v>#N/A</v>
      </c>
      <c r="F51" s="17" t="e">
        <f t="shared" si="7"/>
        <v>#N/A</v>
      </c>
      <c r="G51" s="17" t="e">
        <f t="shared" si="7"/>
        <v>#N/A</v>
      </c>
      <c r="H51" s="17" t="e">
        <f t="shared" si="7"/>
        <v>#N/A</v>
      </c>
      <c r="I51" s="17" t="e">
        <f t="shared" si="7"/>
        <v>#N/A</v>
      </c>
    </row>
    <row r="52" spans="1:10" ht="36" customHeight="1">
      <c r="C52" s="1"/>
      <c r="D52" s="11" t="s">
        <v>47</v>
      </c>
      <c r="E52" s="11" t="s">
        <v>47</v>
      </c>
      <c r="F52" s="11" t="s">
        <v>47</v>
      </c>
      <c r="G52" s="11" t="s">
        <v>47</v>
      </c>
      <c r="H52" s="31"/>
      <c r="I52" s="31"/>
    </row>
    <row r="53" spans="1:10" ht="36" customHeight="1">
      <c r="C53" s="1"/>
      <c r="D53" s="17" t="e">
        <f t="shared" ref="D53:F53" si="8">D34</f>
        <v>#N/A</v>
      </c>
      <c r="E53" s="17" t="e">
        <f t="shared" si="8"/>
        <v>#N/A</v>
      </c>
      <c r="F53" s="17" t="e">
        <f t="shared" si="8"/>
        <v>#N/A</v>
      </c>
      <c r="G53" s="17" t="e">
        <f>G34</f>
        <v>#N/A</v>
      </c>
      <c r="H53" s="31"/>
      <c r="I53" s="31"/>
    </row>
    <row r="54" spans="1:10">
      <c r="C54" s="1"/>
      <c r="D54" s="1"/>
      <c r="E54" s="1"/>
      <c r="F54" s="1"/>
      <c r="G54" s="1"/>
    </row>
    <row r="55" spans="1:10" ht="17.25">
      <c r="A55" s="7" t="s">
        <v>48</v>
      </c>
      <c r="C55" s="1"/>
      <c r="D55" s="1"/>
      <c r="E55" s="1"/>
      <c r="F55" s="1"/>
      <c r="G55" s="1"/>
    </row>
    <row r="56" spans="1:10">
      <c r="A56" t="s">
        <v>49</v>
      </c>
      <c r="C56" s="1"/>
      <c r="D56" s="1"/>
      <c r="E56" s="1"/>
      <c r="F56" s="1"/>
      <c r="G56" s="1"/>
    </row>
    <row r="57" spans="1:10" s="2" customFormat="1" ht="22.5" customHeight="1">
      <c r="A57" s="39" t="s">
        <v>50</v>
      </c>
      <c r="B57" s="41" t="s">
        <v>51</v>
      </c>
      <c r="C57" s="13" t="s">
        <v>52</v>
      </c>
      <c r="D57" s="35" t="s">
        <v>33</v>
      </c>
      <c r="E57" s="37"/>
      <c r="F57" s="37"/>
      <c r="G57" s="36"/>
      <c r="H57" s="35" t="s">
        <v>32</v>
      </c>
      <c r="I57" s="36"/>
    </row>
    <row r="58" spans="1:10" s="2" customFormat="1" ht="22.5">
      <c r="A58" s="40"/>
      <c r="B58" s="42"/>
      <c r="C58" s="11" t="s">
        <v>53</v>
      </c>
      <c r="D58" s="11" t="s">
        <v>37</v>
      </c>
      <c r="E58" s="11" t="s">
        <v>38</v>
      </c>
      <c r="F58" s="11" t="s">
        <v>39</v>
      </c>
      <c r="G58" s="11" t="s">
        <v>40</v>
      </c>
      <c r="H58" s="11" t="s">
        <v>34</v>
      </c>
      <c r="I58" s="11" t="s">
        <v>35</v>
      </c>
    </row>
    <row r="59" spans="1:10" hidden="1">
      <c r="A59" s="34" t="s">
        <v>54</v>
      </c>
      <c r="B59" s="16"/>
      <c r="C59" s="15"/>
      <c r="D59" s="9"/>
      <c r="E59" s="9"/>
      <c r="F59" s="9"/>
      <c r="G59" s="9"/>
      <c r="H59" s="9"/>
      <c r="I59" s="9"/>
    </row>
    <row r="60" spans="1:10">
      <c r="A60" s="5"/>
      <c r="B60" s="5"/>
      <c r="C60" s="5"/>
      <c r="D60" s="5"/>
      <c r="E60" s="5"/>
      <c r="F60" s="5"/>
      <c r="G60" s="5"/>
      <c r="H60" s="5"/>
      <c r="I60" s="5"/>
      <c r="J60" t="s">
        <v>55</v>
      </c>
    </row>
  </sheetData>
  <mergeCells count="9">
    <mergeCell ref="H36:I36"/>
    <mergeCell ref="D37:G37"/>
    <mergeCell ref="A44:C44"/>
    <mergeCell ref="H57:I57"/>
    <mergeCell ref="D47:G47"/>
    <mergeCell ref="D57:G57"/>
    <mergeCell ref="H47:I47"/>
    <mergeCell ref="A57:A58"/>
    <mergeCell ref="B57:B58"/>
  </mergeCells>
  <phoneticPr fontId="1"/>
  <conditionalFormatting sqref="C49">
    <cfRule type="expression" dxfId="6" priority="5">
      <formula>AND(C49&lt;&gt;"",C39&lt;=C49)</formula>
    </cfRule>
    <cfRule type="expression" dxfId="5" priority="8">
      <formula>AND(C49&lt;&gt;"",C49&lt;C39)</formula>
    </cfRule>
  </conditionalFormatting>
  <conditionalFormatting sqref="C51:C53">
    <cfRule type="expression" dxfId="4" priority="1">
      <formula>AND(C51&lt;&gt;"",C41&lt;=C51)</formula>
    </cfRule>
    <cfRule type="expression" dxfId="3" priority="2">
      <formula>AND(C51&lt;&gt;"",C51&lt;C41)</formula>
    </cfRule>
  </conditionalFormatting>
  <dataValidations count="1">
    <dataValidation type="list" allowBlank="1" showInputMessage="1" sqref="D59:I59" xr:uid="{056A82BD-0D7E-4B44-8EDC-061FF4BE2C2F}">
      <formula1>"レ,Ｘ,Ａ,△"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9" operator="beginsWith" id="{096F7B3E-6E0C-4CE2-89F1-CA5CAC7BFF48}">
            <xm:f>LEFT(D49,LEN("BAD"))="BAD"</xm:f>
            <xm:f>"BAD"</xm:f>
            <x14:dxf>
              <fill>
                <patternFill>
                  <bgColor rgb="FFF70000"/>
                </patternFill>
              </fill>
            </x14:dxf>
          </x14:cfRule>
          <x14:cfRule type="beginsWith" priority="10" operator="beginsWith" id="{8737CA24-4CC4-4223-8F97-E1E3B5C601DE}">
            <xm:f>LEFT(D49,LEN("WARN"))="WARN"</xm:f>
            <xm:f>"WARN"</xm:f>
            <x14:dxf>
              <fill>
                <patternFill>
                  <bgColor rgb="FFF7F700"/>
                </patternFill>
              </fill>
            </x14:dxf>
          </x14:cfRule>
          <x14:cfRule type="beginsWith" priority="11" operator="beginsWith" id="{15E85FF6-404A-4055-AD08-9B0A013AC7CF}">
            <xm:f>LEFT(D49,LEN("GOOD"))="GOOD"</xm:f>
            <xm:f>"GOOD"</xm:f>
            <x14:dxf>
              <fill>
                <patternFill>
                  <bgColor rgb="FF00F7F7"/>
                </patternFill>
              </fill>
            </x14:dxf>
          </x14:cfRule>
          <xm:sqref>D49:I49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F9F5D-B530-4942-89A2-C6037E2F4C54}">
  <dimension ref="A1:B8"/>
  <sheetViews>
    <sheetView workbookViewId="0">
      <selection activeCell="B7" sqref="B7"/>
    </sheetView>
  </sheetViews>
  <sheetFormatPr defaultRowHeight="12"/>
  <cols>
    <col min="1" max="1" width="31.42578125" style="28" customWidth="1"/>
    <col min="2" max="2" width="77.140625" customWidth="1"/>
  </cols>
  <sheetData>
    <row r="1" spans="1:2" ht="17.25">
      <c r="A1" s="26" t="s">
        <v>56</v>
      </c>
    </row>
    <row r="2" spans="1:2">
      <c r="A2" s="27" t="s">
        <v>57</v>
      </c>
      <c r="B2" s="11" t="s">
        <v>58</v>
      </c>
    </row>
    <row r="3" spans="1:2">
      <c r="A3" s="29" t="s">
        <v>59</v>
      </c>
      <c r="B3" s="5" t="s">
        <v>60</v>
      </c>
    </row>
    <row r="4" spans="1:2">
      <c r="A4" s="29" t="s">
        <v>61</v>
      </c>
      <c r="B4" s="5" t="s">
        <v>62</v>
      </c>
    </row>
    <row r="5" spans="1:2">
      <c r="A5" s="29" t="s">
        <v>63</v>
      </c>
      <c r="B5" s="5" t="s">
        <v>62</v>
      </c>
    </row>
    <row r="6" spans="1:2">
      <c r="A6" s="29" t="s">
        <v>64</v>
      </c>
      <c r="B6" s="5" t="s">
        <v>65</v>
      </c>
    </row>
    <row r="7" spans="1:2">
      <c r="A7" s="29" t="s">
        <v>66</v>
      </c>
      <c r="B7" s="5" t="s">
        <v>67</v>
      </c>
    </row>
    <row r="8" spans="1:2">
      <c r="A8" s="29"/>
      <c r="B8" s="5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20014-C664-4200-BC69-61416C42A622}">
  <dimension ref="A1:C27"/>
  <sheetViews>
    <sheetView zoomScaleNormal="100" workbookViewId="0">
      <selection activeCell="B4" sqref="B4"/>
    </sheetView>
  </sheetViews>
  <sheetFormatPr defaultRowHeight="12"/>
  <sheetData>
    <row r="1" spans="1:3">
      <c r="A1" t="s">
        <v>68</v>
      </c>
    </row>
    <row r="3" spans="1:3">
      <c r="B3" s="10" t="s">
        <v>69</v>
      </c>
      <c r="C3" s="10" t="s">
        <v>70</v>
      </c>
    </row>
    <row r="4" spans="1:3">
      <c r="B4" s="9" t="s">
        <v>71</v>
      </c>
      <c r="C4" s="5" t="s">
        <v>72</v>
      </c>
    </row>
    <row r="5" spans="1:3">
      <c r="B5" s="9" t="s">
        <v>73</v>
      </c>
      <c r="C5" s="5" t="s">
        <v>74</v>
      </c>
    </row>
    <row r="6" spans="1:3">
      <c r="B6" s="9" t="s">
        <v>75</v>
      </c>
      <c r="C6" s="5" t="s">
        <v>76</v>
      </c>
    </row>
    <row r="7" spans="1:3">
      <c r="B7" s="9" t="s">
        <v>77</v>
      </c>
      <c r="C7" s="5" t="s">
        <v>78</v>
      </c>
    </row>
    <row r="8" spans="1:3">
      <c r="B8" s="9" t="s">
        <v>79</v>
      </c>
      <c r="C8" s="5" t="s">
        <v>80</v>
      </c>
    </row>
    <row r="9" spans="1:3">
      <c r="B9" s="9" t="s">
        <v>81</v>
      </c>
      <c r="C9" s="5" t="s">
        <v>82</v>
      </c>
    </row>
    <row r="10" spans="1:3">
      <c r="B10" s="9" t="s">
        <v>83</v>
      </c>
      <c r="C10" s="5" t="s">
        <v>84</v>
      </c>
    </row>
    <row r="11" spans="1:3">
      <c r="B11" s="9" t="s">
        <v>85</v>
      </c>
      <c r="C11" s="5" t="s">
        <v>86</v>
      </c>
    </row>
    <row r="12" spans="1:3">
      <c r="B12" s="9" t="s">
        <v>87</v>
      </c>
      <c r="C12" s="5" t="s">
        <v>88</v>
      </c>
    </row>
    <row r="13" spans="1:3">
      <c r="B13" s="9" t="s">
        <v>89</v>
      </c>
      <c r="C13" s="5" t="s">
        <v>90</v>
      </c>
    </row>
    <row r="15" spans="1:3">
      <c r="B15" t="s">
        <v>91</v>
      </c>
    </row>
    <row r="16" spans="1:3">
      <c r="B16" s="3" t="s">
        <v>92</v>
      </c>
    </row>
    <row r="17" spans="2:3">
      <c r="B17" s="4" t="s">
        <v>93</v>
      </c>
    </row>
    <row r="18" spans="2:3">
      <c r="B18" s="3"/>
    </row>
    <row r="19" spans="2:3">
      <c r="B19" t="s">
        <v>94</v>
      </c>
    </row>
    <row r="20" spans="2:3">
      <c r="B20" s="3" t="s">
        <v>95</v>
      </c>
    </row>
    <row r="21" spans="2:3">
      <c r="B21" t="s">
        <v>96</v>
      </c>
      <c r="C21" t="s">
        <v>97</v>
      </c>
    </row>
    <row r="22" spans="2:3">
      <c r="B22" t="s">
        <v>96</v>
      </c>
      <c r="C22" t="s">
        <v>98</v>
      </c>
    </row>
    <row r="23" spans="2:3">
      <c r="B23" t="s">
        <v>96</v>
      </c>
      <c r="C23" t="s">
        <v>99</v>
      </c>
    </row>
    <row r="24" spans="2:3">
      <c r="B24" t="s">
        <v>96</v>
      </c>
      <c r="C24" t="s">
        <v>100</v>
      </c>
    </row>
    <row r="25" spans="2:3">
      <c r="B25" t="s">
        <v>96</v>
      </c>
      <c r="C25" t="s">
        <v>101</v>
      </c>
    </row>
    <row r="26" spans="2:3">
      <c r="B26" t="s">
        <v>96</v>
      </c>
      <c r="C26" t="s">
        <v>102</v>
      </c>
    </row>
    <row r="27" spans="2:3">
      <c r="B27" s="4" t="s">
        <v>103</v>
      </c>
    </row>
  </sheetData>
  <phoneticPr fontId="1"/>
  <hyperlinks>
    <hyperlink ref="B20" r:id="rId1" location="Mp-At_49" xr:uid="{A59D3780-788D-42E3-A485-8918C3B01FF6}"/>
    <hyperlink ref="B16" r:id="rId2" xr:uid="{543F779B-09B7-4ACB-800D-89CCEACC7B24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main</vt:lpstr>
      <vt:lpstr>message</vt:lpstr>
      <vt:lpstr>脚注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2023-11-29T05:32:51Z</dcterms:created>
  <dcterms:modified xsi:type="dcterms:W3CDTF">2024-03-22T03:21:50Z</dcterms:modified>
  <cp:category/>
  <cp:contentStatus/>
</cp:coreProperties>
</file>