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45" yWindow="75" windowWidth="25905" windowHeight="12690"/>
  </bookViews>
  <sheets>
    <sheet name="training data_A" sheetId="1" r:id="rId1"/>
    <sheet name="test data_A" sheetId="2" r:id="rId2"/>
    <sheet name="training data_B1" sheetId="3" r:id="rId3"/>
    <sheet name="test data_B1" sheetId="4" r:id="rId4"/>
    <sheet name="training data_B2" sheetId="5" r:id="rId5"/>
    <sheet name="test data_B2" sheetId="6" r:id="rId6"/>
    <sheet name="residual data (klas-3)" sheetId="7" r:id="rId7"/>
    <sheet name="0-data" sheetId="8" r:id="rId8"/>
  </sheets>
  <calcPr calcId="124519"/>
</workbook>
</file>

<file path=xl/calcChain.xml><?xml version="1.0" encoding="utf-8"?>
<calcChain xmlns="http://schemas.openxmlformats.org/spreadsheetml/2006/main">
  <c r="M75" i="8"/>
  <c r="N75"/>
  <c r="O75"/>
  <c r="O76" s="1"/>
  <c r="O77" s="1"/>
  <c r="O78" s="1"/>
  <c r="P75"/>
  <c r="P76" s="1"/>
  <c r="P77" s="1"/>
  <c r="P78" s="1"/>
  <c r="Q75"/>
  <c r="Q76" s="1"/>
  <c r="Q77" s="1"/>
  <c r="Q78" s="1"/>
  <c r="R75"/>
  <c r="R76" s="1"/>
  <c r="R77" s="1"/>
  <c r="R78" s="1"/>
  <c r="S75"/>
  <c r="S76" s="1"/>
  <c r="S77" s="1"/>
  <c r="S78" s="1"/>
  <c r="T75"/>
  <c r="M76"/>
  <c r="N76"/>
  <c r="T76"/>
  <c r="T77" s="1"/>
  <c r="T78" s="1"/>
  <c r="M77"/>
  <c r="M78" s="1"/>
  <c r="N77"/>
  <c r="N78" s="1"/>
  <c r="N74"/>
  <c r="O74"/>
  <c r="P74"/>
  <c r="Q74"/>
  <c r="R74"/>
  <c r="S74"/>
  <c r="T74"/>
  <c r="M74"/>
  <c r="M69"/>
  <c r="N69"/>
  <c r="N70" s="1"/>
  <c r="N71" s="1"/>
  <c r="N72" s="1"/>
  <c r="O69"/>
  <c r="O70" s="1"/>
  <c r="O71" s="1"/>
  <c r="O72" s="1"/>
  <c r="P69"/>
  <c r="Q69"/>
  <c r="Q70" s="1"/>
  <c r="Q71" s="1"/>
  <c r="Q72" s="1"/>
  <c r="R69"/>
  <c r="S69"/>
  <c r="T69"/>
  <c r="T70" s="1"/>
  <c r="T71" s="1"/>
  <c r="T72" s="1"/>
  <c r="M70"/>
  <c r="M71" s="1"/>
  <c r="M72" s="1"/>
  <c r="P70"/>
  <c r="R70"/>
  <c r="R71" s="1"/>
  <c r="R72" s="1"/>
  <c r="S70"/>
  <c r="S71" s="1"/>
  <c r="S72" s="1"/>
  <c r="P71"/>
  <c r="P72" s="1"/>
  <c r="N68"/>
  <c r="O68"/>
  <c r="P68"/>
  <c r="Q68"/>
  <c r="R68"/>
  <c r="S68"/>
  <c r="T68"/>
  <c r="M68"/>
  <c r="M62"/>
  <c r="N62"/>
  <c r="O62"/>
  <c r="O63" s="1"/>
  <c r="O64" s="1"/>
  <c r="O65" s="1"/>
  <c r="P62"/>
  <c r="P63" s="1"/>
  <c r="P64" s="1"/>
  <c r="P65" s="1"/>
  <c r="Q62"/>
  <c r="Q63" s="1"/>
  <c r="Q64" s="1"/>
  <c r="Q65" s="1"/>
  <c r="R62"/>
  <c r="R63" s="1"/>
  <c r="R64" s="1"/>
  <c r="R65" s="1"/>
  <c r="S62"/>
  <c r="T62"/>
  <c r="M63"/>
  <c r="N63"/>
  <c r="S63"/>
  <c r="S64" s="1"/>
  <c r="S65" s="1"/>
  <c r="T63"/>
  <c r="T64" s="1"/>
  <c r="T65" s="1"/>
  <c r="M64"/>
  <c r="M65" s="1"/>
  <c r="N64"/>
  <c r="N65" s="1"/>
  <c r="N61"/>
  <c r="O61"/>
  <c r="P61"/>
  <c r="Q61"/>
  <c r="R61"/>
  <c r="S61"/>
  <c r="T61"/>
  <c r="M61"/>
  <c r="M56"/>
  <c r="N56"/>
  <c r="O56"/>
  <c r="P56"/>
  <c r="P57" s="1"/>
  <c r="P58" s="1"/>
  <c r="P59" s="1"/>
  <c r="Q56"/>
  <c r="Q57" s="1"/>
  <c r="Q58" s="1"/>
  <c r="Q59" s="1"/>
  <c r="R56"/>
  <c r="R57" s="1"/>
  <c r="R58" s="1"/>
  <c r="R59" s="1"/>
  <c r="S56"/>
  <c r="S57" s="1"/>
  <c r="S58" s="1"/>
  <c r="S59" s="1"/>
  <c r="T56"/>
  <c r="M57"/>
  <c r="M58" s="1"/>
  <c r="M59" s="1"/>
  <c r="N57"/>
  <c r="O57"/>
  <c r="T57"/>
  <c r="T58" s="1"/>
  <c r="T59" s="1"/>
  <c r="N58"/>
  <c r="N59" s="1"/>
  <c r="O58"/>
  <c r="O59" s="1"/>
  <c r="N55"/>
  <c r="O55"/>
  <c r="P55"/>
  <c r="Q55"/>
  <c r="R55"/>
  <c r="S55"/>
  <c r="T55"/>
  <c r="M55"/>
  <c r="M49"/>
  <c r="N49"/>
  <c r="O49"/>
  <c r="P49"/>
  <c r="P50" s="1"/>
  <c r="P51" s="1"/>
  <c r="P52" s="1"/>
  <c r="Q49"/>
  <c r="Q50" s="1"/>
  <c r="Q51" s="1"/>
  <c r="Q52" s="1"/>
  <c r="R49"/>
  <c r="R50" s="1"/>
  <c r="R51" s="1"/>
  <c r="R52" s="1"/>
  <c r="S49"/>
  <c r="S50" s="1"/>
  <c r="S51" s="1"/>
  <c r="S52" s="1"/>
  <c r="T49"/>
  <c r="M50"/>
  <c r="N50"/>
  <c r="O50"/>
  <c r="T50"/>
  <c r="T51" s="1"/>
  <c r="T52" s="1"/>
  <c r="M51"/>
  <c r="M52" s="1"/>
  <c r="N51"/>
  <c r="N52" s="1"/>
  <c r="O51"/>
  <c r="O52" s="1"/>
  <c r="N48"/>
  <c r="O48"/>
  <c r="P48"/>
  <c r="Q48"/>
  <c r="R48"/>
  <c r="S48"/>
  <c r="T48"/>
  <c r="M48"/>
  <c r="M43"/>
  <c r="N43"/>
  <c r="O43"/>
  <c r="O44" s="1"/>
  <c r="O45" s="1"/>
  <c r="O46" s="1"/>
  <c r="P43"/>
  <c r="P44" s="1"/>
  <c r="P45" s="1"/>
  <c r="P46" s="1"/>
  <c r="Q43"/>
  <c r="Q44" s="1"/>
  <c r="Q45" s="1"/>
  <c r="Q46" s="1"/>
  <c r="R43"/>
  <c r="R44" s="1"/>
  <c r="R45" s="1"/>
  <c r="R46" s="1"/>
  <c r="S43"/>
  <c r="S44" s="1"/>
  <c r="S45" s="1"/>
  <c r="S46" s="1"/>
  <c r="T43"/>
  <c r="T44" s="1"/>
  <c r="T45" s="1"/>
  <c r="T46" s="1"/>
  <c r="M44"/>
  <c r="N44"/>
  <c r="M45"/>
  <c r="M46" s="1"/>
  <c r="N45"/>
  <c r="N46" s="1"/>
  <c r="N42"/>
  <c r="O42"/>
  <c r="P42"/>
  <c r="Q42"/>
  <c r="R42"/>
  <c r="S42"/>
  <c r="T42"/>
  <c r="M42"/>
  <c r="M36"/>
  <c r="N36"/>
  <c r="O36"/>
  <c r="P36"/>
  <c r="P37" s="1"/>
  <c r="P38" s="1"/>
  <c r="P39" s="1"/>
  <c r="Q36"/>
  <c r="Q37" s="1"/>
  <c r="Q38" s="1"/>
  <c r="Q39" s="1"/>
  <c r="R36"/>
  <c r="S36"/>
  <c r="S37" s="1"/>
  <c r="S38" s="1"/>
  <c r="S39" s="1"/>
  <c r="T36"/>
  <c r="T37" s="1"/>
  <c r="T38" s="1"/>
  <c r="T39" s="1"/>
  <c r="M37"/>
  <c r="M38" s="1"/>
  <c r="M39" s="1"/>
  <c r="N37"/>
  <c r="N38" s="1"/>
  <c r="N39" s="1"/>
  <c r="O37"/>
  <c r="R37"/>
  <c r="O38"/>
  <c r="O39" s="1"/>
  <c r="R38"/>
  <c r="R39" s="1"/>
  <c r="N35"/>
  <c r="O35"/>
  <c r="P35"/>
  <c r="Q35"/>
  <c r="R35"/>
  <c r="S35"/>
  <c r="T35"/>
  <c r="M35"/>
  <c r="M30"/>
  <c r="M31" s="1"/>
  <c r="M32" s="1"/>
  <c r="M33" s="1"/>
  <c r="N30"/>
  <c r="N31" s="1"/>
  <c r="N32" s="1"/>
  <c r="N33" s="1"/>
  <c r="O30"/>
  <c r="P30"/>
  <c r="Q30"/>
  <c r="R30"/>
  <c r="S30"/>
  <c r="T30"/>
  <c r="O31"/>
  <c r="O32" s="1"/>
  <c r="O33" s="1"/>
  <c r="P31"/>
  <c r="P32" s="1"/>
  <c r="P33" s="1"/>
  <c r="Q31"/>
  <c r="Q32" s="1"/>
  <c r="Q33" s="1"/>
  <c r="R31"/>
  <c r="R32" s="1"/>
  <c r="R33" s="1"/>
  <c r="S31"/>
  <c r="T31"/>
  <c r="S32"/>
  <c r="S33" s="1"/>
  <c r="T32"/>
  <c r="T33" s="1"/>
  <c r="N29"/>
  <c r="O29"/>
  <c r="P29"/>
  <c r="Q29"/>
  <c r="R29"/>
  <c r="S29"/>
  <c r="T29"/>
  <c r="M29"/>
  <c r="M23"/>
  <c r="N23"/>
  <c r="O23"/>
  <c r="P23"/>
  <c r="P24" s="1"/>
  <c r="P25" s="1"/>
  <c r="P26" s="1"/>
  <c r="Q23"/>
  <c r="Q24" s="1"/>
  <c r="Q25" s="1"/>
  <c r="Q26" s="1"/>
  <c r="R23"/>
  <c r="R24" s="1"/>
  <c r="R25" s="1"/>
  <c r="R26" s="1"/>
  <c r="S23"/>
  <c r="S24" s="1"/>
  <c r="S25" s="1"/>
  <c r="S26" s="1"/>
  <c r="T23"/>
  <c r="M24"/>
  <c r="N24"/>
  <c r="O24"/>
  <c r="T24"/>
  <c r="T25" s="1"/>
  <c r="T26" s="1"/>
  <c r="M25"/>
  <c r="M26" s="1"/>
  <c r="N25"/>
  <c r="N26" s="1"/>
  <c r="O25"/>
  <c r="O26" s="1"/>
  <c r="N22"/>
  <c r="O22"/>
  <c r="P22"/>
  <c r="Q22"/>
  <c r="R22"/>
  <c r="S22"/>
  <c r="T22"/>
  <c r="M22"/>
  <c r="M17"/>
  <c r="M18" s="1"/>
  <c r="M19" s="1"/>
  <c r="M20" s="1"/>
  <c r="N17"/>
  <c r="N18" s="1"/>
  <c r="N19" s="1"/>
  <c r="N20" s="1"/>
  <c r="O17"/>
  <c r="O18" s="1"/>
  <c r="O19" s="1"/>
  <c r="O20" s="1"/>
  <c r="P17"/>
  <c r="P18" s="1"/>
  <c r="P19" s="1"/>
  <c r="P20" s="1"/>
  <c r="Q17"/>
  <c r="R17"/>
  <c r="S17"/>
  <c r="T17"/>
  <c r="Q18"/>
  <c r="Q19" s="1"/>
  <c r="Q20" s="1"/>
  <c r="R18"/>
  <c r="R19" s="1"/>
  <c r="R20" s="1"/>
  <c r="S18"/>
  <c r="S19" s="1"/>
  <c r="S20" s="1"/>
  <c r="T18"/>
  <c r="T19" s="1"/>
  <c r="T20" s="1"/>
  <c r="N16"/>
  <c r="O16"/>
  <c r="P16"/>
  <c r="Q16"/>
  <c r="R16"/>
  <c r="S16"/>
  <c r="T16"/>
  <c r="M16"/>
  <c r="M10"/>
  <c r="N10"/>
  <c r="N11" s="1"/>
  <c r="N12" s="1"/>
  <c r="N13" s="1"/>
  <c r="O10"/>
  <c r="O11" s="1"/>
  <c r="O12" s="1"/>
  <c r="O13" s="1"/>
  <c r="P10"/>
  <c r="P11" s="1"/>
  <c r="P12" s="1"/>
  <c r="P13" s="1"/>
  <c r="Q10"/>
  <c r="Q11" s="1"/>
  <c r="Q12" s="1"/>
  <c r="Q13" s="1"/>
  <c r="R10"/>
  <c r="S10"/>
  <c r="T10"/>
  <c r="T11" s="1"/>
  <c r="T12" s="1"/>
  <c r="T13" s="1"/>
  <c r="M11"/>
  <c r="M12" s="1"/>
  <c r="M13" s="1"/>
  <c r="R11"/>
  <c r="R12" s="1"/>
  <c r="R13" s="1"/>
  <c r="S11"/>
  <c r="S12" s="1"/>
  <c r="S13" s="1"/>
  <c r="N9"/>
  <c r="O9"/>
  <c r="P9"/>
  <c r="Q9"/>
  <c r="R9"/>
  <c r="S9"/>
  <c r="T9"/>
  <c r="M9"/>
  <c r="M4"/>
  <c r="N4"/>
  <c r="O4"/>
  <c r="P4"/>
  <c r="P5" s="1"/>
  <c r="P6" s="1"/>
  <c r="P7" s="1"/>
  <c r="Q4"/>
  <c r="Q5" s="1"/>
  <c r="Q6" s="1"/>
  <c r="Q7" s="1"/>
  <c r="R4"/>
  <c r="R5" s="1"/>
  <c r="R6" s="1"/>
  <c r="R7" s="1"/>
  <c r="S4"/>
  <c r="S5" s="1"/>
  <c r="S6" s="1"/>
  <c r="S7" s="1"/>
  <c r="T4"/>
  <c r="M5"/>
  <c r="M6" s="1"/>
  <c r="M7" s="1"/>
  <c r="N5"/>
  <c r="N6" s="1"/>
  <c r="N7" s="1"/>
  <c r="O5"/>
  <c r="O6" s="1"/>
  <c r="O7" s="1"/>
  <c r="T5"/>
  <c r="T6" s="1"/>
  <c r="T7" s="1"/>
  <c r="N3"/>
  <c r="O3"/>
  <c r="P3"/>
  <c r="Q3"/>
  <c r="R3"/>
  <c r="S3"/>
  <c r="T3"/>
  <c r="M3"/>
  <c r="B25"/>
  <c r="X70" i="3"/>
  <c r="X71"/>
  <c r="X72"/>
  <c r="X73"/>
  <c r="X74"/>
  <c r="X75"/>
  <c r="X69"/>
  <c r="X65"/>
  <c r="X66"/>
  <c r="X64"/>
  <c r="AD88"/>
  <c r="AD89"/>
  <c r="AD93"/>
  <c r="AD96"/>
  <c r="AD94"/>
  <c r="AD86"/>
  <c r="AD95"/>
  <c r="AD85"/>
  <c r="AD90"/>
  <c r="AD87"/>
  <c r="AD84"/>
  <c r="AD92"/>
  <c r="AD91"/>
  <c r="AD83"/>
  <c r="AD47"/>
  <c r="AD58"/>
  <c r="AD48"/>
  <c r="AD49"/>
  <c r="AD55"/>
  <c r="AD52"/>
  <c r="AD50"/>
  <c r="AD51"/>
  <c r="AD53"/>
  <c r="AD54"/>
  <c r="AD59"/>
  <c r="AD56"/>
  <c r="AD57"/>
  <c r="U48"/>
  <c r="U58"/>
  <c r="M57"/>
  <c r="U57" s="1"/>
  <c r="M68"/>
  <c r="M95"/>
  <c r="M94"/>
  <c r="M79"/>
  <c r="M75"/>
  <c r="M81"/>
  <c r="M72"/>
  <c r="M61"/>
  <c r="M51"/>
  <c r="U51" s="1"/>
  <c r="M85"/>
  <c r="M88"/>
  <c r="M63"/>
  <c r="M70"/>
  <c r="M76"/>
  <c r="M67"/>
  <c r="M64"/>
  <c r="M78"/>
  <c r="M90"/>
  <c r="M66"/>
  <c r="M74"/>
  <c r="M54"/>
  <c r="U54" s="1"/>
  <c r="M58"/>
  <c r="M87"/>
  <c r="M47"/>
  <c r="U47" s="1"/>
  <c r="M86"/>
  <c r="M53"/>
  <c r="U53" s="1"/>
  <c r="M69"/>
  <c r="M93"/>
  <c r="M92"/>
  <c r="M83"/>
  <c r="O89" s="1"/>
  <c r="O90" s="1"/>
  <c r="M52"/>
  <c r="U52" s="1"/>
  <c r="M60"/>
  <c r="M65"/>
  <c r="M77"/>
  <c r="M82"/>
  <c r="M80"/>
  <c r="M73"/>
  <c r="M91"/>
  <c r="M96"/>
  <c r="M59"/>
  <c r="U59" s="1"/>
  <c r="M84"/>
  <c r="M55"/>
  <c r="U55" s="1"/>
  <c r="M71"/>
  <c r="M50"/>
  <c r="O51" s="1"/>
  <c r="O52" s="1"/>
  <c r="M89"/>
  <c r="M49"/>
  <c r="U49" s="1"/>
  <c r="M56"/>
  <c r="U56" s="1"/>
  <c r="M62"/>
  <c r="M48"/>
  <c r="N14" i="8"/>
  <c r="N8"/>
  <c r="N2"/>
  <c r="G74"/>
  <c r="G75" s="1"/>
  <c r="G76" s="1"/>
  <c r="G77" s="1"/>
  <c r="G78" s="1"/>
  <c r="F74"/>
  <c r="F75" s="1"/>
  <c r="F76" s="1"/>
  <c r="F77" s="1"/>
  <c r="F78" s="1"/>
  <c r="E74"/>
  <c r="E75" s="1"/>
  <c r="E76" s="1"/>
  <c r="E77" s="1"/>
  <c r="E78" s="1"/>
  <c r="D74"/>
  <c r="D75" s="1"/>
  <c r="D76" s="1"/>
  <c r="D77" s="1"/>
  <c r="D78" s="1"/>
  <c r="C74"/>
  <c r="C75" s="1"/>
  <c r="C76" s="1"/>
  <c r="C77" s="1"/>
  <c r="C78" s="1"/>
  <c r="B74"/>
  <c r="B75" s="1"/>
  <c r="B76" s="1"/>
  <c r="B77" s="1"/>
  <c r="B78" s="1"/>
  <c r="G69"/>
  <c r="G70" s="1"/>
  <c r="G71" s="1"/>
  <c r="G72" s="1"/>
  <c r="F69"/>
  <c r="F70" s="1"/>
  <c r="F71" s="1"/>
  <c r="F72" s="1"/>
  <c r="D69"/>
  <c r="D70" s="1"/>
  <c r="D71" s="1"/>
  <c r="D72" s="1"/>
  <c r="C69"/>
  <c r="C70" s="1"/>
  <c r="C71" s="1"/>
  <c r="C72" s="1"/>
  <c r="B69"/>
  <c r="B70" s="1"/>
  <c r="B71" s="1"/>
  <c r="B72" s="1"/>
  <c r="G68"/>
  <c r="F68"/>
  <c r="E68"/>
  <c r="E69" s="1"/>
  <c r="E70" s="1"/>
  <c r="E71" s="1"/>
  <c r="E72" s="1"/>
  <c r="D68"/>
  <c r="C68"/>
  <c r="B68"/>
  <c r="G61"/>
  <c r="G62" s="1"/>
  <c r="G63" s="1"/>
  <c r="G64" s="1"/>
  <c r="G65" s="1"/>
  <c r="F61"/>
  <c r="F62" s="1"/>
  <c r="F63" s="1"/>
  <c r="F64" s="1"/>
  <c r="F65" s="1"/>
  <c r="E61"/>
  <c r="E62" s="1"/>
  <c r="E63" s="1"/>
  <c r="E64" s="1"/>
  <c r="E65" s="1"/>
  <c r="D61"/>
  <c r="D62" s="1"/>
  <c r="D63" s="1"/>
  <c r="D64" s="1"/>
  <c r="D65" s="1"/>
  <c r="C61"/>
  <c r="C62" s="1"/>
  <c r="C63" s="1"/>
  <c r="C64" s="1"/>
  <c r="C65" s="1"/>
  <c r="B61"/>
  <c r="B62" s="1"/>
  <c r="B63" s="1"/>
  <c r="B64" s="1"/>
  <c r="B65" s="1"/>
  <c r="F56"/>
  <c r="F57" s="1"/>
  <c r="F58" s="1"/>
  <c r="F59" s="1"/>
  <c r="D56"/>
  <c r="D57" s="1"/>
  <c r="D58" s="1"/>
  <c r="D59" s="1"/>
  <c r="C56"/>
  <c r="C57" s="1"/>
  <c r="C58" s="1"/>
  <c r="C59" s="1"/>
  <c r="B56"/>
  <c r="B57" s="1"/>
  <c r="B58" s="1"/>
  <c r="B59" s="1"/>
  <c r="G55"/>
  <c r="G56" s="1"/>
  <c r="G57" s="1"/>
  <c r="G58" s="1"/>
  <c r="G59" s="1"/>
  <c r="F55"/>
  <c r="E55"/>
  <c r="E56" s="1"/>
  <c r="E57" s="1"/>
  <c r="E58" s="1"/>
  <c r="E59" s="1"/>
  <c r="D55"/>
  <c r="C55"/>
  <c r="B55"/>
  <c r="G48"/>
  <c r="G49" s="1"/>
  <c r="G50" s="1"/>
  <c r="G51" s="1"/>
  <c r="G52" s="1"/>
  <c r="F48"/>
  <c r="F49" s="1"/>
  <c r="F50" s="1"/>
  <c r="F51" s="1"/>
  <c r="F52" s="1"/>
  <c r="E48"/>
  <c r="E49" s="1"/>
  <c r="E50" s="1"/>
  <c r="E51" s="1"/>
  <c r="E52" s="1"/>
  <c r="D48"/>
  <c r="D49" s="1"/>
  <c r="D50" s="1"/>
  <c r="D51" s="1"/>
  <c r="D52" s="1"/>
  <c r="C48"/>
  <c r="C49" s="1"/>
  <c r="C50" s="1"/>
  <c r="C51" s="1"/>
  <c r="C52" s="1"/>
  <c r="B48"/>
  <c r="B49" s="1"/>
  <c r="B50" s="1"/>
  <c r="B51" s="1"/>
  <c r="B52" s="1"/>
  <c r="F43"/>
  <c r="F44" s="1"/>
  <c r="F45" s="1"/>
  <c r="F46" s="1"/>
  <c r="D43"/>
  <c r="D44" s="1"/>
  <c r="D45" s="1"/>
  <c r="D46" s="1"/>
  <c r="C43"/>
  <c r="C44" s="1"/>
  <c r="C45" s="1"/>
  <c r="C46" s="1"/>
  <c r="B43"/>
  <c r="B44" s="1"/>
  <c r="B45" s="1"/>
  <c r="B46" s="1"/>
  <c r="G42"/>
  <c r="G43" s="1"/>
  <c r="G44" s="1"/>
  <c r="G45" s="1"/>
  <c r="G46" s="1"/>
  <c r="F42"/>
  <c r="E42"/>
  <c r="E43" s="1"/>
  <c r="E44" s="1"/>
  <c r="E45" s="1"/>
  <c r="E46" s="1"/>
  <c r="D42"/>
  <c r="C42"/>
  <c r="B42"/>
  <c r="G35"/>
  <c r="G36" s="1"/>
  <c r="G37" s="1"/>
  <c r="G38" s="1"/>
  <c r="G39" s="1"/>
  <c r="F35"/>
  <c r="F36" s="1"/>
  <c r="F37" s="1"/>
  <c r="F38" s="1"/>
  <c r="F39" s="1"/>
  <c r="E35"/>
  <c r="E36" s="1"/>
  <c r="E37" s="1"/>
  <c r="E38" s="1"/>
  <c r="E39" s="1"/>
  <c r="D35"/>
  <c r="D36" s="1"/>
  <c r="D37" s="1"/>
  <c r="D38" s="1"/>
  <c r="D39" s="1"/>
  <c r="C35"/>
  <c r="C36" s="1"/>
  <c r="C37" s="1"/>
  <c r="C38" s="1"/>
  <c r="C39" s="1"/>
  <c r="B35"/>
  <c r="B36" s="1"/>
  <c r="B37" s="1"/>
  <c r="B38" s="1"/>
  <c r="B39" s="1"/>
  <c r="F30"/>
  <c r="F31" s="1"/>
  <c r="F32" s="1"/>
  <c r="F33" s="1"/>
  <c r="D30"/>
  <c r="D31" s="1"/>
  <c r="D32" s="1"/>
  <c r="D33" s="1"/>
  <c r="C30"/>
  <c r="C31" s="1"/>
  <c r="C32" s="1"/>
  <c r="C33" s="1"/>
  <c r="B30"/>
  <c r="B31" s="1"/>
  <c r="B32" s="1"/>
  <c r="B33" s="1"/>
  <c r="G29"/>
  <c r="G30" s="1"/>
  <c r="G31" s="1"/>
  <c r="G32" s="1"/>
  <c r="G33" s="1"/>
  <c r="F29"/>
  <c r="E29"/>
  <c r="E30" s="1"/>
  <c r="E31" s="1"/>
  <c r="E32" s="1"/>
  <c r="E33" s="1"/>
  <c r="D29"/>
  <c r="C29"/>
  <c r="B29"/>
  <c r="E23"/>
  <c r="E24" s="1"/>
  <c r="E25" s="1"/>
  <c r="E26" s="1"/>
  <c r="G22"/>
  <c r="G23" s="1"/>
  <c r="G24" s="1"/>
  <c r="G25" s="1"/>
  <c r="G26" s="1"/>
  <c r="F22"/>
  <c r="F23" s="1"/>
  <c r="F24" s="1"/>
  <c r="F25" s="1"/>
  <c r="F26" s="1"/>
  <c r="E22"/>
  <c r="D22"/>
  <c r="D23" s="1"/>
  <c r="D24" s="1"/>
  <c r="D25" s="1"/>
  <c r="D26" s="1"/>
  <c r="C22"/>
  <c r="C23" s="1"/>
  <c r="C24" s="1"/>
  <c r="C25" s="1"/>
  <c r="C26" s="1"/>
  <c r="B22"/>
  <c r="B23" s="1"/>
  <c r="B24" s="1"/>
  <c r="B26" s="1"/>
  <c r="F17"/>
  <c r="F18" s="1"/>
  <c r="F19" s="1"/>
  <c r="F20" s="1"/>
  <c r="D17"/>
  <c r="D18" s="1"/>
  <c r="D19" s="1"/>
  <c r="D20" s="1"/>
  <c r="C17"/>
  <c r="C18" s="1"/>
  <c r="C19" s="1"/>
  <c r="C20" s="1"/>
  <c r="B17"/>
  <c r="B18" s="1"/>
  <c r="B19" s="1"/>
  <c r="B20" s="1"/>
  <c r="G16"/>
  <c r="G17" s="1"/>
  <c r="G18" s="1"/>
  <c r="G19" s="1"/>
  <c r="G20" s="1"/>
  <c r="F16"/>
  <c r="E16"/>
  <c r="E17" s="1"/>
  <c r="E18" s="1"/>
  <c r="E19" s="1"/>
  <c r="E20" s="1"/>
  <c r="D16"/>
  <c r="C16"/>
  <c r="B16"/>
  <c r="G9"/>
  <c r="G10" s="1"/>
  <c r="G11" s="1"/>
  <c r="G12" s="1"/>
  <c r="G13" s="1"/>
  <c r="F9"/>
  <c r="F10" s="1"/>
  <c r="F11" s="1"/>
  <c r="F12" s="1"/>
  <c r="F13" s="1"/>
  <c r="E9"/>
  <c r="E10" s="1"/>
  <c r="E11" s="1"/>
  <c r="E12" s="1"/>
  <c r="E13" s="1"/>
  <c r="D9"/>
  <c r="D10" s="1"/>
  <c r="D11" s="1"/>
  <c r="D12" s="1"/>
  <c r="D13" s="1"/>
  <c r="C9"/>
  <c r="C10" s="1"/>
  <c r="C11" s="1"/>
  <c r="C12" s="1"/>
  <c r="C13" s="1"/>
  <c r="B9"/>
  <c r="B10" s="1"/>
  <c r="B11" s="1"/>
  <c r="B12" s="1"/>
  <c r="B13" s="1"/>
  <c r="F4"/>
  <c r="F5" s="1"/>
  <c r="F6" s="1"/>
  <c r="F7" s="1"/>
  <c r="E4"/>
  <c r="E5" s="1"/>
  <c r="E6" s="1"/>
  <c r="E7" s="1"/>
  <c r="D4"/>
  <c r="D5" s="1"/>
  <c r="D6" s="1"/>
  <c r="D7" s="1"/>
  <c r="C4"/>
  <c r="C5" s="1"/>
  <c r="C6" s="1"/>
  <c r="C7" s="1"/>
  <c r="B4"/>
  <c r="B5" s="1"/>
  <c r="B6" s="1"/>
  <c r="B7" s="1"/>
  <c r="G3"/>
  <c r="G4" s="1"/>
  <c r="G5" s="1"/>
  <c r="G6" s="1"/>
  <c r="G7" s="1"/>
  <c r="F3"/>
  <c r="E3"/>
  <c r="D3"/>
  <c r="C3"/>
  <c r="B3"/>
  <c r="U50" i="3" l="1"/>
</calcChain>
</file>

<file path=xl/sharedStrings.xml><?xml version="1.0" encoding="utf-8"?>
<sst xmlns="http://schemas.openxmlformats.org/spreadsheetml/2006/main" count="177" uniqueCount="47">
  <si>
    <t>j</t>
  </si>
  <si>
    <t>n</t>
  </si>
  <si>
    <t>V/100</t>
  </si>
  <si>
    <t>(B/H)I</t>
  </si>
  <si>
    <t>C/100</t>
  </si>
  <si>
    <t xml:space="preserve">The coefficient С(V, (B/H)I, n)  is being investigated </t>
  </si>
  <si>
    <t>number of neurons in the hidden layer:</t>
  </si>
  <si>
    <t>number of outputs:</t>
  </si>
  <si>
    <t>number of inputs:</t>
  </si>
  <si>
    <t>number of teaching examples:</t>
  </si>
  <si>
    <r>
      <t xml:space="preserve">Rivers, channel </t>
    </r>
    <r>
      <rPr>
        <sz val="11"/>
        <color theme="1"/>
        <rFont val="Times New Roman"/>
        <family val="1"/>
        <charset val="204"/>
      </rPr>
      <t>sections</t>
    </r>
  </si>
  <si>
    <t>р. Тиса, м. Рахів</t>
  </si>
  <si>
    <t xml:space="preserve">р. Латориця, с. Підполоззя </t>
  </si>
  <si>
    <t xml:space="preserve">р. Опір, м. Сколе </t>
  </si>
  <si>
    <t xml:space="preserve">р .Ріка, с. Міжгір'я </t>
  </si>
  <si>
    <t xml:space="preserve">р. Чорний Черемош, с. Верховина </t>
  </si>
  <si>
    <t>H/100</t>
  </si>
  <si>
    <t>I</t>
  </si>
  <si>
    <t>Q</t>
  </si>
  <si>
    <t>A</t>
  </si>
  <si>
    <t>B</t>
  </si>
  <si>
    <t>H</t>
  </si>
  <si>
    <t xml:space="preserve">I </t>
  </si>
  <si>
    <t>d</t>
  </si>
  <si>
    <t>C</t>
  </si>
  <si>
    <t>_C_=</t>
  </si>
  <si>
    <t>середнє</t>
  </si>
  <si>
    <t>C-_C_=Fi</t>
  </si>
  <si>
    <t>_Fi_</t>
  </si>
  <si>
    <t>Klas-1</t>
  </si>
  <si>
    <t>Klas-3</t>
  </si>
  <si>
    <t>Klas-2</t>
  </si>
  <si>
    <t>delta</t>
  </si>
  <si>
    <t>i</t>
  </si>
  <si>
    <t>random</t>
  </si>
  <si>
    <t>ANN-B1</t>
  </si>
  <si>
    <t>ANN-B2</t>
  </si>
  <si>
    <t>навч. Приклади для ANN_B2</t>
  </si>
  <si>
    <t>навч. Приклади для ANN_B1</t>
  </si>
  <si>
    <t>Latorica, Pidpolozya</t>
  </si>
  <si>
    <t>Opir, Skole</t>
  </si>
  <si>
    <t>Rika, Mizhgyrya</t>
  </si>
  <si>
    <t>Chorny Cheremosh, Verkhovyna</t>
  </si>
  <si>
    <t>Tysza, Rakhiv</t>
  </si>
  <si>
    <t>I = Sf</t>
  </si>
  <si>
    <t>Teresva, Ust-Chorna</t>
  </si>
  <si>
    <t>number of  examples: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</si>
</sst>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F0"/>
      <name val="Times New Roman"/>
      <family val="1"/>
      <charset val="204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left"/>
    </xf>
    <xf numFmtId="0" fontId="0" fillId="0" borderId="14" xfId="0" applyFont="1" applyBorder="1"/>
    <xf numFmtId="0" fontId="0" fillId="0" borderId="15" xfId="0" applyFont="1" applyBorder="1"/>
    <xf numFmtId="0" fontId="0" fillId="0" borderId="10" xfId="0" applyFont="1" applyBorder="1"/>
    <xf numFmtId="0" fontId="5" fillId="0" borderId="2" xfId="0" applyFont="1" applyBorder="1"/>
    <xf numFmtId="0" fontId="5" fillId="0" borderId="19" xfId="0" applyFont="1" applyBorder="1"/>
    <xf numFmtId="0" fontId="5" fillId="0" borderId="20" xfId="0" applyFont="1" applyBorder="1"/>
    <xf numFmtId="0" fontId="0" fillId="0" borderId="3" xfId="0" applyBorder="1"/>
    <xf numFmtId="0" fontId="0" fillId="0" borderId="21" xfId="0" applyBorder="1"/>
    <xf numFmtId="0" fontId="6" fillId="0" borderId="0" xfId="0" applyFont="1"/>
    <xf numFmtId="0" fontId="5" fillId="0" borderId="3" xfId="0" applyFont="1" applyBorder="1"/>
    <xf numFmtId="0" fontId="5" fillId="0" borderId="0" xfId="0" applyFont="1" applyBorder="1"/>
    <xf numFmtId="0" fontId="5" fillId="0" borderId="21" xfId="0" applyFont="1" applyBorder="1"/>
    <xf numFmtId="0" fontId="5" fillId="0" borderId="4" xfId="0" applyFont="1" applyBorder="1"/>
    <xf numFmtId="0" fontId="5" fillId="0" borderId="22" xfId="0" applyFont="1" applyBorder="1"/>
    <xf numFmtId="0" fontId="5" fillId="0" borderId="23" xfId="0" applyFont="1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8" fillId="2" borderId="2" xfId="0" applyFont="1" applyFill="1" applyBorder="1"/>
    <xf numFmtId="0" fontId="8" fillId="2" borderId="19" xfId="0" applyFont="1" applyFill="1" applyBorder="1"/>
    <xf numFmtId="0" fontId="8" fillId="0" borderId="19" xfId="0" applyFont="1" applyBorder="1" applyAlignment="1">
      <alignment horizontal="center" wrapText="1"/>
    </xf>
    <xf numFmtId="0" fontId="8" fillId="0" borderId="20" xfId="0" applyFont="1" applyBorder="1" applyAlignment="1">
      <alignment horizontal="center"/>
    </xf>
    <xf numFmtId="0" fontId="9" fillId="0" borderId="0" xfId="0" applyFont="1"/>
    <xf numFmtId="0" fontId="8" fillId="2" borderId="3" xfId="0" applyFont="1" applyFill="1" applyBorder="1"/>
    <xf numFmtId="0" fontId="8" fillId="2" borderId="0" xfId="0" applyFont="1" applyFill="1" applyBorder="1"/>
    <xf numFmtId="0" fontId="8" fillId="0" borderId="0" xfId="0" applyFont="1" applyBorder="1" applyAlignment="1">
      <alignment horizontal="center" wrapText="1"/>
    </xf>
    <xf numFmtId="0" fontId="8" fillId="0" borderId="21" xfId="0" applyFont="1" applyBorder="1" applyAlignment="1">
      <alignment horizontal="center"/>
    </xf>
    <xf numFmtId="0" fontId="8" fillId="0" borderId="4" xfId="0" applyFont="1" applyBorder="1"/>
    <xf numFmtId="0" fontId="8" fillId="0" borderId="22" xfId="0" applyFont="1" applyBorder="1"/>
    <xf numFmtId="0" fontId="8" fillId="2" borderId="22" xfId="0" applyFont="1" applyFill="1" applyBorder="1"/>
    <xf numFmtId="0" fontId="8" fillId="0" borderId="22" xfId="0" applyFont="1" applyBorder="1" applyAlignment="1">
      <alignment horizontal="center" wrapText="1"/>
    </xf>
    <xf numFmtId="0" fontId="8" fillId="0" borderId="23" xfId="0" applyFont="1" applyBorder="1" applyAlignment="1">
      <alignment horizontal="center"/>
    </xf>
    <xf numFmtId="0" fontId="10" fillId="0" borderId="22" xfId="0" applyFont="1" applyBorder="1"/>
    <xf numFmtId="0" fontId="10" fillId="0" borderId="19" xfId="0" applyFont="1" applyBorder="1"/>
    <xf numFmtId="0" fontId="1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3" borderId="1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0" fillId="3" borderId="14" xfId="0" applyFill="1" applyBorder="1"/>
    <xf numFmtId="0" fontId="0" fillId="3" borderId="0" xfId="0" applyFill="1" applyBorder="1"/>
    <xf numFmtId="0" fontId="0" fillId="3" borderId="15" xfId="0" applyFill="1" applyBorder="1"/>
    <xf numFmtId="0" fontId="0" fillId="3" borderId="10" xfId="0" applyFill="1" applyBorder="1"/>
    <xf numFmtId="0" fontId="1" fillId="3" borderId="10" xfId="0" applyFont="1" applyFill="1" applyBorder="1"/>
    <xf numFmtId="0" fontId="1" fillId="3" borderId="0" xfId="0" applyFont="1" applyFill="1"/>
    <xf numFmtId="0" fontId="0" fillId="3" borderId="10" xfId="0" applyFont="1" applyFill="1" applyBorder="1"/>
    <xf numFmtId="0" fontId="0" fillId="4" borderId="14" xfId="0" applyFill="1" applyBorder="1"/>
    <xf numFmtId="0" fontId="0" fillId="4" borderId="0" xfId="0" applyFill="1" applyBorder="1"/>
    <xf numFmtId="0" fontId="0" fillId="4" borderId="15" xfId="0" applyFill="1" applyBorder="1"/>
    <xf numFmtId="0" fontId="0" fillId="4" borderId="10" xfId="0" applyFill="1" applyBorder="1"/>
    <xf numFmtId="0" fontId="0" fillId="4" borderId="0" xfId="0" applyFill="1"/>
    <xf numFmtId="0" fontId="1" fillId="4" borderId="0" xfId="0" applyFont="1" applyFill="1"/>
    <xf numFmtId="0" fontId="0" fillId="4" borderId="14" xfId="0" applyFont="1" applyFill="1" applyBorder="1"/>
    <xf numFmtId="0" fontId="0" fillId="4" borderId="0" xfId="0" applyFont="1" applyFill="1" applyBorder="1"/>
    <xf numFmtId="0" fontId="0" fillId="4" borderId="15" xfId="0" applyFont="1" applyFill="1" applyBorder="1"/>
    <xf numFmtId="0" fontId="0" fillId="4" borderId="10" xfId="0" applyFont="1" applyFill="1" applyBorder="1"/>
    <xf numFmtId="0" fontId="1" fillId="4" borderId="10" xfId="0" applyFont="1" applyFill="1" applyBorder="1"/>
    <xf numFmtId="0" fontId="0" fillId="0" borderId="0" xfId="0" applyFill="1" applyBorder="1"/>
    <xf numFmtId="0" fontId="0" fillId="5" borderId="14" xfId="0" applyFill="1" applyBorder="1"/>
    <xf numFmtId="0" fontId="0" fillId="5" borderId="0" xfId="0" applyFill="1" applyBorder="1"/>
    <xf numFmtId="0" fontId="0" fillId="5" borderId="15" xfId="0" applyFill="1" applyBorder="1"/>
    <xf numFmtId="0" fontId="0" fillId="5" borderId="10" xfId="0" applyFill="1" applyBorder="1"/>
    <xf numFmtId="0" fontId="0" fillId="5" borderId="0" xfId="0" applyFill="1"/>
    <xf numFmtId="0" fontId="1" fillId="5" borderId="10" xfId="0" applyFont="1" applyFill="1" applyBorder="1"/>
    <xf numFmtId="0" fontId="0" fillId="5" borderId="10" xfId="0" applyFont="1" applyFill="1" applyBorder="1"/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0" xfId="0" applyFont="1" applyFill="1" applyBorder="1"/>
    <xf numFmtId="0" fontId="0" fillId="4" borderId="18" xfId="0" applyFill="1" applyBorder="1"/>
    <xf numFmtId="0" fontId="0" fillId="3" borderId="17" xfId="0" applyFill="1" applyBorder="1"/>
    <xf numFmtId="0" fontId="0" fillId="0" borderId="1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3" borderId="1" xfId="0" applyFill="1" applyBorder="1"/>
    <xf numFmtId="0" fontId="0" fillId="3" borderId="29" xfId="0" applyFill="1" applyBorder="1"/>
    <xf numFmtId="0" fontId="0" fillId="0" borderId="27" xfId="0" applyBorder="1"/>
    <xf numFmtId="0" fontId="0" fillId="4" borderId="17" xfId="0" applyFill="1" applyBorder="1"/>
    <xf numFmtId="0" fontId="0" fillId="3" borderId="18" xfId="0" applyFill="1" applyBorder="1"/>
    <xf numFmtId="0" fontId="0" fillId="4" borderId="13" xfId="0" applyFill="1" applyBorder="1"/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11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7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zoomScale="135" zoomScaleNormal="135" workbookViewId="0">
      <selection activeCell="A10" sqref="A10"/>
    </sheetView>
  </sheetViews>
  <sheetFormatPr defaultRowHeight="15"/>
  <cols>
    <col min="1" max="1" width="31.140625" customWidth="1"/>
    <col min="12" max="12" width="22" customWidth="1"/>
  </cols>
  <sheetData>
    <row r="1" spans="1:14" ht="31.5" customHeight="1" thickBot="1">
      <c r="A1" s="3" t="s">
        <v>5</v>
      </c>
      <c r="B1" s="10" t="s">
        <v>2</v>
      </c>
      <c r="C1" s="11" t="s">
        <v>3</v>
      </c>
      <c r="D1" s="11" t="s">
        <v>1</v>
      </c>
      <c r="E1" s="12" t="s">
        <v>4</v>
      </c>
      <c r="F1" s="4" t="s">
        <v>0</v>
      </c>
      <c r="G1" s="1"/>
      <c r="H1" s="30"/>
      <c r="M1" s="1"/>
      <c r="N1" s="1"/>
    </row>
    <row r="2" spans="1:14">
      <c r="A2" s="5" t="s">
        <v>9</v>
      </c>
      <c r="B2" s="18">
        <v>2.517356194463256E-2</v>
      </c>
      <c r="C2" s="19">
        <v>0.17350579150579151</v>
      </c>
      <c r="D2" s="20">
        <v>3.5000000000000003E-2</v>
      </c>
      <c r="E2" s="26">
        <v>0.24180000000000001</v>
      </c>
      <c r="F2">
        <v>1</v>
      </c>
      <c r="G2" s="2"/>
    </row>
    <row r="3" spans="1:14" ht="15.75" thickBot="1">
      <c r="A3" s="6">
        <v>50</v>
      </c>
      <c r="B3" s="21">
        <v>2.3309011049919431E-2</v>
      </c>
      <c r="C3" s="2">
        <v>0.22607732358480115</v>
      </c>
      <c r="D3" s="22">
        <v>3.6600000000000001E-2</v>
      </c>
      <c r="E3" s="15">
        <v>0.27293333333333336</v>
      </c>
      <c r="F3">
        <v>2</v>
      </c>
      <c r="G3" s="2"/>
      <c r="J3" s="2"/>
      <c r="L3" s="2"/>
    </row>
    <row r="4" spans="1:14">
      <c r="A4" s="5" t="s">
        <v>8</v>
      </c>
      <c r="B4" s="21">
        <v>2.7945193421633163E-2</v>
      </c>
      <c r="C4" s="2">
        <v>0.18433842529259775</v>
      </c>
      <c r="D4" s="22">
        <v>3.6600000000000001E-2</v>
      </c>
      <c r="E4" s="15">
        <v>0.3035666666666666</v>
      </c>
      <c r="F4">
        <v>3</v>
      </c>
      <c r="G4" s="2"/>
    </row>
    <row r="5" spans="1:14" ht="16.5" customHeight="1" thickBot="1">
      <c r="A5" s="6">
        <v>3</v>
      </c>
      <c r="B5" s="21">
        <v>3.1615946939418271E-2</v>
      </c>
      <c r="C5" s="2">
        <v>0.1558220406751821</v>
      </c>
      <c r="D5" s="22">
        <v>3.44E-2</v>
      </c>
      <c r="E5" s="15">
        <v>0.30213333333333342</v>
      </c>
      <c r="F5">
        <v>4</v>
      </c>
      <c r="G5" s="2"/>
    </row>
    <row r="6" spans="1:14" ht="30">
      <c r="A6" s="7" t="s">
        <v>6</v>
      </c>
      <c r="B6" s="21">
        <v>2.7329735806568195E-2</v>
      </c>
      <c r="C6" s="2">
        <v>0.17404277621660197</v>
      </c>
      <c r="D6" s="22">
        <v>3.44E-2</v>
      </c>
      <c r="E6" s="15">
        <v>0.28160000000000002</v>
      </c>
      <c r="F6">
        <v>5</v>
      </c>
      <c r="G6" s="2"/>
    </row>
    <row r="7" spans="1:14" ht="15.75" thickBot="1">
      <c r="A7" s="8">
        <v>4</v>
      </c>
      <c r="B7" s="21">
        <v>2.3880218426619301E-2</v>
      </c>
      <c r="C7" s="2">
        <v>0.22004818876703222</v>
      </c>
      <c r="D7" s="22">
        <v>3.6600000000000001E-2</v>
      </c>
      <c r="E7" s="15">
        <v>0.27730000000000005</v>
      </c>
      <c r="F7">
        <v>6</v>
      </c>
      <c r="G7" s="2"/>
    </row>
    <row r="8" spans="1:14">
      <c r="A8" s="5" t="s">
        <v>7</v>
      </c>
      <c r="B8" s="21">
        <v>3.2608633504859916E-2</v>
      </c>
      <c r="C8" s="2">
        <v>0.15122077922077923</v>
      </c>
      <c r="D8" s="22">
        <v>3.5000000000000003E-2</v>
      </c>
      <c r="E8" s="15">
        <v>0.28173333333333339</v>
      </c>
      <c r="F8">
        <v>7</v>
      </c>
      <c r="G8" s="2"/>
    </row>
    <row r="9" spans="1:14" ht="15.75" thickBot="1">
      <c r="A9" s="9">
        <v>1</v>
      </c>
      <c r="B9" s="21">
        <v>2.9876298045178974E-2</v>
      </c>
      <c r="C9" s="2">
        <v>0.30341029810298109</v>
      </c>
      <c r="D9" s="22">
        <v>3.6400000000000002E-2</v>
      </c>
      <c r="E9" s="15">
        <v>0.27580000000000005</v>
      </c>
      <c r="F9">
        <v>8</v>
      </c>
      <c r="G9" s="2"/>
    </row>
    <row r="10" spans="1:14">
      <c r="A10" s="14" t="s">
        <v>44</v>
      </c>
      <c r="B10" s="21">
        <v>2.7380547215908404E-2</v>
      </c>
      <c r="C10" s="2">
        <v>0.29614726027397259</v>
      </c>
      <c r="D10" s="22">
        <v>3.73E-2</v>
      </c>
      <c r="E10" s="15">
        <v>0.26700000000000002</v>
      </c>
      <c r="F10">
        <v>9</v>
      </c>
      <c r="G10" s="2"/>
    </row>
    <row r="11" spans="1:14">
      <c r="A11" s="1"/>
      <c r="B11" s="21">
        <v>2.3555682649533317E-2</v>
      </c>
      <c r="C11" s="2">
        <v>0.36514488221805297</v>
      </c>
      <c r="D11" s="22">
        <v>3.6400000000000002E-2</v>
      </c>
      <c r="E11" s="15">
        <v>0.25395000000000001</v>
      </c>
      <c r="F11">
        <v>10</v>
      </c>
      <c r="G11" s="2"/>
    </row>
    <row r="12" spans="1:14">
      <c r="B12" s="21">
        <v>3.3885791881074892E-2</v>
      </c>
      <c r="C12" s="2">
        <v>0.14788311688311689</v>
      </c>
      <c r="D12" s="22">
        <v>3.5000000000000003E-2</v>
      </c>
      <c r="E12" s="15">
        <v>0.28751666666666675</v>
      </c>
      <c r="F12">
        <v>11</v>
      </c>
      <c r="G12" s="2"/>
    </row>
    <row r="13" spans="1:14">
      <c r="B13" s="21">
        <v>2.9968867290301161E-2</v>
      </c>
      <c r="C13" s="2">
        <v>0.16374324601785212</v>
      </c>
      <c r="D13" s="22">
        <v>3.44E-2</v>
      </c>
      <c r="E13" s="15">
        <v>0.29363333333333336</v>
      </c>
      <c r="F13">
        <v>12</v>
      </c>
      <c r="G13" s="2"/>
    </row>
    <row r="14" spans="1:14">
      <c r="B14" s="21">
        <v>2.837397605822246E-2</v>
      </c>
      <c r="C14" s="2">
        <v>0.29166749148784543</v>
      </c>
      <c r="D14" s="22">
        <v>3.73E-2</v>
      </c>
      <c r="E14" s="15">
        <v>0.26983333333333337</v>
      </c>
      <c r="F14">
        <v>13</v>
      </c>
      <c r="G14" s="2"/>
    </row>
    <row r="15" spans="1:14">
      <c r="A15" s="2"/>
      <c r="B15" s="21">
        <v>2.8513850817343284E-2</v>
      </c>
      <c r="C15" s="2">
        <v>0.32406287262872635</v>
      </c>
      <c r="D15" s="22">
        <v>3.6400000000000002E-2</v>
      </c>
      <c r="E15" s="15">
        <v>0.27500000000000002</v>
      </c>
      <c r="F15">
        <v>14</v>
      </c>
      <c r="G15" s="2"/>
    </row>
    <row r="16" spans="1:14">
      <c r="B16" s="21">
        <v>3.2601192500850355E-2</v>
      </c>
      <c r="C16" s="2">
        <v>0.26210514905149057</v>
      </c>
      <c r="D16" s="22">
        <v>3.6400000000000002E-2</v>
      </c>
      <c r="E16" s="15">
        <v>0.27740000000000009</v>
      </c>
      <c r="F16">
        <v>15</v>
      </c>
      <c r="G16" s="2"/>
    </row>
    <row r="17" spans="2:7">
      <c r="B17" s="21">
        <v>2.9612696489140281E-2</v>
      </c>
      <c r="C17" s="2">
        <v>0.28424904980600207</v>
      </c>
      <c r="D17" s="22">
        <v>3.73E-2</v>
      </c>
      <c r="E17" s="15">
        <v>0.27249999999999996</v>
      </c>
      <c r="F17">
        <v>16</v>
      </c>
      <c r="G17" s="2"/>
    </row>
    <row r="18" spans="2:7">
      <c r="B18" s="21">
        <v>2.6432259401512732E-2</v>
      </c>
      <c r="C18" s="2">
        <v>0.34880133416718784</v>
      </c>
      <c r="D18" s="22">
        <v>3.6400000000000002E-2</v>
      </c>
      <c r="E18" s="15">
        <v>0.27015</v>
      </c>
      <c r="F18">
        <v>17</v>
      </c>
      <c r="G18" s="2"/>
    </row>
    <row r="19" spans="2:7">
      <c r="B19" s="21">
        <v>2.6807209573061378E-2</v>
      </c>
      <c r="C19" s="2">
        <v>0.17595755832106694</v>
      </c>
      <c r="D19" s="22">
        <v>3.44E-2</v>
      </c>
      <c r="E19" s="15">
        <v>0.27929999999999999</v>
      </c>
      <c r="F19">
        <v>18</v>
      </c>
      <c r="G19" s="2"/>
    </row>
    <row r="20" spans="2:7">
      <c r="B20" s="21">
        <v>3.0517893840006863E-2</v>
      </c>
      <c r="C20" s="2">
        <v>0.16110284423696211</v>
      </c>
      <c r="D20" s="22">
        <v>3.44E-2</v>
      </c>
      <c r="E20" s="15">
        <v>0.29646666666666671</v>
      </c>
      <c r="F20" s="2">
        <v>19</v>
      </c>
      <c r="G20" s="2"/>
    </row>
    <row r="21" spans="2:7">
      <c r="B21" s="21">
        <v>2.8993336273681371E-2</v>
      </c>
      <c r="C21" s="2">
        <v>0.28795827064692375</v>
      </c>
      <c r="D21" s="22">
        <v>3.73E-2</v>
      </c>
      <c r="E21" s="15">
        <v>0.27116666666666667</v>
      </c>
      <c r="F21">
        <v>20</v>
      </c>
      <c r="G21" s="2"/>
    </row>
    <row r="22" spans="2:7">
      <c r="B22" s="21">
        <v>3.1238745273014665E-2</v>
      </c>
      <c r="C22" s="2">
        <v>0.28275772357723583</v>
      </c>
      <c r="D22" s="22">
        <v>3.6400000000000002E-2</v>
      </c>
      <c r="E22" s="15">
        <v>0.27660000000000007</v>
      </c>
      <c r="F22">
        <v>21</v>
      </c>
      <c r="G22" s="2"/>
    </row>
    <row r="23" spans="2:7">
      <c r="B23" s="21">
        <v>2.5884272708487806E-2</v>
      </c>
      <c r="C23" s="2">
        <v>0.29922945205479451</v>
      </c>
      <c r="D23" s="22">
        <v>3.73E-2</v>
      </c>
      <c r="E23" s="15">
        <v>0.26100000000000001</v>
      </c>
      <c r="F23">
        <v>22</v>
      </c>
      <c r="G23" s="2"/>
    </row>
    <row r="24" spans="2:7">
      <c r="B24" s="21">
        <v>2.877715837621498E-2</v>
      </c>
      <c r="C24" s="2">
        <v>0.16123376623376623</v>
      </c>
      <c r="D24" s="22">
        <v>3.5000000000000003E-2</v>
      </c>
      <c r="E24" s="15">
        <v>0.2643833333333333</v>
      </c>
      <c r="F24">
        <v>23</v>
      </c>
      <c r="G24" s="2"/>
    </row>
    <row r="25" spans="2:7">
      <c r="B25" s="21">
        <v>2.6064111129701761E-2</v>
      </c>
      <c r="C25" s="2">
        <v>0.19843631250949995</v>
      </c>
      <c r="D25" s="22">
        <v>3.6600000000000001E-2</v>
      </c>
      <c r="E25" s="15">
        <v>0.29303333333333331</v>
      </c>
      <c r="F25">
        <v>24</v>
      </c>
      <c r="G25" s="2"/>
    </row>
    <row r="26" spans="2:7">
      <c r="B26" s="21">
        <v>2.4591952430790702E-2</v>
      </c>
      <c r="C26" s="2">
        <v>0.17573938223938224</v>
      </c>
      <c r="D26" s="22">
        <v>3.5000000000000003E-2</v>
      </c>
      <c r="E26" s="15">
        <v>0.23760000000000001</v>
      </c>
      <c r="F26">
        <v>25</v>
      </c>
      <c r="G26" s="2"/>
    </row>
    <row r="27" spans="2:7">
      <c r="B27" s="21">
        <v>2.8897314507088646E-2</v>
      </c>
      <c r="C27" s="2">
        <v>0.16829842990320706</v>
      </c>
      <c r="D27" s="22">
        <v>3.44E-2</v>
      </c>
      <c r="E27" s="15">
        <v>0.28850000000000009</v>
      </c>
      <c r="F27">
        <v>26</v>
      </c>
      <c r="G27" s="2"/>
    </row>
    <row r="28" spans="2:7">
      <c r="B28" s="21">
        <v>2.4274826837528171E-2</v>
      </c>
      <c r="C28" s="2">
        <v>0.36105899520533669</v>
      </c>
      <c r="D28" s="22">
        <v>3.6400000000000002E-2</v>
      </c>
      <c r="E28" s="15">
        <v>0.25800000000000001</v>
      </c>
      <c r="F28">
        <v>27</v>
      </c>
      <c r="G28" s="2"/>
    </row>
    <row r="29" spans="2:7">
      <c r="B29" s="21">
        <v>3.0232056704599192E-2</v>
      </c>
      <c r="C29" s="2">
        <v>0.2805398289650804</v>
      </c>
      <c r="D29" s="22">
        <v>3.73E-2</v>
      </c>
      <c r="E29" s="15">
        <v>0.27383333333333326</v>
      </c>
      <c r="F29">
        <v>28</v>
      </c>
      <c r="G29" s="2"/>
    </row>
    <row r="30" spans="2:7">
      <c r="B30" s="21">
        <v>2.7474922848650312E-2</v>
      </c>
      <c r="C30" s="2">
        <v>0.1878628970968233</v>
      </c>
      <c r="D30" s="22">
        <v>3.6600000000000001E-2</v>
      </c>
      <c r="E30" s="15">
        <v>0.30093333333333327</v>
      </c>
      <c r="F30">
        <v>29</v>
      </c>
      <c r="G30" s="2"/>
    </row>
    <row r="31" spans="2:7">
      <c r="B31" s="21">
        <v>3.1066920389712566E-2</v>
      </c>
      <c r="C31" s="2">
        <v>0.15846244245607211</v>
      </c>
      <c r="D31" s="22">
        <v>3.44E-2</v>
      </c>
      <c r="E31" s="15">
        <v>0.29930000000000007</v>
      </c>
      <c r="F31">
        <v>30</v>
      </c>
      <c r="G31" s="2"/>
    </row>
    <row r="32" spans="2:7">
      <c r="B32" s="21">
        <v>2.6632409962198105E-2</v>
      </c>
      <c r="C32" s="2">
        <v>0.29768835616438355</v>
      </c>
      <c r="D32" s="22">
        <v>3.73E-2</v>
      </c>
      <c r="E32" s="15">
        <v>0.26400000000000001</v>
      </c>
      <c r="F32">
        <v>31</v>
      </c>
      <c r="G32" s="2"/>
    </row>
    <row r="33" spans="2:7">
      <c r="B33" s="21">
        <v>2.502263318001904E-2</v>
      </c>
      <c r="C33" s="2">
        <v>0.20798991913149437</v>
      </c>
      <c r="D33" s="22">
        <v>3.6600000000000001E-2</v>
      </c>
      <c r="E33" s="15">
        <v>0.28603333333333342</v>
      </c>
      <c r="F33">
        <v>32</v>
      </c>
      <c r="G33" s="2"/>
    </row>
    <row r="34" spans="2:7">
      <c r="B34" s="21">
        <v>2.6918390486158135E-2</v>
      </c>
      <c r="C34" s="2">
        <v>0.16680501930501934</v>
      </c>
      <c r="D34" s="22">
        <v>3.5000000000000003E-2</v>
      </c>
      <c r="E34" s="15">
        <v>0.25440000000000002</v>
      </c>
      <c r="F34">
        <v>33</v>
      </c>
      <c r="G34" s="2"/>
    </row>
    <row r="35" spans="2:7">
      <c r="B35" s="21">
        <v>2.5713115213517879E-2</v>
      </c>
      <c r="C35" s="2">
        <v>0.35288722117990412</v>
      </c>
      <c r="D35" s="22">
        <v>3.6400000000000002E-2</v>
      </c>
      <c r="E35" s="15">
        <v>0.2661</v>
      </c>
      <c r="F35">
        <v>34</v>
      </c>
      <c r="G35" s="2"/>
    </row>
    <row r="36" spans="2:7">
      <c r="B36" s="21">
        <v>3.005431675242996E-2</v>
      </c>
      <c r="C36" s="2">
        <v>0.1578961038961039</v>
      </c>
      <c r="D36" s="22">
        <v>3.5000000000000003E-2</v>
      </c>
      <c r="E36" s="15">
        <v>0.27016666666666667</v>
      </c>
      <c r="F36">
        <v>35</v>
      </c>
      <c r="G36" s="2"/>
    </row>
    <row r="37" spans="2:7">
      <c r="B37" s="21">
        <v>3.3963639728686046E-2</v>
      </c>
      <c r="C37" s="2">
        <v>0.24145257452574531</v>
      </c>
      <c r="D37" s="22">
        <v>3.6400000000000002E-2</v>
      </c>
      <c r="E37" s="15">
        <v>0.27820000000000011</v>
      </c>
      <c r="F37">
        <v>36</v>
      </c>
      <c r="G37" s="2"/>
    </row>
    <row r="38" spans="2:7">
      <c r="B38" s="21">
        <v>2.7852262040075012E-2</v>
      </c>
      <c r="C38" s="2">
        <v>0.172127994112137</v>
      </c>
      <c r="D38" s="22">
        <v>3.44E-2</v>
      </c>
      <c r="E38" s="15">
        <v>0.28390000000000004</v>
      </c>
      <c r="F38">
        <v>37</v>
      </c>
      <c r="G38" s="2"/>
    </row>
    <row r="39" spans="2:7">
      <c r="B39" s="21">
        <v>2.445142580331917E-2</v>
      </c>
      <c r="C39" s="2">
        <v>0.21401905394926329</v>
      </c>
      <c r="D39" s="22">
        <v>3.6600000000000001E-2</v>
      </c>
      <c r="E39" s="15">
        <v>0.28166666666666673</v>
      </c>
      <c r="F39">
        <v>38</v>
      </c>
      <c r="G39" s="2"/>
    </row>
    <row r="40" spans="2:7">
      <c r="B40" s="21">
        <v>3.1331475128644939E-2</v>
      </c>
      <c r="C40" s="2">
        <v>0.15455844155844156</v>
      </c>
      <c r="D40" s="22">
        <v>3.5000000000000003E-2</v>
      </c>
      <c r="E40" s="15">
        <v>0.27595000000000003</v>
      </c>
      <c r="F40">
        <v>39</v>
      </c>
      <c r="G40" s="2"/>
    </row>
    <row r="41" spans="2:7">
      <c r="B41" s="21">
        <v>2.7004652275667462E-2</v>
      </c>
      <c r="C41" s="2">
        <v>0.19138736890104885</v>
      </c>
      <c r="D41" s="22">
        <v>3.6600000000000001E-2</v>
      </c>
      <c r="E41" s="15">
        <v>0.29829999999999995</v>
      </c>
      <c r="F41">
        <v>40</v>
      </c>
      <c r="G41" s="2"/>
    </row>
    <row r="42" spans="2:7">
      <c r="B42" s="21">
        <v>3.2164973489123977E-2</v>
      </c>
      <c r="C42" s="2">
        <v>0.15318163889429209</v>
      </c>
      <c r="D42" s="22">
        <v>3.44E-2</v>
      </c>
      <c r="E42" s="15">
        <v>0.30496666666666677</v>
      </c>
      <c r="F42">
        <v>41</v>
      </c>
      <c r="G42" s="2"/>
    </row>
    <row r="43" spans="2:7">
      <c r="B43" s="21">
        <v>2.7006478589053255E-2</v>
      </c>
      <c r="C43" s="2">
        <v>0.29691780821917807</v>
      </c>
      <c r="D43" s="22">
        <v>3.73E-2</v>
      </c>
      <c r="E43" s="15">
        <v>0.26550000000000001</v>
      </c>
      <c r="F43">
        <v>42</v>
      </c>
      <c r="G43" s="2"/>
    </row>
    <row r="44" spans="2:7">
      <c r="B44" s="31">
        <v>2.8374788273581829E-2</v>
      </c>
      <c r="C44" s="29">
        <v>0.17021321200767203</v>
      </c>
      <c r="D44" s="32">
        <v>3.44E-2</v>
      </c>
      <c r="E44" s="33">
        <v>0.28620000000000007</v>
      </c>
      <c r="F44">
        <v>43</v>
      </c>
      <c r="G44" s="2"/>
    </row>
    <row r="45" spans="2:7">
      <c r="B45" s="21">
        <v>2.4993971025523025E-2</v>
      </c>
      <c r="C45" s="2">
        <v>0.3569731081926204</v>
      </c>
      <c r="D45" s="22">
        <v>3.6400000000000002E-2</v>
      </c>
      <c r="E45" s="15">
        <v>0.26205000000000001</v>
      </c>
      <c r="F45">
        <v>44</v>
      </c>
      <c r="G45" s="2"/>
    </row>
    <row r="46" spans="2:7">
      <c r="B46" s="21">
        <v>3.0851416920058102E-2</v>
      </c>
      <c r="C46" s="2">
        <v>0.27683060812415872</v>
      </c>
      <c r="D46" s="22">
        <v>3.73E-2</v>
      </c>
      <c r="E46" s="15">
        <v>0.27516666666666656</v>
      </c>
      <c r="F46">
        <v>45</v>
      </c>
      <c r="G46" s="2"/>
    </row>
    <row r="47" spans="2:7">
      <c r="B47" s="21">
        <v>2.6336780972316277E-2</v>
      </c>
      <c r="C47" s="2">
        <v>0.16903861003861007</v>
      </c>
      <c r="D47" s="22">
        <v>3.5000000000000003E-2</v>
      </c>
      <c r="E47" s="15">
        <v>0.25020000000000003</v>
      </c>
      <c r="F47">
        <v>46</v>
      </c>
      <c r="G47" s="2"/>
    </row>
    <row r="48" spans="2:7">
      <c r="B48" s="21">
        <v>2.6534381702684611E-2</v>
      </c>
      <c r="C48" s="2">
        <v>0.1949118407052744</v>
      </c>
      <c r="D48" s="22">
        <v>3.6600000000000001E-2</v>
      </c>
      <c r="E48" s="15">
        <v>0.29566666666666663</v>
      </c>
      <c r="F48">
        <v>47</v>
      </c>
      <c r="G48" s="2"/>
    </row>
    <row r="49" spans="2:7">
      <c r="B49" s="21">
        <v>2.5755171458474418E-2</v>
      </c>
      <c r="C49" s="2">
        <v>0.17127220077220079</v>
      </c>
      <c r="D49" s="22">
        <v>3.5000000000000003E-2</v>
      </c>
      <c r="E49" s="15">
        <v>0.24600000000000002</v>
      </c>
      <c r="F49">
        <v>48</v>
      </c>
      <c r="G49" s="2"/>
    </row>
    <row r="50" spans="2:7">
      <c r="B50" s="21">
        <v>2.6258341335342956E-2</v>
      </c>
      <c r="C50" s="2">
        <v>0.29845890410958903</v>
      </c>
      <c r="D50" s="22">
        <v>3.73E-2</v>
      </c>
      <c r="E50" s="15">
        <v>0.26250000000000001</v>
      </c>
      <c r="F50">
        <v>49</v>
      </c>
      <c r="G50" s="2"/>
    </row>
    <row r="51" spans="2:7">
      <c r="B51" s="21">
        <v>2.2737803673219561E-2</v>
      </c>
      <c r="C51" s="2">
        <v>0.23210645840257008</v>
      </c>
      <c r="D51" s="22">
        <v>3.6600000000000001E-2</v>
      </c>
      <c r="E51" s="15">
        <v>0.26856666666666668</v>
      </c>
      <c r="F51">
        <v>50</v>
      </c>
      <c r="G51" s="2"/>
    </row>
    <row r="52" spans="2:7">
      <c r="B52" s="19"/>
      <c r="C52" s="19"/>
      <c r="D52" s="19"/>
      <c r="E52" s="19"/>
      <c r="G52" s="2"/>
    </row>
    <row r="53" spans="2:7">
      <c r="B53" s="29"/>
      <c r="C53" s="29"/>
      <c r="D53" s="29"/>
      <c r="E53" s="29"/>
      <c r="G53" s="2"/>
    </row>
    <row r="54" spans="2:7">
      <c r="B54" s="2"/>
      <c r="C54" s="2"/>
      <c r="D54" s="2"/>
      <c r="E54" s="2"/>
      <c r="G54" s="2"/>
    </row>
    <row r="55" spans="2:7">
      <c r="B55" s="2"/>
      <c r="C55" s="2"/>
      <c r="D55" s="2"/>
      <c r="E55" s="2"/>
      <c r="G55" s="2"/>
    </row>
    <row r="56" spans="2:7">
      <c r="B56" s="2"/>
      <c r="C56" s="2"/>
      <c r="D56" s="2"/>
      <c r="E56" s="2"/>
      <c r="G56" s="2"/>
    </row>
    <row r="57" spans="2:7">
      <c r="B57" s="2"/>
      <c r="C57" s="2"/>
      <c r="D57" s="2"/>
      <c r="E57" s="2"/>
      <c r="G57" s="2"/>
    </row>
    <row r="58" spans="2:7">
      <c r="B58" s="2"/>
      <c r="C58" s="2"/>
      <c r="D58" s="2"/>
      <c r="E58" s="2"/>
      <c r="G58" s="2"/>
    </row>
    <row r="59" spans="2:7">
      <c r="B59" s="2"/>
      <c r="C59" s="2"/>
      <c r="D59" s="2"/>
      <c r="E59" s="2"/>
      <c r="G59" s="2"/>
    </row>
    <row r="60" spans="2:7">
      <c r="B60" s="2"/>
      <c r="C60" s="2"/>
      <c r="D60" s="2"/>
      <c r="E60" s="2"/>
      <c r="G60" s="2"/>
    </row>
    <row r="61" spans="2:7">
      <c r="B61" s="2"/>
      <c r="C61" s="2"/>
      <c r="D61" s="2"/>
      <c r="E61" s="2"/>
      <c r="G61" s="2"/>
    </row>
    <row r="62" spans="2:7">
      <c r="B62" s="2"/>
      <c r="C62" s="2"/>
      <c r="D62" s="2"/>
      <c r="F62" s="2"/>
      <c r="G62" s="2"/>
    </row>
    <row r="63" spans="2:7">
      <c r="B63" s="2"/>
      <c r="C63" s="2"/>
      <c r="D63" s="2"/>
      <c r="E63" s="2"/>
      <c r="F63" s="2"/>
      <c r="G63" s="2"/>
    </row>
    <row r="64" spans="2:7">
      <c r="B64" s="2"/>
      <c r="C64" s="2"/>
      <c r="D64" s="2"/>
      <c r="E64" s="2"/>
      <c r="F64" s="2"/>
      <c r="G64" s="2"/>
    </row>
    <row r="65" spans="1:7"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F66" s="2"/>
      <c r="G66" s="2"/>
    </row>
  </sheetData>
  <sortState ref="A2:F66">
    <sortCondition ref="E65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zoomScale="135" zoomScaleNormal="135" workbookViewId="0">
      <selection activeCell="A2" sqref="A2"/>
    </sheetView>
  </sheetViews>
  <sheetFormatPr defaultRowHeight="15"/>
  <cols>
    <col min="1" max="1" width="31.7109375" customWidth="1"/>
    <col min="7" max="7" width="35" customWidth="1"/>
  </cols>
  <sheetData>
    <row r="1" spans="1:9" ht="42.75" customHeight="1" thickBot="1">
      <c r="A1" s="3" t="s">
        <v>5</v>
      </c>
      <c r="B1" s="10" t="s">
        <v>2</v>
      </c>
      <c r="C1" s="11" t="s">
        <v>3</v>
      </c>
      <c r="D1" s="11" t="s">
        <v>1</v>
      </c>
      <c r="E1" s="12" t="s">
        <v>4</v>
      </c>
      <c r="F1" s="13" t="s">
        <v>0</v>
      </c>
      <c r="G1" s="116" t="s">
        <v>10</v>
      </c>
      <c r="H1" s="2"/>
      <c r="I1" s="30"/>
    </row>
    <row r="2" spans="1:9">
      <c r="A2" s="5" t="s">
        <v>46</v>
      </c>
      <c r="B2" s="18">
        <v>2.6284683339554561E-2</v>
      </c>
      <c r="C2" s="19">
        <v>0.17787234042553191</v>
      </c>
      <c r="D2" s="19">
        <v>3.44E-2</v>
      </c>
      <c r="E2" s="20">
        <v>0.27699999999999997</v>
      </c>
      <c r="F2" s="26">
        <v>1</v>
      </c>
      <c r="G2" s="48" t="s">
        <v>43</v>
      </c>
    </row>
    <row r="3" spans="1:9" ht="15.75" thickBot="1">
      <c r="A3" s="6">
        <v>15</v>
      </c>
      <c r="B3" s="21">
        <v>2.9419840740595459E-2</v>
      </c>
      <c r="C3" s="2">
        <v>0.16638364779874212</v>
      </c>
      <c r="D3" s="2">
        <v>3.44E-2</v>
      </c>
      <c r="E3" s="22">
        <v>0.2908</v>
      </c>
      <c r="F3" s="15">
        <v>2</v>
      </c>
      <c r="G3" s="15"/>
    </row>
    <row r="4" spans="1:9">
      <c r="A4" s="5" t="s">
        <v>8</v>
      </c>
      <c r="B4" s="23">
        <v>3.2714000038829676E-2</v>
      </c>
      <c r="C4" s="24">
        <v>0.15054123711340206</v>
      </c>
      <c r="D4" s="24">
        <v>3.44E-2</v>
      </c>
      <c r="E4" s="25">
        <v>0.30780000000000002</v>
      </c>
      <c r="F4" s="16">
        <v>3</v>
      </c>
      <c r="G4" s="16"/>
    </row>
    <row r="5" spans="1:9" ht="15.75" thickBot="1">
      <c r="A5" s="6">
        <v>3</v>
      </c>
      <c r="B5" s="18">
        <v>2.2836538461538464E-2</v>
      </c>
      <c r="C5" s="19">
        <v>0.36923076923076925</v>
      </c>
      <c r="D5" s="19">
        <v>3.6400000000000002E-2</v>
      </c>
      <c r="E5" s="20">
        <v>0.24989999999999998</v>
      </c>
      <c r="F5" s="26">
        <v>4</v>
      </c>
      <c r="G5" s="117" t="s">
        <v>39</v>
      </c>
    </row>
    <row r="6" spans="1:9" ht="30">
      <c r="A6" s="7" t="s">
        <v>6</v>
      </c>
      <c r="B6" s="21">
        <v>2.7151403589507593E-2</v>
      </c>
      <c r="C6" s="2">
        <v>0.34471544715447161</v>
      </c>
      <c r="D6" s="2">
        <v>3.6400000000000002E-2</v>
      </c>
      <c r="E6" s="22">
        <v>0.2742</v>
      </c>
      <c r="F6" s="15">
        <v>5</v>
      </c>
      <c r="G6" s="15"/>
    </row>
    <row r="7" spans="1:9" ht="15.75" thickBot="1">
      <c r="A7" s="8">
        <v>4</v>
      </c>
      <c r="B7" s="23">
        <v>3.5326086956521736E-2</v>
      </c>
      <c r="C7" s="24">
        <v>0.22080000000000002</v>
      </c>
      <c r="D7" s="24">
        <v>3.6400000000000002E-2</v>
      </c>
      <c r="E7" s="25">
        <v>0.27899999999999997</v>
      </c>
      <c r="F7" s="16">
        <v>6</v>
      </c>
      <c r="G7" s="16"/>
    </row>
    <row r="8" spans="1:9">
      <c r="A8" s="5" t="s">
        <v>7</v>
      </c>
      <c r="B8" s="18">
        <v>2.4010342916948844E-2</v>
      </c>
      <c r="C8" s="19">
        <v>0.17797297297297296</v>
      </c>
      <c r="D8" s="19">
        <v>3.5000000000000003E-2</v>
      </c>
      <c r="E8" s="20">
        <v>0.2334</v>
      </c>
      <c r="F8" s="26">
        <v>7</v>
      </c>
      <c r="G8" s="28" t="s">
        <v>40</v>
      </c>
    </row>
    <row r="9" spans="1:9" ht="15.75" thickBot="1">
      <c r="A9" s="9">
        <v>1</v>
      </c>
      <c r="B9" s="21">
        <v>2.75E-2</v>
      </c>
      <c r="C9" s="2">
        <v>0.16457142857142856</v>
      </c>
      <c r="D9" s="2">
        <v>3.5000000000000003E-2</v>
      </c>
      <c r="E9" s="22">
        <v>0.2586</v>
      </c>
      <c r="F9" s="15">
        <v>8</v>
      </c>
      <c r="G9" s="28"/>
    </row>
    <row r="10" spans="1:9">
      <c r="A10" s="14" t="s">
        <v>44</v>
      </c>
      <c r="B10" s="23">
        <v>3.5162950257289875E-2</v>
      </c>
      <c r="C10" s="24">
        <v>0.14454545454545453</v>
      </c>
      <c r="D10" s="24">
        <v>3.5000000000000003E-2</v>
      </c>
      <c r="E10" s="25">
        <v>0.29330000000000001</v>
      </c>
      <c r="F10" s="16">
        <v>9</v>
      </c>
      <c r="G10" s="16"/>
    </row>
    <row r="11" spans="1:9">
      <c r="B11" s="18">
        <v>2.2166596296519691E-2</v>
      </c>
      <c r="C11" s="19">
        <v>0.238135593220339</v>
      </c>
      <c r="D11" s="19">
        <v>3.6600000000000001E-2</v>
      </c>
      <c r="E11" s="20">
        <v>0.26419999999999999</v>
      </c>
      <c r="F11" s="26">
        <v>10</v>
      </c>
      <c r="G11" s="28" t="s">
        <v>41</v>
      </c>
    </row>
    <row r="12" spans="1:9">
      <c r="B12" s="21">
        <v>2.559384055671891E-2</v>
      </c>
      <c r="C12" s="2">
        <v>0.20196078431372549</v>
      </c>
      <c r="D12" s="2">
        <v>3.6600000000000001E-2</v>
      </c>
      <c r="E12" s="22">
        <v>0.29039999999999999</v>
      </c>
      <c r="F12" s="15">
        <v>11</v>
      </c>
      <c r="G12" s="15"/>
    </row>
    <row r="13" spans="1:9">
      <c r="B13" s="23">
        <v>2.8415463994616016E-2</v>
      </c>
      <c r="C13" s="24">
        <v>0.18081395348837212</v>
      </c>
      <c r="D13" s="24">
        <v>3.6600000000000001E-2</v>
      </c>
      <c r="E13" s="25">
        <v>0.30620000000000003</v>
      </c>
      <c r="F13" s="16">
        <v>12</v>
      </c>
      <c r="G13" s="16"/>
    </row>
    <row r="14" spans="1:9">
      <c r="B14" s="18">
        <v>2.5510204081632657E-2</v>
      </c>
      <c r="C14" s="19">
        <v>0.3</v>
      </c>
      <c r="D14" s="19">
        <v>3.73E-2</v>
      </c>
      <c r="E14" s="20">
        <v>0.25950000000000001</v>
      </c>
      <c r="F14" s="26">
        <v>13</v>
      </c>
      <c r="G14" s="28" t="s">
        <v>42</v>
      </c>
    </row>
    <row r="15" spans="1:9">
      <c r="B15" s="21">
        <v>2.775461584276355E-2</v>
      </c>
      <c r="C15" s="2">
        <v>0.29537671232876711</v>
      </c>
      <c r="D15" s="2">
        <v>3.73E-2</v>
      </c>
      <c r="E15" s="22">
        <v>0.26850000000000002</v>
      </c>
      <c r="F15" s="15">
        <v>14</v>
      </c>
      <c r="G15" s="15"/>
    </row>
    <row r="16" spans="1:9">
      <c r="B16" s="23">
        <v>3.147077713551702E-2</v>
      </c>
      <c r="C16" s="24">
        <v>0.27312138728323698</v>
      </c>
      <c r="D16" s="24">
        <v>3.73E-2</v>
      </c>
      <c r="E16" s="25">
        <v>0.27649999999999997</v>
      </c>
      <c r="F16" s="16">
        <v>15</v>
      </c>
      <c r="G16" s="16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6"/>
  <sheetViews>
    <sheetView workbookViewId="0">
      <selection activeCell="A10" sqref="A10"/>
    </sheetView>
  </sheetViews>
  <sheetFormatPr defaultRowHeight="15"/>
  <cols>
    <col min="1" max="1" width="28.85546875" customWidth="1"/>
    <col min="2" max="2" width="11" customWidth="1"/>
    <col min="23" max="23" width="31.42578125" customWidth="1"/>
  </cols>
  <sheetData>
    <row r="1" spans="1:6" ht="30.75" thickBot="1">
      <c r="A1" s="3" t="s">
        <v>5</v>
      </c>
      <c r="B1" s="98" t="s">
        <v>2</v>
      </c>
      <c r="C1" s="99" t="s">
        <v>3</v>
      </c>
      <c r="D1" s="99" t="s">
        <v>1</v>
      </c>
      <c r="E1" s="100" t="s">
        <v>32</v>
      </c>
      <c r="F1" s="4" t="s">
        <v>0</v>
      </c>
    </row>
    <row r="2" spans="1:6">
      <c r="A2" s="5" t="s">
        <v>9</v>
      </c>
      <c r="B2" s="78">
        <v>2.502263318001904E-2</v>
      </c>
      <c r="C2" s="79">
        <v>0.20798991913149437</v>
      </c>
      <c r="D2" s="80">
        <v>3.6600000000000001E-2</v>
      </c>
      <c r="E2" s="82">
        <v>1.0443333333333416E-2</v>
      </c>
      <c r="F2">
        <v>1</v>
      </c>
    </row>
    <row r="3" spans="1:6" ht="15.75" thickBot="1">
      <c r="A3" s="6">
        <v>14</v>
      </c>
      <c r="B3" s="78">
        <v>3.1615946939418271E-2</v>
      </c>
      <c r="C3" s="79">
        <v>0.1558220406751821</v>
      </c>
      <c r="D3" s="80">
        <v>3.44E-2</v>
      </c>
      <c r="E3" s="82">
        <v>2.6543333333333419E-2</v>
      </c>
      <c r="F3">
        <v>2</v>
      </c>
    </row>
    <row r="4" spans="1:6">
      <c r="A4" s="5" t="s">
        <v>8</v>
      </c>
      <c r="B4" s="78">
        <v>2.7004652275667462E-2</v>
      </c>
      <c r="C4" s="79">
        <v>0.19138736890104885</v>
      </c>
      <c r="D4" s="80">
        <v>3.6600000000000001E-2</v>
      </c>
      <c r="E4" s="82">
        <v>2.2709999999999952E-2</v>
      </c>
      <c r="F4">
        <v>3</v>
      </c>
    </row>
    <row r="5" spans="1:6" ht="15.75" thickBot="1">
      <c r="A5" s="6">
        <v>3</v>
      </c>
      <c r="B5" s="78">
        <v>2.6534381702684611E-2</v>
      </c>
      <c r="C5" s="79">
        <v>0.1949118407052744</v>
      </c>
      <c r="D5" s="80">
        <v>3.6600000000000001E-2</v>
      </c>
      <c r="E5" s="82">
        <v>2.0076666666666632E-2</v>
      </c>
      <c r="F5">
        <v>4</v>
      </c>
    </row>
    <row r="6" spans="1:6" ht="30">
      <c r="A6" s="7" t="s">
        <v>6</v>
      </c>
      <c r="B6" s="78">
        <v>2.7474922848650312E-2</v>
      </c>
      <c r="C6" s="79">
        <v>0.1878628970968233</v>
      </c>
      <c r="D6" s="80">
        <v>3.6600000000000001E-2</v>
      </c>
      <c r="E6" s="82">
        <v>2.5343333333333273E-2</v>
      </c>
      <c r="F6">
        <v>5</v>
      </c>
    </row>
    <row r="7" spans="1:6" ht="15.75" thickBot="1">
      <c r="A7" s="8">
        <v>4</v>
      </c>
      <c r="B7" s="84">
        <v>2.8374788273581829E-2</v>
      </c>
      <c r="C7" s="85">
        <v>0.17021321200767203</v>
      </c>
      <c r="D7" s="86">
        <v>3.44E-2</v>
      </c>
      <c r="E7" s="82">
        <v>1.0610000000000064E-2</v>
      </c>
      <c r="F7">
        <v>6</v>
      </c>
    </row>
    <row r="8" spans="1:6">
      <c r="A8" s="5" t="s">
        <v>7</v>
      </c>
      <c r="B8" s="78">
        <v>3.3885791881074892E-2</v>
      </c>
      <c r="C8" s="79">
        <v>0.14788311688311689</v>
      </c>
      <c r="D8" s="80">
        <v>3.5000000000000003E-2</v>
      </c>
      <c r="E8" s="82">
        <v>1.1926666666666752E-2</v>
      </c>
      <c r="F8">
        <v>7</v>
      </c>
    </row>
    <row r="9" spans="1:6" ht="15.75" thickBot="1">
      <c r="A9" s="9">
        <v>1</v>
      </c>
      <c r="B9" s="78">
        <v>3.1066920389712566E-2</v>
      </c>
      <c r="C9" s="79">
        <v>0.15846244245607211</v>
      </c>
      <c r="D9" s="80">
        <v>3.44E-2</v>
      </c>
      <c r="E9" s="82">
        <v>2.3710000000000064E-2</v>
      </c>
      <c r="F9">
        <v>8</v>
      </c>
    </row>
    <row r="10" spans="1:6">
      <c r="A10" s="14" t="s">
        <v>44</v>
      </c>
      <c r="B10" s="78">
        <v>3.2164973489123977E-2</v>
      </c>
      <c r="C10" s="79">
        <v>0.15318163889429209</v>
      </c>
      <c r="D10" s="80">
        <v>3.44E-2</v>
      </c>
      <c r="E10" s="82">
        <v>2.9376666666666773E-2</v>
      </c>
      <c r="F10">
        <v>9</v>
      </c>
    </row>
    <row r="11" spans="1:6">
      <c r="B11" s="78">
        <v>2.7945193421633163E-2</v>
      </c>
      <c r="C11" s="79">
        <v>0.18433842529259775</v>
      </c>
      <c r="D11" s="80">
        <v>3.6600000000000001E-2</v>
      </c>
      <c r="E11" s="82">
        <v>2.7976666666666594E-2</v>
      </c>
      <c r="F11">
        <v>10</v>
      </c>
    </row>
    <row r="12" spans="1:6">
      <c r="B12" s="78">
        <v>2.8897314507088646E-2</v>
      </c>
      <c r="C12" s="79">
        <v>0.16829842990320706</v>
      </c>
      <c r="D12" s="80">
        <v>3.44E-2</v>
      </c>
      <c r="E12" s="82">
        <v>1.2910000000000088E-2</v>
      </c>
      <c r="F12">
        <v>11</v>
      </c>
    </row>
    <row r="13" spans="1:6">
      <c r="B13" s="78">
        <v>2.9968867290301161E-2</v>
      </c>
      <c r="C13" s="79">
        <v>0.16374324601785212</v>
      </c>
      <c r="D13" s="80">
        <v>3.44E-2</v>
      </c>
      <c r="E13" s="82">
        <v>1.8043333333333356E-2</v>
      </c>
      <c r="F13">
        <v>12</v>
      </c>
    </row>
    <row r="14" spans="1:6">
      <c r="B14" s="78">
        <v>3.0517893840006863E-2</v>
      </c>
      <c r="C14" s="79">
        <v>0.16110284423696211</v>
      </c>
      <c r="D14" s="80">
        <v>3.44E-2</v>
      </c>
      <c r="E14" s="82">
        <v>2.087666666666671E-2</v>
      </c>
      <c r="F14">
        <v>13</v>
      </c>
    </row>
    <row r="15" spans="1:6">
      <c r="B15" s="78">
        <v>2.6064111129701761E-2</v>
      </c>
      <c r="C15" s="79">
        <v>0.19843631250949995</v>
      </c>
      <c r="D15" s="80">
        <v>3.6600000000000001E-2</v>
      </c>
      <c r="E15" s="82">
        <v>1.7443333333333311E-2</v>
      </c>
      <c r="F15">
        <v>14</v>
      </c>
    </row>
    <row r="43" spans="8:30">
      <c r="H43" t="s">
        <v>26</v>
      </c>
    </row>
    <row r="44" spans="8:30">
      <c r="H44" t="s">
        <v>25</v>
      </c>
      <c r="I44">
        <v>0.27559</v>
      </c>
      <c r="Y44" t="s">
        <v>35</v>
      </c>
    </row>
    <row r="45" spans="8:30" ht="15.75" thickBot="1">
      <c r="Y45" t="s">
        <v>29</v>
      </c>
    </row>
    <row r="46" spans="8:30">
      <c r="H46" s="10" t="s">
        <v>2</v>
      </c>
      <c r="I46" s="11" t="s">
        <v>3</v>
      </c>
      <c r="J46" s="11" t="s">
        <v>1</v>
      </c>
      <c r="K46" s="12" t="s">
        <v>4</v>
      </c>
      <c r="L46" s="4" t="s">
        <v>0</v>
      </c>
      <c r="M46" s="65" t="s">
        <v>27</v>
      </c>
      <c r="R46" s="10" t="s">
        <v>2</v>
      </c>
      <c r="S46" s="11" t="s">
        <v>3</v>
      </c>
      <c r="T46" s="11" t="s">
        <v>1</v>
      </c>
      <c r="U46" s="65" t="s">
        <v>32</v>
      </c>
      <c r="V46" s="65" t="s">
        <v>33</v>
      </c>
      <c r="Y46" s="97" t="s">
        <v>2</v>
      </c>
      <c r="Z46" s="97" t="s">
        <v>3</v>
      </c>
      <c r="AA46" s="97" t="s">
        <v>1</v>
      </c>
      <c r="AB46" s="97" t="s">
        <v>32</v>
      </c>
      <c r="AC46" s="97" t="s">
        <v>33</v>
      </c>
      <c r="AD46" s="97" t="s">
        <v>34</v>
      </c>
    </row>
    <row r="47" spans="8:30">
      <c r="H47" s="66">
        <v>2.4591952430790702E-2</v>
      </c>
      <c r="I47" s="67">
        <v>0.17573938223938224</v>
      </c>
      <c r="J47" s="68">
        <v>3.5000000000000003E-2</v>
      </c>
      <c r="K47" s="69">
        <v>0.23760000000000001</v>
      </c>
      <c r="L47" s="70">
        <v>25</v>
      </c>
      <c r="M47" s="70">
        <f t="shared" ref="M47:M78" si="0">K47-$I$44</f>
        <v>-3.7989999999999996E-2</v>
      </c>
      <c r="R47" s="66">
        <v>2.4591952430790702E-2</v>
      </c>
      <c r="S47" s="67">
        <v>0.17573938223938224</v>
      </c>
      <c r="T47" s="68">
        <v>3.5000000000000003E-2</v>
      </c>
      <c r="U47">
        <f>-1*M47</f>
        <v>3.7989999999999996E-2</v>
      </c>
      <c r="V47" s="72">
        <v>1</v>
      </c>
      <c r="Y47" s="70">
        <v>2.517356194463256E-2</v>
      </c>
      <c r="Z47" s="70">
        <v>0.17350579150579151</v>
      </c>
      <c r="AA47" s="70">
        <v>3.5000000000000003E-2</v>
      </c>
      <c r="AB47" s="70">
        <v>3.3789999999999987E-2</v>
      </c>
      <c r="AC47">
        <v>2</v>
      </c>
      <c r="AD47">
        <f t="shared" ref="AD47:AD59" ca="1" si="1">RAND()</f>
        <v>0.15524555697177655</v>
      </c>
    </row>
    <row r="48" spans="8:30">
      <c r="H48" s="71">
        <v>2.517356194463256E-2</v>
      </c>
      <c r="I48" s="72">
        <v>0.17350579150579151</v>
      </c>
      <c r="J48" s="73">
        <v>3.5000000000000003E-2</v>
      </c>
      <c r="K48" s="74">
        <v>0.24180000000000001</v>
      </c>
      <c r="L48" s="70">
        <v>1</v>
      </c>
      <c r="M48" s="70">
        <f t="shared" si="0"/>
        <v>-3.3789999999999987E-2</v>
      </c>
      <c r="R48" s="71">
        <v>2.517356194463256E-2</v>
      </c>
      <c r="S48" s="72">
        <v>0.17350579150579151</v>
      </c>
      <c r="T48" s="73">
        <v>3.5000000000000003E-2</v>
      </c>
      <c r="U48">
        <f t="shared" ref="U48:U59" si="2">-1*M48</f>
        <v>3.3789999999999987E-2</v>
      </c>
      <c r="V48" s="72">
        <v>2</v>
      </c>
      <c r="Y48" s="70">
        <v>2.6336780972316277E-2</v>
      </c>
      <c r="Z48" s="70">
        <v>0.16903861003861007</v>
      </c>
      <c r="AA48" s="70">
        <v>3.5000000000000003E-2</v>
      </c>
      <c r="AB48" s="70">
        <v>2.5389999999999968E-2</v>
      </c>
      <c r="AC48">
        <v>4</v>
      </c>
      <c r="AD48">
        <f t="shared" ca="1" si="1"/>
        <v>0.78054664408845897</v>
      </c>
    </row>
    <row r="49" spans="4:30">
      <c r="H49" s="71">
        <v>2.5755171458474418E-2</v>
      </c>
      <c r="I49" s="72">
        <v>0.17127220077220079</v>
      </c>
      <c r="J49" s="73">
        <v>3.5000000000000003E-2</v>
      </c>
      <c r="K49" s="74">
        <v>0.24600000000000002</v>
      </c>
      <c r="L49" s="70">
        <v>48</v>
      </c>
      <c r="M49" s="70">
        <f t="shared" si="0"/>
        <v>-2.9589999999999977E-2</v>
      </c>
      <c r="R49" s="71">
        <v>2.5755171458474418E-2</v>
      </c>
      <c r="S49" s="72">
        <v>0.17127220077220079</v>
      </c>
      <c r="T49" s="73">
        <v>3.5000000000000003E-2</v>
      </c>
      <c r="U49">
        <f t="shared" si="2"/>
        <v>2.9589999999999977E-2</v>
      </c>
      <c r="V49" s="72">
        <v>3</v>
      </c>
      <c r="Y49" s="70">
        <v>2.3555682649533317E-2</v>
      </c>
      <c r="Z49" s="70">
        <v>0.36514488221805297</v>
      </c>
      <c r="AA49" s="70">
        <v>3.6400000000000002E-2</v>
      </c>
      <c r="AB49" s="70">
        <v>2.1639999999999993E-2</v>
      </c>
      <c r="AC49">
        <v>5</v>
      </c>
      <c r="AD49">
        <f t="shared" ca="1" si="1"/>
        <v>0.93656124402213958</v>
      </c>
    </row>
    <row r="50" spans="4:30">
      <c r="F50" t="s">
        <v>29</v>
      </c>
      <c r="H50" s="71">
        <v>2.6336780972316277E-2</v>
      </c>
      <c r="I50" s="72">
        <v>0.16903861003861007</v>
      </c>
      <c r="J50" s="73">
        <v>3.5000000000000003E-2</v>
      </c>
      <c r="K50" s="74">
        <v>0.25020000000000003</v>
      </c>
      <c r="L50" s="70">
        <v>46</v>
      </c>
      <c r="M50" s="70">
        <f t="shared" si="0"/>
        <v>-2.5389999999999968E-2</v>
      </c>
      <c r="O50" s="65" t="s">
        <v>28</v>
      </c>
      <c r="R50" s="71">
        <v>2.6336780972316277E-2</v>
      </c>
      <c r="S50" s="72">
        <v>0.16903861003861007</v>
      </c>
      <c r="T50" s="73">
        <v>3.5000000000000003E-2</v>
      </c>
      <c r="U50">
        <f t="shared" si="2"/>
        <v>2.5389999999999968E-2</v>
      </c>
      <c r="V50" s="72">
        <v>4</v>
      </c>
      <c r="Y50" s="70">
        <v>2.5884272708487806E-2</v>
      </c>
      <c r="Z50" s="70">
        <v>0.29922945205479451</v>
      </c>
      <c r="AA50" s="70">
        <v>3.73E-2</v>
      </c>
      <c r="AB50" s="70">
        <v>1.4589999999999992E-2</v>
      </c>
      <c r="AC50">
        <v>8</v>
      </c>
      <c r="AD50">
        <f t="shared" ca="1" si="1"/>
        <v>0.50610650791474754</v>
      </c>
    </row>
    <row r="51" spans="4:30">
      <c r="D51" t="s">
        <v>37</v>
      </c>
      <c r="H51" s="71">
        <v>2.3555682649533317E-2</v>
      </c>
      <c r="I51" s="72">
        <v>0.36514488221805297</v>
      </c>
      <c r="J51" s="73">
        <v>3.6400000000000002E-2</v>
      </c>
      <c r="K51" s="74">
        <v>0.25395000000000001</v>
      </c>
      <c r="L51" s="70">
        <v>10</v>
      </c>
      <c r="M51" s="70">
        <f t="shared" si="0"/>
        <v>-2.1639999999999993E-2</v>
      </c>
      <c r="O51">
        <f>SUM(M47:M59)/13</f>
        <v>-2.0098974358974349E-2</v>
      </c>
      <c r="R51" s="71">
        <v>2.3555682649533317E-2</v>
      </c>
      <c r="S51" s="72">
        <v>0.36514488221805297</v>
      </c>
      <c r="T51" s="73">
        <v>3.6400000000000002E-2</v>
      </c>
      <c r="U51">
        <f t="shared" si="2"/>
        <v>2.1639999999999993E-2</v>
      </c>
      <c r="V51" s="72">
        <v>5</v>
      </c>
      <c r="Y51" s="70">
        <v>2.4993971025523025E-2</v>
      </c>
      <c r="Z51" s="70">
        <v>0.3569731081926204</v>
      </c>
      <c r="AA51" s="70">
        <v>3.6400000000000002E-2</v>
      </c>
      <c r="AB51" s="70">
        <v>1.3539999999999996E-2</v>
      </c>
      <c r="AC51">
        <v>9</v>
      </c>
      <c r="AD51">
        <f t="shared" ca="1" si="1"/>
        <v>0.95298216182449291</v>
      </c>
    </row>
    <row r="52" spans="4:30">
      <c r="H52" s="71">
        <v>2.6918390486158135E-2</v>
      </c>
      <c r="I52" s="72">
        <v>0.16680501930501934</v>
      </c>
      <c r="J52" s="73">
        <v>3.5000000000000003E-2</v>
      </c>
      <c r="K52" s="74">
        <v>0.25440000000000002</v>
      </c>
      <c r="L52" s="70">
        <v>33</v>
      </c>
      <c r="M52" s="70">
        <f t="shared" si="0"/>
        <v>-2.1189999999999987E-2</v>
      </c>
      <c r="O52">
        <f>I44+O51</f>
        <v>0.25549102564102566</v>
      </c>
      <c r="R52" s="71">
        <v>2.6918390486158135E-2</v>
      </c>
      <c r="S52" s="72">
        <v>0.16680501930501934</v>
      </c>
      <c r="T52" s="73">
        <v>3.5000000000000003E-2</v>
      </c>
      <c r="U52">
        <f t="shared" si="2"/>
        <v>2.1189999999999987E-2</v>
      </c>
      <c r="V52" s="72">
        <v>6</v>
      </c>
      <c r="Y52" s="70">
        <v>2.4274826837528171E-2</v>
      </c>
      <c r="Z52" s="70">
        <v>0.36105899520533669</v>
      </c>
      <c r="AA52" s="70">
        <v>3.6400000000000002E-2</v>
      </c>
      <c r="AB52" s="70">
        <v>1.7589999999999995E-2</v>
      </c>
      <c r="AC52">
        <v>7</v>
      </c>
      <c r="AD52">
        <f t="shared" ca="1" si="1"/>
        <v>0.35335254594556176</v>
      </c>
    </row>
    <row r="53" spans="4:30">
      <c r="H53" s="71">
        <v>2.4274826837528171E-2</v>
      </c>
      <c r="I53" s="72">
        <v>0.36105899520533669</v>
      </c>
      <c r="J53" s="73">
        <v>3.6400000000000002E-2</v>
      </c>
      <c r="K53" s="75">
        <v>0.25800000000000001</v>
      </c>
      <c r="L53" s="70">
        <v>27</v>
      </c>
      <c r="M53" s="70">
        <f t="shared" si="0"/>
        <v>-1.7589999999999995E-2</v>
      </c>
      <c r="R53" s="71">
        <v>2.4274826837528171E-2</v>
      </c>
      <c r="S53" s="72">
        <v>0.36105899520533669</v>
      </c>
      <c r="T53" s="73">
        <v>3.6400000000000002E-2</v>
      </c>
      <c r="U53">
        <f t="shared" si="2"/>
        <v>1.7589999999999995E-2</v>
      </c>
      <c r="V53" s="72">
        <v>7</v>
      </c>
      <c r="Y53" s="70">
        <v>2.6258341335342956E-2</v>
      </c>
      <c r="Z53" s="70">
        <v>0.29845890410958903</v>
      </c>
      <c r="AA53" s="70">
        <v>3.73E-2</v>
      </c>
      <c r="AB53" s="70">
        <v>1.3089999999999991E-2</v>
      </c>
      <c r="AC53">
        <v>10</v>
      </c>
      <c r="AD53">
        <f t="shared" ca="1" si="1"/>
        <v>0.45104129422670258</v>
      </c>
    </row>
    <row r="54" spans="4:30">
      <c r="H54" s="71">
        <v>2.5884272708487806E-2</v>
      </c>
      <c r="I54" s="72">
        <v>0.29922945205479451</v>
      </c>
      <c r="J54" s="73">
        <v>3.73E-2</v>
      </c>
      <c r="K54" s="74">
        <v>0.26100000000000001</v>
      </c>
      <c r="L54" s="70">
        <v>22</v>
      </c>
      <c r="M54" s="76">
        <f t="shared" si="0"/>
        <v>-1.4589999999999992E-2</v>
      </c>
      <c r="R54" s="71">
        <v>2.5884272708487806E-2</v>
      </c>
      <c r="S54" s="72">
        <v>0.29922945205479451</v>
      </c>
      <c r="T54" s="73">
        <v>3.73E-2</v>
      </c>
      <c r="U54">
        <f t="shared" si="2"/>
        <v>1.4589999999999992E-2</v>
      </c>
      <c r="V54" s="72">
        <v>8</v>
      </c>
      <c r="Y54" s="70">
        <v>2.6632409962198105E-2</v>
      </c>
      <c r="Z54" s="70">
        <v>0.29768835616438355</v>
      </c>
      <c r="AA54" s="70">
        <v>3.73E-2</v>
      </c>
      <c r="AB54" s="70">
        <v>1.1589999999999989E-2</v>
      </c>
      <c r="AC54">
        <v>11</v>
      </c>
      <c r="AD54">
        <f t="shared" ca="1" si="1"/>
        <v>0.16446688148359545</v>
      </c>
    </row>
    <row r="55" spans="4:30">
      <c r="H55" s="71">
        <v>2.4993971025523025E-2</v>
      </c>
      <c r="I55" s="72">
        <v>0.3569731081926204</v>
      </c>
      <c r="J55" s="73">
        <v>3.6400000000000002E-2</v>
      </c>
      <c r="K55" s="74">
        <v>0.26205000000000001</v>
      </c>
      <c r="L55" s="70">
        <v>44</v>
      </c>
      <c r="M55" s="70">
        <f t="shared" si="0"/>
        <v>-1.3539999999999996E-2</v>
      </c>
      <c r="R55" s="71">
        <v>2.4993971025523025E-2</v>
      </c>
      <c r="S55" s="72">
        <v>0.3569731081926204</v>
      </c>
      <c r="T55" s="73">
        <v>3.6400000000000002E-2</v>
      </c>
      <c r="U55">
        <f t="shared" si="2"/>
        <v>1.3539999999999996E-2</v>
      </c>
      <c r="V55" s="72">
        <v>9</v>
      </c>
      <c r="Y55" s="70">
        <v>2.6918390486158135E-2</v>
      </c>
      <c r="Z55" s="70">
        <v>0.16680501930501934</v>
      </c>
      <c r="AA55" s="70">
        <v>3.5000000000000003E-2</v>
      </c>
      <c r="AB55" s="70">
        <v>2.1189999999999987E-2</v>
      </c>
      <c r="AC55">
        <v>6</v>
      </c>
      <c r="AD55">
        <f t="shared" ca="1" si="1"/>
        <v>0.26177557039667843</v>
      </c>
    </row>
    <row r="56" spans="4:30">
      <c r="H56" s="71">
        <v>2.6258341335342956E-2</v>
      </c>
      <c r="I56" s="72">
        <v>0.29845890410958903</v>
      </c>
      <c r="J56" s="73">
        <v>3.73E-2</v>
      </c>
      <c r="K56" s="74">
        <v>0.26250000000000001</v>
      </c>
      <c r="L56" s="70">
        <v>49</v>
      </c>
      <c r="M56" s="70">
        <f t="shared" si="0"/>
        <v>-1.3089999999999991E-2</v>
      </c>
      <c r="R56" s="71">
        <v>2.6258341335342956E-2</v>
      </c>
      <c r="S56" s="72">
        <v>0.29845890410958903</v>
      </c>
      <c r="T56" s="73">
        <v>3.73E-2</v>
      </c>
      <c r="U56">
        <f t="shared" si="2"/>
        <v>1.3089999999999991E-2</v>
      </c>
      <c r="V56" s="72">
        <v>10</v>
      </c>
      <c r="Y56" s="70">
        <v>2.7006478589053255E-2</v>
      </c>
      <c r="Z56" s="70">
        <v>0.29691780821917807</v>
      </c>
      <c r="AA56" s="70">
        <v>3.73E-2</v>
      </c>
      <c r="AB56" s="70">
        <v>1.0089999999999988E-2</v>
      </c>
      <c r="AC56">
        <v>13</v>
      </c>
      <c r="AD56">
        <f t="shared" ca="1" si="1"/>
        <v>2.6505662928459017E-2</v>
      </c>
    </row>
    <row r="57" spans="4:30">
      <c r="H57" s="71">
        <v>2.6632409962198105E-2</v>
      </c>
      <c r="I57" s="72">
        <v>0.29768835616438355</v>
      </c>
      <c r="J57" s="73">
        <v>3.73E-2</v>
      </c>
      <c r="K57" s="74">
        <v>0.26400000000000001</v>
      </c>
      <c r="L57" s="70">
        <v>31</v>
      </c>
      <c r="M57" s="70">
        <f t="shared" si="0"/>
        <v>-1.1589999999999989E-2</v>
      </c>
      <c r="R57" s="71">
        <v>2.6632409962198105E-2</v>
      </c>
      <c r="S57" s="72">
        <v>0.29768835616438355</v>
      </c>
      <c r="T57" s="73">
        <v>3.73E-2</v>
      </c>
      <c r="U57">
        <f t="shared" si="2"/>
        <v>1.1589999999999989E-2</v>
      </c>
      <c r="V57" s="72">
        <v>11</v>
      </c>
      <c r="Y57" s="70">
        <v>2.4591952430790702E-2</v>
      </c>
      <c r="Z57" s="70">
        <v>0.17573938223938224</v>
      </c>
      <c r="AA57" s="70">
        <v>3.5000000000000003E-2</v>
      </c>
      <c r="AB57" s="70">
        <v>3.7989999999999996E-2</v>
      </c>
      <c r="AC57">
        <v>1</v>
      </c>
      <c r="AD57">
        <f t="shared" ca="1" si="1"/>
        <v>0.40761932146282431</v>
      </c>
    </row>
    <row r="58" spans="4:30">
      <c r="H58" s="71">
        <v>2.877715837621498E-2</v>
      </c>
      <c r="I58" s="72">
        <v>0.16123376623376623</v>
      </c>
      <c r="J58" s="73">
        <v>3.5000000000000003E-2</v>
      </c>
      <c r="K58" s="74">
        <v>0.2643833333333333</v>
      </c>
      <c r="L58" s="70">
        <v>23</v>
      </c>
      <c r="M58" s="70">
        <f t="shared" si="0"/>
        <v>-1.1206666666666698E-2</v>
      </c>
      <c r="R58" s="71">
        <v>2.877715837621498E-2</v>
      </c>
      <c r="S58" s="72">
        <v>0.16123376623376623</v>
      </c>
      <c r="T58" s="73">
        <v>3.5000000000000003E-2</v>
      </c>
      <c r="U58">
        <f t="shared" si="2"/>
        <v>1.1206666666666698E-2</v>
      </c>
      <c r="V58" s="72">
        <v>12</v>
      </c>
      <c r="Y58" s="70">
        <v>2.5755171458474418E-2</v>
      </c>
      <c r="Z58" s="70">
        <v>0.17127220077220079</v>
      </c>
      <c r="AA58" s="70">
        <v>3.5000000000000003E-2</v>
      </c>
      <c r="AB58" s="70">
        <v>2.9589999999999977E-2</v>
      </c>
      <c r="AC58">
        <v>3</v>
      </c>
      <c r="AD58">
        <f t="shared" ca="1" si="1"/>
        <v>0.36492820545061733</v>
      </c>
    </row>
    <row r="59" spans="4:30">
      <c r="H59" s="71">
        <v>2.7006478589053255E-2</v>
      </c>
      <c r="I59" s="72">
        <v>0.29691780821917807</v>
      </c>
      <c r="J59" s="73">
        <v>3.73E-2</v>
      </c>
      <c r="K59" s="77">
        <v>0.26550000000000001</v>
      </c>
      <c r="L59" s="70">
        <v>42</v>
      </c>
      <c r="M59" s="70">
        <f t="shared" si="0"/>
        <v>-1.0089999999999988E-2</v>
      </c>
      <c r="R59" s="71">
        <v>2.7006478589053255E-2</v>
      </c>
      <c r="S59" s="72">
        <v>0.29691780821917807</v>
      </c>
      <c r="T59" s="73">
        <v>3.73E-2</v>
      </c>
      <c r="U59">
        <f t="shared" si="2"/>
        <v>1.0089999999999988E-2</v>
      </c>
      <c r="V59" s="72">
        <v>13</v>
      </c>
      <c r="Y59" s="70">
        <v>2.877715837621498E-2</v>
      </c>
      <c r="Z59" s="70">
        <v>0.16123376623376623</v>
      </c>
      <c r="AA59" s="70">
        <v>3.5000000000000003E-2</v>
      </c>
      <c r="AB59" s="70">
        <v>1.1206666666666698E-2</v>
      </c>
      <c r="AC59">
        <v>12</v>
      </c>
      <c r="AD59">
        <f t="shared" ca="1" si="1"/>
        <v>0.63725035295711296</v>
      </c>
    </row>
    <row r="60" spans="4:30">
      <c r="H60" s="90">
        <v>2.5713115213517879E-2</v>
      </c>
      <c r="I60" s="91">
        <v>0.35288722117990412</v>
      </c>
      <c r="J60" s="92">
        <v>3.6400000000000002E-2</v>
      </c>
      <c r="K60" s="93">
        <v>0.2661</v>
      </c>
      <c r="L60" s="94">
        <v>34</v>
      </c>
      <c r="M60" s="94">
        <f t="shared" si="0"/>
        <v>-9.4899999999999984E-3</v>
      </c>
    </row>
    <row r="61" spans="4:30" ht="15.75" thickBot="1">
      <c r="H61" s="90">
        <v>2.7380547215908404E-2</v>
      </c>
      <c r="I61" s="91">
        <v>0.29614726027397259</v>
      </c>
      <c r="J61" s="92">
        <v>3.73E-2</v>
      </c>
      <c r="K61" s="93">
        <v>0.26700000000000002</v>
      </c>
      <c r="L61" s="94">
        <v>9</v>
      </c>
      <c r="M61" s="94">
        <f t="shared" si="0"/>
        <v>-8.5899999999999865E-3</v>
      </c>
    </row>
    <row r="62" spans="4:30">
      <c r="H62" s="90">
        <v>2.2737803673219561E-2</v>
      </c>
      <c r="I62" s="91">
        <v>0.23210645840257008</v>
      </c>
      <c r="J62" s="92">
        <v>3.6600000000000001E-2</v>
      </c>
      <c r="K62" s="93">
        <v>0.26856666666666668</v>
      </c>
      <c r="L62" s="94">
        <v>50</v>
      </c>
      <c r="M62" s="94">
        <f t="shared" si="0"/>
        <v>-7.0233333333333259E-3</v>
      </c>
      <c r="R62" s="10" t="s">
        <v>2</v>
      </c>
      <c r="S62" s="11" t="s">
        <v>3</v>
      </c>
      <c r="T62" s="11" t="s">
        <v>1</v>
      </c>
      <c r="U62" s="12" t="s">
        <v>4</v>
      </c>
      <c r="V62" s="13" t="s">
        <v>0</v>
      </c>
      <c r="W62" s="17" t="s">
        <v>10</v>
      </c>
      <c r="X62" s="65" t="s">
        <v>32</v>
      </c>
    </row>
    <row r="63" spans="4:30">
      <c r="H63" s="90">
        <v>2.837397605822246E-2</v>
      </c>
      <c r="I63" s="91">
        <v>0.29166749148784543</v>
      </c>
      <c r="J63" s="92">
        <v>3.73E-2</v>
      </c>
      <c r="K63" s="93">
        <v>0.26983333333333337</v>
      </c>
      <c r="L63" s="94">
        <v>13</v>
      </c>
      <c r="M63" s="94">
        <f t="shared" si="0"/>
        <v>-5.7566666666666322E-3</v>
      </c>
      <c r="R63" s="18">
        <v>2.6284683339554561E-2</v>
      </c>
      <c r="S63" s="19">
        <v>0.17787234042553191</v>
      </c>
      <c r="T63" s="19">
        <v>3.44E-2</v>
      </c>
      <c r="U63" s="20">
        <v>0.27699999999999997</v>
      </c>
      <c r="V63" s="26">
        <v>1</v>
      </c>
      <c r="W63" s="27" t="s">
        <v>11</v>
      </c>
    </row>
    <row r="64" spans="4:30">
      <c r="H64" s="90">
        <v>2.6432259401512732E-2</v>
      </c>
      <c r="I64" s="91">
        <v>0.34880133416718784</v>
      </c>
      <c r="J64" s="92">
        <v>3.6400000000000002E-2</v>
      </c>
      <c r="K64" s="93">
        <v>0.27015</v>
      </c>
      <c r="L64" s="94">
        <v>17</v>
      </c>
      <c r="M64" s="94">
        <f t="shared" si="0"/>
        <v>-5.4400000000000004E-3</v>
      </c>
      <c r="R64" s="21">
        <v>2.9419840740595459E-2</v>
      </c>
      <c r="S64" s="2">
        <v>0.16638364779874212</v>
      </c>
      <c r="T64" s="2">
        <v>3.44E-2</v>
      </c>
      <c r="U64" s="80">
        <v>0.2908</v>
      </c>
      <c r="V64" s="15">
        <v>2</v>
      </c>
      <c r="W64" s="15"/>
      <c r="X64" s="82">
        <f>ABS(U64-$I$44)</f>
        <v>1.5210000000000001E-2</v>
      </c>
    </row>
    <row r="65" spans="6:25">
      <c r="H65" s="90">
        <v>3.005431675242996E-2</v>
      </c>
      <c r="I65" s="91">
        <v>0.1578961038961039</v>
      </c>
      <c r="J65" s="92">
        <v>3.5000000000000003E-2</v>
      </c>
      <c r="K65" s="93">
        <v>0.27016666666666667</v>
      </c>
      <c r="L65" s="94">
        <v>35</v>
      </c>
      <c r="M65" s="94">
        <f t="shared" si="0"/>
        <v>-5.4233333333333356E-3</v>
      </c>
      <c r="R65" s="23">
        <v>3.2714000038829676E-2</v>
      </c>
      <c r="S65" s="24">
        <v>0.15054123711340206</v>
      </c>
      <c r="T65" s="24">
        <v>3.44E-2</v>
      </c>
      <c r="U65" s="102">
        <v>0.30780000000000002</v>
      </c>
      <c r="V65" s="16">
        <v>3</v>
      </c>
      <c r="W65" s="16"/>
      <c r="X65" s="82">
        <f t="shared" ref="X65:X66" si="3">ABS(U65-$I$44)</f>
        <v>3.2210000000000016E-2</v>
      </c>
    </row>
    <row r="66" spans="6:25">
      <c r="H66" s="90">
        <v>2.8993336273681371E-2</v>
      </c>
      <c r="I66" s="91">
        <v>0.28795827064692375</v>
      </c>
      <c r="J66" s="92">
        <v>3.73E-2</v>
      </c>
      <c r="K66" s="93">
        <v>0.27116666666666667</v>
      </c>
      <c r="L66" s="94">
        <v>20</v>
      </c>
      <c r="M66" s="94">
        <f t="shared" si="0"/>
        <v>-4.4233333333333347E-3</v>
      </c>
      <c r="R66" s="18">
        <v>2.2836538461538464E-2</v>
      </c>
      <c r="S66" s="19">
        <v>0.36923076923076925</v>
      </c>
      <c r="T66" s="19">
        <v>3.6400000000000002E-2</v>
      </c>
      <c r="U66" s="68">
        <v>0.24989999999999998</v>
      </c>
      <c r="V66" s="26">
        <v>4</v>
      </c>
      <c r="W66" s="27" t="s">
        <v>12</v>
      </c>
      <c r="X66" s="70">
        <f t="shared" si="3"/>
        <v>2.5690000000000018E-2</v>
      </c>
    </row>
    <row r="67" spans="6:25">
      <c r="H67" s="90">
        <v>2.9612696489140281E-2</v>
      </c>
      <c r="I67" s="91">
        <v>0.28424904980600207</v>
      </c>
      <c r="J67" s="92">
        <v>3.73E-2</v>
      </c>
      <c r="K67" s="93">
        <v>0.27249999999999996</v>
      </c>
      <c r="L67" s="94">
        <v>16</v>
      </c>
      <c r="M67" s="94">
        <f t="shared" si="0"/>
        <v>-3.0900000000000372E-3</v>
      </c>
      <c r="R67" s="21">
        <v>2.7151403589507593E-2</v>
      </c>
      <c r="S67" s="2">
        <v>0.34471544715447161</v>
      </c>
      <c r="T67" s="2">
        <v>3.6400000000000002E-2</v>
      </c>
      <c r="U67" s="22">
        <v>0.2742</v>
      </c>
      <c r="V67" s="15">
        <v>5</v>
      </c>
      <c r="W67" s="15"/>
    </row>
    <row r="68" spans="6:25">
      <c r="H68" s="90">
        <v>2.3309011049919431E-2</v>
      </c>
      <c r="I68" s="91">
        <v>0.22607732358480115</v>
      </c>
      <c r="J68" s="92">
        <v>3.6600000000000001E-2</v>
      </c>
      <c r="K68" s="93">
        <v>0.27293333333333336</v>
      </c>
      <c r="L68" s="94">
        <v>2</v>
      </c>
      <c r="M68" s="94">
        <f t="shared" si="0"/>
        <v>-2.6566666666666405E-3</v>
      </c>
      <c r="R68" s="23">
        <v>3.5326086956521736E-2</v>
      </c>
      <c r="S68" s="24">
        <v>0.22080000000000002</v>
      </c>
      <c r="T68" s="24">
        <v>3.6400000000000002E-2</v>
      </c>
      <c r="U68" s="25">
        <v>0.27899999999999997</v>
      </c>
      <c r="V68" s="16">
        <v>6</v>
      </c>
      <c r="W68" s="16"/>
    </row>
    <row r="69" spans="6:25">
      <c r="F69" t="s">
        <v>30</v>
      </c>
      <c r="H69" s="90">
        <v>3.0232056704599192E-2</v>
      </c>
      <c r="I69" s="91">
        <v>0.2805398289650804</v>
      </c>
      <c r="J69" s="92">
        <v>3.73E-2</v>
      </c>
      <c r="K69" s="93">
        <v>0.27383333333333326</v>
      </c>
      <c r="L69" s="94">
        <v>28</v>
      </c>
      <c r="M69" s="94">
        <f t="shared" si="0"/>
        <v>-1.7566666666667397E-3</v>
      </c>
      <c r="R69" s="18">
        <v>2.4010342916948844E-2</v>
      </c>
      <c r="S69" s="19">
        <v>0.17797297297297296</v>
      </c>
      <c r="T69" s="19">
        <v>3.5000000000000003E-2</v>
      </c>
      <c r="U69" s="68">
        <v>0.2334</v>
      </c>
      <c r="V69" s="26">
        <v>7</v>
      </c>
      <c r="W69" s="27" t="s">
        <v>13</v>
      </c>
      <c r="X69" s="70">
        <f t="shared" ref="X69:X75" si="4">ABS(U69-$I$44)</f>
        <v>4.2190000000000005E-2</v>
      </c>
    </row>
    <row r="70" spans="6:25">
      <c r="H70" s="90">
        <v>2.8513850817343284E-2</v>
      </c>
      <c r="I70" s="91">
        <v>0.32406287262872635</v>
      </c>
      <c r="J70" s="92">
        <v>3.6400000000000002E-2</v>
      </c>
      <c r="K70" s="93">
        <v>0.27500000000000002</v>
      </c>
      <c r="L70" s="94">
        <v>14</v>
      </c>
      <c r="M70" s="94">
        <f t="shared" si="0"/>
        <v>-5.8999999999997943E-4</v>
      </c>
      <c r="R70" s="21">
        <v>2.75E-2</v>
      </c>
      <c r="S70" s="2">
        <v>0.16457142857142856</v>
      </c>
      <c r="T70" s="2">
        <v>3.5000000000000003E-2</v>
      </c>
      <c r="U70" s="73">
        <v>0.2586</v>
      </c>
      <c r="V70" s="15">
        <v>8</v>
      </c>
      <c r="W70" s="28"/>
      <c r="X70" s="70">
        <f t="shared" si="4"/>
        <v>1.6990000000000005E-2</v>
      </c>
    </row>
    <row r="71" spans="6:25">
      <c r="H71" s="90">
        <v>3.0851416920058102E-2</v>
      </c>
      <c r="I71" s="91">
        <v>0.27683060812415872</v>
      </c>
      <c r="J71" s="92">
        <v>3.73E-2</v>
      </c>
      <c r="K71" s="93">
        <v>0.27516666666666656</v>
      </c>
      <c r="L71" s="94">
        <v>45</v>
      </c>
      <c r="M71" s="94">
        <f t="shared" si="0"/>
        <v>-4.2333333333344214E-4</v>
      </c>
      <c r="R71" s="23">
        <v>3.5162950257289875E-2</v>
      </c>
      <c r="S71" s="24">
        <v>0.14454545454545453</v>
      </c>
      <c r="T71" s="24">
        <v>3.5000000000000003E-2</v>
      </c>
      <c r="U71" s="102">
        <v>0.29330000000000001</v>
      </c>
      <c r="V71" s="16">
        <v>9</v>
      </c>
      <c r="W71" s="16"/>
      <c r="X71" s="82">
        <f t="shared" si="4"/>
        <v>1.7710000000000004E-2</v>
      </c>
    </row>
    <row r="72" spans="6:25">
      <c r="H72" s="90">
        <v>2.9876298045178974E-2</v>
      </c>
      <c r="I72" s="91">
        <v>0.30341029810298109</v>
      </c>
      <c r="J72" s="92">
        <v>3.6400000000000002E-2</v>
      </c>
      <c r="K72" s="95">
        <v>0.27580000000000005</v>
      </c>
      <c r="L72" s="94">
        <v>8</v>
      </c>
      <c r="M72" s="94">
        <f t="shared" si="0"/>
        <v>2.1000000000004349E-4</v>
      </c>
      <c r="R72" s="18">
        <v>2.2166596296519691E-2</v>
      </c>
      <c r="S72" s="19">
        <v>0.238135593220339</v>
      </c>
      <c r="T72" s="19">
        <v>3.6600000000000001E-2</v>
      </c>
      <c r="U72" s="68">
        <v>0.26419999999999999</v>
      </c>
      <c r="V72" s="26">
        <v>10</v>
      </c>
      <c r="W72" s="27" t="s">
        <v>14</v>
      </c>
      <c r="X72" s="70">
        <f t="shared" si="4"/>
        <v>1.1390000000000011E-2</v>
      </c>
    </row>
    <row r="73" spans="6:25">
      <c r="H73" s="90">
        <v>3.1331475128644939E-2</v>
      </c>
      <c r="I73" s="91">
        <v>0.15455844155844156</v>
      </c>
      <c r="J73" s="92">
        <v>3.5000000000000003E-2</v>
      </c>
      <c r="K73" s="93">
        <v>0.27595000000000003</v>
      </c>
      <c r="L73" s="94">
        <v>39</v>
      </c>
      <c r="M73" s="94">
        <f t="shared" si="0"/>
        <v>3.6000000000002697E-4</v>
      </c>
      <c r="R73" s="21">
        <v>2.559384055671891E-2</v>
      </c>
      <c r="S73" s="2">
        <v>0.20196078431372549</v>
      </c>
      <c r="T73" s="2">
        <v>3.6600000000000001E-2</v>
      </c>
      <c r="U73" s="80">
        <v>0.29039999999999999</v>
      </c>
      <c r="V73" s="15">
        <v>11</v>
      </c>
      <c r="W73" s="15"/>
      <c r="X73" s="82">
        <f t="shared" si="4"/>
        <v>1.480999999999999E-2</v>
      </c>
    </row>
    <row r="74" spans="6:25">
      <c r="H74" s="90">
        <v>3.1238745273014665E-2</v>
      </c>
      <c r="I74" s="91">
        <v>0.28275772357723583</v>
      </c>
      <c r="J74" s="92">
        <v>3.6400000000000002E-2</v>
      </c>
      <c r="K74" s="96">
        <v>0.27660000000000007</v>
      </c>
      <c r="L74" s="94">
        <v>21</v>
      </c>
      <c r="M74" s="94">
        <f t="shared" si="0"/>
        <v>1.0100000000000664E-3</v>
      </c>
      <c r="R74" s="23">
        <v>2.8415463994616016E-2</v>
      </c>
      <c r="S74" s="24">
        <v>0.18081395348837212</v>
      </c>
      <c r="T74" s="24">
        <v>3.6600000000000001E-2</v>
      </c>
      <c r="U74" s="102">
        <v>0.30620000000000003</v>
      </c>
      <c r="V74" s="16">
        <v>12</v>
      </c>
      <c r="W74" s="16"/>
      <c r="X74" s="82">
        <f t="shared" si="4"/>
        <v>3.0610000000000026E-2</v>
      </c>
    </row>
    <row r="75" spans="6:25">
      <c r="H75" s="90">
        <v>2.3880218426619301E-2</v>
      </c>
      <c r="I75" s="91">
        <v>0.22004818876703222</v>
      </c>
      <c r="J75" s="92">
        <v>3.6600000000000001E-2</v>
      </c>
      <c r="K75" s="93">
        <v>0.27730000000000005</v>
      </c>
      <c r="L75" s="94">
        <v>6</v>
      </c>
      <c r="M75" s="94">
        <f t="shared" si="0"/>
        <v>1.7100000000000448E-3</v>
      </c>
      <c r="R75" s="18">
        <v>2.5510204081632657E-2</v>
      </c>
      <c r="S75" s="19">
        <v>0.3</v>
      </c>
      <c r="T75" s="19">
        <v>3.73E-2</v>
      </c>
      <c r="U75" s="68">
        <v>0.25950000000000001</v>
      </c>
      <c r="V75" s="26">
        <v>13</v>
      </c>
      <c r="W75" s="48" t="s">
        <v>15</v>
      </c>
      <c r="X75" s="70">
        <f t="shared" si="4"/>
        <v>1.6089999999999993E-2</v>
      </c>
    </row>
    <row r="76" spans="6:25">
      <c r="H76" s="90">
        <v>3.2601192500850355E-2</v>
      </c>
      <c r="I76" s="91">
        <v>0.26210514905149057</v>
      </c>
      <c r="J76" s="92">
        <v>3.6400000000000002E-2</v>
      </c>
      <c r="K76" s="93">
        <v>0.27740000000000009</v>
      </c>
      <c r="L76" s="94">
        <v>15</v>
      </c>
      <c r="M76" s="94">
        <f t="shared" si="0"/>
        <v>1.8100000000000893E-3</v>
      </c>
      <c r="R76" s="21">
        <v>2.775461584276355E-2</v>
      </c>
      <c r="S76" s="2">
        <v>0.29537671232876711</v>
      </c>
      <c r="T76" s="2">
        <v>3.73E-2</v>
      </c>
      <c r="U76" s="22">
        <v>0.26850000000000002</v>
      </c>
      <c r="V76" s="15">
        <v>14</v>
      </c>
      <c r="W76" s="15"/>
    </row>
    <row r="77" spans="6:25">
      <c r="H77" s="90">
        <v>3.3963639728686046E-2</v>
      </c>
      <c r="I77" s="91">
        <v>0.24145257452574531</v>
      </c>
      <c r="J77" s="92">
        <v>3.6400000000000002E-2</v>
      </c>
      <c r="K77" s="93">
        <v>0.27820000000000011</v>
      </c>
      <c r="L77" s="94">
        <v>36</v>
      </c>
      <c r="M77" s="94">
        <f t="shared" si="0"/>
        <v>2.6100000000001122E-3</v>
      </c>
      <c r="R77" s="23">
        <v>3.147077713551702E-2</v>
      </c>
      <c r="S77" s="24">
        <v>0.27312138728323698</v>
      </c>
      <c r="T77" s="24">
        <v>3.73E-2</v>
      </c>
      <c r="U77" s="25">
        <v>0.27649999999999997</v>
      </c>
      <c r="V77" s="16">
        <v>15</v>
      </c>
      <c r="W77" s="16"/>
    </row>
    <row r="78" spans="6:25">
      <c r="H78" s="90">
        <v>2.6807209573061378E-2</v>
      </c>
      <c r="I78" s="91">
        <v>0.17595755832106694</v>
      </c>
      <c r="J78" s="92">
        <v>3.44E-2</v>
      </c>
      <c r="K78" s="93">
        <v>0.27929999999999999</v>
      </c>
      <c r="L78" s="94">
        <v>18</v>
      </c>
      <c r="M78" s="94">
        <f t="shared" si="0"/>
        <v>3.7099999999999911E-3</v>
      </c>
    </row>
    <row r="79" spans="6:25">
      <c r="H79" s="90">
        <v>2.7329735806568195E-2</v>
      </c>
      <c r="I79" s="91">
        <v>0.17404277621660197</v>
      </c>
      <c r="J79" s="92">
        <v>3.44E-2</v>
      </c>
      <c r="K79" s="93">
        <v>0.28160000000000002</v>
      </c>
      <c r="L79" s="94">
        <v>5</v>
      </c>
      <c r="M79" s="94">
        <f t="shared" ref="M79:M96" si="5">K79-$I$44</f>
        <v>6.0100000000000153E-3</v>
      </c>
      <c r="Y79" t="s">
        <v>36</v>
      </c>
    </row>
    <row r="80" spans="6:25">
      <c r="H80" s="90">
        <v>2.445142580331917E-2</v>
      </c>
      <c r="I80" s="91">
        <v>0.21401905394926329</v>
      </c>
      <c r="J80" s="92">
        <v>3.6600000000000001E-2</v>
      </c>
      <c r="K80" s="93">
        <v>0.28166666666666673</v>
      </c>
      <c r="L80" s="94">
        <v>38</v>
      </c>
      <c r="M80" s="94">
        <f t="shared" si="5"/>
        <v>6.0766666666667302E-3</v>
      </c>
      <c r="Y80" t="s">
        <v>31</v>
      </c>
    </row>
    <row r="81" spans="5:30" ht="15.75" thickBot="1">
      <c r="H81" s="90">
        <v>3.2608633504859916E-2</v>
      </c>
      <c r="I81" s="91">
        <v>0.15122077922077923</v>
      </c>
      <c r="J81" s="92">
        <v>3.5000000000000003E-2</v>
      </c>
      <c r="K81" s="93">
        <v>0.28173333333333339</v>
      </c>
      <c r="L81" s="94">
        <v>7</v>
      </c>
      <c r="M81" s="94">
        <f t="shared" si="5"/>
        <v>6.1433333333333895E-3</v>
      </c>
    </row>
    <row r="82" spans="5:30">
      <c r="H82" s="90">
        <v>2.7852262040075012E-2</v>
      </c>
      <c r="I82" s="91">
        <v>0.172127994112137</v>
      </c>
      <c r="J82" s="92">
        <v>3.44E-2</v>
      </c>
      <c r="K82" s="93">
        <v>0.28390000000000004</v>
      </c>
      <c r="L82" s="94">
        <v>37</v>
      </c>
      <c r="M82" s="94">
        <f t="shared" si="5"/>
        <v>8.3100000000000396E-3</v>
      </c>
      <c r="R82" s="10" t="s">
        <v>2</v>
      </c>
      <c r="S82" s="11" t="s">
        <v>3</v>
      </c>
      <c r="T82" s="11" t="s">
        <v>1</v>
      </c>
      <c r="U82" s="65" t="s">
        <v>32</v>
      </c>
      <c r="V82" s="65" t="s">
        <v>33</v>
      </c>
      <c r="Y82" s="97" t="s">
        <v>2</v>
      </c>
      <c r="Z82" s="97" t="s">
        <v>3</v>
      </c>
      <c r="AA82" s="97" t="s">
        <v>1</v>
      </c>
      <c r="AB82" s="97" t="s">
        <v>32</v>
      </c>
      <c r="AC82" s="97" t="s">
        <v>33</v>
      </c>
      <c r="AD82" s="97" t="s">
        <v>34</v>
      </c>
    </row>
    <row r="83" spans="5:30">
      <c r="H83" s="78">
        <v>2.502263318001904E-2</v>
      </c>
      <c r="I83" s="79">
        <v>0.20798991913149437</v>
      </c>
      <c r="J83" s="80">
        <v>3.6600000000000001E-2</v>
      </c>
      <c r="K83" s="81">
        <v>0.28603333333333342</v>
      </c>
      <c r="L83" s="82">
        <v>32</v>
      </c>
      <c r="M83" s="83">
        <f t="shared" si="5"/>
        <v>1.0443333333333416E-2</v>
      </c>
      <c r="R83" s="78">
        <v>2.502263318001904E-2</v>
      </c>
      <c r="S83" s="79">
        <v>0.20798991913149437</v>
      </c>
      <c r="T83" s="80">
        <v>3.6600000000000001E-2</v>
      </c>
      <c r="U83">
        <v>1.0443333333333416E-2</v>
      </c>
      <c r="V83" s="79">
        <v>1</v>
      </c>
      <c r="Y83" s="78">
        <v>2.502263318001904E-2</v>
      </c>
      <c r="Z83" s="79">
        <v>0.20798991913149437</v>
      </c>
      <c r="AA83" s="80">
        <v>3.6600000000000001E-2</v>
      </c>
      <c r="AB83" s="82">
        <v>1.0443333333333416E-2</v>
      </c>
      <c r="AC83" s="89">
        <v>1</v>
      </c>
      <c r="AD83">
        <f t="shared" ref="AD83:AD96" ca="1" si="6">RAND()</f>
        <v>0.20970236230128303</v>
      </c>
    </row>
    <row r="84" spans="5:30">
      <c r="H84" s="84">
        <v>2.8374788273581829E-2</v>
      </c>
      <c r="I84" s="85">
        <v>0.17021321200767203</v>
      </c>
      <c r="J84" s="86">
        <v>3.44E-2</v>
      </c>
      <c r="K84" s="87">
        <v>0.28620000000000007</v>
      </c>
      <c r="L84" s="82">
        <v>43</v>
      </c>
      <c r="M84" s="82">
        <f t="shared" si="5"/>
        <v>1.0610000000000064E-2</v>
      </c>
      <c r="R84" s="84">
        <v>2.8374788273581829E-2</v>
      </c>
      <c r="S84" s="85">
        <v>0.17021321200767203</v>
      </c>
      <c r="T84" s="86">
        <v>3.44E-2</v>
      </c>
      <c r="U84">
        <v>1.0610000000000064E-2</v>
      </c>
      <c r="V84" s="85">
        <v>2</v>
      </c>
      <c r="Y84" s="78">
        <v>3.1615946939418271E-2</v>
      </c>
      <c r="Z84" s="79">
        <v>0.1558220406751821</v>
      </c>
      <c r="AA84" s="80">
        <v>3.44E-2</v>
      </c>
      <c r="AB84" s="82">
        <v>2.6543333333333419E-2</v>
      </c>
      <c r="AC84" s="101">
        <v>12</v>
      </c>
      <c r="AD84">
        <f t="shared" ca="1" si="6"/>
        <v>0.78942491421990191</v>
      </c>
    </row>
    <row r="85" spans="5:30">
      <c r="H85" s="78">
        <v>3.3885791881074892E-2</v>
      </c>
      <c r="I85" s="79">
        <v>0.14788311688311689</v>
      </c>
      <c r="J85" s="80">
        <v>3.5000000000000003E-2</v>
      </c>
      <c r="K85" s="81">
        <v>0.28751666666666675</v>
      </c>
      <c r="L85" s="82">
        <v>11</v>
      </c>
      <c r="M85" s="82">
        <f t="shared" si="5"/>
        <v>1.1926666666666752E-2</v>
      </c>
      <c r="R85" s="78">
        <v>3.3885791881074892E-2</v>
      </c>
      <c r="S85" s="79">
        <v>0.14788311688311689</v>
      </c>
      <c r="T85" s="80">
        <v>3.5000000000000003E-2</v>
      </c>
      <c r="U85">
        <v>1.1926666666666752E-2</v>
      </c>
      <c r="V85" s="79">
        <v>3</v>
      </c>
      <c r="Y85" s="78">
        <v>2.7004652275667462E-2</v>
      </c>
      <c r="Z85" s="79">
        <v>0.19138736890104885</v>
      </c>
      <c r="AA85" s="80">
        <v>3.6600000000000001E-2</v>
      </c>
      <c r="AB85" s="82">
        <v>2.2709999999999952E-2</v>
      </c>
      <c r="AC85" s="89">
        <v>9</v>
      </c>
      <c r="AD85">
        <f t="shared" ca="1" si="6"/>
        <v>9.2648924174858038E-2</v>
      </c>
    </row>
    <row r="86" spans="5:30">
      <c r="H86" s="78">
        <v>2.8897314507088646E-2</v>
      </c>
      <c r="I86" s="79">
        <v>0.16829842990320706</v>
      </c>
      <c r="J86" s="80">
        <v>3.44E-2</v>
      </c>
      <c r="K86" s="81">
        <v>0.28850000000000009</v>
      </c>
      <c r="L86" s="82">
        <v>26</v>
      </c>
      <c r="M86" s="82">
        <f t="shared" si="5"/>
        <v>1.2910000000000088E-2</v>
      </c>
      <c r="R86" s="78">
        <v>2.8897314507088646E-2</v>
      </c>
      <c r="S86" s="79">
        <v>0.16829842990320706</v>
      </c>
      <c r="T86" s="80">
        <v>3.44E-2</v>
      </c>
      <c r="U86">
        <v>1.2910000000000088E-2</v>
      </c>
      <c r="V86" s="85">
        <v>4</v>
      </c>
      <c r="Y86" s="78">
        <v>2.6534381702684611E-2</v>
      </c>
      <c r="Z86" s="79">
        <v>0.1949118407052744</v>
      </c>
      <c r="AA86" s="80">
        <v>3.6600000000000001E-2</v>
      </c>
      <c r="AB86" s="82">
        <v>2.0076666666666632E-2</v>
      </c>
      <c r="AC86" s="89">
        <v>7</v>
      </c>
      <c r="AD86">
        <f t="shared" ca="1" si="6"/>
        <v>0.2574682961798278</v>
      </c>
    </row>
    <row r="87" spans="5:30">
      <c r="F87" t="s">
        <v>31</v>
      </c>
      <c r="H87" s="78">
        <v>2.6064111129701761E-2</v>
      </c>
      <c r="I87" s="79">
        <v>0.19843631250949995</v>
      </c>
      <c r="J87" s="80">
        <v>3.6600000000000001E-2</v>
      </c>
      <c r="K87" s="88">
        <v>0.29303333333333331</v>
      </c>
      <c r="L87" s="82">
        <v>24</v>
      </c>
      <c r="M87" s="82">
        <f t="shared" si="5"/>
        <v>1.7443333333333311E-2</v>
      </c>
      <c r="R87" s="78">
        <v>2.6064111129701761E-2</v>
      </c>
      <c r="S87" s="79">
        <v>0.19843631250949995</v>
      </c>
      <c r="T87" s="80">
        <v>3.6600000000000001E-2</v>
      </c>
      <c r="U87">
        <v>1.7443333333333311E-2</v>
      </c>
      <c r="V87" s="79">
        <v>5</v>
      </c>
      <c r="Y87" s="78">
        <v>2.7474922848650312E-2</v>
      </c>
      <c r="Z87" s="79">
        <v>0.1878628970968233</v>
      </c>
      <c r="AA87" s="80">
        <v>3.6600000000000001E-2</v>
      </c>
      <c r="AB87" s="82">
        <v>2.5343333333333273E-2</v>
      </c>
      <c r="AC87" s="89">
        <v>11</v>
      </c>
      <c r="AD87">
        <f t="shared" ca="1" si="6"/>
        <v>0.37345858989695468</v>
      </c>
    </row>
    <row r="88" spans="5:30">
      <c r="H88" s="78">
        <v>2.9968867290301161E-2</v>
      </c>
      <c r="I88" s="79">
        <v>0.16374324601785212</v>
      </c>
      <c r="J88" s="80">
        <v>3.44E-2</v>
      </c>
      <c r="K88" s="81">
        <v>0.29363333333333336</v>
      </c>
      <c r="L88" s="82">
        <v>12</v>
      </c>
      <c r="M88" s="82">
        <f t="shared" si="5"/>
        <v>1.8043333333333356E-2</v>
      </c>
      <c r="O88" s="65" t="s">
        <v>28</v>
      </c>
      <c r="R88" s="78">
        <v>2.9968867290301161E-2</v>
      </c>
      <c r="S88" s="79">
        <v>0.16374324601785212</v>
      </c>
      <c r="T88" s="80">
        <v>3.44E-2</v>
      </c>
      <c r="U88">
        <v>1.8043333333333356E-2</v>
      </c>
      <c r="V88" s="85">
        <v>6</v>
      </c>
      <c r="Y88" s="84">
        <v>2.8374788273581829E-2</v>
      </c>
      <c r="Z88" s="85">
        <v>0.17021321200767203</v>
      </c>
      <c r="AA88" s="86">
        <v>3.44E-2</v>
      </c>
      <c r="AB88" s="82">
        <v>1.0610000000000064E-2</v>
      </c>
      <c r="AC88" s="101">
        <v>2</v>
      </c>
      <c r="AD88">
        <f t="shared" ca="1" si="6"/>
        <v>2.4402541426145508E-2</v>
      </c>
    </row>
    <row r="89" spans="5:30">
      <c r="E89" t="s">
        <v>38</v>
      </c>
      <c r="H89" s="78">
        <v>2.6534381702684611E-2</v>
      </c>
      <c r="I89" s="79">
        <v>0.1949118407052744</v>
      </c>
      <c r="J89" s="80">
        <v>3.6600000000000001E-2</v>
      </c>
      <c r="K89" s="88">
        <v>0.29566666666666663</v>
      </c>
      <c r="L89" s="82">
        <v>47</v>
      </c>
      <c r="M89" s="82">
        <f t="shared" si="5"/>
        <v>2.0076666666666632E-2</v>
      </c>
      <c r="O89">
        <f>SUM(M83:M96)/14</f>
        <v>1.9856428571428601E-2</v>
      </c>
      <c r="R89" s="78">
        <v>2.6534381702684611E-2</v>
      </c>
      <c r="S89" s="79">
        <v>0.1949118407052744</v>
      </c>
      <c r="T89" s="80">
        <v>3.6600000000000001E-2</v>
      </c>
      <c r="U89">
        <v>2.0076666666666632E-2</v>
      </c>
      <c r="V89" s="79">
        <v>7</v>
      </c>
      <c r="Y89" s="78">
        <v>3.3885791881074892E-2</v>
      </c>
      <c r="Z89" s="79">
        <v>0.14788311688311689</v>
      </c>
      <c r="AA89" s="80">
        <v>3.5000000000000003E-2</v>
      </c>
      <c r="AB89" s="82">
        <v>1.1926666666666752E-2</v>
      </c>
      <c r="AC89" s="89">
        <v>3</v>
      </c>
      <c r="AD89">
        <f t="shared" ca="1" si="6"/>
        <v>0.99192860632723079</v>
      </c>
    </row>
    <row r="90" spans="5:30">
      <c r="H90" s="78">
        <v>3.0517893840006863E-2</v>
      </c>
      <c r="I90" s="79">
        <v>0.16110284423696211</v>
      </c>
      <c r="J90" s="80">
        <v>3.44E-2</v>
      </c>
      <c r="K90" s="81">
        <v>0.29646666666666671</v>
      </c>
      <c r="L90" s="79">
        <v>19</v>
      </c>
      <c r="M90" s="82">
        <f t="shared" si="5"/>
        <v>2.087666666666671E-2</v>
      </c>
      <c r="O90">
        <f>I44+O89</f>
        <v>0.29544642857142861</v>
      </c>
      <c r="R90" s="78">
        <v>3.0517893840006863E-2</v>
      </c>
      <c r="S90" s="79">
        <v>0.16110284423696211</v>
      </c>
      <c r="T90" s="80">
        <v>3.44E-2</v>
      </c>
      <c r="U90">
        <v>2.087666666666671E-2</v>
      </c>
      <c r="V90" s="85">
        <v>8</v>
      </c>
      <c r="Y90" s="78">
        <v>3.1066920389712566E-2</v>
      </c>
      <c r="Z90" s="79">
        <v>0.15846244245607211</v>
      </c>
      <c r="AA90" s="80">
        <v>3.44E-2</v>
      </c>
      <c r="AB90" s="82">
        <v>2.3710000000000064E-2</v>
      </c>
      <c r="AC90" s="101">
        <v>10</v>
      </c>
      <c r="AD90">
        <f t="shared" ca="1" si="6"/>
        <v>0.20500679831968416</v>
      </c>
    </row>
    <row r="91" spans="5:30">
      <c r="H91" s="78">
        <v>2.7004652275667462E-2</v>
      </c>
      <c r="I91" s="79">
        <v>0.19138736890104885</v>
      </c>
      <c r="J91" s="80">
        <v>3.6600000000000001E-2</v>
      </c>
      <c r="K91" s="81">
        <v>0.29829999999999995</v>
      </c>
      <c r="L91" s="82">
        <v>40</v>
      </c>
      <c r="M91" s="82">
        <f t="shared" si="5"/>
        <v>2.2709999999999952E-2</v>
      </c>
      <c r="R91" s="78">
        <v>2.7004652275667462E-2</v>
      </c>
      <c r="S91" s="79">
        <v>0.19138736890104885</v>
      </c>
      <c r="T91" s="80">
        <v>3.6600000000000001E-2</v>
      </c>
      <c r="U91">
        <v>2.2709999999999952E-2</v>
      </c>
      <c r="V91" s="79">
        <v>9</v>
      </c>
      <c r="Y91" s="78">
        <v>3.2164973489123977E-2</v>
      </c>
      <c r="Z91" s="79">
        <v>0.15318163889429209</v>
      </c>
      <c r="AA91" s="80">
        <v>3.44E-2</v>
      </c>
      <c r="AB91" s="82">
        <v>2.9376666666666773E-2</v>
      </c>
      <c r="AC91" s="101">
        <v>14</v>
      </c>
      <c r="AD91">
        <f t="shared" ca="1" si="6"/>
        <v>0.35049480020615453</v>
      </c>
    </row>
    <row r="92" spans="5:30">
      <c r="H92" s="78">
        <v>3.1066920389712566E-2</v>
      </c>
      <c r="I92" s="79">
        <v>0.15846244245607211</v>
      </c>
      <c r="J92" s="80">
        <v>3.44E-2</v>
      </c>
      <c r="K92" s="81">
        <v>0.29930000000000007</v>
      </c>
      <c r="L92" s="82">
        <v>30</v>
      </c>
      <c r="M92" s="82">
        <f t="shared" si="5"/>
        <v>2.3710000000000064E-2</v>
      </c>
      <c r="R92" s="78">
        <v>3.1066920389712566E-2</v>
      </c>
      <c r="S92" s="79">
        <v>0.15846244245607211</v>
      </c>
      <c r="T92" s="80">
        <v>3.44E-2</v>
      </c>
      <c r="U92">
        <v>2.3710000000000064E-2</v>
      </c>
      <c r="V92" s="85">
        <v>10</v>
      </c>
      <c r="Y92" s="78">
        <v>2.7945193421633163E-2</v>
      </c>
      <c r="Z92" s="79">
        <v>0.18433842529259775</v>
      </c>
      <c r="AA92" s="80">
        <v>3.6600000000000001E-2</v>
      </c>
      <c r="AB92" s="82">
        <v>2.7976666666666594E-2</v>
      </c>
      <c r="AC92" s="89">
        <v>13</v>
      </c>
      <c r="AD92">
        <f t="shared" ca="1" si="6"/>
        <v>0.94685537597942204</v>
      </c>
    </row>
    <row r="93" spans="5:30">
      <c r="H93" s="78">
        <v>2.7474922848650312E-2</v>
      </c>
      <c r="I93" s="79">
        <v>0.1878628970968233</v>
      </c>
      <c r="J93" s="80">
        <v>3.6600000000000001E-2</v>
      </c>
      <c r="K93" s="81">
        <v>0.30093333333333327</v>
      </c>
      <c r="L93" s="82">
        <v>29</v>
      </c>
      <c r="M93" s="82">
        <f t="shared" si="5"/>
        <v>2.5343333333333273E-2</v>
      </c>
      <c r="R93" s="78">
        <v>2.7474922848650312E-2</v>
      </c>
      <c r="S93" s="79">
        <v>0.1878628970968233</v>
      </c>
      <c r="T93" s="80">
        <v>3.6600000000000001E-2</v>
      </c>
      <c r="U93">
        <v>2.5343333333333273E-2</v>
      </c>
      <c r="V93" s="79">
        <v>11</v>
      </c>
      <c r="Y93" s="78">
        <v>2.8897314507088646E-2</v>
      </c>
      <c r="Z93" s="79">
        <v>0.16829842990320706</v>
      </c>
      <c r="AA93" s="80">
        <v>3.44E-2</v>
      </c>
      <c r="AB93" s="82">
        <v>1.2910000000000088E-2</v>
      </c>
      <c r="AC93" s="101">
        <v>4</v>
      </c>
      <c r="AD93">
        <f t="shared" ca="1" si="6"/>
        <v>0.44779867961938558</v>
      </c>
    </row>
    <row r="94" spans="5:30">
      <c r="H94" s="78">
        <v>3.1615946939418271E-2</v>
      </c>
      <c r="I94" s="79">
        <v>0.1558220406751821</v>
      </c>
      <c r="J94" s="80">
        <v>3.44E-2</v>
      </c>
      <c r="K94" s="81">
        <v>0.30213333333333342</v>
      </c>
      <c r="L94" s="82">
        <v>4</v>
      </c>
      <c r="M94" s="82">
        <f t="shared" si="5"/>
        <v>2.6543333333333419E-2</v>
      </c>
      <c r="R94" s="78">
        <v>3.1615946939418271E-2</v>
      </c>
      <c r="S94" s="79">
        <v>0.1558220406751821</v>
      </c>
      <c r="T94" s="80">
        <v>3.44E-2</v>
      </c>
      <c r="U94">
        <v>2.6543333333333419E-2</v>
      </c>
      <c r="V94" s="85">
        <v>12</v>
      </c>
      <c r="Y94" s="78">
        <v>2.9968867290301161E-2</v>
      </c>
      <c r="Z94" s="79">
        <v>0.16374324601785212</v>
      </c>
      <c r="AA94" s="80">
        <v>3.44E-2</v>
      </c>
      <c r="AB94" s="82">
        <v>1.8043333333333356E-2</v>
      </c>
      <c r="AC94" s="101">
        <v>6</v>
      </c>
      <c r="AD94">
        <f t="shared" ca="1" si="6"/>
        <v>0.50989977403760767</v>
      </c>
    </row>
    <row r="95" spans="5:30">
      <c r="H95" s="78">
        <v>2.7945193421633163E-2</v>
      </c>
      <c r="I95" s="79">
        <v>0.18433842529259775</v>
      </c>
      <c r="J95" s="80">
        <v>3.6600000000000001E-2</v>
      </c>
      <c r="K95" s="81">
        <v>0.3035666666666666</v>
      </c>
      <c r="L95" s="82">
        <v>3</v>
      </c>
      <c r="M95" s="82">
        <f t="shared" si="5"/>
        <v>2.7976666666666594E-2</v>
      </c>
      <c r="R95" s="78">
        <v>2.7945193421633163E-2</v>
      </c>
      <c r="S95" s="79">
        <v>0.18433842529259775</v>
      </c>
      <c r="T95" s="80">
        <v>3.6600000000000001E-2</v>
      </c>
      <c r="U95">
        <v>2.7976666666666594E-2</v>
      </c>
      <c r="V95" s="79">
        <v>13</v>
      </c>
      <c r="Y95" s="78">
        <v>3.0517893840006863E-2</v>
      </c>
      <c r="Z95" s="79">
        <v>0.16110284423696211</v>
      </c>
      <c r="AA95" s="80">
        <v>3.44E-2</v>
      </c>
      <c r="AB95" s="82">
        <v>2.087666666666671E-2</v>
      </c>
      <c r="AC95" s="101">
        <v>8</v>
      </c>
      <c r="AD95">
        <f t="shared" ca="1" si="6"/>
        <v>0.10179584526286423</v>
      </c>
    </row>
    <row r="96" spans="5:30">
      <c r="H96" s="78">
        <v>3.2164973489123977E-2</v>
      </c>
      <c r="I96" s="79">
        <v>0.15318163889429209</v>
      </c>
      <c r="J96" s="80">
        <v>3.44E-2</v>
      </c>
      <c r="K96" s="81">
        <v>0.30496666666666677</v>
      </c>
      <c r="L96" s="82">
        <v>41</v>
      </c>
      <c r="M96" s="82">
        <f t="shared" si="5"/>
        <v>2.9376666666666773E-2</v>
      </c>
      <c r="R96" s="78">
        <v>3.2164973489123977E-2</v>
      </c>
      <c r="S96" s="79">
        <v>0.15318163889429209</v>
      </c>
      <c r="T96" s="80">
        <v>3.44E-2</v>
      </c>
      <c r="U96">
        <v>2.9376666666666773E-2</v>
      </c>
      <c r="V96" s="85">
        <v>14</v>
      </c>
      <c r="Y96" s="78">
        <v>2.6064111129701761E-2</v>
      </c>
      <c r="Z96" s="79">
        <v>0.19843631250949995</v>
      </c>
      <c r="AA96" s="80">
        <v>3.6600000000000001E-2</v>
      </c>
      <c r="AB96" s="82">
        <v>1.7443333333333311E-2</v>
      </c>
      <c r="AC96" s="89">
        <v>5</v>
      </c>
      <c r="AD96">
        <f t="shared" ca="1" si="6"/>
        <v>0.31550051032399384</v>
      </c>
    </row>
  </sheetData>
  <sortState ref="Y83:AD96">
    <sortCondition ref="AD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zoomScale="133" zoomScaleNormal="133" workbookViewId="0">
      <selection activeCell="A10" sqref="A10"/>
    </sheetView>
  </sheetViews>
  <sheetFormatPr defaultRowHeight="15"/>
  <cols>
    <col min="1" max="1" width="32.5703125" customWidth="1"/>
    <col min="5" max="5" width="11.140625" customWidth="1"/>
    <col min="7" max="7" width="33.140625" customWidth="1"/>
  </cols>
  <sheetData>
    <row r="1" spans="1:21" ht="30.75" thickBot="1">
      <c r="A1" s="3" t="s">
        <v>5</v>
      </c>
      <c r="B1" s="10" t="s">
        <v>2</v>
      </c>
      <c r="C1" s="11" t="s">
        <v>3</v>
      </c>
      <c r="D1" s="11" t="s">
        <v>1</v>
      </c>
      <c r="E1" s="65" t="s">
        <v>32</v>
      </c>
      <c r="F1" s="13" t="s">
        <v>0</v>
      </c>
      <c r="G1" s="116" t="s">
        <v>10</v>
      </c>
      <c r="H1" s="12" t="s">
        <v>4</v>
      </c>
    </row>
    <row r="2" spans="1:21">
      <c r="A2" s="5" t="s">
        <v>46</v>
      </c>
      <c r="B2" s="23">
        <v>3.5162950257289875E-2</v>
      </c>
      <c r="C2" s="24">
        <v>0.14454545454545453</v>
      </c>
      <c r="D2" s="24">
        <v>3.5000000000000003E-2</v>
      </c>
      <c r="E2" s="114">
        <v>1.7710000000000004E-2</v>
      </c>
      <c r="F2" s="26">
        <v>1</v>
      </c>
      <c r="G2" s="28" t="s">
        <v>40</v>
      </c>
      <c r="H2" s="102">
        <v>0.29330000000000001</v>
      </c>
    </row>
    <row r="3" spans="1:21" ht="15.75" thickBot="1">
      <c r="A3" s="6">
        <v>5</v>
      </c>
      <c r="B3" s="21">
        <v>2.9419840740595459E-2</v>
      </c>
      <c r="C3" s="2">
        <v>0.16638364779874212</v>
      </c>
      <c r="D3" s="2">
        <v>3.44E-2</v>
      </c>
      <c r="E3" s="114">
        <v>1.5210000000000001E-2</v>
      </c>
      <c r="F3" s="26">
        <v>2</v>
      </c>
      <c r="G3" s="48" t="s">
        <v>43</v>
      </c>
      <c r="H3" s="80">
        <v>0.2908</v>
      </c>
    </row>
    <row r="4" spans="1:21">
      <c r="A4" s="5" t="s">
        <v>8</v>
      </c>
      <c r="B4" s="23">
        <v>3.2714000038829676E-2</v>
      </c>
      <c r="C4" s="24">
        <v>0.15054123711340206</v>
      </c>
      <c r="D4" s="24">
        <v>3.44E-2</v>
      </c>
      <c r="E4" s="79">
        <v>3.2210000000000016E-2</v>
      </c>
      <c r="F4" s="15">
        <v>3</v>
      </c>
      <c r="G4" s="115"/>
      <c r="H4" s="102">
        <v>0.30780000000000002</v>
      </c>
    </row>
    <row r="5" spans="1:21" ht="15.75" thickBot="1">
      <c r="A5" s="6">
        <v>3</v>
      </c>
      <c r="B5" s="21">
        <v>2.559384055671891E-2</v>
      </c>
      <c r="C5" s="2">
        <v>0.20196078431372549</v>
      </c>
      <c r="D5" s="2">
        <v>3.6600000000000001E-2</v>
      </c>
      <c r="E5" s="114">
        <v>1.480999999999999E-2</v>
      </c>
      <c r="F5" s="26">
        <v>4</v>
      </c>
      <c r="G5" s="48" t="s">
        <v>41</v>
      </c>
      <c r="H5" s="80">
        <v>0.29039999999999999</v>
      </c>
    </row>
    <row r="6" spans="1:21" ht="30">
      <c r="A6" s="7" t="s">
        <v>6</v>
      </c>
      <c r="B6" s="23">
        <v>2.8415463994616016E-2</v>
      </c>
      <c r="C6" s="24">
        <v>0.18081395348837212</v>
      </c>
      <c r="D6" s="24">
        <v>3.6600000000000001E-2</v>
      </c>
      <c r="E6" s="112">
        <v>3.0610000000000026E-2</v>
      </c>
      <c r="F6" s="16">
        <v>5</v>
      </c>
      <c r="G6" s="118"/>
      <c r="H6" s="102">
        <v>0.30620000000000003</v>
      </c>
    </row>
    <row r="7" spans="1:21" ht="15.75" thickBot="1">
      <c r="A7" s="8">
        <v>4</v>
      </c>
      <c r="B7" s="2"/>
      <c r="C7" s="2"/>
      <c r="D7" s="2"/>
      <c r="E7" s="2"/>
      <c r="F7" s="2"/>
      <c r="H7" s="2"/>
    </row>
    <row r="8" spans="1:21">
      <c r="A8" s="5" t="s">
        <v>7</v>
      </c>
      <c r="B8" s="89"/>
      <c r="C8" s="89"/>
      <c r="D8" s="89"/>
      <c r="E8" s="89"/>
      <c r="F8" s="89"/>
      <c r="G8" s="105"/>
      <c r="H8" s="89"/>
    </row>
    <row r="9" spans="1:21" ht="15.75" thickBot="1">
      <c r="A9" s="9">
        <v>1</v>
      </c>
      <c r="B9" s="89"/>
      <c r="C9" s="89"/>
      <c r="D9" s="89"/>
      <c r="E9" s="89"/>
      <c r="F9" s="89"/>
      <c r="G9" s="106"/>
      <c r="H9" s="89"/>
    </row>
    <row r="10" spans="1:21">
      <c r="A10" s="14" t="s">
        <v>44</v>
      </c>
      <c r="O10" s="89"/>
      <c r="P10" s="89"/>
      <c r="Q10" s="89"/>
      <c r="R10" s="89"/>
      <c r="S10" s="89"/>
      <c r="T10" s="89"/>
      <c r="U10" s="8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10" sqref="A10"/>
    </sheetView>
  </sheetViews>
  <sheetFormatPr defaultRowHeight="15"/>
  <cols>
    <col min="1" max="1" width="29.42578125" customWidth="1"/>
    <col min="2" max="2" width="10.42578125" customWidth="1"/>
  </cols>
  <sheetData>
    <row r="1" spans="1:6" ht="30.75" thickBot="1">
      <c r="A1" s="3" t="s">
        <v>5</v>
      </c>
      <c r="B1" s="98" t="s">
        <v>2</v>
      </c>
      <c r="C1" s="99" t="s">
        <v>3</v>
      </c>
      <c r="D1" s="99" t="s">
        <v>1</v>
      </c>
      <c r="E1" s="100" t="s">
        <v>32</v>
      </c>
      <c r="F1" s="4" t="s">
        <v>0</v>
      </c>
    </row>
    <row r="2" spans="1:6">
      <c r="A2" s="5" t="s">
        <v>9</v>
      </c>
      <c r="B2" s="70">
        <v>2.517356194463256E-2</v>
      </c>
      <c r="C2" s="70">
        <v>0.17350579150579151</v>
      </c>
      <c r="D2" s="70">
        <v>3.5000000000000003E-2</v>
      </c>
      <c r="E2" s="70">
        <v>3.3789999999999987E-2</v>
      </c>
      <c r="F2">
        <v>1</v>
      </c>
    </row>
    <row r="3" spans="1:6" ht="15.75" thickBot="1">
      <c r="A3" s="6">
        <v>13</v>
      </c>
      <c r="B3" s="70">
        <v>2.6336780972316277E-2</v>
      </c>
      <c r="C3" s="70">
        <v>0.16903861003861007</v>
      </c>
      <c r="D3" s="70">
        <v>3.5000000000000003E-2</v>
      </c>
      <c r="E3" s="70">
        <v>2.5389999999999968E-2</v>
      </c>
      <c r="F3">
        <v>2</v>
      </c>
    </row>
    <row r="4" spans="1:6">
      <c r="A4" s="5" t="s">
        <v>8</v>
      </c>
      <c r="B4" s="70">
        <v>2.3555682649533317E-2</v>
      </c>
      <c r="C4" s="70">
        <v>0.36514488221805297</v>
      </c>
      <c r="D4" s="70">
        <v>3.6400000000000002E-2</v>
      </c>
      <c r="E4" s="70">
        <v>2.1639999999999993E-2</v>
      </c>
      <c r="F4">
        <v>3</v>
      </c>
    </row>
    <row r="5" spans="1:6" ht="15.75" thickBot="1">
      <c r="A5" s="6">
        <v>3</v>
      </c>
      <c r="B5" s="70">
        <v>2.5884272708487806E-2</v>
      </c>
      <c r="C5" s="70">
        <v>0.29922945205479451</v>
      </c>
      <c r="D5" s="70">
        <v>3.73E-2</v>
      </c>
      <c r="E5" s="70">
        <v>1.4589999999999992E-2</v>
      </c>
      <c r="F5">
        <v>4</v>
      </c>
    </row>
    <row r="6" spans="1:6" ht="30">
      <c r="A6" s="7" t="s">
        <v>6</v>
      </c>
      <c r="B6" s="70">
        <v>2.4993971025523025E-2</v>
      </c>
      <c r="C6" s="70">
        <v>0.3569731081926204</v>
      </c>
      <c r="D6" s="70">
        <v>3.6400000000000002E-2</v>
      </c>
      <c r="E6" s="70">
        <v>1.3539999999999996E-2</v>
      </c>
      <c r="F6">
        <v>5</v>
      </c>
    </row>
    <row r="7" spans="1:6" ht="15.75" thickBot="1">
      <c r="A7" s="8">
        <v>4</v>
      </c>
      <c r="B7" s="70">
        <v>2.4274826837528171E-2</v>
      </c>
      <c r="C7" s="70">
        <v>0.36105899520533669</v>
      </c>
      <c r="D7" s="70">
        <v>3.6400000000000002E-2</v>
      </c>
      <c r="E7" s="70">
        <v>1.7589999999999995E-2</v>
      </c>
      <c r="F7">
        <v>6</v>
      </c>
    </row>
    <row r="8" spans="1:6">
      <c r="A8" s="5" t="s">
        <v>7</v>
      </c>
      <c r="B8" s="70">
        <v>2.6258341335342956E-2</v>
      </c>
      <c r="C8" s="70">
        <v>0.29845890410958903</v>
      </c>
      <c r="D8" s="70">
        <v>3.73E-2</v>
      </c>
      <c r="E8" s="70">
        <v>1.3089999999999991E-2</v>
      </c>
      <c r="F8">
        <v>7</v>
      </c>
    </row>
    <row r="9" spans="1:6" ht="15.75" thickBot="1">
      <c r="A9" s="9">
        <v>1</v>
      </c>
      <c r="B9" s="70">
        <v>2.6632409962198105E-2</v>
      </c>
      <c r="C9" s="70">
        <v>0.29768835616438355</v>
      </c>
      <c r="D9" s="70">
        <v>3.73E-2</v>
      </c>
      <c r="E9" s="70">
        <v>1.1589999999999989E-2</v>
      </c>
      <c r="F9">
        <v>8</v>
      </c>
    </row>
    <row r="10" spans="1:6">
      <c r="A10" s="14" t="s">
        <v>44</v>
      </c>
      <c r="B10" s="70">
        <v>2.6918390486158135E-2</v>
      </c>
      <c r="C10" s="70">
        <v>0.16680501930501934</v>
      </c>
      <c r="D10" s="70">
        <v>3.5000000000000003E-2</v>
      </c>
      <c r="E10" s="70">
        <v>2.1189999999999987E-2</v>
      </c>
      <c r="F10">
        <v>9</v>
      </c>
    </row>
    <row r="11" spans="1:6">
      <c r="B11" s="70">
        <v>2.7006478589053255E-2</v>
      </c>
      <c r="C11" s="70">
        <v>0.29691780821917807</v>
      </c>
      <c r="D11" s="70">
        <v>3.73E-2</v>
      </c>
      <c r="E11" s="70">
        <v>1.0089999999999988E-2</v>
      </c>
      <c r="F11">
        <v>10</v>
      </c>
    </row>
    <row r="12" spans="1:6">
      <c r="B12" s="70">
        <v>2.4591952430790702E-2</v>
      </c>
      <c r="C12" s="70">
        <v>0.17573938223938224</v>
      </c>
      <c r="D12" s="70">
        <v>3.5000000000000003E-2</v>
      </c>
      <c r="E12" s="70">
        <v>3.7989999999999996E-2</v>
      </c>
      <c r="F12">
        <v>11</v>
      </c>
    </row>
    <row r="13" spans="1:6">
      <c r="B13" s="70">
        <v>2.5755171458474418E-2</v>
      </c>
      <c r="C13" s="70">
        <v>0.17127220077220079</v>
      </c>
      <c r="D13" s="70">
        <v>3.5000000000000003E-2</v>
      </c>
      <c r="E13" s="70">
        <v>2.9589999999999977E-2</v>
      </c>
      <c r="F13">
        <v>12</v>
      </c>
    </row>
    <row r="14" spans="1:6">
      <c r="B14" s="70">
        <v>2.877715837621498E-2</v>
      </c>
      <c r="C14" s="70">
        <v>0.16123376623376623</v>
      </c>
      <c r="D14" s="70">
        <v>3.5000000000000003E-2</v>
      </c>
      <c r="E14" s="70">
        <v>1.1206666666666698E-2</v>
      </c>
      <c r="F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zoomScale="155" zoomScaleNormal="155" workbookViewId="0">
      <selection activeCell="A2" sqref="A2"/>
    </sheetView>
  </sheetViews>
  <sheetFormatPr defaultRowHeight="15"/>
  <cols>
    <col min="1" max="1" width="30" customWidth="1"/>
    <col min="7" max="7" width="32" customWidth="1"/>
  </cols>
  <sheetData>
    <row r="1" spans="1:8" ht="30.75" thickBot="1">
      <c r="A1" s="3" t="s">
        <v>5</v>
      </c>
      <c r="B1" s="10" t="s">
        <v>2</v>
      </c>
      <c r="C1" s="11" t="s">
        <v>3</v>
      </c>
      <c r="D1" s="11" t="s">
        <v>1</v>
      </c>
      <c r="E1" s="65" t="s">
        <v>32</v>
      </c>
      <c r="F1" s="13" t="s">
        <v>0</v>
      </c>
      <c r="G1" s="17" t="s">
        <v>10</v>
      </c>
      <c r="H1" s="12" t="s">
        <v>4</v>
      </c>
    </row>
    <row r="2" spans="1:8">
      <c r="A2" s="5" t="s">
        <v>46</v>
      </c>
      <c r="B2" s="18">
        <v>2.2836538461538464E-2</v>
      </c>
      <c r="C2" s="19">
        <v>0.36923076923076925</v>
      </c>
      <c r="D2" s="19">
        <v>3.6400000000000002E-2</v>
      </c>
      <c r="E2" s="67">
        <v>2.5690000000000018E-2</v>
      </c>
      <c r="F2" s="26">
        <v>1</v>
      </c>
      <c r="G2" s="120" t="s">
        <v>39</v>
      </c>
      <c r="H2" s="68">
        <v>0.24989999999999998</v>
      </c>
    </row>
    <row r="3" spans="1:8" ht="15.75" thickBot="1">
      <c r="A3" s="6">
        <v>5</v>
      </c>
      <c r="B3" s="18">
        <v>2.4010342916948844E-2</v>
      </c>
      <c r="C3" s="19">
        <v>0.17797297297297296</v>
      </c>
      <c r="D3" s="19">
        <v>3.5000000000000003E-2</v>
      </c>
      <c r="E3" s="67">
        <v>4.2190000000000005E-2</v>
      </c>
      <c r="F3" s="26">
        <v>2</v>
      </c>
      <c r="G3" s="48" t="s">
        <v>40</v>
      </c>
      <c r="H3" s="68">
        <v>0.2334</v>
      </c>
    </row>
    <row r="4" spans="1:8">
      <c r="A4" s="5" t="s">
        <v>8</v>
      </c>
      <c r="B4" s="23">
        <v>2.75E-2</v>
      </c>
      <c r="C4" s="24">
        <v>0.16457142857142856</v>
      </c>
      <c r="D4" s="24">
        <v>3.5000000000000003E-2</v>
      </c>
      <c r="E4" s="103">
        <v>1.6990000000000005E-2</v>
      </c>
      <c r="F4" s="16">
        <v>3</v>
      </c>
      <c r="G4" s="104"/>
      <c r="H4" s="113">
        <v>0.2586</v>
      </c>
    </row>
    <row r="5" spans="1:8" ht="15.75" thickBot="1">
      <c r="A5" s="6">
        <v>3</v>
      </c>
      <c r="B5" s="107">
        <v>2.2166596296519691E-2</v>
      </c>
      <c r="C5" s="108">
        <v>0.238135593220339</v>
      </c>
      <c r="D5" s="108">
        <v>3.6600000000000001E-2</v>
      </c>
      <c r="E5" s="110">
        <v>1.1390000000000011E-2</v>
      </c>
      <c r="F5" s="111">
        <v>4</v>
      </c>
      <c r="G5" s="28" t="s">
        <v>41</v>
      </c>
      <c r="H5" s="68">
        <v>0.26419999999999999</v>
      </c>
    </row>
    <row r="6" spans="1:8" ht="30">
      <c r="A6" s="7" t="s">
        <v>6</v>
      </c>
      <c r="B6" s="23">
        <v>2.5510204081632657E-2</v>
      </c>
      <c r="C6" s="24">
        <v>0.3</v>
      </c>
      <c r="D6" s="24">
        <v>3.73E-2</v>
      </c>
      <c r="E6" s="103">
        <v>1.6089999999999993E-2</v>
      </c>
      <c r="F6" s="16">
        <v>5</v>
      </c>
      <c r="G6" s="119" t="s">
        <v>42</v>
      </c>
      <c r="H6" s="109">
        <v>0.25950000000000001</v>
      </c>
    </row>
    <row r="7" spans="1:8" ht="15.75" thickBot="1">
      <c r="A7" s="8">
        <v>4</v>
      </c>
      <c r="B7" s="2"/>
      <c r="C7" s="2"/>
      <c r="D7" s="2"/>
      <c r="E7" s="2"/>
      <c r="F7" s="2"/>
      <c r="G7" s="2"/>
      <c r="H7" s="2"/>
    </row>
    <row r="8" spans="1:8">
      <c r="A8" s="5" t="s">
        <v>7</v>
      </c>
      <c r="B8" s="89"/>
      <c r="C8" s="89"/>
      <c r="D8" s="89"/>
      <c r="E8" s="89"/>
      <c r="F8" s="89"/>
      <c r="G8" s="105"/>
      <c r="H8" s="89"/>
    </row>
    <row r="9" spans="1:8" ht="15.75" thickBot="1">
      <c r="A9" s="9">
        <v>1</v>
      </c>
      <c r="B9" s="89"/>
      <c r="C9" s="89"/>
      <c r="D9" s="89"/>
      <c r="E9" s="89"/>
      <c r="F9" s="89"/>
      <c r="G9" s="106"/>
      <c r="H9" s="89"/>
    </row>
    <row r="10" spans="1:8">
      <c r="A10" s="1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10" sqref="A10"/>
    </sheetView>
  </sheetViews>
  <sheetFormatPr defaultRowHeight="15"/>
  <cols>
    <col min="1" max="1" width="28.42578125" customWidth="1"/>
  </cols>
  <sheetData>
    <row r="1" spans="1:6" ht="30.75" thickBot="1">
      <c r="A1" s="3" t="s">
        <v>5</v>
      </c>
      <c r="B1" s="10" t="s">
        <v>2</v>
      </c>
      <c r="C1" s="11" t="s">
        <v>3</v>
      </c>
      <c r="D1" s="11" t="s">
        <v>1</v>
      </c>
      <c r="E1" s="12" t="s">
        <v>4</v>
      </c>
      <c r="F1" s="4" t="s">
        <v>0</v>
      </c>
    </row>
    <row r="2" spans="1:6">
      <c r="A2" s="5" t="s">
        <v>9</v>
      </c>
      <c r="B2" s="90">
        <v>2.5713115213517879E-2</v>
      </c>
      <c r="C2" s="91">
        <v>0.35288722117990412</v>
      </c>
      <c r="D2" s="92">
        <v>3.6400000000000002E-2</v>
      </c>
      <c r="E2" s="93">
        <v>0.2661</v>
      </c>
      <c r="F2">
        <v>1</v>
      </c>
    </row>
    <row r="3" spans="1:6" ht="15.75" thickBot="1">
      <c r="A3" s="6">
        <v>23</v>
      </c>
      <c r="B3" s="90">
        <v>2.7380547215908404E-2</v>
      </c>
      <c r="C3" s="91">
        <v>0.29614726027397259</v>
      </c>
      <c r="D3" s="92">
        <v>3.73E-2</v>
      </c>
      <c r="E3" s="93">
        <v>0.26700000000000002</v>
      </c>
      <c r="F3">
        <v>2</v>
      </c>
    </row>
    <row r="4" spans="1:6">
      <c r="A4" s="5" t="s">
        <v>8</v>
      </c>
      <c r="B4" s="90">
        <v>2.2737803673219561E-2</v>
      </c>
      <c r="C4" s="91">
        <v>0.23210645840257008</v>
      </c>
      <c r="D4" s="92">
        <v>3.6600000000000001E-2</v>
      </c>
      <c r="E4" s="93">
        <v>0.26856666666666668</v>
      </c>
      <c r="F4">
        <v>3</v>
      </c>
    </row>
    <row r="5" spans="1:6" ht="15.75" thickBot="1">
      <c r="A5" s="6">
        <v>3</v>
      </c>
      <c r="B5" s="90">
        <v>2.837397605822246E-2</v>
      </c>
      <c r="C5" s="91">
        <v>0.29166749148784543</v>
      </c>
      <c r="D5" s="92">
        <v>3.73E-2</v>
      </c>
      <c r="E5" s="93">
        <v>0.26983333333333337</v>
      </c>
      <c r="F5">
        <v>4</v>
      </c>
    </row>
    <row r="6" spans="1:6" ht="30">
      <c r="A6" s="7" t="s">
        <v>6</v>
      </c>
      <c r="B6" s="90">
        <v>2.6432259401512732E-2</v>
      </c>
      <c r="C6" s="91">
        <v>0.34880133416718784</v>
      </c>
      <c r="D6" s="92">
        <v>3.6400000000000002E-2</v>
      </c>
      <c r="E6" s="93">
        <v>0.27015</v>
      </c>
      <c r="F6">
        <v>5</v>
      </c>
    </row>
    <row r="7" spans="1:6" ht="15.75" thickBot="1">
      <c r="A7" s="8">
        <v>4</v>
      </c>
      <c r="B7" s="90">
        <v>3.005431675242996E-2</v>
      </c>
      <c r="C7" s="91">
        <v>0.1578961038961039</v>
      </c>
      <c r="D7" s="92">
        <v>3.5000000000000003E-2</v>
      </c>
      <c r="E7" s="93">
        <v>0.27016666666666667</v>
      </c>
      <c r="F7">
        <v>6</v>
      </c>
    </row>
    <row r="8" spans="1:6">
      <c r="A8" s="5" t="s">
        <v>7</v>
      </c>
      <c r="B8" s="90">
        <v>2.8993336273681371E-2</v>
      </c>
      <c r="C8" s="91">
        <v>0.28795827064692375</v>
      </c>
      <c r="D8" s="92">
        <v>3.73E-2</v>
      </c>
      <c r="E8" s="93">
        <v>0.27116666666666667</v>
      </c>
      <c r="F8">
        <v>7</v>
      </c>
    </row>
    <row r="9" spans="1:6" ht="15.75" thickBot="1">
      <c r="A9" s="9">
        <v>1</v>
      </c>
      <c r="B9" s="90">
        <v>2.9612696489140281E-2</v>
      </c>
      <c r="C9" s="91">
        <v>0.28424904980600207</v>
      </c>
      <c r="D9" s="92">
        <v>3.73E-2</v>
      </c>
      <c r="E9" s="93">
        <v>0.27249999999999996</v>
      </c>
      <c r="F9">
        <v>8</v>
      </c>
    </row>
    <row r="10" spans="1:6">
      <c r="A10" s="14" t="s">
        <v>44</v>
      </c>
      <c r="B10" s="90">
        <v>2.3309011049919431E-2</v>
      </c>
      <c r="C10" s="91">
        <v>0.22607732358480115</v>
      </c>
      <c r="D10" s="92">
        <v>3.6600000000000001E-2</v>
      </c>
      <c r="E10" s="93">
        <v>0.27293333333333336</v>
      </c>
      <c r="F10">
        <v>9</v>
      </c>
    </row>
    <row r="11" spans="1:6">
      <c r="B11" s="90">
        <v>3.0232056704599192E-2</v>
      </c>
      <c r="C11" s="91">
        <v>0.2805398289650804</v>
      </c>
      <c r="D11" s="92">
        <v>3.73E-2</v>
      </c>
      <c r="E11" s="93">
        <v>0.27383333333333326</v>
      </c>
      <c r="F11">
        <v>10</v>
      </c>
    </row>
    <row r="12" spans="1:6">
      <c r="B12" s="90">
        <v>2.8513850817343284E-2</v>
      </c>
      <c r="C12" s="91">
        <v>0.32406287262872635</v>
      </c>
      <c r="D12" s="92">
        <v>3.6400000000000002E-2</v>
      </c>
      <c r="E12" s="93">
        <v>0.27500000000000002</v>
      </c>
      <c r="F12">
        <v>11</v>
      </c>
    </row>
    <row r="13" spans="1:6">
      <c r="B13" s="90">
        <v>3.0851416920058102E-2</v>
      </c>
      <c r="C13" s="91">
        <v>0.27683060812415872</v>
      </c>
      <c r="D13" s="92">
        <v>3.73E-2</v>
      </c>
      <c r="E13" s="93">
        <v>0.27516666666666656</v>
      </c>
      <c r="F13">
        <v>12</v>
      </c>
    </row>
    <row r="14" spans="1:6">
      <c r="B14" s="90">
        <v>2.9876298045178974E-2</v>
      </c>
      <c r="C14" s="91">
        <v>0.30341029810298109</v>
      </c>
      <c r="D14" s="92">
        <v>3.6400000000000002E-2</v>
      </c>
      <c r="E14" s="95">
        <v>0.27580000000000005</v>
      </c>
      <c r="F14">
        <v>13</v>
      </c>
    </row>
    <row r="15" spans="1:6">
      <c r="B15" s="90">
        <v>3.1331475128644939E-2</v>
      </c>
      <c r="C15" s="91">
        <v>0.15455844155844156</v>
      </c>
      <c r="D15" s="92">
        <v>3.5000000000000003E-2</v>
      </c>
      <c r="E15" s="93">
        <v>0.27595000000000003</v>
      </c>
      <c r="F15">
        <v>14</v>
      </c>
    </row>
    <row r="16" spans="1:6">
      <c r="B16" s="90">
        <v>3.1238745273014665E-2</v>
      </c>
      <c r="C16" s="91">
        <v>0.28275772357723583</v>
      </c>
      <c r="D16" s="92">
        <v>3.6400000000000002E-2</v>
      </c>
      <c r="E16" s="96">
        <v>0.27660000000000007</v>
      </c>
      <c r="F16">
        <v>15</v>
      </c>
    </row>
    <row r="17" spans="2:6">
      <c r="B17" s="90">
        <v>2.3880218426619301E-2</v>
      </c>
      <c r="C17" s="91">
        <v>0.22004818876703222</v>
      </c>
      <c r="D17" s="92">
        <v>3.6600000000000001E-2</v>
      </c>
      <c r="E17" s="93">
        <v>0.27730000000000005</v>
      </c>
      <c r="F17">
        <v>16</v>
      </c>
    </row>
    <row r="18" spans="2:6">
      <c r="B18" s="90">
        <v>3.2601192500850355E-2</v>
      </c>
      <c r="C18" s="91">
        <v>0.26210514905149057</v>
      </c>
      <c r="D18" s="92">
        <v>3.6400000000000002E-2</v>
      </c>
      <c r="E18" s="93">
        <v>0.27740000000000009</v>
      </c>
      <c r="F18">
        <v>17</v>
      </c>
    </row>
    <row r="19" spans="2:6">
      <c r="B19" s="90">
        <v>3.3963639728686046E-2</v>
      </c>
      <c r="C19" s="91">
        <v>0.24145257452574531</v>
      </c>
      <c r="D19" s="92">
        <v>3.6400000000000002E-2</v>
      </c>
      <c r="E19" s="93">
        <v>0.27820000000000011</v>
      </c>
      <c r="F19">
        <v>18</v>
      </c>
    </row>
    <row r="20" spans="2:6">
      <c r="B20" s="90">
        <v>2.6807209573061378E-2</v>
      </c>
      <c r="C20" s="91">
        <v>0.17595755832106694</v>
      </c>
      <c r="D20" s="92">
        <v>3.44E-2</v>
      </c>
      <c r="E20" s="93">
        <v>0.27929999999999999</v>
      </c>
      <c r="F20">
        <v>19</v>
      </c>
    </row>
    <row r="21" spans="2:6">
      <c r="B21" s="90">
        <v>2.7329735806568195E-2</v>
      </c>
      <c r="C21" s="91">
        <v>0.17404277621660197</v>
      </c>
      <c r="D21" s="92">
        <v>3.44E-2</v>
      </c>
      <c r="E21" s="93">
        <v>0.28160000000000002</v>
      </c>
      <c r="F21">
        <v>20</v>
      </c>
    </row>
    <row r="22" spans="2:6">
      <c r="B22" s="90">
        <v>2.445142580331917E-2</v>
      </c>
      <c r="C22" s="91">
        <v>0.21401905394926329</v>
      </c>
      <c r="D22" s="92">
        <v>3.6600000000000001E-2</v>
      </c>
      <c r="E22" s="93">
        <v>0.28166666666666673</v>
      </c>
      <c r="F22">
        <v>21</v>
      </c>
    </row>
    <row r="23" spans="2:6">
      <c r="B23" s="90">
        <v>3.2608633504859916E-2</v>
      </c>
      <c r="C23" s="91">
        <v>0.15122077922077923</v>
      </c>
      <c r="D23" s="92">
        <v>3.5000000000000003E-2</v>
      </c>
      <c r="E23" s="93">
        <v>0.28173333333333339</v>
      </c>
      <c r="F23">
        <v>22</v>
      </c>
    </row>
    <row r="24" spans="2:6">
      <c r="B24" s="90">
        <v>2.7852262040075012E-2</v>
      </c>
      <c r="C24" s="91">
        <v>0.172127994112137</v>
      </c>
      <c r="D24" s="92">
        <v>3.44E-2</v>
      </c>
      <c r="E24" s="93">
        <v>0.28390000000000004</v>
      </c>
      <c r="F2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9"/>
  <sheetViews>
    <sheetView workbookViewId="0">
      <selection activeCell="T83" sqref="T83"/>
    </sheetView>
  </sheetViews>
  <sheetFormatPr defaultRowHeight="15"/>
  <sheetData>
    <row r="1" spans="1:22" ht="15.75" thickBot="1">
      <c r="A1" t="s">
        <v>0</v>
      </c>
      <c r="B1" t="s">
        <v>2</v>
      </c>
      <c r="C1" t="s">
        <v>16</v>
      </c>
      <c r="D1" t="s">
        <v>3</v>
      </c>
      <c r="E1" t="s">
        <v>17</v>
      </c>
      <c r="F1" t="s">
        <v>1</v>
      </c>
      <c r="G1" t="s">
        <v>4</v>
      </c>
      <c r="H1" s="127" t="s">
        <v>10</v>
      </c>
      <c r="L1" t="s">
        <v>0</v>
      </c>
      <c r="M1" s="47" t="s">
        <v>18</v>
      </c>
      <c r="N1" s="47" t="s">
        <v>19</v>
      </c>
      <c r="O1" s="47" t="s">
        <v>20</v>
      </c>
      <c r="P1" s="47" t="s">
        <v>21</v>
      </c>
      <c r="Q1" s="47" t="s">
        <v>22</v>
      </c>
      <c r="R1" s="47" t="s">
        <v>23</v>
      </c>
      <c r="S1" s="47" t="s">
        <v>1</v>
      </c>
      <c r="T1" s="48" t="s">
        <v>24</v>
      </c>
      <c r="U1" s="127" t="s">
        <v>10</v>
      </c>
    </row>
    <row r="2" spans="1:22">
      <c r="A2">
        <v>1</v>
      </c>
      <c r="B2" s="34">
        <v>2.6284683339554561E-2</v>
      </c>
      <c r="C2" s="35">
        <v>1.41E-2</v>
      </c>
      <c r="D2" s="35">
        <v>0.17787234042553191</v>
      </c>
      <c r="E2" s="35">
        <v>5.4999999999999997E-3</v>
      </c>
      <c r="F2" s="35">
        <v>3.44E-2</v>
      </c>
      <c r="G2" s="36">
        <v>0.27699999999999997</v>
      </c>
      <c r="H2" s="121" t="s">
        <v>43</v>
      </c>
      <c r="L2">
        <v>1</v>
      </c>
      <c r="M2" s="49">
        <v>169</v>
      </c>
      <c r="N2" s="35">
        <f>O2*P2</f>
        <v>64.295999999999992</v>
      </c>
      <c r="O2" s="50">
        <v>45.6</v>
      </c>
      <c r="P2" s="50">
        <v>1.41</v>
      </c>
      <c r="Q2" s="50">
        <v>5.4999999999999997E-3</v>
      </c>
      <c r="R2" s="50">
        <v>0.123</v>
      </c>
      <c r="S2" s="51">
        <v>3.44E-2</v>
      </c>
      <c r="T2" s="52">
        <v>27.7</v>
      </c>
      <c r="U2" s="124" t="s">
        <v>43</v>
      </c>
    </row>
    <row r="3" spans="1:22">
      <c r="A3">
        <v>2</v>
      </c>
      <c r="B3" s="37">
        <f>B2+(B$8-B$2)/($A$8-$A$2)</f>
        <v>2.6807209573061378E-2</v>
      </c>
      <c r="C3" s="2">
        <f t="shared" ref="C3:G7" si="0">C2+(C$8-C$2)/($A$8-$A$2)</f>
        <v>1.44E-2</v>
      </c>
      <c r="D3" s="2">
        <f t="shared" si="0"/>
        <v>0.17595755832106694</v>
      </c>
      <c r="E3" s="2">
        <f t="shared" si="0"/>
        <v>5.4999999999999997E-3</v>
      </c>
      <c r="F3" s="2">
        <f t="shared" si="0"/>
        <v>3.44E-2</v>
      </c>
      <c r="G3" s="38">
        <f t="shared" si="0"/>
        <v>0.27929999999999999</v>
      </c>
      <c r="H3" s="39">
        <v>23</v>
      </c>
      <c r="L3">
        <v>2</v>
      </c>
      <c r="M3" s="37">
        <f>M2+(M$8-M$2)/($L$8-$L$2)</f>
        <v>178.33333333333334</v>
      </c>
      <c r="N3" s="2">
        <f t="shared" ref="N3:T3" si="1">N2+(N$8-N$2)/($L$8-$L$2)</f>
        <v>66.326499999999996</v>
      </c>
      <c r="O3" s="2">
        <f t="shared" si="1"/>
        <v>46.016666666666666</v>
      </c>
      <c r="P3" s="2">
        <f t="shared" si="1"/>
        <v>1.44</v>
      </c>
      <c r="Q3" s="2">
        <f t="shared" si="1"/>
        <v>5.4999999999999997E-3</v>
      </c>
      <c r="R3" s="2">
        <f t="shared" si="1"/>
        <v>0.123</v>
      </c>
      <c r="S3" s="2">
        <f t="shared" si="1"/>
        <v>3.44E-2</v>
      </c>
      <c r="T3" s="38">
        <f t="shared" si="1"/>
        <v>27.93</v>
      </c>
      <c r="U3" s="53">
        <v>23</v>
      </c>
    </row>
    <row r="4" spans="1:22">
      <c r="A4">
        <v>3</v>
      </c>
      <c r="B4" s="37">
        <f>B3+(B$8-B$2)/($A$8-$A$2)</f>
        <v>2.7329735806568195E-2</v>
      </c>
      <c r="C4" s="2">
        <f t="shared" si="0"/>
        <v>1.47E-2</v>
      </c>
      <c r="D4" s="2">
        <f t="shared" si="0"/>
        <v>0.17404277621660197</v>
      </c>
      <c r="E4" s="2">
        <f t="shared" si="0"/>
        <v>5.4999999999999997E-3</v>
      </c>
      <c r="F4" s="2">
        <f t="shared" si="0"/>
        <v>3.44E-2</v>
      </c>
      <c r="G4" s="38">
        <f t="shared" si="0"/>
        <v>0.28160000000000002</v>
      </c>
      <c r="H4" s="39">
        <v>6</v>
      </c>
      <c r="L4">
        <v>3</v>
      </c>
      <c r="M4" s="37">
        <f t="shared" ref="M4:M7" si="2">M3+(M$8-M$2)/($L$8-$L$2)</f>
        <v>187.66666666666669</v>
      </c>
      <c r="N4" s="2">
        <f t="shared" ref="N4:N7" si="3">N3+(N$8-N$2)/($L$8-$L$2)</f>
        <v>68.356999999999999</v>
      </c>
      <c r="O4" s="2">
        <f t="shared" ref="O4:O7" si="4">O3+(O$8-O$2)/($L$8-$L$2)</f>
        <v>46.43333333333333</v>
      </c>
      <c r="P4" s="2">
        <f t="shared" ref="P4:P7" si="5">P3+(P$8-P$2)/($L$8-$L$2)</f>
        <v>1.47</v>
      </c>
      <c r="Q4" s="2">
        <f t="shared" ref="Q4:Q7" si="6">Q3+(Q$8-Q$2)/($L$8-$L$2)</f>
        <v>5.4999999999999997E-3</v>
      </c>
      <c r="R4" s="2">
        <f t="shared" ref="R4:R7" si="7">R3+(R$8-R$2)/($L$8-$L$2)</f>
        <v>0.123</v>
      </c>
      <c r="S4" s="2">
        <f t="shared" ref="S4:S7" si="8">S3+(S$8-S$2)/($L$8-$L$2)</f>
        <v>3.44E-2</v>
      </c>
      <c r="T4" s="38">
        <f t="shared" ref="T4:T7" si="9">T3+(T$8-T$2)/($L$8-$L$2)</f>
        <v>28.16</v>
      </c>
      <c r="U4" s="53">
        <v>6</v>
      </c>
    </row>
    <row r="5" spans="1:22">
      <c r="A5">
        <v>4</v>
      </c>
      <c r="B5" s="37">
        <f>B4+(B$8-B$2)/($A$8-$A$2)</f>
        <v>2.7852262040075012E-2</v>
      </c>
      <c r="C5" s="2">
        <f t="shared" si="0"/>
        <v>1.4999999999999999E-2</v>
      </c>
      <c r="D5" s="2">
        <f t="shared" si="0"/>
        <v>0.172127994112137</v>
      </c>
      <c r="E5" s="2">
        <f t="shared" si="0"/>
        <v>5.4999999999999997E-3</v>
      </c>
      <c r="F5" s="2">
        <f t="shared" si="0"/>
        <v>3.44E-2</v>
      </c>
      <c r="G5" s="38">
        <f t="shared" si="0"/>
        <v>0.28390000000000004</v>
      </c>
      <c r="H5" s="39">
        <v>45</v>
      </c>
      <c r="L5">
        <v>4</v>
      </c>
      <c r="M5" s="37">
        <f t="shared" si="2"/>
        <v>197.00000000000003</v>
      </c>
      <c r="N5" s="2">
        <f t="shared" si="3"/>
        <v>70.387500000000003</v>
      </c>
      <c r="O5" s="2">
        <f t="shared" si="4"/>
        <v>46.849999999999994</v>
      </c>
      <c r="P5" s="2">
        <f t="shared" si="5"/>
        <v>1.5</v>
      </c>
      <c r="Q5" s="2">
        <f t="shared" si="6"/>
        <v>5.4999999999999997E-3</v>
      </c>
      <c r="R5" s="2">
        <f t="shared" si="7"/>
        <v>0.123</v>
      </c>
      <c r="S5" s="2">
        <f t="shared" si="8"/>
        <v>3.44E-2</v>
      </c>
      <c r="T5" s="38">
        <f t="shared" si="9"/>
        <v>28.39</v>
      </c>
      <c r="U5" s="53">
        <v>45</v>
      </c>
    </row>
    <row r="6" spans="1:22">
      <c r="A6">
        <v>5</v>
      </c>
      <c r="B6" s="37">
        <f>B5+(B$8-B$2)/($A$8-$A$2)</f>
        <v>2.8374788273581829E-2</v>
      </c>
      <c r="C6" s="2">
        <f t="shared" si="0"/>
        <v>1.5299999999999999E-2</v>
      </c>
      <c r="D6" s="2">
        <f t="shared" si="0"/>
        <v>0.17021321200767203</v>
      </c>
      <c r="E6" s="2">
        <f t="shared" si="0"/>
        <v>5.4999999999999997E-3</v>
      </c>
      <c r="F6" s="2">
        <f t="shared" si="0"/>
        <v>3.44E-2</v>
      </c>
      <c r="G6" s="38">
        <f t="shared" si="0"/>
        <v>0.28620000000000007</v>
      </c>
      <c r="H6" s="39">
        <v>52</v>
      </c>
      <c r="L6">
        <v>5</v>
      </c>
      <c r="M6" s="37">
        <f t="shared" si="2"/>
        <v>206.33333333333337</v>
      </c>
      <c r="N6" s="2">
        <f t="shared" si="3"/>
        <v>72.418000000000006</v>
      </c>
      <c r="O6" s="2">
        <f t="shared" si="4"/>
        <v>47.266666666666659</v>
      </c>
      <c r="P6" s="2">
        <f t="shared" si="5"/>
        <v>1.53</v>
      </c>
      <c r="Q6" s="2">
        <f t="shared" si="6"/>
        <v>5.4999999999999997E-3</v>
      </c>
      <c r="R6" s="2">
        <f t="shared" si="7"/>
        <v>0.123</v>
      </c>
      <c r="S6" s="2">
        <f t="shared" si="8"/>
        <v>3.44E-2</v>
      </c>
      <c r="T6" s="38">
        <f t="shared" si="9"/>
        <v>28.62</v>
      </c>
      <c r="U6" s="39">
        <v>52</v>
      </c>
    </row>
    <row r="7" spans="1:22">
      <c r="A7">
        <v>6</v>
      </c>
      <c r="B7" s="37">
        <f>B6+(B$8-B$2)/($A$8-$A$2)</f>
        <v>2.8897314507088646E-2</v>
      </c>
      <c r="C7" s="2">
        <f t="shared" si="0"/>
        <v>1.5599999999999999E-2</v>
      </c>
      <c r="D7" s="2">
        <f t="shared" si="0"/>
        <v>0.16829842990320706</v>
      </c>
      <c r="E7" s="2">
        <f t="shared" si="0"/>
        <v>5.4999999999999997E-3</v>
      </c>
      <c r="F7" s="2">
        <f t="shared" si="0"/>
        <v>3.44E-2</v>
      </c>
      <c r="G7" s="38">
        <f t="shared" si="0"/>
        <v>0.28850000000000009</v>
      </c>
      <c r="H7" s="39">
        <v>32</v>
      </c>
      <c r="L7">
        <v>6</v>
      </c>
      <c r="M7" s="37">
        <f t="shared" si="2"/>
        <v>215.66666666666671</v>
      </c>
      <c r="N7" s="2">
        <f t="shared" si="3"/>
        <v>74.44850000000001</v>
      </c>
      <c r="O7" s="2">
        <f t="shared" si="4"/>
        <v>47.683333333333323</v>
      </c>
      <c r="P7" s="2">
        <f t="shared" si="5"/>
        <v>1.56</v>
      </c>
      <c r="Q7" s="2">
        <f t="shared" si="6"/>
        <v>5.4999999999999997E-3</v>
      </c>
      <c r="R7" s="2">
        <f t="shared" si="7"/>
        <v>0.123</v>
      </c>
      <c r="S7" s="2">
        <f t="shared" si="8"/>
        <v>3.44E-2</v>
      </c>
      <c r="T7" s="38">
        <f t="shared" si="9"/>
        <v>28.85</v>
      </c>
      <c r="U7" s="53">
        <v>32</v>
      </c>
    </row>
    <row r="8" spans="1:22">
      <c r="A8">
        <v>7</v>
      </c>
      <c r="B8" s="40">
        <v>2.9419840740595459E-2</v>
      </c>
      <c r="C8" s="41">
        <v>1.5900000000000001E-2</v>
      </c>
      <c r="D8" s="41">
        <v>0.16638364779874212</v>
      </c>
      <c r="E8" s="41">
        <v>5.4999999999999997E-3</v>
      </c>
      <c r="F8" s="41">
        <v>3.44E-2</v>
      </c>
      <c r="G8" s="42">
        <v>0.2908</v>
      </c>
      <c r="L8">
        <v>7</v>
      </c>
      <c r="M8" s="54">
        <v>225</v>
      </c>
      <c r="N8" s="41">
        <f>O8*P8</f>
        <v>76.478999999999999</v>
      </c>
      <c r="O8" s="55">
        <v>48.1</v>
      </c>
      <c r="P8" s="55">
        <v>1.59</v>
      </c>
      <c r="Q8" s="55">
        <v>5.4999999999999997E-3</v>
      </c>
      <c r="R8" s="55">
        <v>0.123</v>
      </c>
      <c r="S8" s="56">
        <v>3.44E-2</v>
      </c>
      <c r="T8" s="57">
        <v>29.08</v>
      </c>
    </row>
    <row r="9" spans="1:22">
      <c r="A9">
        <v>8</v>
      </c>
      <c r="B9" s="37">
        <f>B8+(B$14-B$8)/($A$14-$A$8)</f>
        <v>2.9968867290301161E-2</v>
      </c>
      <c r="C9" s="2">
        <f t="shared" ref="C9:G13" si="10">C8+(C$14-C$8)/($A$14-$A$8)</f>
        <v>1.6483333333333336E-2</v>
      </c>
      <c r="D9" s="2">
        <f t="shared" si="10"/>
        <v>0.16374324601785212</v>
      </c>
      <c r="E9" s="2">
        <f t="shared" si="10"/>
        <v>5.4999999999999997E-3</v>
      </c>
      <c r="F9" s="2">
        <f t="shared" si="10"/>
        <v>3.44E-2</v>
      </c>
      <c r="G9" s="38">
        <f t="shared" si="10"/>
        <v>0.29363333333333336</v>
      </c>
      <c r="H9" s="39">
        <v>15</v>
      </c>
      <c r="L9">
        <v>8</v>
      </c>
      <c r="M9" s="37">
        <f>M8+(M$14-M$8)/($L$14-$L$8)</f>
        <v>243.66666666666666</v>
      </c>
      <c r="N9" s="2">
        <f t="shared" ref="N9:T9" si="11">N8+(N$14-N$8)/($L$14-$L$8)</f>
        <v>80.901499999999999</v>
      </c>
      <c r="O9" s="2">
        <f t="shared" si="11"/>
        <v>48.933333333333337</v>
      </c>
      <c r="P9" s="2">
        <f t="shared" si="11"/>
        <v>1.6483333333333334</v>
      </c>
      <c r="Q9" s="2">
        <f t="shared" si="11"/>
        <v>5.4999999999999997E-3</v>
      </c>
      <c r="R9" s="2">
        <f t="shared" si="11"/>
        <v>0.123</v>
      </c>
      <c r="S9" s="2">
        <f t="shared" si="11"/>
        <v>3.44E-2</v>
      </c>
      <c r="T9" s="38">
        <f t="shared" si="11"/>
        <v>29.363333333333333</v>
      </c>
      <c r="U9" s="39">
        <v>15</v>
      </c>
    </row>
    <row r="10" spans="1:22">
      <c r="A10">
        <v>9</v>
      </c>
      <c r="B10" s="37">
        <f>B9+(B$14-B$8)/($A$14-$A$8)</f>
        <v>3.0517893840006863E-2</v>
      </c>
      <c r="C10" s="2">
        <f t="shared" si="10"/>
        <v>1.7066666666666667E-2</v>
      </c>
      <c r="D10" s="2">
        <f t="shared" si="10"/>
        <v>0.16110284423696211</v>
      </c>
      <c r="E10" s="2">
        <f t="shared" si="10"/>
        <v>5.4999999999999997E-3</v>
      </c>
      <c r="F10" s="2">
        <f t="shared" si="10"/>
        <v>3.44E-2</v>
      </c>
      <c r="G10" s="38">
        <f t="shared" si="10"/>
        <v>0.29646666666666671</v>
      </c>
      <c r="H10" s="39">
        <v>24</v>
      </c>
      <c r="L10">
        <v>9</v>
      </c>
      <c r="M10" s="37">
        <f t="shared" ref="M10:M13" si="12">M9+(M$14-M$8)/($L$14-$L$8)</f>
        <v>262.33333333333331</v>
      </c>
      <c r="N10" s="2">
        <f t="shared" ref="N10:N13" si="13">N9+(N$14-N$8)/($L$14-$L$8)</f>
        <v>85.323999999999998</v>
      </c>
      <c r="O10" s="2">
        <f t="shared" ref="O10:O13" si="14">O9+(O$14-O$8)/($L$14-$L$8)</f>
        <v>49.766666666666673</v>
      </c>
      <c r="P10" s="2">
        <f t="shared" ref="P10:P13" si="15">P9+(P$14-P$8)/($L$14-$L$8)</f>
        <v>1.7066666666666668</v>
      </c>
      <c r="Q10" s="2">
        <f t="shared" ref="Q10:Q13" si="16">Q9+(Q$14-Q$8)/($L$14-$L$8)</f>
        <v>5.4999999999999997E-3</v>
      </c>
      <c r="R10" s="2">
        <f t="shared" ref="R10:R13" si="17">R9+(R$14-R$8)/($L$14-$L$8)</f>
        <v>0.123</v>
      </c>
      <c r="S10" s="2">
        <f t="shared" ref="S10:S13" si="18">S9+(S$14-S$8)/($L$14-$L$8)</f>
        <v>3.44E-2</v>
      </c>
      <c r="T10" s="38">
        <f t="shared" ref="T10:T13" si="19">T9+(T$14-T$8)/($L$14-$L$8)</f>
        <v>29.646666666666668</v>
      </c>
      <c r="U10" s="39">
        <v>24</v>
      </c>
    </row>
    <row r="11" spans="1:22">
      <c r="A11">
        <v>10</v>
      </c>
      <c r="B11" s="37">
        <f>B10+(B$14-B$8)/($A$14-$A$8)</f>
        <v>3.1066920389712566E-2</v>
      </c>
      <c r="C11" s="2">
        <f t="shared" si="10"/>
        <v>1.7649999999999999E-2</v>
      </c>
      <c r="D11" s="2">
        <f t="shared" si="10"/>
        <v>0.15846244245607211</v>
      </c>
      <c r="E11" s="2">
        <f t="shared" si="10"/>
        <v>5.4999999999999997E-3</v>
      </c>
      <c r="F11" s="2">
        <f t="shared" si="10"/>
        <v>3.44E-2</v>
      </c>
      <c r="G11" s="38">
        <f t="shared" si="10"/>
        <v>0.29930000000000007</v>
      </c>
      <c r="H11" s="39">
        <v>37</v>
      </c>
      <c r="L11">
        <v>10</v>
      </c>
      <c r="M11" s="37">
        <f t="shared" si="12"/>
        <v>281</v>
      </c>
      <c r="N11" s="2">
        <f t="shared" si="13"/>
        <v>89.746499999999997</v>
      </c>
      <c r="O11" s="2">
        <f t="shared" si="14"/>
        <v>50.600000000000009</v>
      </c>
      <c r="P11" s="2">
        <f t="shared" si="15"/>
        <v>1.7650000000000001</v>
      </c>
      <c r="Q11" s="2">
        <f t="shared" si="16"/>
        <v>5.4999999999999997E-3</v>
      </c>
      <c r="R11" s="2">
        <f t="shared" si="17"/>
        <v>0.123</v>
      </c>
      <c r="S11" s="2">
        <f t="shared" si="18"/>
        <v>3.44E-2</v>
      </c>
      <c r="T11" s="38">
        <f t="shared" si="19"/>
        <v>29.930000000000003</v>
      </c>
      <c r="U11" s="39">
        <v>37</v>
      </c>
    </row>
    <row r="12" spans="1:22">
      <c r="A12">
        <v>11</v>
      </c>
      <c r="B12" s="37">
        <f>B11+(B$14-B$8)/($A$14-$A$8)</f>
        <v>3.1615946939418271E-2</v>
      </c>
      <c r="C12" s="2">
        <f t="shared" si="10"/>
        <v>1.8233333333333331E-2</v>
      </c>
      <c r="D12" s="2">
        <f t="shared" si="10"/>
        <v>0.1558220406751821</v>
      </c>
      <c r="E12" s="2">
        <f t="shared" si="10"/>
        <v>5.4999999999999997E-3</v>
      </c>
      <c r="F12" s="2">
        <f t="shared" si="10"/>
        <v>3.44E-2</v>
      </c>
      <c r="G12" s="38">
        <f t="shared" si="10"/>
        <v>0.30213333333333342</v>
      </c>
      <c r="H12" s="39">
        <v>4</v>
      </c>
      <c r="L12">
        <v>11</v>
      </c>
      <c r="M12" s="37">
        <f t="shared" si="12"/>
        <v>299.66666666666669</v>
      </c>
      <c r="N12" s="2">
        <f t="shared" si="13"/>
        <v>94.168999999999997</v>
      </c>
      <c r="O12" s="2">
        <f t="shared" si="14"/>
        <v>51.433333333333344</v>
      </c>
      <c r="P12" s="2">
        <f t="shared" si="15"/>
        <v>1.8233333333333335</v>
      </c>
      <c r="Q12" s="2">
        <f t="shared" si="16"/>
        <v>5.4999999999999997E-3</v>
      </c>
      <c r="R12" s="2">
        <f t="shared" si="17"/>
        <v>0.123</v>
      </c>
      <c r="S12" s="2">
        <f t="shared" si="18"/>
        <v>3.44E-2</v>
      </c>
      <c r="T12" s="38">
        <f t="shared" si="19"/>
        <v>30.213333333333338</v>
      </c>
      <c r="U12" s="39">
        <v>4</v>
      </c>
    </row>
    <row r="13" spans="1:22">
      <c r="A13">
        <v>12</v>
      </c>
      <c r="B13" s="37">
        <f>B12+(B$14-B$8)/($A$14-$A$8)</f>
        <v>3.2164973489123977E-2</v>
      </c>
      <c r="C13" s="2">
        <f t="shared" si="10"/>
        <v>1.8816666666666662E-2</v>
      </c>
      <c r="D13" s="2">
        <f t="shared" si="10"/>
        <v>0.15318163889429209</v>
      </c>
      <c r="E13" s="2">
        <f t="shared" si="10"/>
        <v>5.4999999999999997E-3</v>
      </c>
      <c r="F13" s="2">
        <f t="shared" si="10"/>
        <v>3.44E-2</v>
      </c>
      <c r="G13" s="38">
        <f t="shared" si="10"/>
        <v>0.30496666666666677</v>
      </c>
      <c r="H13" s="39">
        <v>50</v>
      </c>
      <c r="L13">
        <v>12</v>
      </c>
      <c r="M13" s="37">
        <f t="shared" si="12"/>
        <v>318.33333333333337</v>
      </c>
      <c r="N13" s="2">
        <f t="shared" si="13"/>
        <v>98.591499999999996</v>
      </c>
      <c r="O13" s="2">
        <f t="shared" si="14"/>
        <v>52.26666666666668</v>
      </c>
      <c r="P13" s="2">
        <f t="shared" si="15"/>
        <v>1.8816666666666668</v>
      </c>
      <c r="Q13" s="2">
        <f t="shared" si="16"/>
        <v>5.4999999999999997E-3</v>
      </c>
      <c r="R13" s="2">
        <f t="shared" si="17"/>
        <v>0.123</v>
      </c>
      <c r="S13" s="2">
        <f t="shared" si="18"/>
        <v>3.44E-2</v>
      </c>
      <c r="T13" s="38">
        <f t="shared" si="19"/>
        <v>30.496666666666673</v>
      </c>
      <c r="U13" s="39">
        <v>50</v>
      </c>
    </row>
    <row r="14" spans="1:22" ht="15.75" thickBot="1">
      <c r="A14">
        <v>13</v>
      </c>
      <c r="B14" s="43">
        <v>3.2714000038829676E-2</v>
      </c>
      <c r="C14" s="44">
        <v>1.9400000000000001E-2</v>
      </c>
      <c r="D14" s="44">
        <v>0.15054123711340206</v>
      </c>
      <c r="E14" s="44">
        <v>5.4999999999999997E-3</v>
      </c>
      <c r="F14" s="44">
        <v>3.44E-2</v>
      </c>
      <c r="G14" s="45">
        <v>0.30780000000000002</v>
      </c>
      <c r="L14">
        <v>13</v>
      </c>
      <c r="M14" s="58">
        <v>337</v>
      </c>
      <c r="N14" s="44">
        <f>O14*P14</f>
        <v>103.014</v>
      </c>
      <c r="O14" s="59">
        <v>53.1</v>
      </c>
      <c r="P14" s="59">
        <v>1.94</v>
      </c>
      <c r="Q14" s="59">
        <v>5.4999999999999997E-3</v>
      </c>
      <c r="R14" s="60">
        <v>0.123</v>
      </c>
      <c r="S14" s="61">
        <v>3.44E-2</v>
      </c>
      <c r="T14" s="62">
        <v>30.78</v>
      </c>
    </row>
    <row r="15" spans="1:22">
      <c r="A15">
        <v>1</v>
      </c>
      <c r="B15" s="34">
        <v>2.345655845374367E-2</v>
      </c>
      <c r="C15" s="35">
        <v>1.46E-2</v>
      </c>
      <c r="D15" s="35">
        <v>0.26999999999999996</v>
      </c>
      <c r="E15" s="35">
        <v>8.9999999999999993E-3</v>
      </c>
      <c r="F15" s="35">
        <v>3.7199999999999997E-2</v>
      </c>
      <c r="G15" s="36">
        <v>0.2084</v>
      </c>
      <c r="H15" s="30" t="s">
        <v>45</v>
      </c>
      <c r="L15">
        <v>1</v>
      </c>
      <c r="M15" s="34">
        <v>150</v>
      </c>
      <c r="N15" s="35">
        <v>63.947999999999993</v>
      </c>
      <c r="O15" s="35">
        <v>43.8</v>
      </c>
      <c r="P15" s="35">
        <v>1.46</v>
      </c>
      <c r="Q15" s="35">
        <v>8.9999999999999993E-3</v>
      </c>
      <c r="R15" s="35">
        <v>0.222</v>
      </c>
      <c r="S15" s="35">
        <v>3.7199999999999997E-2</v>
      </c>
      <c r="T15" s="36">
        <v>20.84</v>
      </c>
      <c r="U15" s="30" t="s">
        <v>45</v>
      </c>
    </row>
    <row r="16" spans="1:22">
      <c r="A16">
        <v>2</v>
      </c>
      <c r="B16" s="37">
        <f>B15+(B$21-B$15)/($A$21-$A$15)</f>
        <v>2.3664914423438335E-2</v>
      </c>
      <c r="C16" s="2">
        <f t="shared" ref="C16:G20" si="20">C15+(C$21-C$15)/($A$21-$A$15)</f>
        <v>1.485E-2</v>
      </c>
      <c r="D16" s="2">
        <f t="shared" si="20"/>
        <v>0.26692546583850929</v>
      </c>
      <c r="E16" s="2">
        <f t="shared" si="20"/>
        <v>8.9999999999999993E-3</v>
      </c>
      <c r="F16" s="2">
        <f t="shared" si="20"/>
        <v>3.7199999999999997E-2</v>
      </c>
      <c r="G16" s="38">
        <f t="shared" si="20"/>
        <v>0.21021666666666666</v>
      </c>
      <c r="H16" s="46">
        <v>57</v>
      </c>
      <c r="I16" s="39"/>
      <c r="L16">
        <v>2</v>
      </c>
      <c r="M16" s="37">
        <f>M15+(M$21-M$15)/($L$21-$L$15)</f>
        <v>154.83333333333334</v>
      </c>
      <c r="N16" s="2">
        <f t="shared" ref="N16:T16" si="21">N15+(N$21-N$15)/($L$21-$L$15)</f>
        <v>65.364999999999995</v>
      </c>
      <c r="O16" s="2">
        <f t="shared" si="21"/>
        <v>44</v>
      </c>
      <c r="P16" s="2">
        <f t="shared" si="21"/>
        <v>1.4849999999999999</v>
      </c>
      <c r="Q16" s="2">
        <f t="shared" si="21"/>
        <v>8.9999999999999993E-3</v>
      </c>
      <c r="R16" s="2">
        <f t="shared" si="21"/>
        <v>0.222</v>
      </c>
      <c r="S16" s="2">
        <f t="shared" si="21"/>
        <v>3.7199999999999997E-2</v>
      </c>
      <c r="T16" s="38">
        <f t="shared" si="21"/>
        <v>21.021666666666668</v>
      </c>
      <c r="U16" s="46">
        <v>57</v>
      </c>
      <c r="V16" s="46"/>
    </row>
    <row r="17" spans="1:22">
      <c r="A17">
        <v>3</v>
      </c>
      <c r="B17" s="37">
        <f>B16+(B$21-B$15)/($A$21-$A$15)</f>
        <v>2.3873270393133E-2</v>
      </c>
      <c r="C17" s="2">
        <f t="shared" si="20"/>
        <v>1.5100000000000001E-2</v>
      </c>
      <c r="D17" s="2">
        <f t="shared" si="20"/>
        <v>0.26385093167701862</v>
      </c>
      <c r="E17" s="2">
        <f t="shared" si="20"/>
        <v>8.9999999999999993E-3</v>
      </c>
      <c r="F17" s="2">
        <f t="shared" si="20"/>
        <v>3.7199999999999997E-2</v>
      </c>
      <c r="G17" s="38">
        <f t="shared" si="20"/>
        <v>0.21203333333333332</v>
      </c>
      <c r="H17" s="46">
        <v>22</v>
      </c>
      <c r="I17" s="39"/>
      <c r="L17">
        <v>3</v>
      </c>
      <c r="M17" s="37">
        <f t="shared" ref="M17:M20" si="22">M16+(M$21-M$15)/($L$21-$L$15)</f>
        <v>159.66666666666669</v>
      </c>
      <c r="N17" s="2">
        <f t="shared" ref="N17:N20" si="23">N16+(N$21-N$15)/($L$21-$L$15)</f>
        <v>66.781999999999996</v>
      </c>
      <c r="O17" s="2">
        <f t="shared" ref="O17:O20" si="24">O16+(O$21-O$15)/($L$21-$L$15)</f>
        <v>44.2</v>
      </c>
      <c r="P17" s="2">
        <f t="shared" ref="P17:P20" si="25">P16+(P$21-P$15)/($L$21-$L$15)</f>
        <v>1.5099999999999998</v>
      </c>
      <c r="Q17" s="2">
        <f t="shared" ref="Q17:Q20" si="26">Q16+(Q$21-Q$15)/($L$21-$L$15)</f>
        <v>8.9999999999999993E-3</v>
      </c>
      <c r="R17" s="2">
        <f t="shared" ref="R17:R20" si="27">R16+(R$21-R$15)/($L$21-$L$15)</f>
        <v>0.222</v>
      </c>
      <c r="S17" s="2">
        <f t="shared" ref="S17:S20" si="28">S16+(S$21-S$15)/($L$21-$L$15)</f>
        <v>3.7199999999999997E-2</v>
      </c>
      <c r="T17" s="38">
        <f t="shared" ref="T17:T20" si="29">T16+(T$21-T$15)/($L$21-$L$15)</f>
        <v>21.203333333333333</v>
      </c>
      <c r="U17" s="46">
        <v>22</v>
      </c>
      <c r="V17" s="46"/>
    </row>
    <row r="18" spans="1:22">
      <c r="A18">
        <v>4</v>
      </c>
      <c r="B18" s="37">
        <f>B17+(B$21-B$15)/($A$21-$A$15)</f>
        <v>2.4081626362827666E-2</v>
      </c>
      <c r="C18" s="2">
        <f t="shared" si="20"/>
        <v>1.5350000000000001E-2</v>
      </c>
      <c r="D18" s="2">
        <f t="shared" si="20"/>
        <v>0.26077639751552795</v>
      </c>
      <c r="E18" s="2">
        <f t="shared" si="20"/>
        <v>8.9999999999999993E-3</v>
      </c>
      <c r="F18" s="2">
        <f t="shared" si="20"/>
        <v>3.7199999999999997E-2</v>
      </c>
      <c r="G18" s="38">
        <f t="shared" si="20"/>
        <v>0.21384999999999998</v>
      </c>
      <c r="H18" s="46">
        <v>49</v>
      </c>
      <c r="I18" s="39"/>
      <c r="L18">
        <v>4</v>
      </c>
      <c r="M18" s="37">
        <f t="shared" si="22"/>
        <v>164.50000000000003</v>
      </c>
      <c r="N18" s="2">
        <f t="shared" si="23"/>
        <v>68.198999999999998</v>
      </c>
      <c r="O18" s="2">
        <f t="shared" si="24"/>
        <v>44.400000000000006</v>
      </c>
      <c r="P18" s="2">
        <f t="shared" si="25"/>
        <v>1.5349999999999997</v>
      </c>
      <c r="Q18" s="2">
        <f t="shared" si="26"/>
        <v>8.9999999999999993E-3</v>
      </c>
      <c r="R18" s="2">
        <f t="shared" si="27"/>
        <v>0.222</v>
      </c>
      <c r="S18" s="2">
        <f t="shared" si="28"/>
        <v>3.7199999999999997E-2</v>
      </c>
      <c r="T18" s="38">
        <f t="shared" si="29"/>
        <v>21.384999999999998</v>
      </c>
      <c r="U18" s="46">
        <v>49</v>
      </c>
      <c r="V18" s="46"/>
    </row>
    <row r="19" spans="1:22">
      <c r="A19">
        <v>5</v>
      </c>
      <c r="B19" s="37">
        <f>B18+(B$21-B$15)/($A$21-$A$15)</f>
        <v>2.4289982332522331E-2</v>
      </c>
      <c r="C19" s="2">
        <f t="shared" si="20"/>
        <v>1.5600000000000001E-2</v>
      </c>
      <c r="D19" s="2">
        <f t="shared" si="20"/>
        <v>0.25770186335403727</v>
      </c>
      <c r="E19" s="2">
        <f t="shared" si="20"/>
        <v>8.9999999999999993E-3</v>
      </c>
      <c r="F19" s="2">
        <f t="shared" si="20"/>
        <v>3.7199999999999997E-2</v>
      </c>
      <c r="G19" s="38">
        <f t="shared" si="20"/>
        <v>0.21566666666666665</v>
      </c>
      <c r="H19" s="46">
        <v>10</v>
      </c>
      <c r="I19" s="39"/>
      <c r="L19">
        <v>5</v>
      </c>
      <c r="M19" s="37">
        <f t="shared" si="22"/>
        <v>169.33333333333337</v>
      </c>
      <c r="N19" s="2">
        <f t="shared" si="23"/>
        <v>69.616</v>
      </c>
      <c r="O19" s="2">
        <f t="shared" si="24"/>
        <v>44.600000000000009</v>
      </c>
      <c r="P19" s="2">
        <f t="shared" si="25"/>
        <v>1.5599999999999996</v>
      </c>
      <c r="Q19" s="2">
        <f t="shared" si="26"/>
        <v>8.9999999999999993E-3</v>
      </c>
      <c r="R19" s="2">
        <f t="shared" si="27"/>
        <v>0.222</v>
      </c>
      <c r="S19" s="2">
        <f t="shared" si="28"/>
        <v>3.7199999999999997E-2</v>
      </c>
      <c r="T19" s="38">
        <f t="shared" si="29"/>
        <v>21.566666666666663</v>
      </c>
      <c r="U19" s="46">
        <v>10</v>
      </c>
      <c r="V19" s="46"/>
    </row>
    <row r="20" spans="1:22">
      <c r="A20">
        <v>6</v>
      </c>
      <c r="B20" s="37">
        <f>B19+(B$21-B$15)/($A$21-$A$15)</f>
        <v>2.4498338302216996E-2</v>
      </c>
      <c r="C20" s="2">
        <f t="shared" si="20"/>
        <v>1.585E-2</v>
      </c>
      <c r="D20" s="2">
        <f t="shared" si="20"/>
        <v>0.2546273291925466</v>
      </c>
      <c r="E20" s="2">
        <f t="shared" si="20"/>
        <v>8.9999999999999993E-3</v>
      </c>
      <c r="F20" s="2">
        <f t="shared" si="20"/>
        <v>3.7199999999999997E-2</v>
      </c>
      <c r="G20" s="38">
        <f t="shared" si="20"/>
        <v>0.21748333333333331</v>
      </c>
      <c r="H20" s="46">
        <v>34</v>
      </c>
      <c r="I20" s="39"/>
      <c r="L20">
        <v>6</v>
      </c>
      <c r="M20" s="37">
        <f t="shared" si="22"/>
        <v>174.16666666666671</v>
      </c>
      <c r="N20" s="2">
        <f t="shared" si="23"/>
        <v>71.033000000000001</v>
      </c>
      <c r="O20" s="2">
        <f t="shared" si="24"/>
        <v>44.800000000000011</v>
      </c>
      <c r="P20" s="2">
        <f t="shared" si="25"/>
        <v>1.5849999999999995</v>
      </c>
      <c r="Q20" s="2">
        <f t="shared" si="26"/>
        <v>8.9999999999999993E-3</v>
      </c>
      <c r="R20" s="2">
        <f t="shared" si="27"/>
        <v>0.222</v>
      </c>
      <c r="S20" s="2">
        <f t="shared" si="28"/>
        <v>3.7199999999999997E-2</v>
      </c>
      <c r="T20" s="38">
        <f t="shared" si="29"/>
        <v>21.748333333333328</v>
      </c>
      <c r="U20" s="46">
        <v>34</v>
      </c>
      <c r="V20" s="46"/>
    </row>
    <row r="21" spans="1:22">
      <c r="A21">
        <v>7</v>
      </c>
      <c r="B21" s="40">
        <v>2.4706694271911661E-2</v>
      </c>
      <c r="C21" s="41">
        <v>1.61E-2</v>
      </c>
      <c r="D21" s="41">
        <v>0.25155279503105588</v>
      </c>
      <c r="E21" s="41">
        <v>8.9999999999999993E-3</v>
      </c>
      <c r="F21" s="41">
        <v>3.7199999999999997E-2</v>
      </c>
      <c r="G21" s="42">
        <v>0.21929999999999999</v>
      </c>
      <c r="H21" s="46"/>
      <c r="I21" s="39"/>
      <c r="L21">
        <v>7</v>
      </c>
      <c r="M21" s="40">
        <v>179</v>
      </c>
      <c r="N21" s="41">
        <v>72.45</v>
      </c>
      <c r="O21" s="41">
        <v>45</v>
      </c>
      <c r="P21" s="41">
        <v>1.61</v>
      </c>
      <c r="Q21" s="41">
        <v>8.9999999999999993E-3</v>
      </c>
      <c r="R21" s="41">
        <v>0.222</v>
      </c>
      <c r="S21" s="41">
        <v>3.7199999999999997E-2</v>
      </c>
      <c r="T21" s="42">
        <v>21.93</v>
      </c>
      <c r="U21" s="46"/>
      <c r="V21" s="46"/>
    </row>
    <row r="22" spans="1:22">
      <c r="A22">
        <v>8</v>
      </c>
      <c r="B22" s="37">
        <f>B21+(B$27-B$21)/($A$27-$A$21)</f>
        <v>2.5045943848486293E-2</v>
      </c>
      <c r="C22" s="2">
        <f t="shared" ref="C22:G26" si="30">C21+(C$27-C$21)/($A$27-$A$21)</f>
        <v>1.66E-2</v>
      </c>
      <c r="D22" s="2">
        <f t="shared" si="30"/>
        <v>0.24606711976846279</v>
      </c>
      <c r="E22" s="2">
        <f t="shared" si="30"/>
        <v>8.9999999999999993E-3</v>
      </c>
      <c r="F22" s="2">
        <f t="shared" si="30"/>
        <v>3.7199999999999997E-2</v>
      </c>
      <c r="G22" s="38">
        <f t="shared" si="30"/>
        <v>0.22264999999999999</v>
      </c>
      <c r="H22" s="46">
        <v>21</v>
      </c>
      <c r="I22" s="39"/>
      <c r="L22">
        <v>8</v>
      </c>
      <c r="M22" s="37">
        <f>M21+(M$27-M$21)/($L$27-$L$21)</f>
        <v>188.66666666666666</v>
      </c>
      <c r="N22" s="2">
        <f t="shared" ref="N22:T22" si="31">N21+(N$27-N$21)/($L$27-$L$21)</f>
        <v>75.145666666666671</v>
      </c>
      <c r="O22" s="2">
        <f t="shared" si="31"/>
        <v>45.233333333333334</v>
      </c>
      <c r="P22" s="2">
        <f t="shared" si="31"/>
        <v>1.6600000000000001</v>
      </c>
      <c r="Q22" s="2">
        <f t="shared" si="31"/>
        <v>8.9999999999999993E-3</v>
      </c>
      <c r="R22" s="2">
        <f t="shared" si="31"/>
        <v>0.222</v>
      </c>
      <c r="S22" s="2">
        <f t="shared" si="31"/>
        <v>3.7199999999999997E-2</v>
      </c>
      <c r="T22" s="38">
        <f t="shared" si="31"/>
        <v>22.265000000000001</v>
      </c>
      <c r="U22" s="46">
        <v>21</v>
      </c>
      <c r="V22" s="46"/>
    </row>
    <row r="23" spans="1:22">
      <c r="A23">
        <v>9</v>
      </c>
      <c r="B23" s="37">
        <f>B22+(B$27-B$21)/($A$27-$A$21)</f>
        <v>2.5385193425060924E-2</v>
      </c>
      <c r="C23" s="2">
        <f t="shared" si="30"/>
        <v>1.7100000000000001E-2</v>
      </c>
      <c r="D23" s="2">
        <f t="shared" si="30"/>
        <v>0.24058144450586971</v>
      </c>
      <c r="E23" s="2">
        <f t="shared" si="30"/>
        <v>8.9999999999999993E-3</v>
      </c>
      <c r="F23" s="2">
        <f t="shared" si="30"/>
        <v>3.7199999999999997E-2</v>
      </c>
      <c r="G23" s="38">
        <f t="shared" si="30"/>
        <v>0.22599999999999998</v>
      </c>
      <c r="H23" s="46">
        <v>9</v>
      </c>
      <c r="I23" s="39"/>
      <c r="L23">
        <v>9</v>
      </c>
      <c r="M23" s="37">
        <f t="shared" ref="M23:M26" si="32">M22+(M$27-M$21)/($L$27-$L$21)</f>
        <v>198.33333333333331</v>
      </c>
      <c r="N23" s="2">
        <f t="shared" ref="N23:N26" si="33">N22+(N$27-N$21)/($L$27-$L$21)</f>
        <v>77.841333333333338</v>
      </c>
      <c r="O23" s="2">
        <f t="shared" ref="O23:O26" si="34">O22+(O$27-O$21)/($L$27-$L$21)</f>
        <v>45.466666666666669</v>
      </c>
      <c r="P23" s="2">
        <f t="shared" ref="P23:P26" si="35">P22+(P$27-P$21)/($L$27-$L$21)</f>
        <v>1.7100000000000002</v>
      </c>
      <c r="Q23" s="2">
        <f t="shared" ref="Q23:Q26" si="36">Q22+(Q$27-Q$21)/($L$27-$L$21)</f>
        <v>8.9999999999999993E-3</v>
      </c>
      <c r="R23" s="2">
        <f t="shared" ref="R23:R26" si="37">R22+(R$27-R$21)/($L$27-$L$21)</f>
        <v>0.222</v>
      </c>
      <c r="S23" s="2">
        <f t="shared" ref="S23:S26" si="38">S22+(S$27-S$21)/($L$27-$L$21)</f>
        <v>3.7199999999999997E-2</v>
      </c>
      <c r="T23" s="38">
        <f t="shared" ref="T23:T26" si="39">T22+(T$27-T$21)/($L$27-$L$21)</f>
        <v>22.6</v>
      </c>
      <c r="U23" s="46">
        <v>9</v>
      </c>
      <c r="V23" s="46"/>
    </row>
    <row r="24" spans="1:22">
      <c r="A24">
        <v>10</v>
      </c>
      <c r="B24" s="37">
        <f>B23+(B$27-B$21)/($A$27-$A$21)</f>
        <v>2.5724443001635556E-2</v>
      </c>
      <c r="C24" s="2">
        <f t="shared" si="30"/>
        <v>1.7600000000000001E-2</v>
      </c>
      <c r="D24" s="2">
        <f t="shared" si="30"/>
        <v>0.23509576924327663</v>
      </c>
      <c r="E24" s="2">
        <f t="shared" si="30"/>
        <v>8.9999999999999993E-3</v>
      </c>
      <c r="F24" s="2">
        <f t="shared" si="30"/>
        <v>3.7199999999999997E-2</v>
      </c>
      <c r="G24" s="38">
        <f t="shared" si="30"/>
        <v>0.22934999999999997</v>
      </c>
      <c r="H24" s="46">
        <v>28</v>
      </c>
      <c r="I24" s="39"/>
      <c r="L24">
        <v>10</v>
      </c>
      <c r="M24" s="37">
        <f t="shared" si="32"/>
        <v>207.99999999999997</v>
      </c>
      <c r="N24" s="2">
        <f t="shared" si="33"/>
        <v>80.537000000000006</v>
      </c>
      <c r="O24" s="2">
        <f t="shared" si="34"/>
        <v>45.7</v>
      </c>
      <c r="P24" s="2">
        <f t="shared" si="35"/>
        <v>1.7600000000000002</v>
      </c>
      <c r="Q24" s="2">
        <f t="shared" si="36"/>
        <v>8.9999999999999993E-3</v>
      </c>
      <c r="R24" s="2">
        <f t="shared" si="37"/>
        <v>0.222</v>
      </c>
      <c r="S24" s="2">
        <f t="shared" si="38"/>
        <v>3.7199999999999997E-2</v>
      </c>
      <c r="T24" s="38">
        <f t="shared" si="39"/>
        <v>22.935000000000002</v>
      </c>
      <c r="U24" s="46">
        <v>28</v>
      </c>
      <c r="V24" s="46"/>
    </row>
    <row r="25" spans="1:22">
      <c r="A25">
        <v>11</v>
      </c>
      <c r="B25" s="37">
        <f>B24+(B$27-B$21)/($A$27-$A$21)</f>
        <v>2.6063692578210187E-2</v>
      </c>
      <c r="C25" s="2">
        <f t="shared" si="30"/>
        <v>1.8100000000000002E-2</v>
      </c>
      <c r="D25" s="2">
        <f t="shared" si="30"/>
        <v>0.22961009398068355</v>
      </c>
      <c r="E25" s="2">
        <f t="shared" si="30"/>
        <v>8.9999999999999993E-3</v>
      </c>
      <c r="F25" s="2">
        <f t="shared" si="30"/>
        <v>3.7199999999999997E-2</v>
      </c>
      <c r="G25" s="38">
        <f t="shared" si="30"/>
        <v>0.23269999999999996</v>
      </c>
      <c r="H25" s="46">
        <v>44</v>
      </c>
      <c r="I25" s="39"/>
      <c r="L25">
        <v>11</v>
      </c>
      <c r="M25" s="37">
        <f t="shared" si="32"/>
        <v>217.66666666666663</v>
      </c>
      <c r="N25" s="2">
        <f t="shared" si="33"/>
        <v>83.232666666666674</v>
      </c>
      <c r="O25" s="2">
        <f t="shared" si="34"/>
        <v>45.933333333333337</v>
      </c>
      <c r="P25" s="2">
        <f t="shared" si="35"/>
        <v>1.8100000000000003</v>
      </c>
      <c r="Q25" s="2">
        <f t="shared" si="36"/>
        <v>8.9999999999999993E-3</v>
      </c>
      <c r="R25" s="2">
        <f t="shared" si="37"/>
        <v>0.222</v>
      </c>
      <c r="S25" s="2">
        <f t="shared" si="38"/>
        <v>3.7199999999999997E-2</v>
      </c>
      <c r="T25" s="38">
        <f t="shared" si="39"/>
        <v>23.270000000000003</v>
      </c>
      <c r="U25" s="46">
        <v>44</v>
      </c>
      <c r="V25" s="46"/>
    </row>
    <row r="26" spans="1:22">
      <c r="A26">
        <v>12</v>
      </c>
      <c r="B26" s="37">
        <f>B25+(B$27-B$21)/($A$27-$A$21)</f>
        <v>2.6402942154784819E-2</v>
      </c>
      <c r="C26" s="2">
        <f t="shared" si="30"/>
        <v>1.8600000000000002E-2</v>
      </c>
      <c r="D26" s="2">
        <f t="shared" si="30"/>
        <v>0.22412441871809047</v>
      </c>
      <c r="E26" s="2">
        <f t="shared" si="30"/>
        <v>8.9999999999999993E-3</v>
      </c>
      <c r="F26" s="2">
        <f t="shared" si="30"/>
        <v>3.7199999999999997E-2</v>
      </c>
      <c r="G26" s="38">
        <f t="shared" si="30"/>
        <v>0.23604999999999995</v>
      </c>
      <c r="H26" s="46">
        <v>5</v>
      </c>
      <c r="I26" s="39"/>
      <c r="L26">
        <v>12</v>
      </c>
      <c r="M26" s="37">
        <f t="shared" si="32"/>
        <v>227.33333333333329</v>
      </c>
      <c r="N26" s="2">
        <f t="shared" si="33"/>
        <v>85.928333333333342</v>
      </c>
      <c r="O26" s="2">
        <f t="shared" si="34"/>
        <v>46.166666666666671</v>
      </c>
      <c r="P26" s="2">
        <f t="shared" si="35"/>
        <v>1.8600000000000003</v>
      </c>
      <c r="Q26" s="2">
        <f t="shared" si="36"/>
        <v>8.9999999999999993E-3</v>
      </c>
      <c r="R26" s="2">
        <f t="shared" si="37"/>
        <v>0.222</v>
      </c>
      <c r="S26" s="2">
        <f t="shared" si="38"/>
        <v>3.7199999999999997E-2</v>
      </c>
      <c r="T26" s="38">
        <f t="shared" si="39"/>
        <v>23.605000000000004</v>
      </c>
      <c r="U26" s="46">
        <v>5</v>
      </c>
      <c r="V26" s="46"/>
    </row>
    <row r="27" spans="1:22" ht="15.75" thickBot="1">
      <c r="A27">
        <v>13</v>
      </c>
      <c r="B27" s="43">
        <v>2.6742191731359454E-2</v>
      </c>
      <c r="C27" s="44">
        <v>1.9099999999999999E-2</v>
      </c>
      <c r="D27" s="44">
        <v>0.21863874345549736</v>
      </c>
      <c r="E27" s="44">
        <v>8.9999999999999993E-3</v>
      </c>
      <c r="F27" s="44">
        <v>3.7199999999999997E-2</v>
      </c>
      <c r="G27" s="45">
        <v>0.2394</v>
      </c>
      <c r="L27">
        <v>13</v>
      </c>
      <c r="M27" s="43">
        <v>237</v>
      </c>
      <c r="N27" s="44">
        <v>88.623999999999995</v>
      </c>
      <c r="O27" s="44">
        <v>46.4</v>
      </c>
      <c r="P27" s="44">
        <v>1.91</v>
      </c>
      <c r="Q27" s="44">
        <v>8.9999999999999993E-3</v>
      </c>
      <c r="R27" s="44">
        <v>0.222</v>
      </c>
      <c r="S27" s="44">
        <v>3.7199999999999997E-2</v>
      </c>
      <c r="T27" s="45">
        <v>23.94</v>
      </c>
    </row>
    <row r="28" spans="1:22">
      <c r="A28">
        <v>1</v>
      </c>
      <c r="B28" s="34">
        <v>2.2836538461538464E-2</v>
      </c>
      <c r="C28" s="35">
        <v>1.0400000000000001E-2</v>
      </c>
      <c r="D28" s="35">
        <v>0.36923076923076925</v>
      </c>
      <c r="E28" s="35">
        <v>8.0000000000000002E-3</v>
      </c>
      <c r="F28" s="35">
        <v>3.6400000000000002E-2</v>
      </c>
      <c r="G28" s="36">
        <v>0.24989999999999998</v>
      </c>
      <c r="H28" s="122" t="s">
        <v>39</v>
      </c>
      <c r="L28">
        <v>1</v>
      </c>
      <c r="M28" s="34">
        <v>114</v>
      </c>
      <c r="N28" s="35">
        <v>49.92</v>
      </c>
      <c r="O28" s="35">
        <v>48</v>
      </c>
      <c r="P28" s="35">
        <v>1.04</v>
      </c>
      <c r="Q28" s="35">
        <v>8.0000000000000002E-3</v>
      </c>
      <c r="R28" s="35">
        <v>0.14199999999999999</v>
      </c>
      <c r="S28" s="35">
        <v>3.6400000000000002E-2</v>
      </c>
      <c r="T28" s="36">
        <v>24.99</v>
      </c>
      <c r="U28" s="125" t="s">
        <v>39</v>
      </c>
    </row>
    <row r="29" spans="1:22">
      <c r="A29">
        <v>2</v>
      </c>
      <c r="B29" s="37">
        <f>B28+(B$34-B$28)/($A$34-$A$28)</f>
        <v>2.3555682649533317E-2</v>
      </c>
      <c r="C29" s="2">
        <f t="shared" ref="C29:G33" si="40">C28+(C$34-C$28)/($A$34-$A$28)</f>
        <v>1.0716666666666668E-2</v>
      </c>
      <c r="D29" s="2">
        <f t="shared" si="40"/>
        <v>0.36514488221805297</v>
      </c>
      <c r="E29" s="2">
        <f t="shared" si="40"/>
        <v>8.0000000000000002E-3</v>
      </c>
      <c r="F29" s="2">
        <f t="shared" si="40"/>
        <v>3.6400000000000002E-2</v>
      </c>
      <c r="G29" s="38">
        <f t="shared" si="40"/>
        <v>0.25395000000000001</v>
      </c>
      <c r="H29" s="39">
        <v>13</v>
      </c>
      <c r="I29" s="39"/>
      <c r="L29">
        <v>2</v>
      </c>
      <c r="M29" s="37">
        <f>M28+(M$34-M$28)/($L$34-$L$28)</f>
        <v>124.5</v>
      </c>
      <c r="N29" s="2">
        <f t="shared" ref="N29:T29" si="41">N28+(N$34-N$28)/($L$34-$L$28)</f>
        <v>52.465000000000003</v>
      </c>
      <c r="O29" s="2">
        <f t="shared" si="41"/>
        <v>48.833333333333336</v>
      </c>
      <c r="P29" s="2">
        <f t="shared" si="41"/>
        <v>1.0716666666666668</v>
      </c>
      <c r="Q29" s="2">
        <f t="shared" si="41"/>
        <v>8.0000000000000002E-3</v>
      </c>
      <c r="R29" s="2">
        <f t="shared" si="41"/>
        <v>0.14199999999999999</v>
      </c>
      <c r="S29" s="2">
        <f t="shared" si="41"/>
        <v>3.6400000000000002E-2</v>
      </c>
      <c r="T29" s="38">
        <f t="shared" si="41"/>
        <v>25.395</v>
      </c>
      <c r="U29" s="39">
        <v>13</v>
      </c>
      <c r="V29" s="39"/>
    </row>
    <row r="30" spans="1:22">
      <c r="A30">
        <v>3</v>
      </c>
      <c r="B30" s="37">
        <f>B29+(B$34-B$28)/($A$34-$A$28)</f>
        <v>2.4274826837528171E-2</v>
      </c>
      <c r="C30" s="2">
        <f t="shared" si="40"/>
        <v>1.1033333333333334E-2</v>
      </c>
      <c r="D30" s="2">
        <f t="shared" si="40"/>
        <v>0.36105899520533669</v>
      </c>
      <c r="E30" s="2">
        <f t="shared" si="40"/>
        <v>8.0000000000000002E-3</v>
      </c>
      <c r="F30" s="2">
        <f t="shared" si="40"/>
        <v>3.6400000000000002E-2</v>
      </c>
      <c r="G30" s="38">
        <f t="shared" si="40"/>
        <v>0.25800000000000001</v>
      </c>
      <c r="H30" s="39">
        <v>33</v>
      </c>
      <c r="I30" s="39"/>
      <c r="L30">
        <v>3</v>
      </c>
      <c r="M30" s="37">
        <f t="shared" ref="M30:M33" si="42">M29+(M$34-M$28)/($L$34-$L$28)</f>
        <v>135</v>
      </c>
      <c r="N30" s="2">
        <f t="shared" ref="N30:N33" si="43">N29+(N$34-N$28)/($L$34-$L$28)</f>
        <v>55.010000000000005</v>
      </c>
      <c r="O30" s="2">
        <f t="shared" ref="O30:O33" si="44">O29+(O$34-O$28)/($L$34-$L$28)</f>
        <v>49.666666666666671</v>
      </c>
      <c r="P30" s="2">
        <f t="shared" ref="P30:P33" si="45">P29+(P$34-P$28)/($L$34-$L$28)</f>
        <v>1.1033333333333335</v>
      </c>
      <c r="Q30" s="2">
        <f t="shared" ref="Q30:Q33" si="46">Q29+(Q$34-Q$28)/($L$34-$L$28)</f>
        <v>8.0000000000000002E-3</v>
      </c>
      <c r="R30" s="2">
        <f t="shared" ref="R30:R33" si="47">R29+(R$34-R$28)/($L$34-$L$28)</f>
        <v>0.14199999999999999</v>
      </c>
      <c r="S30" s="2">
        <f t="shared" ref="S30:S33" si="48">S29+(S$34-S$28)/($L$34-$L$28)</f>
        <v>3.6400000000000002E-2</v>
      </c>
      <c r="T30" s="38">
        <f t="shared" ref="T30:T33" si="49">T29+(T$34-T$28)/($L$34-$L$28)</f>
        <v>25.8</v>
      </c>
      <c r="U30" s="39">
        <v>33</v>
      </c>
      <c r="V30" s="39"/>
    </row>
    <row r="31" spans="1:22">
      <c r="A31">
        <v>4</v>
      </c>
      <c r="B31" s="37">
        <f>B30+(B$34-B$28)/($A$34-$A$28)</f>
        <v>2.4993971025523025E-2</v>
      </c>
      <c r="C31" s="2">
        <f t="shared" si="40"/>
        <v>1.1350000000000001E-2</v>
      </c>
      <c r="D31" s="2">
        <f t="shared" si="40"/>
        <v>0.3569731081926204</v>
      </c>
      <c r="E31" s="2">
        <f t="shared" si="40"/>
        <v>8.0000000000000002E-3</v>
      </c>
      <c r="F31" s="2">
        <f t="shared" si="40"/>
        <v>3.6400000000000002E-2</v>
      </c>
      <c r="G31" s="38">
        <f t="shared" si="40"/>
        <v>0.26205000000000001</v>
      </c>
      <c r="H31" s="39">
        <v>53</v>
      </c>
      <c r="I31" s="39"/>
      <c r="L31">
        <v>4</v>
      </c>
      <c r="M31" s="37">
        <f t="shared" si="42"/>
        <v>145.5</v>
      </c>
      <c r="N31" s="2">
        <f t="shared" si="43"/>
        <v>57.555000000000007</v>
      </c>
      <c r="O31" s="2">
        <f t="shared" si="44"/>
        <v>50.500000000000007</v>
      </c>
      <c r="P31" s="2">
        <f t="shared" si="45"/>
        <v>1.1350000000000002</v>
      </c>
      <c r="Q31" s="2">
        <f t="shared" si="46"/>
        <v>8.0000000000000002E-3</v>
      </c>
      <c r="R31" s="2">
        <f t="shared" si="47"/>
        <v>0.14199999999999999</v>
      </c>
      <c r="S31" s="2">
        <f t="shared" si="48"/>
        <v>3.6400000000000002E-2</v>
      </c>
      <c r="T31" s="38">
        <f t="shared" si="49"/>
        <v>26.205000000000002</v>
      </c>
      <c r="U31" s="39">
        <v>53</v>
      </c>
      <c r="V31" s="39"/>
    </row>
    <row r="32" spans="1:22">
      <c r="A32">
        <v>5</v>
      </c>
      <c r="B32" s="37">
        <f>B31+(B$34-B$28)/($A$34-$A$28)</f>
        <v>2.5713115213517879E-2</v>
      </c>
      <c r="C32" s="2">
        <f t="shared" si="40"/>
        <v>1.1666666666666667E-2</v>
      </c>
      <c r="D32" s="2">
        <f t="shared" si="40"/>
        <v>0.35288722117990412</v>
      </c>
      <c r="E32" s="2">
        <f t="shared" si="40"/>
        <v>8.0000000000000002E-3</v>
      </c>
      <c r="F32" s="2">
        <f t="shared" si="40"/>
        <v>3.6400000000000002E-2</v>
      </c>
      <c r="G32" s="38">
        <f t="shared" si="40"/>
        <v>0.2661</v>
      </c>
      <c r="H32" s="39">
        <v>41</v>
      </c>
      <c r="I32" s="39"/>
      <c r="L32">
        <v>5</v>
      </c>
      <c r="M32" s="37">
        <f t="shared" si="42"/>
        <v>156</v>
      </c>
      <c r="N32" s="2">
        <f t="shared" si="43"/>
        <v>60.100000000000009</v>
      </c>
      <c r="O32" s="2">
        <f t="shared" si="44"/>
        <v>51.333333333333343</v>
      </c>
      <c r="P32" s="2">
        <f t="shared" si="45"/>
        <v>1.166666666666667</v>
      </c>
      <c r="Q32" s="2">
        <f t="shared" si="46"/>
        <v>8.0000000000000002E-3</v>
      </c>
      <c r="R32" s="2">
        <f t="shared" si="47"/>
        <v>0.14199999999999999</v>
      </c>
      <c r="S32" s="2">
        <f t="shared" si="48"/>
        <v>3.6400000000000002E-2</v>
      </c>
      <c r="T32" s="38">
        <f t="shared" si="49"/>
        <v>26.610000000000003</v>
      </c>
      <c r="U32" s="39">
        <v>41</v>
      </c>
      <c r="V32" s="39"/>
    </row>
    <row r="33" spans="1:22">
      <c r="A33">
        <v>6</v>
      </c>
      <c r="B33" s="37">
        <f>B32+(B$34-B$28)/($A$34-$A$28)</f>
        <v>2.6432259401512732E-2</v>
      </c>
      <c r="C33" s="2">
        <f t="shared" si="40"/>
        <v>1.1983333333333334E-2</v>
      </c>
      <c r="D33" s="2">
        <f t="shared" si="40"/>
        <v>0.34880133416718784</v>
      </c>
      <c r="E33" s="2">
        <f t="shared" si="40"/>
        <v>8.0000000000000002E-3</v>
      </c>
      <c r="F33" s="2">
        <f t="shared" si="40"/>
        <v>3.6400000000000002E-2</v>
      </c>
      <c r="G33" s="38">
        <f t="shared" si="40"/>
        <v>0.27015</v>
      </c>
      <c r="H33" s="39">
        <v>20</v>
      </c>
      <c r="I33" s="39"/>
      <c r="L33">
        <v>6</v>
      </c>
      <c r="M33" s="37">
        <f t="shared" si="42"/>
        <v>166.5</v>
      </c>
      <c r="N33" s="2">
        <f t="shared" si="43"/>
        <v>62.64500000000001</v>
      </c>
      <c r="O33" s="2">
        <f t="shared" si="44"/>
        <v>52.166666666666679</v>
      </c>
      <c r="P33" s="2">
        <f t="shared" si="45"/>
        <v>1.1983333333333337</v>
      </c>
      <c r="Q33" s="2">
        <f t="shared" si="46"/>
        <v>8.0000000000000002E-3</v>
      </c>
      <c r="R33" s="2">
        <f t="shared" si="47"/>
        <v>0.14199999999999999</v>
      </c>
      <c r="S33" s="2">
        <f t="shared" si="48"/>
        <v>3.6400000000000002E-2</v>
      </c>
      <c r="T33" s="38">
        <f t="shared" si="49"/>
        <v>27.015000000000004</v>
      </c>
      <c r="U33" s="39">
        <v>20</v>
      </c>
      <c r="V33" s="39"/>
    </row>
    <row r="34" spans="1:22">
      <c r="A34">
        <v>7</v>
      </c>
      <c r="B34" s="40">
        <v>2.7151403589507593E-2</v>
      </c>
      <c r="C34" s="41">
        <v>1.23E-2</v>
      </c>
      <c r="D34" s="41">
        <v>0.34471544715447161</v>
      </c>
      <c r="E34" s="41">
        <v>8.0000000000000002E-3</v>
      </c>
      <c r="F34" s="41">
        <v>3.6400000000000002E-2</v>
      </c>
      <c r="G34" s="42">
        <v>0.2742</v>
      </c>
      <c r="H34" s="39"/>
      <c r="I34" s="39"/>
      <c r="L34">
        <v>7</v>
      </c>
      <c r="M34" s="40">
        <v>177</v>
      </c>
      <c r="N34" s="41">
        <v>65.19</v>
      </c>
      <c r="O34" s="41">
        <v>53</v>
      </c>
      <c r="P34" s="41">
        <v>1.23</v>
      </c>
      <c r="Q34" s="41">
        <v>8.0000000000000002E-3</v>
      </c>
      <c r="R34" s="41">
        <v>0.14199999999999999</v>
      </c>
      <c r="S34" s="41">
        <v>3.6400000000000002E-2</v>
      </c>
      <c r="T34" s="42">
        <v>27.42</v>
      </c>
      <c r="U34" s="39"/>
      <c r="V34" s="39"/>
    </row>
    <row r="35" spans="1:22">
      <c r="A35">
        <v>8</v>
      </c>
      <c r="B35" s="37">
        <f>B34+(B$40-B$34)/($A$40-$A$34)</f>
        <v>2.8513850817343284E-2</v>
      </c>
      <c r="C35" s="2">
        <f t="shared" ref="C35:G39" si="50">C34+(C$40-C$34)/($A$40-$A$34)</f>
        <v>1.3583333333333333E-2</v>
      </c>
      <c r="D35" s="2">
        <f t="shared" si="50"/>
        <v>0.32406287262872635</v>
      </c>
      <c r="E35" s="2">
        <f t="shared" si="50"/>
        <v>8.0000000000000002E-3</v>
      </c>
      <c r="F35" s="2">
        <f t="shared" si="50"/>
        <v>3.6400000000000002E-2</v>
      </c>
      <c r="G35" s="38">
        <f t="shared" si="50"/>
        <v>0.27500000000000002</v>
      </c>
      <c r="H35" s="39">
        <v>17</v>
      </c>
      <c r="I35" s="39"/>
      <c r="L35">
        <v>8</v>
      </c>
      <c r="M35" s="37">
        <f>M34+(M$40-M$34)/($L$40-$L$34)</f>
        <v>212.5</v>
      </c>
      <c r="N35" s="2">
        <f t="shared" ref="N35:T35" si="51">N34+(N$40-N$34)/($L$40-$L$34)</f>
        <v>72.724999999999994</v>
      </c>
      <c r="O35" s="2">
        <f t="shared" si="51"/>
        <v>53.366666666666667</v>
      </c>
      <c r="P35" s="2">
        <f t="shared" si="51"/>
        <v>1.3583333333333334</v>
      </c>
      <c r="Q35" s="2">
        <f t="shared" si="51"/>
        <v>8.0000000000000002E-3</v>
      </c>
      <c r="R35" s="2">
        <f t="shared" si="51"/>
        <v>0.14199999999999999</v>
      </c>
      <c r="S35" s="2">
        <f t="shared" si="51"/>
        <v>3.6400000000000002E-2</v>
      </c>
      <c r="T35" s="38">
        <f t="shared" si="51"/>
        <v>27.5</v>
      </c>
      <c r="U35" s="39">
        <v>17</v>
      </c>
      <c r="V35" s="39"/>
    </row>
    <row r="36" spans="1:22">
      <c r="A36">
        <v>9</v>
      </c>
      <c r="B36" s="37">
        <f>B35+(B$40-B$34)/($A$40-$A$34)</f>
        <v>2.9876298045178974E-2</v>
      </c>
      <c r="C36" s="2">
        <f t="shared" si="50"/>
        <v>1.4866666666666667E-2</v>
      </c>
      <c r="D36" s="2">
        <f t="shared" si="50"/>
        <v>0.30341029810298109</v>
      </c>
      <c r="E36" s="2">
        <f t="shared" si="50"/>
        <v>8.0000000000000002E-3</v>
      </c>
      <c r="F36" s="2">
        <f t="shared" si="50"/>
        <v>3.6400000000000002E-2</v>
      </c>
      <c r="G36" s="38">
        <f t="shared" si="50"/>
        <v>0.27580000000000005</v>
      </c>
      <c r="H36" s="39">
        <v>11</v>
      </c>
      <c r="I36" s="39"/>
      <c r="L36">
        <v>9</v>
      </c>
      <c r="M36" s="37">
        <f t="shared" ref="M36:M39" si="52">M35+(M$40-M$34)/($L$40-$L$34)</f>
        <v>248</v>
      </c>
      <c r="N36" s="2">
        <f t="shared" ref="N36:N39" si="53">N35+(N$40-N$34)/($L$40-$L$34)</f>
        <v>80.259999999999991</v>
      </c>
      <c r="O36" s="2">
        <f t="shared" ref="O36:O39" si="54">O35+(O$40-O$34)/($L$40-$L$34)</f>
        <v>53.733333333333334</v>
      </c>
      <c r="P36" s="2">
        <f t="shared" ref="P36:P39" si="55">P35+(P$40-P$34)/($L$40-$L$34)</f>
        <v>1.4866666666666668</v>
      </c>
      <c r="Q36" s="2">
        <f t="shared" ref="Q36:Q39" si="56">Q35+(Q$40-Q$34)/($L$40-$L$34)</f>
        <v>8.0000000000000002E-3</v>
      </c>
      <c r="R36" s="2">
        <f t="shared" ref="R36:R39" si="57">R35+(R$40-R$34)/($L$40-$L$34)</f>
        <v>0.14199999999999999</v>
      </c>
      <c r="S36" s="2">
        <f t="shared" ref="S36:S39" si="58">S35+(S$40-S$34)/($L$40-$L$34)</f>
        <v>3.6400000000000002E-2</v>
      </c>
      <c r="T36" s="38">
        <f t="shared" ref="T36:T39" si="59">T35+(T$40-T$34)/($L$40-$L$34)</f>
        <v>27.58</v>
      </c>
      <c r="U36" s="39">
        <v>11</v>
      </c>
      <c r="V36" s="39"/>
    </row>
    <row r="37" spans="1:22">
      <c r="A37">
        <v>10</v>
      </c>
      <c r="B37" s="37">
        <f>B36+(B$40-B$34)/($A$40-$A$34)</f>
        <v>3.1238745273014665E-2</v>
      </c>
      <c r="C37" s="2">
        <f t="shared" si="50"/>
        <v>1.6150000000000001E-2</v>
      </c>
      <c r="D37" s="2">
        <f t="shared" si="50"/>
        <v>0.28275772357723583</v>
      </c>
      <c r="E37" s="2">
        <f t="shared" si="50"/>
        <v>8.0000000000000002E-3</v>
      </c>
      <c r="F37" s="2">
        <f t="shared" si="50"/>
        <v>3.6400000000000002E-2</v>
      </c>
      <c r="G37" s="38">
        <f t="shared" si="50"/>
        <v>0.27660000000000007</v>
      </c>
      <c r="H37" s="39">
        <v>26</v>
      </c>
      <c r="I37" s="39"/>
      <c r="L37">
        <v>10</v>
      </c>
      <c r="M37" s="37">
        <f t="shared" si="52"/>
        <v>283.5</v>
      </c>
      <c r="N37" s="2">
        <f t="shared" si="53"/>
        <v>87.794999999999987</v>
      </c>
      <c r="O37" s="2">
        <f t="shared" si="54"/>
        <v>54.1</v>
      </c>
      <c r="P37" s="2">
        <f t="shared" si="55"/>
        <v>1.6150000000000002</v>
      </c>
      <c r="Q37" s="2">
        <f t="shared" si="56"/>
        <v>8.0000000000000002E-3</v>
      </c>
      <c r="R37" s="2">
        <f t="shared" si="57"/>
        <v>0.14199999999999999</v>
      </c>
      <c r="S37" s="2">
        <f t="shared" si="58"/>
        <v>3.6400000000000002E-2</v>
      </c>
      <c r="T37" s="38">
        <f t="shared" si="59"/>
        <v>27.659999999999997</v>
      </c>
      <c r="U37" s="39">
        <v>26</v>
      </c>
      <c r="V37" s="39"/>
    </row>
    <row r="38" spans="1:22">
      <c r="A38">
        <v>11</v>
      </c>
      <c r="B38" s="37">
        <f>B37+(B$40-B$34)/($A$40-$A$34)</f>
        <v>3.2601192500850355E-2</v>
      </c>
      <c r="C38" s="2">
        <f t="shared" si="50"/>
        <v>1.7433333333333335E-2</v>
      </c>
      <c r="D38" s="2">
        <f t="shared" si="50"/>
        <v>0.26210514905149057</v>
      </c>
      <c r="E38" s="2">
        <f t="shared" si="50"/>
        <v>8.0000000000000002E-3</v>
      </c>
      <c r="F38" s="2">
        <f t="shared" si="50"/>
        <v>3.6400000000000002E-2</v>
      </c>
      <c r="G38" s="38">
        <f t="shared" si="50"/>
        <v>0.27740000000000009</v>
      </c>
      <c r="H38" s="39">
        <v>18</v>
      </c>
      <c r="I38" s="39"/>
      <c r="L38">
        <v>11</v>
      </c>
      <c r="M38" s="37">
        <f t="shared" si="52"/>
        <v>319</v>
      </c>
      <c r="N38" s="2">
        <f t="shared" si="53"/>
        <v>95.329999999999984</v>
      </c>
      <c r="O38" s="2">
        <f t="shared" si="54"/>
        <v>54.466666666666669</v>
      </c>
      <c r="P38" s="2">
        <f t="shared" si="55"/>
        <v>1.7433333333333336</v>
      </c>
      <c r="Q38" s="2">
        <f t="shared" si="56"/>
        <v>8.0000000000000002E-3</v>
      </c>
      <c r="R38" s="2">
        <f t="shared" si="57"/>
        <v>0.14199999999999999</v>
      </c>
      <c r="S38" s="2">
        <f t="shared" si="58"/>
        <v>3.6400000000000002E-2</v>
      </c>
      <c r="T38" s="38">
        <f t="shared" si="59"/>
        <v>27.739999999999995</v>
      </c>
      <c r="U38" s="39">
        <v>18</v>
      </c>
      <c r="V38" s="39"/>
    </row>
    <row r="39" spans="1:22">
      <c r="A39">
        <v>12</v>
      </c>
      <c r="B39" s="37">
        <f>B38+(B$40-B$34)/($A$40-$A$34)</f>
        <v>3.3963639728686046E-2</v>
      </c>
      <c r="C39" s="2">
        <f t="shared" si="50"/>
        <v>1.871666666666667E-2</v>
      </c>
      <c r="D39" s="2">
        <f t="shared" si="50"/>
        <v>0.24145257452574531</v>
      </c>
      <c r="E39" s="2">
        <f t="shared" si="50"/>
        <v>8.0000000000000002E-3</v>
      </c>
      <c r="F39" s="2">
        <f t="shared" si="50"/>
        <v>3.6400000000000002E-2</v>
      </c>
      <c r="G39" s="38">
        <f t="shared" si="50"/>
        <v>0.27820000000000011</v>
      </c>
      <c r="H39" s="39">
        <v>43</v>
      </c>
      <c r="I39" s="39"/>
      <c r="L39">
        <v>12</v>
      </c>
      <c r="M39" s="37">
        <f t="shared" si="52"/>
        <v>354.5</v>
      </c>
      <c r="N39" s="2">
        <f t="shared" si="53"/>
        <v>102.86499999999998</v>
      </c>
      <c r="O39" s="2">
        <f t="shared" si="54"/>
        <v>54.833333333333336</v>
      </c>
      <c r="P39" s="2">
        <f t="shared" si="55"/>
        <v>1.871666666666667</v>
      </c>
      <c r="Q39" s="2">
        <f t="shared" si="56"/>
        <v>8.0000000000000002E-3</v>
      </c>
      <c r="R39" s="2">
        <f t="shared" si="57"/>
        <v>0.14199999999999999</v>
      </c>
      <c r="S39" s="2">
        <f t="shared" si="58"/>
        <v>3.6400000000000002E-2</v>
      </c>
      <c r="T39" s="38">
        <f t="shared" si="59"/>
        <v>27.819999999999993</v>
      </c>
      <c r="U39" s="39">
        <v>43</v>
      </c>
      <c r="V39" s="39"/>
    </row>
    <row r="40" spans="1:22" ht="15.75" thickBot="1">
      <c r="A40">
        <v>13</v>
      </c>
      <c r="B40" s="43">
        <v>3.5326086956521736E-2</v>
      </c>
      <c r="C40" s="44">
        <v>0.02</v>
      </c>
      <c r="D40" s="44">
        <v>0.22080000000000002</v>
      </c>
      <c r="E40" s="44">
        <v>8.0000000000000002E-3</v>
      </c>
      <c r="F40" s="44">
        <v>3.6400000000000002E-2</v>
      </c>
      <c r="G40" s="45">
        <v>0.27899999999999997</v>
      </c>
      <c r="L40">
        <v>13</v>
      </c>
      <c r="M40" s="43">
        <v>390</v>
      </c>
      <c r="N40" s="44">
        <v>110.4</v>
      </c>
      <c r="O40" s="44">
        <v>55.2</v>
      </c>
      <c r="P40" s="44">
        <v>2</v>
      </c>
      <c r="Q40" s="44">
        <v>8.0000000000000002E-3</v>
      </c>
      <c r="R40" s="44">
        <v>0.14199999999999999</v>
      </c>
      <c r="S40" s="44">
        <v>3.6400000000000002E-2</v>
      </c>
      <c r="T40" s="45">
        <v>27.9</v>
      </c>
    </row>
    <row r="41" spans="1:22">
      <c r="A41">
        <v>1</v>
      </c>
      <c r="B41" s="34">
        <v>2.4010342916948844E-2</v>
      </c>
      <c r="C41" s="35">
        <v>1.4800000000000001E-2</v>
      </c>
      <c r="D41" s="35">
        <v>0.17797297297297296</v>
      </c>
      <c r="E41" s="35">
        <v>6.0000000000000001E-3</v>
      </c>
      <c r="F41" s="35">
        <v>3.5000000000000003E-2</v>
      </c>
      <c r="G41" s="36">
        <v>0.2334</v>
      </c>
      <c r="H41" s="123" t="s">
        <v>40</v>
      </c>
      <c r="L41">
        <v>1</v>
      </c>
      <c r="M41" s="34">
        <v>156</v>
      </c>
      <c r="N41" s="35">
        <v>64.971999999999994</v>
      </c>
      <c r="O41" s="35">
        <v>43.9</v>
      </c>
      <c r="P41" s="35">
        <v>1.48</v>
      </c>
      <c r="Q41" s="35">
        <v>6.0000000000000001E-3</v>
      </c>
      <c r="R41" s="35">
        <v>0.13</v>
      </c>
      <c r="S41" s="35">
        <v>3.5000000000000003E-2</v>
      </c>
      <c r="T41" s="36">
        <v>23.34</v>
      </c>
      <c r="U41" s="126" t="s">
        <v>40</v>
      </c>
    </row>
    <row r="42" spans="1:22">
      <c r="A42">
        <v>2</v>
      </c>
      <c r="B42" s="37">
        <f>B41+(B$47-B$41)/($A$47-$A$41)</f>
        <v>2.4591952430790702E-2</v>
      </c>
      <c r="C42" s="2">
        <f t="shared" ref="C42:G46" si="60">C41+(C$47-C$41)/($A$47-$A$41)</f>
        <v>1.5250000000000001E-2</v>
      </c>
      <c r="D42" s="2">
        <f t="shared" si="60"/>
        <v>0.17573938223938224</v>
      </c>
      <c r="E42" s="2">
        <f t="shared" si="60"/>
        <v>6.0000000000000001E-3</v>
      </c>
      <c r="F42" s="2">
        <f t="shared" si="60"/>
        <v>3.5000000000000003E-2</v>
      </c>
      <c r="G42" s="38">
        <f t="shared" si="60"/>
        <v>0.23760000000000001</v>
      </c>
      <c r="H42" s="39">
        <v>31</v>
      </c>
      <c r="I42" s="39"/>
      <c r="L42">
        <v>2</v>
      </c>
      <c r="M42" s="37">
        <f>M41+(M$47-M$41)/($L$47-$L$41)</f>
        <v>168.5</v>
      </c>
      <c r="N42" s="2">
        <f t="shared" ref="N42:T42" si="61">N41+(N$47-N$41)/($L$47-$L$41)</f>
        <v>68.143333333333331</v>
      </c>
      <c r="O42" s="2">
        <f t="shared" si="61"/>
        <v>44.583333333333329</v>
      </c>
      <c r="P42" s="2">
        <f t="shared" si="61"/>
        <v>1.5249999999999999</v>
      </c>
      <c r="Q42" s="2">
        <f t="shared" si="61"/>
        <v>6.0000000000000001E-3</v>
      </c>
      <c r="R42" s="2">
        <f t="shared" si="61"/>
        <v>0.13</v>
      </c>
      <c r="S42" s="2">
        <f t="shared" si="61"/>
        <v>3.5000000000000003E-2</v>
      </c>
      <c r="T42" s="38">
        <f t="shared" si="61"/>
        <v>23.759999999999998</v>
      </c>
      <c r="U42" s="39">
        <v>31</v>
      </c>
      <c r="V42" s="39"/>
    </row>
    <row r="43" spans="1:22">
      <c r="A43">
        <v>3</v>
      </c>
      <c r="B43" s="37">
        <f>B42+(B$47-B$41)/($A$47-$A$41)</f>
        <v>2.517356194463256E-2</v>
      </c>
      <c r="C43" s="2">
        <f t="shared" si="60"/>
        <v>1.5700000000000002E-2</v>
      </c>
      <c r="D43" s="2">
        <f t="shared" si="60"/>
        <v>0.17350579150579151</v>
      </c>
      <c r="E43" s="2">
        <f t="shared" si="60"/>
        <v>6.0000000000000001E-3</v>
      </c>
      <c r="F43" s="2">
        <f t="shared" si="60"/>
        <v>3.5000000000000003E-2</v>
      </c>
      <c r="G43" s="38">
        <f t="shared" si="60"/>
        <v>0.24180000000000001</v>
      </c>
      <c r="H43" s="39">
        <v>1</v>
      </c>
      <c r="I43" s="39"/>
      <c r="L43">
        <v>3</v>
      </c>
      <c r="M43" s="37">
        <f t="shared" ref="M43:M46" si="62">M42+(M$47-M$41)/($L$47-$L$41)</f>
        <v>181</v>
      </c>
      <c r="N43" s="2">
        <f t="shared" ref="N43:N46" si="63">N42+(N$47-N$41)/($L$47-$L$41)</f>
        <v>71.314666666666668</v>
      </c>
      <c r="O43" s="2">
        <f t="shared" ref="O43:O46" si="64">O42+(O$47-O$41)/($L$47-$L$41)</f>
        <v>45.266666666666666</v>
      </c>
      <c r="P43" s="2">
        <f t="shared" ref="P43:P46" si="65">P42+(P$47-P$41)/($L$47-$L$41)</f>
        <v>1.5699999999999998</v>
      </c>
      <c r="Q43" s="2">
        <f t="shared" ref="Q43:Q46" si="66">Q42+(Q$47-Q$41)/($L$47-$L$41)</f>
        <v>6.0000000000000001E-3</v>
      </c>
      <c r="R43" s="2">
        <f t="shared" ref="R43:R46" si="67">R42+(R$47-R$41)/($L$47-$L$41)</f>
        <v>0.13</v>
      </c>
      <c r="S43" s="2">
        <f t="shared" ref="S43:S46" si="68">S42+(S$47-S$41)/($L$47-$L$41)</f>
        <v>3.5000000000000003E-2</v>
      </c>
      <c r="T43" s="38">
        <f t="shared" ref="T43:T46" si="69">T42+(T$47-T$41)/($L$47-$L$41)</f>
        <v>24.18</v>
      </c>
      <c r="U43" s="39">
        <v>1</v>
      </c>
      <c r="V43" s="39"/>
    </row>
    <row r="44" spans="1:22">
      <c r="A44">
        <v>4</v>
      </c>
      <c r="B44" s="37">
        <f>B43+(B$47-B$41)/($A$47-$A$41)</f>
        <v>2.5755171458474418E-2</v>
      </c>
      <c r="C44" s="2">
        <f t="shared" si="60"/>
        <v>1.6150000000000001E-2</v>
      </c>
      <c r="D44" s="2">
        <f t="shared" si="60"/>
        <v>0.17127220077220079</v>
      </c>
      <c r="E44" s="2">
        <f t="shared" si="60"/>
        <v>6.0000000000000001E-3</v>
      </c>
      <c r="F44" s="2">
        <f t="shared" si="60"/>
        <v>3.5000000000000003E-2</v>
      </c>
      <c r="G44" s="38">
        <f t="shared" si="60"/>
        <v>0.24600000000000002</v>
      </c>
      <c r="H44" s="39">
        <v>58</v>
      </c>
      <c r="I44" s="39"/>
      <c r="L44">
        <v>4</v>
      </c>
      <c r="M44" s="37">
        <f t="shared" si="62"/>
        <v>193.5</v>
      </c>
      <c r="N44" s="2">
        <f t="shared" si="63"/>
        <v>74.486000000000004</v>
      </c>
      <c r="O44" s="2">
        <f t="shared" si="64"/>
        <v>45.95</v>
      </c>
      <c r="P44" s="2">
        <f t="shared" si="65"/>
        <v>1.6149999999999998</v>
      </c>
      <c r="Q44" s="2">
        <f t="shared" si="66"/>
        <v>6.0000000000000001E-3</v>
      </c>
      <c r="R44" s="2">
        <f t="shared" si="67"/>
        <v>0.13</v>
      </c>
      <c r="S44" s="2">
        <f t="shared" si="68"/>
        <v>3.5000000000000003E-2</v>
      </c>
      <c r="T44" s="38">
        <f t="shared" si="69"/>
        <v>24.6</v>
      </c>
      <c r="U44" s="39">
        <v>58</v>
      </c>
      <c r="V44" s="39"/>
    </row>
    <row r="45" spans="1:22">
      <c r="A45">
        <v>5</v>
      </c>
      <c r="B45" s="37">
        <f>B44+(B$47-B$41)/($A$47-$A$41)</f>
        <v>2.6336780972316277E-2</v>
      </c>
      <c r="C45" s="2">
        <f t="shared" si="60"/>
        <v>1.66E-2</v>
      </c>
      <c r="D45" s="2">
        <f t="shared" si="60"/>
        <v>0.16903861003861007</v>
      </c>
      <c r="E45" s="2">
        <f t="shared" si="60"/>
        <v>6.0000000000000001E-3</v>
      </c>
      <c r="F45" s="2">
        <f t="shared" si="60"/>
        <v>3.5000000000000003E-2</v>
      </c>
      <c r="G45" s="38">
        <f t="shared" si="60"/>
        <v>0.25020000000000003</v>
      </c>
      <c r="H45" s="39">
        <v>55</v>
      </c>
      <c r="I45" s="39"/>
      <c r="L45">
        <v>5</v>
      </c>
      <c r="M45" s="37">
        <f t="shared" si="62"/>
        <v>206</v>
      </c>
      <c r="N45" s="2">
        <f t="shared" si="63"/>
        <v>77.657333333333341</v>
      </c>
      <c r="O45" s="2">
        <f t="shared" si="64"/>
        <v>46.63333333333334</v>
      </c>
      <c r="P45" s="2">
        <f t="shared" si="65"/>
        <v>1.6599999999999997</v>
      </c>
      <c r="Q45" s="2">
        <f t="shared" si="66"/>
        <v>6.0000000000000001E-3</v>
      </c>
      <c r="R45" s="2">
        <f t="shared" si="67"/>
        <v>0.13</v>
      </c>
      <c r="S45" s="2">
        <f t="shared" si="68"/>
        <v>3.5000000000000003E-2</v>
      </c>
      <c r="T45" s="38">
        <f t="shared" si="69"/>
        <v>25.020000000000003</v>
      </c>
      <c r="U45" s="39">
        <v>55</v>
      </c>
      <c r="V45" s="39"/>
    </row>
    <row r="46" spans="1:22">
      <c r="A46">
        <v>6</v>
      </c>
      <c r="B46" s="37">
        <f>B45+(B$47-B$41)/($A$47-$A$41)</f>
        <v>2.6918390486158135E-2</v>
      </c>
      <c r="C46" s="2">
        <f t="shared" si="60"/>
        <v>1.7049999999999999E-2</v>
      </c>
      <c r="D46" s="2">
        <f t="shared" si="60"/>
        <v>0.16680501930501934</v>
      </c>
      <c r="E46" s="2">
        <f t="shared" si="60"/>
        <v>6.0000000000000001E-3</v>
      </c>
      <c r="F46" s="2">
        <f t="shared" si="60"/>
        <v>3.5000000000000003E-2</v>
      </c>
      <c r="G46" s="38">
        <f t="shared" si="60"/>
        <v>0.25440000000000002</v>
      </c>
      <c r="H46" s="39">
        <v>40</v>
      </c>
      <c r="I46" s="39"/>
      <c r="L46">
        <v>6</v>
      </c>
      <c r="M46" s="37">
        <f t="shared" si="62"/>
        <v>218.5</v>
      </c>
      <c r="N46" s="2">
        <f t="shared" si="63"/>
        <v>80.828666666666678</v>
      </c>
      <c r="O46" s="2">
        <f t="shared" si="64"/>
        <v>47.316666666666677</v>
      </c>
      <c r="P46" s="2">
        <f t="shared" si="65"/>
        <v>1.7049999999999996</v>
      </c>
      <c r="Q46" s="2">
        <f t="shared" si="66"/>
        <v>6.0000000000000001E-3</v>
      </c>
      <c r="R46" s="2">
        <f t="shared" si="67"/>
        <v>0.13</v>
      </c>
      <c r="S46" s="2">
        <f t="shared" si="68"/>
        <v>3.5000000000000003E-2</v>
      </c>
      <c r="T46" s="38">
        <f t="shared" si="69"/>
        <v>25.440000000000005</v>
      </c>
      <c r="U46" s="39">
        <v>40</v>
      </c>
      <c r="V46" s="39"/>
    </row>
    <row r="47" spans="1:22">
      <c r="A47">
        <v>7</v>
      </c>
      <c r="B47" s="40">
        <v>2.75E-2</v>
      </c>
      <c r="C47" s="41">
        <v>1.7500000000000002E-2</v>
      </c>
      <c r="D47" s="41">
        <v>0.16457142857142856</v>
      </c>
      <c r="E47" s="41">
        <v>6.0000000000000001E-3</v>
      </c>
      <c r="F47" s="41">
        <v>3.5000000000000003E-2</v>
      </c>
      <c r="G47" s="42">
        <v>0.2586</v>
      </c>
      <c r="H47" s="39"/>
      <c r="I47" s="39"/>
      <c r="L47">
        <v>7</v>
      </c>
      <c r="M47" s="40">
        <v>231</v>
      </c>
      <c r="N47" s="41">
        <v>84</v>
      </c>
      <c r="O47" s="41">
        <v>48</v>
      </c>
      <c r="P47" s="41">
        <v>1.75</v>
      </c>
      <c r="Q47" s="41">
        <v>6.0000000000000001E-3</v>
      </c>
      <c r="R47" s="41">
        <v>0.13</v>
      </c>
      <c r="S47" s="41">
        <v>3.5000000000000003E-2</v>
      </c>
      <c r="T47" s="42">
        <v>25.86</v>
      </c>
      <c r="U47" s="39"/>
      <c r="V47" s="39"/>
    </row>
    <row r="48" spans="1:22">
      <c r="A48">
        <v>8</v>
      </c>
      <c r="B48" s="37">
        <f>B47+(B$53-B$47)/($A$53-$A$47)</f>
        <v>2.877715837621498E-2</v>
      </c>
      <c r="C48" s="2">
        <f t="shared" ref="C48:G52" si="70">C47+(C$53-C$47)/($A$53-$A$47)</f>
        <v>1.8250000000000002E-2</v>
      </c>
      <c r="D48" s="2">
        <f t="shared" si="70"/>
        <v>0.16123376623376623</v>
      </c>
      <c r="E48" s="2">
        <f t="shared" si="70"/>
        <v>6.0000000000000001E-3</v>
      </c>
      <c r="F48" s="2">
        <f t="shared" si="70"/>
        <v>3.5000000000000003E-2</v>
      </c>
      <c r="G48" s="38">
        <f t="shared" si="70"/>
        <v>0.2643833333333333</v>
      </c>
      <c r="H48" s="39">
        <v>29</v>
      </c>
      <c r="I48" s="39"/>
      <c r="L48">
        <v>8</v>
      </c>
      <c r="M48" s="37">
        <f>M47+(M$53-M$47)/($L$53-$L$47)</f>
        <v>260.83333333333331</v>
      </c>
      <c r="N48" s="2">
        <f t="shared" ref="N48:T48" si="71">N47+(N$53-N$47)/($L$53-$L$47)</f>
        <v>89.433333333333337</v>
      </c>
      <c r="O48" s="2">
        <f t="shared" si="71"/>
        <v>48.833333333333336</v>
      </c>
      <c r="P48" s="2">
        <f t="shared" si="71"/>
        <v>1.825</v>
      </c>
      <c r="Q48" s="2">
        <f t="shared" si="71"/>
        <v>6.0000000000000001E-3</v>
      </c>
      <c r="R48" s="2">
        <f t="shared" si="71"/>
        <v>0.13</v>
      </c>
      <c r="S48" s="2">
        <f t="shared" si="71"/>
        <v>3.5000000000000003E-2</v>
      </c>
      <c r="T48" s="38">
        <f t="shared" si="71"/>
        <v>26.438333333333333</v>
      </c>
      <c r="U48" s="39">
        <v>29</v>
      </c>
      <c r="V48" s="39"/>
    </row>
    <row r="49" spans="1:22">
      <c r="A49">
        <v>9</v>
      </c>
      <c r="B49" s="37">
        <f>B48+(B$53-B$47)/($A$53-$A$47)</f>
        <v>3.005431675242996E-2</v>
      </c>
      <c r="C49" s="2">
        <f t="shared" si="70"/>
        <v>1.9000000000000003E-2</v>
      </c>
      <c r="D49" s="2">
        <f t="shared" si="70"/>
        <v>0.1578961038961039</v>
      </c>
      <c r="E49" s="2">
        <f t="shared" si="70"/>
        <v>6.0000000000000001E-3</v>
      </c>
      <c r="F49" s="2">
        <f t="shared" si="70"/>
        <v>3.5000000000000003E-2</v>
      </c>
      <c r="G49" s="38">
        <f t="shared" si="70"/>
        <v>0.27016666666666667</v>
      </c>
      <c r="H49" s="39">
        <v>42</v>
      </c>
      <c r="I49" s="39"/>
      <c r="L49">
        <v>9</v>
      </c>
      <c r="M49" s="37">
        <f t="shared" ref="M49:M52" si="72">M48+(M$53-M$47)/($L$53-$L$47)</f>
        <v>290.66666666666663</v>
      </c>
      <c r="N49" s="2">
        <f t="shared" ref="N49:N52" si="73">N48+(N$53-N$47)/($L$53-$L$47)</f>
        <v>94.866666666666674</v>
      </c>
      <c r="O49" s="2">
        <f t="shared" ref="O49:O52" si="74">O48+(O$53-O$47)/($L$53-$L$47)</f>
        <v>49.666666666666671</v>
      </c>
      <c r="P49" s="2">
        <f t="shared" ref="P49:P52" si="75">P48+(P$53-P$47)/($L$53-$L$47)</f>
        <v>1.9</v>
      </c>
      <c r="Q49" s="2">
        <f t="shared" ref="Q49:Q52" si="76">Q48+(Q$53-Q$47)/($L$53-$L$47)</f>
        <v>6.0000000000000001E-3</v>
      </c>
      <c r="R49" s="2">
        <f t="shared" ref="R49:R52" si="77">R48+(R$53-R$47)/($L$53-$L$47)</f>
        <v>0.13</v>
      </c>
      <c r="S49" s="2">
        <f t="shared" ref="S49:S52" si="78">S48+(S$53-S$47)/($L$53-$L$47)</f>
        <v>3.5000000000000003E-2</v>
      </c>
      <c r="T49" s="38">
        <f t="shared" ref="T49:T52" si="79">T48+(T$53-T$47)/($L$53-$L$47)</f>
        <v>27.016666666666666</v>
      </c>
      <c r="U49" s="39">
        <v>42</v>
      </c>
      <c r="V49" s="39"/>
    </row>
    <row r="50" spans="1:22">
      <c r="A50">
        <v>10</v>
      </c>
      <c r="B50" s="37">
        <f>B49+(B$53-B$47)/($A$53-$A$47)</f>
        <v>3.1331475128644939E-2</v>
      </c>
      <c r="C50" s="2">
        <f t="shared" si="70"/>
        <v>1.9750000000000004E-2</v>
      </c>
      <c r="D50" s="2">
        <f t="shared" si="70"/>
        <v>0.15455844155844156</v>
      </c>
      <c r="E50" s="2">
        <f t="shared" si="70"/>
        <v>6.0000000000000001E-3</v>
      </c>
      <c r="F50" s="2">
        <f t="shared" si="70"/>
        <v>3.5000000000000003E-2</v>
      </c>
      <c r="G50" s="38">
        <f t="shared" si="70"/>
        <v>0.27595000000000003</v>
      </c>
      <c r="H50" s="39">
        <v>47</v>
      </c>
      <c r="I50" s="39"/>
      <c r="L50">
        <v>10</v>
      </c>
      <c r="M50" s="37">
        <f t="shared" si="72"/>
        <v>320.49999999999994</v>
      </c>
      <c r="N50" s="2">
        <f t="shared" si="73"/>
        <v>100.30000000000001</v>
      </c>
      <c r="O50" s="2">
        <f t="shared" si="74"/>
        <v>50.500000000000007</v>
      </c>
      <c r="P50" s="2">
        <f t="shared" si="75"/>
        <v>1.9749999999999999</v>
      </c>
      <c r="Q50" s="2">
        <f t="shared" si="76"/>
        <v>6.0000000000000001E-3</v>
      </c>
      <c r="R50" s="2">
        <f t="shared" si="77"/>
        <v>0.13</v>
      </c>
      <c r="S50" s="2">
        <f t="shared" si="78"/>
        <v>3.5000000000000003E-2</v>
      </c>
      <c r="T50" s="38">
        <f t="shared" si="79"/>
        <v>27.594999999999999</v>
      </c>
      <c r="U50" s="39">
        <v>47</v>
      </c>
      <c r="V50" s="39"/>
    </row>
    <row r="51" spans="1:22">
      <c r="A51">
        <v>11</v>
      </c>
      <c r="B51" s="37">
        <f>B50+(B$53-B$47)/($A$53-$A$47)</f>
        <v>3.2608633504859916E-2</v>
      </c>
      <c r="C51" s="2">
        <f t="shared" si="70"/>
        <v>2.0500000000000004E-2</v>
      </c>
      <c r="D51" s="2">
        <f t="shared" si="70"/>
        <v>0.15122077922077923</v>
      </c>
      <c r="E51" s="2">
        <f t="shared" si="70"/>
        <v>6.0000000000000001E-3</v>
      </c>
      <c r="F51" s="2">
        <f t="shared" si="70"/>
        <v>3.5000000000000003E-2</v>
      </c>
      <c r="G51" s="38">
        <f t="shared" si="70"/>
        <v>0.28173333333333339</v>
      </c>
      <c r="H51" s="39">
        <v>8</v>
      </c>
      <c r="I51" s="39"/>
      <c r="L51">
        <v>11</v>
      </c>
      <c r="M51" s="37">
        <f t="shared" si="72"/>
        <v>350.33333333333326</v>
      </c>
      <c r="N51" s="2">
        <f t="shared" si="73"/>
        <v>105.73333333333335</v>
      </c>
      <c r="O51" s="2">
        <f t="shared" si="74"/>
        <v>51.333333333333343</v>
      </c>
      <c r="P51" s="2">
        <f t="shared" si="75"/>
        <v>2.0499999999999998</v>
      </c>
      <c r="Q51" s="2">
        <f t="shared" si="76"/>
        <v>6.0000000000000001E-3</v>
      </c>
      <c r="R51" s="2">
        <f t="shared" si="77"/>
        <v>0.13</v>
      </c>
      <c r="S51" s="2">
        <f t="shared" si="78"/>
        <v>3.5000000000000003E-2</v>
      </c>
      <c r="T51" s="38">
        <f t="shared" si="79"/>
        <v>28.173333333333332</v>
      </c>
      <c r="U51" s="39">
        <v>8</v>
      </c>
      <c r="V51" s="39"/>
    </row>
    <row r="52" spans="1:22">
      <c r="A52">
        <v>12</v>
      </c>
      <c r="B52" s="37">
        <f>B51+(B$53-B$47)/($A$53-$A$47)</f>
        <v>3.3885791881074892E-2</v>
      </c>
      <c r="C52" s="2">
        <f t="shared" si="70"/>
        <v>2.1250000000000005E-2</v>
      </c>
      <c r="D52" s="2">
        <f t="shared" si="70"/>
        <v>0.14788311688311689</v>
      </c>
      <c r="E52" s="2">
        <f t="shared" si="70"/>
        <v>6.0000000000000001E-3</v>
      </c>
      <c r="F52" s="2">
        <f t="shared" si="70"/>
        <v>3.5000000000000003E-2</v>
      </c>
      <c r="G52" s="38">
        <f t="shared" si="70"/>
        <v>0.28751666666666675</v>
      </c>
      <c r="H52" s="39">
        <v>14</v>
      </c>
      <c r="I52" s="39"/>
      <c r="L52">
        <v>12</v>
      </c>
      <c r="M52" s="37">
        <f t="shared" si="72"/>
        <v>380.16666666666657</v>
      </c>
      <c r="N52" s="2">
        <f t="shared" si="73"/>
        <v>111.16666666666669</v>
      </c>
      <c r="O52" s="2">
        <f t="shared" si="74"/>
        <v>52.166666666666679</v>
      </c>
      <c r="P52" s="2">
        <f t="shared" si="75"/>
        <v>2.125</v>
      </c>
      <c r="Q52" s="2">
        <f t="shared" si="76"/>
        <v>6.0000000000000001E-3</v>
      </c>
      <c r="R52" s="2">
        <f t="shared" si="77"/>
        <v>0.13</v>
      </c>
      <c r="S52" s="2">
        <f t="shared" si="78"/>
        <v>3.5000000000000003E-2</v>
      </c>
      <c r="T52" s="38">
        <f t="shared" si="79"/>
        <v>28.751666666666665</v>
      </c>
      <c r="U52" s="39">
        <v>14</v>
      </c>
      <c r="V52" s="39"/>
    </row>
    <row r="53" spans="1:22" ht="15.75" thickBot="1">
      <c r="A53">
        <v>13</v>
      </c>
      <c r="B53" s="43">
        <v>3.5162950257289875E-2</v>
      </c>
      <c r="C53" s="44">
        <v>2.2000000000000002E-2</v>
      </c>
      <c r="D53" s="44">
        <v>0.14454545454545453</v>
      </c>
      <c r="E53" s="44">
        <v>6.0000000000000001E-3</v>
      </c>
      <c r="F53" s="44">
        <v>3.5000000000000003E-2</v>
      </c>
      <c r="G53" s="45">
        <v>0.29330000000000001</v>
      </c>
      <c r="L53">
        <v>13</v>
      </c>
      <c r="M53" s="43">
        <v>410</v>
      </c>
      <c r="N53" s="44">
        <v>116.60000000000001</v>
      </c>
      <c r="O53" s="44">
        <v>53</v>
      </c>
      <c r="P53" s="44">
        <v>2.2000000000000002</v>
      </c>
      <c r="Q53" s="63">
        <v>6.0000000000000001E-3</v>
      </c>
      <c r="R53" s="63">
        <v>0.13</v>
      </c>
      <c r="S53" s="44">
        <v>3.5000000000000003E-2</v>
      </c>
      <c r="T53" s="45">
        <v>29.33</v>
      </c>
    </row>
    <row r="54" spans="1:22">
      <c r="A54">
        <v>1</v>
      </c>
      <c r="B54" s="34">
        <v>2.2166596296519691E-2</v>
      </c>
      <c r="C54" s="35">
        <v>1.18E-2</v>
      </c>
      <c r="D54" s="35">
        <v>0.238135593220339</v>
      </c>
      <c r="E54" s="35">
        <v>5.0000000000000001E-3</v>
      </c>
      <c r="F54" s="35">
        <v>3.6600000000000001E-2</v>
      </c>
      <c r="G54" s="36">
        <v>0.26419999999999999</v>
      </c>
      <c r="H54" s="123" t="s">
        <v>41</v>
      </c>
      <c r="L54">
        <v>1</v>
      </c>
      <c r="M54" s="34">
        <v>147</v>
      </c>
      <c r="N54" s="35">
        <v>66.316000000000003</v>
      </c>
      <c r="O54" s="35">
        <v>56.2</v>
      </c>
      <c r="P54" s="35">
        <v>1.18</v>
      </c>
      <c r="Q54" s="64">
        <v>5.0000000000000001E-3</v>
      </c>
      <c r="R54" s="64">
        <v>0.13300000000000001</v>
      </c>
      <c r="S54" s="35">
        <v>3.6600000000000001E-2</v>
      </c>
      <c r="T54" s="36">
        <v>26.42</v>
      </c>
      <c r="U54" s="126" t="s">
        <v>41</v>
      </c>
    </row>
    <row r="55" spans="1:22">
      <c r="A55">
        <v>2</v>
      </c>
      <c r="B55" s="37">
        <f>B54+(B$60-B$54)/($A$60-$A$54)</f>
        <v>2.2737803673219561E-2</v>
      </c>
      <c r="C55" s="2">
        <f t="shared" ref="C55:G59" si="80">C54+(C$60-C$54)/($A$60-$A$54)</f>
        <v>1.2383333333333333E-2</v>
      </c>
      <c r="D55" s="2">
        <f t="shared" si="80"/>
        <v>0.23210645840257008</v>
      </c>
      <c r="E55" s="2">
        <f t="shared" si="80"/>
        <v>5.0000000000000001E-3</v>
      </c>
      <c r="F55" s="2">
        <f t="shared" si="80"/>
        <v>3.6600000000000001E-2</v>
      </c>
      <c r="G55" s="38">
        <f t="shared" si="80"/>
        <v>0.26856666666666668</v>
      </c>
      <c r="H55" s="39">
        <v>60</v>
      </c>
      <c r="I55" s="39"/>
      <c r="J55" s="39"/>
      <c r="L55">
        <v>2</v>
      </c>
      <c r="M55" s="37">
        <f>M54+(M$60-M$54)/($L$60-$L$54)</f>
        <v>162.83333333333334</v>
      </c>
      <c r="N55" s="2">
        <f t="shared" ref="N55:T55" si="81">N54+(N$60-N$54)/($L$60-$L$54)</f>
        <v>71.022333333333336</v>
      </c>
      <c r="O55" s="2">
        <f t="shared" si="81"/>
        <v>57.133333333333333</v>
      </c>
      <c r="P55" s="2">
        <f t="shared" si="81"/>
        <v>1.2383333333333333</v>
      </c>
      <c r="Q55" s="2">
        <f t="shared" si="81"/>
        <v>5.0000000000000001E-3</v>
      </c>
      <c r="R55" s="2">
        <f t="shared" si="81"/>
        <v>0.13300000000000001</v>
      </c>
      <c r="S55" s="2">
        <f t="shared" si="81"/>
        <v>3.6600000000000001E-2</v>
      </c>
      <c r="T55" s="38">
        <f t="shared" si="81"/>
        <v>26.856666666666669</v>
      </c>
      <c r="U55" s="39">
        <v>60</v>
      </c>
      <c r="V55" s="39"/>
    </row>
    <row r="56" spans="1:22">
      <c r="A56">
        <v>3</v>
      </c>
      <c r="B56" s="37">
        <f>B55+(B$60-B$54)/($A$60-$A$54)</f>
        <v>2.3309011049919431E-2</v>
      </c>
      <c r="C56" s="2">
        <f t="shared" si="80"/>
        <v>1.2966666666666666E-2</v>
      </c>
      <c r="D56" s="2">
        <f t="shared" si="80"/>
        <v>0.22607732358480115</v>
      </c>
      <c r="E56" s="2">
        <f t="shared" si="80"/>
        <v>5.0000000000000001E-3</v>
      </c>
      <c r="F56" s="2">
        <f t="shared" si="80"/>
        <v>3.6600000000000001E-2</v>
      </c>
      <c r="G56" s="38">
        <f t="shared" si="80"/>
        <v>0.27293333333333336</v>
      </c>
      <c r="H56" s="39">
        <v>2</v>
      </c>
      <c r="I56" s="39"/>
      <c r="J56" s="39"/>
      <c r="L56">
        <v>3</v>
      </c>
      <c r="M56" s="37">
        <f t="shared" ref="M56:M59" si="82">M55+(M$60-M$54)/($L$60-$L$54)</f>
        <v>178.66666666666669</v>
      </c>
      <c r="N56" s="2">
        <f t="shared" ref="N56:N59" si="83">N55+(N$60-N$54)/($L$60-$L$54)</f>
        <v>75.728666666666669</v>
      </c>
      <c r="O56" s="2">
        <f t="shared" ref="O56:O59" si="84">O55+(O$60-O$54)/($L$60-$L$54)</f>
        <v>58.066666666666663</v>
      </c>
      <c r="P56" s="2">
        <f t="shared" ref="P56:P59" si="85">P55+(P$60-P$54)/($L$60-$L$54)</f>
        <v>1.2966666666666666</v>
      </c>
      <c r="Q56" s="2">
        <f t="shared" ref="Q56:Q59" si="86">Q55+(Q$60-Q$54)/($L$60-$L$54)</f>
        <v>5.0000000000000001E-3</v>
      </c>
      <c r="R56" s="2">
        <f t="shared" ref="R56:R59" si="87">R55+(R$60-R$54)/($L$60-$L$54)</f>
        <v>0.13300000000000001</v>
      </c>
      <c r="S56" s="2">
        <f t="shared" ref="S56:S59" si="88">S55+(S$60-S$54)/($L$60-$L$54)</f>
        <v>3.6600000000000001E-2</v>
      </c>
      <c r="T56" s="38">
        <f t="shared" ref="T56:T59" si="89">T55+(T$60-T$54)/($L$60-$L$54)</f>
        <v>27.293333333333337</v>
      </c>
      <c r="U56" s="39">
        <v>2</v>
      </c>
      <c r="V56" s="39"/>
    </row>
    <row r="57" spans="1:22">
      <c r="A57">
        <v>4</v>
      </c>
      <c r="B57" s="37">
        <f>B56+(B$60-B$54)/($A$60-$A$54)</f>
        <v>2.3880218426619301E-2</v>
      </c>
      <c r="C57" s="2">
        <f t="shared" si="80"/>
        <v>1.355E-2</v>
      </c>
      <c r="D57" s="2">
        <f t="shared" si="80"/>
        <v>0.22004818876703222</v>
      </c>
      <c r="E57" s="2">
        <f t="shared" si="80"/>
        <v>5.0000000000000001E-3</v>
      </c>
      <c r="F57" s="2">
        <f t="shared" si="80"/>
        <v>3.6600000000000001E-2</v>
      </c>
      <c r="G57" s="38">
        <f t="shared" si="80"/>
        <v>0.27730000000000005</v>
      </c>
      <c r="H57" s="39">
        <v>7</v>
      </c>
      <c r="I57" s="39"/>
      <c r="J57" s="39"/>
      <c r="L57">
        <v>4</v>
      </c>
      <c r="M57" s="37">
        <f t="shared" si="82"/>
        <v>194.50000000000003</v>
      </c>
      <c r="N57" s="2">
        <f t="shared" si="83"/>
        <v>80.435000000000002</v>
      </c>
      <c r="O57" s="2">
        <f t="shared" si="84"/>
        <v>58.999999999999993</v>
      </c>
      <c r="P57" s="2">
        <f t="shared" si="85"/>
        <v>1.355</v>
      </c>
      <c r="Q57" s="2">
        <f t="shared" si="86"/>
        <v>5.0000000000000001E-3</v>
      </c>
      <c r="R57" s="2">
        <f t="shared" si="87"/>
        <v>0.13300000000000001</v>
      </c>
      <c r="S57" s="2">
        <f t="shared" si="88"/>
        <v>3.6600000000000001E-2</v>
      </c>
      <c r="T57" s="38">
        <f t="shared" si="89"/>
        <v>27.730000000000004</v>
      </c>
      <c r="U57" s="39">
        <v>7</v>
      </c>
      <c r="V57" s="39"/>
    </row>
    <row r="58" spans="1:22">
      <c r="A58">
        <v>5</v>
      </c>
      <c r="B58" s="37">
        <f>B57+(B$60-B$54)/($A$60-$A$54)</f>
        <v>2.445142580331917E-2</v>
      </c>
      <c r="C58" s="2">
        <f t="shared" si="80"/>
        <v>1.4133333333333333E-2</v>
      </c>
      <c r="D58" s="2">
        <f t="shared" si="80"/>
        <v>0.21401905394926329</v>
      </c>
      <c r="E58" s="2">
        <f t="shared" si="80"/>
        <v>5.0000000000000001E-3</v>
      </c>
      <c r="F58" s="2">
        <f t="shared" si="80"/>
        <v>3.6600000000000001E-2</v>
      </c>
      <c r="G58" s="38">
        <f t="shared" si="80"/>
        <v>0.28166666666666673</v>
      </c>
      <c r="H58" s="39">
        <v>46</v>
      </c>
      <c r="I58" s="39"/>
      <c r="J58" s="39"/>
      <c r="L58">
        <v>5</v>
      </c>
      <c r="M58" s="37">
        <f t="shared" si="82"/>
        <v>210.33333333333337</v>
      </c>
      <c r="N58" s="2">
        <f t="shared" si="83"/>
        <v>85.141333333333336</v>
      </c>
      <c r="O58" s="2">
        <f t="shared" si="84"/>
        <v>59.933333333333323</v>
      </c>
      <c r="P58" s="2">
        <f t="shared" si="85"/>
        <v>1.4133333333333333</v>
      </c>
      <c r="Q58" s="2">
        <f t="shared" si="86"/>
        <v>5.0000000000000001E-3</v>
      </c>
      <c r="R58" s="2">
        <f t="shared" si="87"/>
        <v>0.13300000000000001</v>
      </c>
      <c r="S58" s="2">
        <f t="shared" si="88"/>
        <v>3.6600000000000001E-2</v>
      </c>
      <c r="T58" s="38">
        <f t="shared" si="89"/>
        <v>28.166666666666671</v>
      </c>
      <c r="U58" s="39">
        <v>46</v>
      </c>
      <c r="V58" s="39"/>
    </row>
    <row r="59" spans="1:22">
      <c r="A59">
        <v>6</v>
      </c>
      <c r="B59" s="37">
        <f>B58+(B$60-B$54)/($A$60-$A$54)</f>
        <v>2.502263318001904E-2</v>
      </c>
      <c r="C59" s="2">
        <f t="shared" si="80"/>
        <v>1.4716666666666666E-2</v>
      </c>
      <c r="D59" s="2">
        <f t="shared" si="80"/>
        <v>0.20798991913149437</v>
      </c>
      <c r="E59" s="2">
        <f t="shared" si="80"/>
        <v>5.0000000000000001E-3</v>
      </c>
      <c r="F59" s="2">
        <f t="shared" si="80"/>
        <v>3.6600000000000001E-2</v>
      </c>
      <c r="G59" s="38">
        <f t="shared" si="80"/>
        <v>0.28603333333333342</v>
      </c>
      <c r="H59" s="39">
        <v>39</v>
      </c>
      <c r="I59" s="39"/>
      <c r="J59" s="39"/>
      <c r="L59">
        <v>6</v>
      </c>
      <c r="M59" s="37">
        <f t="shared" si="82"/>
        <v>226.16666666666671</v>
      </c>
      <c r="N59" s="2">
        <f t="shared" si="83"/>
        <v>89.847666666666669</v>
      </c>
      <c r="O59" s="2">
        <f t="shared" si="84"/>
        <v>60.866666666666653</v>
      </c>
      <c r="P59" s="2">
        <f t="shared" si="85"/>
        <v>1.4716666666666667</v>
      </c>
      <c r="Q59" s="2">
        <f t="shared" si="86"/>
        <v>5.0000000000000001E-3</v>
      </c>
      <c r="R59" s="2">
        <f t="shared" si="87"/>
        <v>0.13300000000000001</v>
      </c>
      <c r="S59" s="2">
        <f t="shared" si="88"/>
        <v>3.6600000000000001E-2</v>
      </c>
      <c r="T59" s="38">
        <f t="shared" si="89"/>
        <v>28.603333333333339</v>
      </c>
      <c r="U59" s="39">
        <v>39</v>
      </c>
      <c r="V59" s="39"/>
    </row>
    <row r="60" spans="1:22">
      <c r="A60">
        <v>7</v>
      </c>
      <c r="B60" s="40">
        <v>2.559384055671891E-2</v>
      </c>
      <c r="C60" s="41">
        <v>1.5300000000000001E-2</v>
      </c>
      <c r="D60" s="41">
        <v>0.20196078431372549</v>
      </c>
      <c r="E60" s="41">
        <v>5.0000000000000001E-3</v>
      </c>
      <c r="F60" s="41">
        <v>3.6600000000000001E-2</v>
      </c>
      <c r="G60" s="42">
        <v>0.29039999999999999</v>
      </c>
      <c r="H60" s="39"/>
      <c r="I60" s="39"/>
      <c r="J60" s="39"/>
      <c r="L60">
        <v>7</v>
      </c>
      <c r="M60" s="40">
        <v>242</v>
      </c>
      <c r="N60" s="41">
        <v>94.554000000000002</v>
      </c>
      <c r="O60" s="41">
        <v>61.8</v>
      </c>
      <c r="P60" s="41">
        <v>1.53</v>
      </c>
      <c r="Q60" s="41">
        <v>5.0000000000000001E-3</v>
      </c>
      <c r="R60" s="41">
        <v>0.13300000000000001</v>
      </c>
      <c r="S60" s="41">
        <v>3.6600000000000001E-2</v>
      </c>
      <c r="T60" s="42">
        <v>29.04</v>
      </c>
      <c r="U60" s="39"/>
      <c r="V60" s="39"/>
    </row>
    <row r="61" spans="1:22">
      <c r="A61">
        <v>8</v>
      </c>
      <c r="B61" s="37">
        <f>B60+(B$66-B$60)/($A$66-$A$60)</f>
        <v>2.6064111129701761E-2</v>
      </c>
      <c r="C61" s="2">
        <f t="shared" ref="C61:G65" si="90">C60+(C$66-C$60)/($A$66-$A$60)</f>
        <v>1.5616666666666668E-2</v>
      </c>
      <c r="D61" s="2">
        <f t="shared" si="90"/>
        <v>0.19843631250949995</v>
      </c>
      <c r="E61" s="2">
        <f t="shared" si="90"/>
        <v>5.0000000000000001E-3</v>
      </c>
      <c r="F61" s="2">
        <f t="shared" si="90"/>
        <v>3.6600000000000001E-2</v>
      </c>
      <c r="G61" s="38">
        <f t="shared" si="90"/>
        <v>0.29303333333333331</v>
      </c>
      <c r="H61" s="39">
        <v>30</v>
      </c>
      <c r="I61" s="39"/>
      <c r="J61" s="39"/>
      <c r="L61">
        <v>8</v>
      </c>
      <c r="M61" s="37">
        <f>M60+(M$66-M$60)/($L$66-$L$60)</f>
        <v>252.33333333333334</v>
      </c>
      <c r="N61" s="2">
        <f t="shared" ref="N61:T61" si="91">N60+(N$66-N$60)/($L$66-$L$60)</f>
        <v>96.625666666666675</v>
      </c>
      <c r="O61" s="2">
        <f t="shared" si="91"/>
        <v>61.866666666666667</v>
      </c>
      <c r="P61" s="2">
        <f t="shared" si="91"/>
        <v>1.5616666666666668</v>
      </c>
      <c r="Q61" s="2">
        <f t="shared" si="91"/>
        <v>5.0000000000000001E-3</v>
      </c>
      <c r="R61" s="2">
        <f t="shared" si="91"/>
        <v>0.13300000000000001</v>
      </c>
      <c r="S61" s="2">
        <f t="shared" si="91"/>
        <v>3.6600000000000001E-2</v>
      </c>
      <c r="T61" s="38">
        <f t="shared" si="91"/>
        <v>29.303333333333335</v>
      </c>
      <c r="U61" s="39">
        <v>30</v>
      </c>
      <c r="V61" s="39"/>
    </row>
    <row r="62" spans="1:22">
      <c r="A62">
        <v>9</v>
      </c>
      <c r="B62" s="37">
        <f>B61+(B$66-B$60)/($A$66-$A$60)</f>
        <v>2.6534381702684611E-2</v>
      </c>
      <c r="C62" s="2">
        <f t="shared" si="90"/>
        <v>1.5933333333333334E-2</v>
      </c>
      <c r="D62" s="2">
        <f t="shared" si="90"/>
        <v>0.1949118407052744</v>
      </c>
      <c r="E62" s="2">
        <f t="shared" si="90"/>
        <v>5.0000000000000001E-3</v>
      </c>
      <c r="F62" s="2">
        <f t="shared" si="90"/>
        <v>3.6600000000000001E-2</v>
      </c>
      <c r="G62" s="38">
        <f t="shared" si="90"/>
        <v>0.29566666666666663</v>
      </c>
      <c r="H62" s="39">
        <v>56</v>
      </c>
      <c r="I62" s="39"/>
      <c r="J62" s="39"/>
      <c r="L62">
        <v>9</v>
      </c>
      <c r="M62" s="37">
        <f t="shared" ref="M62:M65" si="92">M61+(M$66-M$60)/($L$66-$L$60)</f>
        <v>262.66666666666669</v>
      </c>
      <c r="N62" s="2">
        <f t="shared" ref="N62:N65" si="93">N61+(N$66-N$60)/($L$66-$L$60)</f>
        <v>98.697333333333347</v>
      </c>
      <c r="O62" s="2">
        <f t="shared" ref="O62:O65" si="94">O61+(O$66-O$60)/($L$66-$L$60)</f>
        <v>61.933333333333337</v>
      </c>
      <c r="P62" s="2">
        <f t="shared" ref="P62:P65" si="95">P61+(P$66-P$60)/($L$66-$L$60)</f>
        <v>1.5933333333333335</v>
      </c>
      <c r="Q62" s="2">
        <f t="shared" ref="Q62:Q65" si="96">Q61+(Q$66-Q$60)/($L$66-$L$60)</f>
        <v>5.0000000000000001E-3</v>
      </c>
      <c r="R62" s="2">
        <f t="shared" ref="R62:R65" si="97">R61+(R$66-R$60)/($L$66-$L$60)</f>
        <v>0.13300000000000001</v>
      </c>
      <c r="S62" s="2">
        <f t="shared" ref="S62:S65" si="98">S61+(S$66-S$60)/($L$66-$L$60)</f>
        <v>3.6600000000000001E-2</v>
      </c>
      <c r="T62" s="38">
        <f t="shared" ref="T62:T65" si="99">T61+(T$66-T$60)/($L$66-$L$60)</f>
        <v>29.56666666666667</v>
      </c>
      <c r="U62" s="39">
        <v>56</v>
      </c>
      <c r="V62" s="39"/>
    </row>
    <row r="63" spans="1:22">
      <c r="A63">
        <v>10</v>
      </c>
      <c r="B63" s="37">
        <f>B62+(B$66-B$60)/($A$66-$A$60)</f>
        <v>2.7004652275667462E-2</v>
      </c>
      <c r="C63" s="2">
        <f t="shared" si="90"/>
        <v>1.6250000000000001E-2</v>
      </c>
      <c r="D63" s="2">
        <f t="shared" si="90"/>
        <v>0.19138736890104885</v>
      </c>
      <c r="E63" s="2">
        <f t="shared" si="90"/>
        <v>5.0000000000000001E-3</v>
      </c>
      <c r="F63" s="2">
        <f t="shared" si="90"/>
        <v>3.6600000000000001E-2</v>
      </c>
      <c r="G63" s="38">
        <f t="shared" si="90"/>
        <v>0.29829999999999995</v>
      </c>
      <c r="H63" s="39">
        <v>48</v>
      </c>
      <c r="I63" s="39"/>
      <c r="J63" s="39"/>
      <c r="L63">
        <v>10</v>
      </c>
      <c r="M63" s="37">
        <f t="shared" si="92"/>
        <v>273</v>
      </c>
      <c r="N63" s="2">
        <f t="shared" si="93"/>
        <v>100.76900000000002</v>
      </c>
      <c r="O63" s="2">
        <f t="shared" si="94"/>
        <v>62.000000000000007</v>
      </c>
      <c r="P63" s="2">
        <f t="shared" si="95"/>
        <v>1.6250000000000002</v>
      </c>
      <c r="Q63" s="2">
        <f t="shared" si="96"/>
        <v>5.0000000000000001E-3</v>
      </c>
      <c r="R63" s="2">
        <f t="shared" si="97"/>
        <v>0.13300000000000001</v>
      </c>
      <c r="S63" s="2">
        <f t="shared" si="98"/>
        <v>3.6600000000000001E-2</v>
      </c>
      <c r="T63" s="38">
        <f t="shared" si="99"/>
        <v>29.830000000000005</v>
      </c>
      <c r="U63" s="39">
        <v>48</v>
      </c>
      <c r="V63" s="39"/>
    </row>
    <row r="64" spans="1:22">
      <c r="A64">
        <v>11</v>
      </c>
      <c r="B64" s="37">
        <f>B63+(B$66-B$60)/($A$66-$A$60)</f>
        <v>2.7474922848650312E-2</v>
      </c>
      <c r="C64" s="2">
        <f t="shared" si="90"/>
        <v>1.6566666666666667E-2</v>
      </c>
      <c r="D64" s="2">
        <f t="shared" si="90"/>
        <v>0.1878628970968233</v>
      </c>
      <c r="E64" s="2">
        <f t="shared" si="90"/>
        <v>5.0000000000000001E-3</v>
      </c>
      <c r="F64" s="2">
        <f t="shared" si="90"/>
        <v>3.6600000000000001E-2</v>
      </c>
      <c r="G64" s="38">
        <f t="shared" si="90"/>
        <v>0.30093333333333327</v>
      </c>
      <c r="H64" s="39">
        <v>36</v>
      </c>
      <c r="I64" s="39"/>
      <c r="J64" s="39"/>
      <c r="L64">
        <v>11</v>
      </c>
      <c r="M64" s="37">
        <f t="shared" si="92"/>
        <v>283.33333333333331</v>
      </c>
      <c r="N64" s="2">
        <f t="shared" si="93"/>
        <v>102.84066666666669</v>
      </c>
      <c r="O64" s="2">
        <f t="shared" si="94"/>
        <v>62.066666666666677</v>
      </c>
      <c r="P64" s="2">
        <f t="shared" si="95"/>
        <v>1.656666666666667</v>
      </c>
      <c r="Q64" s="2">
        <f t="shared" si="96"/>
        <v>5.0000000000000001E-3</v>
      </c>
      <c r="R64" s="2">
        <f t="shared" si="97"/>
        <v>0.13300000000000001</v>
      </c>
      <c r="S64" s="2">
        <f t="shared" si="98"/>
        <v>3.6600000000000001E-2</v>
      </c>
      <c r="T64" s="38">
        <f t="shared" si="99"/>
        <v>30.093333333333341</v>
      </c>
      <c r="U64" s="39">
        <v>36</v>
      </c>
      <c r="V64" s="39"/>
    </row>
    <row r="65" spans="1:22">
      <c r="A65">
        <v>12</v>
      </c>
      <c r="B65" s="37">
        <f>B64+(B$66-B$60)/($A$66-$A$60)</f>
        <v>2.7945193421633163E-2</v>
      </c>
      <c r="C65" s="2">
        <f t="shared" si="90"/>
        <v>1.6883333333333334E-2</v>
      </c>
      <c r="D65" s="2">
        <f t="shared" si="90"/>
        <v>0.18433842529259775</v>
      </c>
      <c r="E65" s="2">
        <f t="shared" si="90"/>
        <v>5.0000000000000001E-3</v>
      </c>
      <c r="F65" s="2">
        <f t="shared" si="90"/>
        <v>3.6600000000000001E-2</v>
      </c>
      <c r="G65" s="38">
        <f t="shared" si="90"/>
        <v>0.3035666666666666</v>
      </c>
      <c r="H65" s="39">
        <v>3</v>
      </c>
      <c r="I65" s="39"/>
      <c r="J65" s="39"/>
      <c r="L65">
        <v>12</v>
      </c>
      <c r="M65" s="37">
        <f t="shared" si="92"/>
        <v>293.66666666666663</v>
      </c>
      <c r="N65" s="2">
        <f t="shared" si="93"/>
        <v>104.91233333333336</v>
      </c>
      <c r="O65" s="2">
        <f t="shared" si="94"/>
        <v>62.133333333333347</v>
      </c>
      <c r="P65" s="2">
        <f t="shared" si="95"/>
        <v>1.6883333333333337</v>
      </c>
      <c r="Q65" s="2">
        <f t="shared" si="96"/>
        <v>5.0000000000000001E-3</v>
      </c>
      <c r="R65" s="2">
        <f t="shared" si="97"/>
        <v>0.13300000000000001</v>
      </c>
      <c r="S65" s="2">
        <f t="shared" si="98"/>
        <v>3.6600000000000001E-2</v>
      </c>
      <c r="T65" s="38">
        <f t="shared" si="99"/>
        <v>30.356666666666676</v>
      </c>
      <c r="U65" s="39">
        <v>3</v>
      </c>
      <c r="V65" s="39"/>
    </row>
    <row r="66" spans="1:22" ht="15.75" thickBot="1">
      <c r="A66">
        <v>13</v>
      </c>
      <c r="B66" s="43">
        <v>2.8415463994616016E-2</v>
      </c>
      <c r="C66" s="44">
        <v>1.72E-2</v>
      </c>
      <c r="D66" s="44">
        <v>0.18081395348837212</v>
      </c>
      <c r="E66" s="44">
        <v>5.0000000000000001E-3</v>
      </c>
      <c r="F66" s="44">
        <v>3.6600000000000001E-2</v>
      </c>
      <c r="G66" s="45">
        <v>0.30620000000000003</v>
      </c>
      <c r="L66">
        <v>13</v>
      </c>
      <c r="M66" s="43">
        <v>304</v>
      </c>
      <c r="N66" s="44">
        <v>106.98400000000001</v>
      </c>
      <c r="O66" s="44">
        <v>62.2</v>
      </c>
      <c r="P66" s="44">
        <v>1.72</v>
      </c>
      <c r="Q66" s="44">
        <v>5.0000000000000001E-3</v>
      </c>
      <c r="R66" s="44">
        <v>0.13300000000000001</v>
      </c>
      <c r="S66" s="44">
        <v>3.6600000000000001E-2</v>
      </c>
      <c r="T66" s="45">
        <v>30.62</v>
      </c>
    </row>
    <row r="67" spans="1:22">
      <c r="A67">
        <v>1</v>
      </c>
      <c r="B67" s="34">
        <v>2.5510204081632657E-2</v>
      </c>
      <c r="C67" s="35">
        <v>1.3999999999999999E-2</v>
      </c>
      <c r="D67" s="35">
        <v>0.3</v>
      </c>
      <c r="E67" s="35">
        <v>7.4999999999999997E-3</v>
      </c>
      <c r="F67" s="35">
        <v>3.73E-2</v>
      </c>
      <c r="G67" s="36">
        <v>0.25950000000000001</v>
      </c>
      <c r="H67" s="123" t="s">
        <v>42</v>
      </c>
      <c r="L67">
        <v>1</v>
      </c>
      <c r="M67" s="34">
        <v>200</v>
      </c>
      <c r="N67" s="35">
        <v>78.399999999999991</v>
      </c>
      <c r="O67" s="35">
        <v>56</v>
      </c>
      <c r="P67" s="35">
        <v>1.4</v>
      </c>
      <c r="Q67" s="35">
        <v>7.4999999999999997E-3</v>
      </c>
      <c r="R67" s="35">
        <v>0.251</v>
      </c>
      <c r="S67" s="35">
        <v>3.73E-2</v>
      </c>
      <c r="T67" s="36">
        <v>25.95</v>
      </c>
      <c r="U67" s="126" t="s">
        <v>42</v>
      </c>
    </row>
    <row r="68" spans="1:22">
      <c r="A68">
        <v>2</v>
      </c>
      <c r="B68" s="37">
        <f>B67+(B$73-B$67)/($A$73-$A$67)</f>
        <v>2.5884272708487806E-2</v>
      </c>
      <c r="C68" s="2">
        <f t="shared" ref="C68:G72" si="100">C67+(C$73-C$67)/($A$73-$A$67)</f>
        <v>1.4099999999999998E-2</v>
      </c>
      <c r="D68" s="2">
        <f t="shared" si="100"/>
        <v>0.29922945205479451</v>
      </c>
      <c r="E68" s="2">
        <f t="shared" si="100"/>
        <v>7.4999999999999997E-3</v>
      </c>
      <c r="F68" s="2">
        <f t="shared" si="100"/>
        <v>3.73E-2</v>
      </c>
      <c r="G68" s="38">
        <f t="shared" si="100"/>
        <v>0.26100000000000001</v>
      </c>
      <c r="H68" s="39">
        <v>27</v>
      </c>
      <c r="I68" s="39"/>
      <c r="L68">
        <v>2</v>
      </c>
      <c r="M68" s="37">
        <f>M67+(M$73-M$67)/($L$73-$L$67)</f>
        <v>205.5</v>
      </c>
      <c r="N68" s="2">
        <f t="shared" ref="N68:T68" si="101">N67+(N$73-N$67)/($L$73-$L$67)</f>
        <v>79.324999999999989</v>
      </c>
      <c r="O68" s="2">
        <f t="shared" si="101"/>
        <v>56.25</v>
      </c>
      <c r="P68" s="2">
        <f t="shared" si="101"/>
        <v>1.41</v>
      </c>
      <c r="Q68" s="2">
        <f t="shared" si="101"/>
        <v>7.4999999999999997E-3</v>
      </c>
      <c r="R68" s="2">
        <f t="shared" si="101"/>
        <v>0.251</v>
      </c>
      <c r="S68" s="2">
        <f t="shared" si="101"/>
        <v>3.73E-2</v>
      </c>
      <c r="T68" s="38">
        <f t="shared" si="101"/>
        <v>26.1</v>
      </c>
      <c r="U68" s="39">
        <v>27</v>
      </c>
      <c r="V68" s="39"/>
    </row>
    <row r="69" spans="1:22">
      <c r="A69">
        <v>3</v>
      </c>
      <c r="B69" s="37">
        <f>B68+(B$73-B$67)/($A$73-$A$67)</f>
        <v>2.6258341335342956E-2</v>
      </c>
      <c r="C69" s="2">
        <f t="shared" si="100"/>
        <v>1.4199999999999997E-2</v>
      </c>
      <c r="D69" s="2">
        <f t="shared" si="100"/>
        <v>0.29845890410958903</v>
      </c>
      <c r="E69" s="2">
        <f t="shared" si="100"/>
        <v>7.4999999999999997E-3</v>
      </c>
      <c r="F69" s="2">
        <f t="shared" si="100"/>
        <v>3.73E-2</v>
      </c>
      <c r="G69" s="38">
        <f t="shared" si="100"/>
        <v>0.26250000000000001</v>
      </c>
      <c r="H69" s="39">
        <v>59</v>
      </c>
      <c r="I69" s="39"/>
      <c r="L69">
        <v>3</v>
      </c>
      <c r="M69" s="37">
        <f t="shared" ref="M69:M72" si="102">M68+(M$73-M$67)/($L$73-$L$67)</f>
        <v>211</v>
      </c>
      <c r="N69" s="2">
        <f t="shared" ref="N69:N72" si="103">N68+(N$73-N$67)/($L$73-$L$67)</f>
        <v>80.249999999999986</v>
      </c>
      <c r="O69" s="2">
        <f t="shared" ref="O69:O72" si="104">O68+(O$73-O$67)/($L$73-$L$67)</f>
        <v>56.5</v>
      </c>
      <c r="P69" s="2">
        <f t="shared" ref="P69:P72" si="105">P68+(P$73-P$67)/($L$73-$L$67)</f>
        <v>1.42</v>
      </c>
      <c r="Q69" s="2">
        <f t="shared" ref="Q69:Q72" si="106">Q68+(Q$73-Q$67)/($L$73-$L$67)</f>
        <v>7.4999999999999997E-3</v>
      </c>
      <c r="R69" s="2">
        <f t="shared" ref="R69:R72" si="107">R68+(R$73-R$67)/($L$73-$L$67)</f>
        <v>0.251</v>
      </c>
      <c r="S69" s="2">
        <f t="shared" ref="S69:S72" si="108">S68+(S$73-S$67)/($L$73-$L$67)</f>
        <v>3.73E-2</v>
      </c>
      <c r="T69" s="38">
        <f t="shared" ref="T69:T72" si="109">T68+(T$73-T$67)/($L$73-$L$67)</f>
        <v>26.25</v>
      </c>
      <c r="U69" s="39">
        <v>59</v>
      </c>
      <c r="V69" s="39"/>
    </row>
    <row r="70" spans="1:22">
      <c r="A70">
        <v>4</v>
      </c>
      <c r="B70" s="37">
        <f>B69+(B$73-B$67)/($A$73-$A$67)</f>
        <v>2.6632409962198105E-2</v>
      </c>
      <c r="C70" s="2">
        <f t="shared" si="100"/>
        <v>1.4299999999999997E-2</v>
      </c>
      <c r="D70" s="2">
        <f t="shared" si="100"/>
        <v>0.29768835616438355</v>
      </c>
      <c r="E70" s="2">
        <f t="shared" si="100"/>
        <v>7.4999999999999997E-3</v>
      </c>
      <c r="F70" s="2">
        <f t="shared" si="100"/>
        <v>3.73E-2</v>
      </c>
      <c r="G70" s="38">
        <f t="shared" si="100"/>
        <v>0.26400000000000001</v>
      </c>
      <c r="H70" s="39">
        <v>38</v>
      </c>
      <c r="I70" s="39"/>
      <c r="L70">
        <v>4</v>
      </c>
      <c r="M70" s="37">
        <f t="shared" si="102"/>
        <v>216.5</v>
      </c>
      <c r="N70" s="2">
        <f t="shared" si="103"/>
        <v>81.174999999999983</v>
      </c>
      <c r="O70" s="2">
        <f t="shared" si="104"/>
        <v>56.75</v>
      </c>
      <c r="P70" s="2">
        <f t="shared" si="105"/>
        <v>1.43</v>
      </c>
      <c r="Q70" s="2">
        <f t="shared" si="106"/>
        <v>7.4999999999999997E-3</v>
      </c>
      <c r="R70" s="2">
        <f t="shared" si="107"/>
        <v>0.251</v>
      </c>
      <c r="S70" s="2">
        <f t="shared" si="108"/>
        <v>3.73E-2</v>
      </c>
      <c r="T70" s="38">
        <f t="shared" si="109"/>
        <v>26.4</v>
      </c>
      <c r="U70" s="39">
        <v>38</v>
      </c>
      <c r="V70" s="39"/>
    </row>
    <row r="71" spans="1:22">
      <c r="A71">
        <v>5</v>
      </c>
      <c r="B71" s="37">
        <f>B70+(B$73-B$67)/($A$73-$A$67)</f>
        <v>2.7006478589053255E-2</v>
      </c>
      <c r="C71" s="2">
        <f t="shared" si="100"/>
        <v>1.4399999999999996E-2</v>
      </c>
      <c r="D71" s="2">
        <f t="shared" si="100"/>
        <v>0.29691780821917807</v>
      </c>
      <c r="E71" s="2">
        <f t="shared" si="100"/>
        <v>7.4999999999999997E-3</v>
      </c>
      <c r="F71" s="2">
        <f t="shared" si="100"/>
        <v>3.73E-2</v>
      </c>
      <c r="G71" s="38">
        <f t="shared" si="100"/>
        <v>0.26550000000000001</v>
      </c>
      <c r="H71" s="39">
        <v>51</v>
      </c>
      <c r="I71" s="39"/>
      <c r="L71">
        <v>5</v>
      </c>
      <c r="M71" s="37">
        <f t="shared" si="102"/>
        <v>222</v>
      </c>
      <c r="N71" s="2">
        <f t="shared" si="103"/>
        <v>82.09999999999998</v>
      </c>
      <c r="O71" s="2">
        <f t="shared" si="104"/>
        <v>57</v>
      </c>
      <c r="P71" s="2">
        <f t="shared" si="105"/>
        <v>1.44</v>
      </c>
      <c r="Q71" s="2">
        <f t="shared" si="106"/>
        <v>7.4999999999999997E-3</v>
      </c>
      <c r="R71" s="2">
        <f t="shared" si="107"/>
        <v>0.251</v>
      </c>
      <c r="S71" s="2">
        <f t="shared" si="108"/>
        <v>3.73E-2</v>
      </c>
      <c r="T71" s="38">
        <f t="shared" si="109"/>
        <v>26.549999999999997</v>
      </c>
      <c r="U71" s="39">
        <v>51</v>
      </c>
      <c r="V71" s="39"/>
    </row>
    <row r="72" spans="1:22">
      <c r="A72">
        <v>6</v>
      </c>
      <c r="B72" s="37">
        <f>B71+(B$73-B$67)/($A$73-$A$67)</f>
        <v>2.7380547215908404E-2</v>
      </c>
      <c r="C72" s="2">
        <f t="shared" si="100"/>
        <v>1.4499999999999996E-2</v>
      </c>
      <c r="D72" s="2">
        <f t="shared" si="100"/>
        <v>0.29614726027397259</v>
      </c>
      <c r="E72" s="2">
        <f t="shared" si="100"/>
        <v>7.4999999999999997E-3</v>
      </c>
      <c r="F72" s="2">
        <f t="shared" si="100"/>
        <v>3.73E-2</v>
      </c>
      <c r="G72" s="38">
        <f t="shared" si="100"/>
        <v>0.26700000000000002</v>
      </c>
      <c r="H72" s="39">
        <v>12</v>
      </c>
      <c r="I72" s="39"/>
      <c r="L72">
        <v>6</v>
      </c>
      <c r="M72" s="37">
        <f t="shared" si="102"/>
        <v>227.5</v>
      </c>
      <c r="N72" s="2">
        <f t="shared" si="103"/>
        <v>83.024999999999977</v>
      </c>
      <c r="O72" s="2">
        <f t="shared" si="104"/>
        <v>57.25</v>
      </c>
      <c r="P72" s="2">
        <f t="shared" si="105"/>
        <v>1.45</v>
      </c>
      <c r="Q72" s="2">
        <f t="shared" si="106"/>
        <v>7.4999999999999997E-3</v>
      </c>
      <c r="R72" s="2">
        <f t="shared" si="107"/>
        <v>0.251</v>
      </c>
      <c r="S72" s="2">
        <f t="shared" si="108"/>
        <v>3.73E-2</v>
      </c>
      <c r="T72" s="38">
        <f t="shared" si="109"/>
        <v>26.699999999999996</v>
      </c>
      <c r="U72" s="39">
        <v>12</v>
      </c>
      <c r="V72" s="39"/>
    </row>
    <row r="73" spans="1:22">
      <c r="A73">
        <v>7</v>
      </c>
      <c r="B73" s="40">
        <v>2.775461584276355E-2</v>
      </c>
      <c r="C73" s="41">
        <v>1.46E-2</v>
      </c>
      <c r="D73" s="41">
        <v>0.29537671232876711</v>
      </c>
      <c r="E73" s="41">
        <v>7.4999999999999997E-3</v>
      </c>
      <c r="F73" s="41">
        <v>3.73E-2</v>
      </c>
      <c r="G73" s="42">
        <v>0.26850000000000002</v>
      </c>
      <c r="H73" s="39"/>
      <c r="I73" s="39"/>
      <c r="L73">
        <v>7</v>
      </c>
      <c r="M73" s="40">
        <v>233</v>
      </c>
      <c r="N73" s="41">
        <v>83.95</v>
      </c>
      <c r="O73" s="41">
        <v>57.5</v>
      </c>
      <c r="P73" s="41">
        <v>1.46</v>
      </c>
      <c r="Q73" s="41">
        <v>7.4999999999999997E-3</v>
      </c>
      <c r="R73" s="41">
        <v>0.251</v>
      </c>
      <c r="S73" s="41">
        <v>3.73E-2</v>
      </c>
      <c r="T73" s="42">
        <v>26.85</v>
      </c>
      <c r="U73" s="39"/>
      <c r="V73" s="39"/>
    </row>
    <row r="74" spans="1:22">
      <c r="A74">
        <v>8</v>
      </c>
      <c r="B74" s="37">
        <f>B73+(B$79-B$73)/($A$79-$A$73)</f>
        <v>2.837397605822246E-2</v>
      </c>
      <c r="C74" s="2">
        <f t="shared" ref="C74:G78" si="110">C73+(C$79-C$73)/($A$79-$A$73)</f>
        <v>1.5050000000000001E-2</v>
      </c>
      <c r="D74" s="2">
        <f t="shared" si="110"/>
        <v>0.29166749148784543</v>
      </c>
      <c r="E74" s="2">
        <f t="shared" si="110"/>
        <v>7.4999999999999997E-3</v>
      </c>
      <c r="F74" s="2">
        <f t="shared" si="110"/>
        <v>3.73E-2</v>
      </c>
      <c r="G74" s="38">
        <f t="shared" si="110"/>
        <v>0.26983333333333337</v>
      </c>
      <c r="H74" s="39">
        <v>16</v>
      </c>
      <c r="I74" s="39"/>
      <c r="L74">
        <v>8</v>
      </c>
      <c r="M74" s="37">
        <f>M73+(M$79-M$73)/($L$79-$L$73)</f>
        <v>251.33333333333334</v>
      </c>
      <c r="N74" s="2">
        <f t="shared" ref="N74:T74" si="111">N73+(N$79-N$73)/($L$79-$L$73)</f>
        <v>88.123333333333335</v>
      </c>
      <c r="O74" s="2">
        <f t="shared" si="111"/>
        <v>58.416666666666664</v>
      </c>
      <c r="P74" s="2">
        <f t="shared" si="111"/>
        <v>1.5049999999999999</v>
      </c>
      <c r="Q74" s="2">
        <f t="shared" si="111"/>
        <v>7.4999999999999997E-3</v>
      </c>
      <c r="R74" s="2">
        <f t="shared" si="111"/>
        <v>0.251</v>
      </c>
      <c r="S74" s="2">
        <f t="shared" si="111"/>
        <v>3.73E-2</v>
      </c>
      <c r="T74" s="38">
        <f t="shared" si="111"/>
        <v>26.983333333333334</v>
      </c>
      <c r="U74" s="39">
        <v>16</v>
      </c>
      <c r="V74" s="39"/>
    </row>
    <row r="75" spans="1:22">
      <c r="A75">
        <v>9</v>
      </c>
      <c r="B75" s="37">
        <f>B74+(B$79-B$73)/($A$79-$A$73)</f>
        <v>2.8993336273681371E-2</v>
      </c>
      <c r="C75" s="2">
        <f t="shared" si="110"/>
        <v>1.55E-2</v>
      </c>
      <c r="D75" s="2">
        <f t="shared" si="110"/>
        <v>0.28795827064692375</v>
      </c>
      <c r="E75" s="2">
        <f t="shared" si="110"/>
        <v>7.4999999999999997E-3</v>
      </c>
      <c r="F75" s="2">
        <f t="shared" si="110"/>
        <v>3.73E-2</v>
      </c>
      <c r="G75" s="38">
        <f t="shared" si="110"/>
        <v>0.27116666666666667</v>
      </c>
      <c r="H75" s="39">
        <v>25</v>
      </c>
      <c r="I75" s="39"/>
      <c r="L75">
        <v>9</v>
      </c>
      <c r="M75" s="37">
        <f t="shared" ref="M75:M78" si="112">M74+(M$79-M$73)/($L$79-$L$73)</f>
        <v>269.66666666666669</v>
      </c>
      <c r="N75" s="2">
        <f t="shared" ref="N75:N78" si="113">N74+(N$79-N$73)/($L$79-$L$73)</f>
        <v>92.296666666666667</v>
      </c>
      <c r="O75" s="2">
        <f t="shared" ref="O75:O78" si="114">O74+(O$79-O$73)/($L$79-$L$73)</f>
        <v>59.333333333333329</v>
      </c>
      <c r="P75" s="2">
        <f t="shared" ref="P75:P78" si="115">P74+(P$79-P$73)/($L$79-$L$73)</f>
        <v>1.5499999999999998</v>
      </c>
      <c r="Q75" s="2">
        <f t="shared" ref="Q75:Q78" si="116">Q74+(Q$79-Q$73)/($L$79-$L$73)</f>
        <v>7.4999999999999997E-3</v>
      </c>
      <c r="R75" s="2">
        <f t="shared" ref="R75:R78" si="117">R74+(R$79-R$73)/($L$79-$L$73)</f>
        <v>0.251</v>
      </c>
      <c r="S75" s="2">
        <f t="shared" ref="S75:S78" si="118">S74+(S$79-S$73)/($L$79-$L$73)</f>
        <v>3.73E-2</v>
      </c>
      <c r="T75" s="38">
        <f t="shared" ref="T75:T78" si="119">T74+(T$79-T$73)/($L$79-$L$73)</f>
        <v>27.116666666666667</v>
      </c>
      <c r="U75" s="39">
        <v>25</v>
      </c>
      <c r="V75" s="39"/>
    </row>
    <row r="76" spans="1:22">
      <c r="A76">
        <v>10</v>
      </c>
      <c r="B76" s="37">
        <f>B75+(B$79-B$73)/($A$79-$A$73)</f>
        <v>2.9612696489140281E-2</v>
      </c>
      <c r="C76" s="2">
        <f t="shared" si="110"/>
        <v>1.5949999999999999E-2</v>
      </c>
      <c r="D76" s="2">
        <f t="shared" si="110"/>
        <v>0.28424904980600207</v>
      </c>
      <c r="E76" s="2">
        <f t="shared" si="110"/>
        <v>7.4999999999999997E-3</v>
      </c>
      <c r="F76" s="2">
        <f t="shared" si="110"/>
        <v>3.73E-2</v>
      </c>
      <c r="G76" s="38">
        <f t="shared" si="110"/>
        <v>0.27249999999999996</v>
      </c>
      <c r="H76" s="39">
        <v>19</v>
      </c>
      <c r="I76" s="39"/>
      <c r="L76">
        <v>10</v>
      </c>
      <c r="M76" s="37">
        <f t="shared" si="112"/>
        <v>288</v>
      </c>
      <c r="N76" s="2">
        <f t="shared" si="113"/>
        <v>96.47</v>
      </c>
      <c r="O76" s="2">
        <f t="shared" si="114"/>
        <v>60.249999999999993</v>
      </c>
      <c r="P76" s="2">
        <f t="shared" si="115"/>
        <v>1.5949999999999998</v>
      </c>
      <c r="Q76" s="2">
        <f t="shared" si="116"/>
        <v>7.4999999999999997E-3</v>
      </c>
      <c r="R76" s="2">
        <f t="shared" si="117"/>
        <v>0.251</v>
      </c>
      <c r="S76" s="2">
        <f t="shared" si="118"/>
        <v>3.73E-2</v>
      </c>
      <c r="T76" s="38">
        <f t="shared" si="119"/>
        <v>27.25</v>
      </c>
      <c r="U76" s="39">
        <v>19</v>
      </c>
      <c r="V76" s="39"/>
    </row>
    <row r="77" spans="1:22">
      <c r="A77">
        <v>11</v>
      </c>
      <c r="B77" s="37">
        <f>B76+(B$79-B$73)/($A$79-$A$73)</f>
        <v>3.0232056704599192E-2</v>
      </c>
      <c r="C77" s="2">
        <f t="shared" si="110"/>
        <v>1.6399999999999998E-2</v>
      </c>
      <c r="D77" s="2">
        <f t="shared" si="110"/>
        <v>0.2805398289650804</v>
      </c>
      <c r="E77" s="2">
        <f t="shared" si="110"/>
        <v>7.4999999999999997E-3</v>
      </c>
      <c r="F77" s="2">
        <f t="shared" si="110"/>
        <v>3.73E-2</v>
      </c>
      <c r="G77" s="38">
        <f t="shared" si="110"/>
        <v>0.27383333333333326</v>
      </c>
      <c r="H77" s="39">
        <v>35</v>
      </c>
      <c r="I77" s="39"/>
      <c r="L77">
        <v>11</v>
      </c>
      <c r="M77" s="37">
        <f t="shared" si="112"/>
        <v>306.33333333333331</v>
      </c>
      <c r="N77" s="2">
        <f t="shared" si="113"/>
        <v>100.64333333333333</v>
      </c>
      <c r="O77" s="2">
        <f t="shared" si="114"/>
        <v>61.166666666666657</v>
      </c>
      <c r="P77" s="2">
        <f t="shared" si="115"/>
        <v>1.6399999999999997</v>
      </c>
      <c r="Q77" s="2">
        <f t="shared" si="116"/>
        <v>7.4999999999999997E-3</v>
      </c>
      <c r="R77" s="2">
        <f t="shared" si="117"/>
        <v>0.251</v>
      </c>
      <c r="S77" s="2">
        <f t="shared" si="118"/>
        <v>3.73E-2</v>
      </c>
      <c r="T77" s="38">
        <f t="shared" si="119"/>
        <v>27.383333333333333</v>
      </c>
      <c r="U77" s="39">
        <v>35</v>
      </c>
      <c r="V77" s="39"/>
    </row>
    <row r="78" spans="1:22">
      <c r="A78">
        <v>12</v>
      </c>
      <c r="B78" s="37">
        <f>B77+(B$79-B$73)/($A$79-$A$73)</f>
        <v>3.0851416920058102E-2</v>
      </c>
      <c r="C78" s="2">
        <f t="shared" si="110"/>
        <v>1.6849999999999997E-2</v>
      </c>
      <c r="D78" s="2">
        <f t="shared" si="110"/>
        <v>0.27683060812415872</v>
      </c>
      <c r="E78" s="2">
        <f t="shared" si="110"/>
        <v>7.4999999999999997E-3</v>
      </c>
      <c r="F78" s="2">
        <f t="shared" si="110"/>
        <v>3.73E-2</v>
      </c>
      <c r="G78" s="38">
        <f t="shared" si="110"/>
        <v>0.27516666666666656</v>
      </c>
      <c r="H78" s="39">
        <v>54</v>
      </c>
      <c r="I78" s="39"/>
      <c r="L78">
        <v>12</v>
      </c>
      <c r="M78" s="37">
        <f t="shared" si="112"/>
        <v>324.66666666666663</v>
      </c>
      <c r="N78" s="2">
        <f t="shared" si="113"/>
        <v>104.81666666666666</v>
      </c>
      <c r="O78" s="2">
        <f t="shared" si="114"/>
        <v>62.083333333333321</v>
      </c>
      <c r="P78" s="2">
        <f t="shared" si="115"/>
        <v>1.6849999999999996</v>
      </c>
      <c r="Q78" s="2">
        <f t="shared" si="116"/>
        <v>7.4999999999999997E-3</v>
      </c>
      <c r="R78" s="2">
        <f t="shared" si="117"/>
        <v>0.251</v>
      </c>
      <c r="S78" s="2">
        <f t="shared" si="118"/>
        <v>3.73E-2</v>
      </c>
      <c r="T78" s="38">
        <f t="shared" si="119"/>
        <v>27.516666666666666</v>
      </c>
      <c r="U78" s="39">
        <v>54</v>
      </c>
      <c r="V78" s="39"/>
    </row>
    <row r="79" spans="1:22" ht="15.75" thickBot="1">
      <c r="A79">
        <v>13</v>
      </c>
      <c r="B79" s="43">
        <v>3.147077713551702E-2</v>
      </c>
      <c r="C79" s="44">
        <v>1.7299999999999999E-2</v>
      </c>
      <c r="D79" s="44">
        <v>0.27312138728323698</v>
      </c>
      <c r="E79" s="44">
        <v>7.4999999999999997E-3</v>
      </c>
      <c r="F79" s="44">
        <v>3.73E-2</v>
      </c>
      <c r="G79" s="45">
        <v>0.27649999999999997</v>
      </c>
      <c r="L79">
        <v>13</v>
      </c>
      <c r="M79" s="43">
        <v>343</v>
      </c>
      <c r="N79" s="44">
        <v>108.99</v>
      </c>
      <c r="O79" s="44">
        <v>63</v>
      </c>
      <c r="P79" s="44">
        <v>1.73</v>
      </c>
      <c r="Q79" s="44">
        <v>7.4999999999999997E-3</v>
      </c>
      <c r="R79" s="44">
        <v>0.251</v>
      </c>
      <c r="S79" s="44">
        <v>3.73E-2</v>
      </c>
      <c r="T79" s="45">
        <v>27.65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training data_A</vt:lpstr>
      <vt:lpstr>test data_A</vt:lpstr>
      <vt:lpstr>training data_B1</vt:lpstr>
      <vt:lpstr>test data_B1</vt:lpstr>
      <vt:lpstr>training data_B2</vt:lpstr>
      <vt:lpstr>test data_B2</vt:lpstr>
      <vt:lpstr>residual data (klas-3)</vt:lpstr>
      <vt:lpstr>0-data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ХАТА-2021</dc:creator>
  <cp:lastModifiedBy>JR-303</cp:lastModifiedBy>
  <dcterms:created xsi:type="dcterms:W3CDTF">2021-07-21T06:17:08Z</dcterms:created>
  <dcterms:modified xsi:type="dcterms:W3CDTF">2025-03-06T05:20:31Z</dcterms:modified>
</cp:coreProperties>
</file>