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workbookProtection workbookPassword="CF7C" lockStructure="1"/>
  <bookViews>
    <workbookView xWindow="240" yWindow="90" windowWidth="19440" windowHeight="8520" activeTab="1"/>
  </bookViews>
  <sheets>
    <sheet name="2017 automn &amp; winter" sheetId="1" r:id="rId1"/>
    <sheet name="2018" sheetId="2" r:id="rId2"/>
    <sheet name="Feuil3" sheetId="3" r:id="rId3"/>
  </sheets>
  <definedNames>
    <definedName name="_xlnm._FilterDatabase" localSheetId="1" hidden="1">'2018'!$B$3:$H$3</definedName>
  </definedNames>
  <calcPr calcId="144525"/>
</workbook>
</file>

<file path=xl/calcChain.xml><?xml version="1.0" encoding="utf-8"?>
<calcChain xmlns="http://schemas.openxmlformats.org/spreadsheetml/2006/main">
  <c r="J46" i="2" l="1"/>
  <c r="J45" i="2" l="1"/>
  <c r="J44" i="2" l="1"/>
  <c r="J43" i="2" l="1"/>
  <c r="J42" i="2" l="1"/>
  <c r="J41" i="2" l="1"/>
  <c r="J40" i="2" l="1"/>
  <c r="J39" i="2"/>
  <c r="J38" i="2" l="1"/>
  <c r="J35" i="2" l="1"/>
  <c r="J34" i="2" l="1"/>
  <c r="J33" i="2" l="1"/>
  <c r="J32" i="2" l="1"/>
  <c r="J31" i="2" l="1"/>
  <c r="J30" i="2" l="1"/>
  <c r="J29" i="2" l="1"/>
  <c r="J28" i="2" l="1"/>
  <c r="J27" i="2" l="1"/>
  <c r="K34" i="2" l="1"/>
  <c r="K30" i="2"/>
  <c r="J26" i="2" l="1"/>
  <c r="J25" i="2" l="1"/>
  <c r="J24" i="2" l="1"/>
  <c r="J23" i="2" l="1"/>
  <c r="J22" i="2" l="1"/>
  <c r="J21" i="2" l="1"/>
  <c r="J20" i="2" l="1"/>
  <c r="J19" i="2" l="1"/>
  <c r="J18" i="2" l="1"/>
  <c r="J17" i="2" l="1"/>
  <c r="J16" i="2" l="1"/>
  <c r="J15" i="2" l="1"/>
  <c r="J14" i="2" l="1"/>
  <c r="J13" i="2" l="1"/>
  <c r="J12" i="2" l="1"/>
  <c r="J10" i="2" l="1"/>
  <c r="J9" i="2" l="1"/>
  <c r="J3" i="2" s="1"/>
  <c r="I12" i="1" l="1"/>
  <c r="I11" i="1" l="1"/>
  <c r="I10" i="1" l="1"/>
  <c r="I9" i="1" l="1"/>
  <c r="K61" i="2" l="1"/>
  <c r="K56" i="2"/>
  <c r="K52" i="2"/>
  <c r="K47" i="2"/>
  <c r="K43" i="2"/>
  <c r="K39" i="2"/>
  <c r="K26" i="2"/>
  <c r="K21" i="2"/>
  <c r="K17" i="2"/>
  <c r="K13" i="2"/>
  <c r="K8" i="2"/>
  <c r="I8" i="1"/>
  <c r="L3" i="2" l="1"/>
  <c r="H8" i="2"/>
  <c r="G8" i="2" s="1"/>
  <c r="F8" i="2" s="1"/>
  <c r="E8" i="2" s="1"/>
  <c r="D8" i="2" s="1"/>
  <c r="C8" i="2" s="1"/>
  <c r="B8" i="2" s="1"/>
  <c r="A9" i="2"/>
  <c r="B10" i="2"/>
  <c r="C10" i="2" s="1"/>
  <c r="D10" i="2" s="1"/>
  <c r="E10" i="2" l="1"/>
  <c r="F10" i="2" s="1"/>
  <c r="G10" i="2" s="1"/>
  <c r="H10" i="2" s="1"/>
  <c r="B11" i="2" s="1"/>
  <c r="A10" i="2"/>
  <c r="A8" i="2"/>
  <c r="H7" i="2"/>
  <c r="G7" i="2" s="1"/>
  <c r="F7" i="2" s="1"/>
  <c r="E7" i="2" s="1"/>
  <c r="D7" i="2" s="1"/>
  <c r="C7" i="2" s="1"/>
  <c r="B7" i="2" s="1"/>
  <c r="H6" i="2"/>
  <c r="G6" i="2" s="1"/>
  <c r="F6" i="2" s="1"/>
  <c r="E6" i="2" s="1"/>
  <c r="D6" i="2" s="1"/>
  <c r="C6" i="2" s="1"/>
  <c r="B6" i="2" s="1"/>
  <c r="A7" i="2"/>
  <c r="C11" i="2" l="1"/>
  <c r="D11" i="2" s="1"/>
  <c r="E11" i="2" s="1"/>
  <c r="F11" i="2" s="1"/>
  <c r="G11" i="2" s="1"/>
  <c r="H11" i="2" s="1"/>
  <c r="B12" i="2" s="1"/>
  <c r="A11" i="2"/>
  <c r="H5" i="2"/>
  <c r="G5" i="2" s="1"/>
  <c r="F5" i="2" s="1"/>
  <c r="E5" i="2" s="1"/>
  <c r="D5" i="2" s="1"/>
  <c r="C5" i="2" s="1"/>
  <c r="B5" i="2" s="1"/>
  <c r="A5" i="2" s="1"/>
  <c r="A6" i="2"/>
  <c r="I7" i="1"/>
  <c r="C12" i="2" l="1"/>
  <c r="D12" i="2" s="1"/>
  <c r="E12" i="2" s="1"/>
  <c r="F12" i="2" s="1"/>
  <c r="G12" i="2" s="1"/>
  <c r="H12" i="2" s="1"/>
  <c r="B13" i="2" s="1"/>
  <c r="A12" i="2"/>
  <c r="H4" i="2"/>
  <c r="G4" i="2" s="1"/>
  <c r="F4" i="2" s="1"/>
  <c r="E4" i="2" s="1"/>
  <c r="D4" i="2" s="1"/>
  <c r="C4" i="2" s="1"/>
  <c r="B4" i="2" s="1"/>
  <c r="A4" i="2" s="1"/>
  <c r="I6" i="1"/>
  <c r="C13" i="2" l="1"/>
  <c r="D13" i="2" s="1"/>
  <c r="E13" i="2" s="1"/>
  <c r="F13" i="2" s="1"/>
  <c r="G13" i="2" s="1"/>
  <c r="H13" i="2" s="1"/>
  <c r="B14" i="2" s="1"/>
  <c r="I5" i="1"/>
  <c r="A13" i="2" l="1"/>
  <c r="C14" i="2"/>
  <c r="D14" i="2" s="1"/>
  <c r="E14" i="2" s="1"/>
  <c r="F14" i="2" s="1"/>
  <c r="G14" i="2" s="1"/>
  <c r="H14" i="2" s="1"/>
  <c r="B15" i="2" s="1"/>
  <c r="I4" i="1"/>
  <c r="A14" i="2" l="1"/>
  <c r="C15" i="2"/>
  <c r="D15" i="2" s="1"/>
  <c r="E15" i="2" s="1"/>
  <c r="F15" i="2" s="1"/>
  <c r="G15" i="2" s="1"/>
  <c r="H15" i="2" s="1"/>
  <c r="B16" i="2" s="1"/>
  <c r="A15" i="2"/>
  <c r="I3" i="1"/>
  <c r="C16" i="2" l="1"/>
  <c r="D16" i="2" s="1"/>
  <c r="E16" i="2" s="1"/>
  <c r="F16" i="2" s="1"/>
  <c r="G16" i="2" s="1"/>
  <c r="H16" i="2" s="1"/>
  <c r="B17" i="2" s="1"/>
  <c r="A16" i="2"/>
  <c r="I18" i="1"/>
  <c r="H17" i="1"/>
  <c r="J3" i="1"/>
  <c r="M8" i="1"/>
  <c r="M9" i="1"/>
  <c r="M10" i="1" s="1"/>
  <c r="M11" i="1" s="1"/>
  <c r="M12" i="1" s="1"/>
  <c r="M4" i="1"/>
  <c r="M5" i="1" s="1"/>
  <c r="M6" i="1" s="1"/>
  <c r="M7" i="1" s="1"/>
  <c r="N7" i="1" s="1"/>
  <c r="A4" i="1"/>
  <c r="B4" i="1" s="1"/>
  <c r="C4" i="1" s="1"/>
  <c r="D4" i="1" s="1"/>
  <c r="E4" i="1" s="1"/>
  <c r="F4" i="1" s="1"/>
  <c r="G4" i="1" s="1"/>
  <c r="A5" i="1" s="1"/>
  <c r="B5" i="1" s="1"/>
  <c r="C5" i="1" s="1"/>
  <c r="D5" i="1" s="1"/>
  <c r="E5" i="1" s="1"/>
  <c r="F5" i="1" s="1"/>
  <c r="G5" i="1" s="1"/>
  <c r="A6" i="1" s="1"/>
  <c r="B6" i="1" s="1"/>
  <c r="C6" i="1" s="1"/>
  <c r="D6" i="1" s="1"/>
  <c r="E6" i="1" s="1"/>
  <c r="F6" i="1" s="1"/>
  <c r="G6" i="1" s="1"/>
  <c r="A7" i="1" s="1"/>
  <c r="B7" i="1" s="1"/>
  <c r="C7" i="1" s="1"/>
  <c r="D7" i="1" s="1"/>
  <c r="E7" i="1" s="1"/>
  <c r="F7" i="1" s="1"/>
  <c r="G7" i="1" s="1"/>
  <c r="A8" i="1" s="1"/>
  <c r="B8" i="1" s="1"/>
  <c r="C8" i="1" s="1"/>
  <c r="D8" i="1" s="1"/>
  <c r="E8" i="1" s="1"/>
  <c r="F8" i="1" s="1"/>
  <c r="G8" i="1" s="1"/>
  <c r="A9" i="1" s="1"/>
  <c r="B9" i="1" s="1"/>
  <c r="C9" i="1" s="1"/>
  <c r="D9" i="1" s="1"/>
  <c r="E9" i="1" s="1"/>
  <c r="F9" i="1" s="1"/>
  <c r="G9" i="1" s="1"/>
  <c r="A10" i="1" s="1"/>
  <c r="B10" i="1" s="1"/>
  <c r="C10" i="1" s="1"/>
  <c r="D10" i="1" s="1"/>
  <c r="E10" i="1" s="1"/>
  <c r="F10" i="1" s="1"/>
  <c r="G10" i="1" s="1"/>
  <c r="A11" i="1" s="1"/>
  <c r="B11" i="1" s="1"/>
  <c r="C11" i="1" s="1"/>
  <c r="D11" i="1" s="1"/>
  <c r="E11" i="1" s="1"/>
  <c r="F11" i="1" s="1"/>
  <c r="G11" i="1" s="1"/>
  <c r="A12" i="1" s="1"/>
  <c r="B12" i="1" s="1"/>
  <c r="C12" i="1" s="1"/>
  <c r="D12" i="1" s="1"/>
  <c r="E12" i="1" s="1"/>
  <c r="F12" i="1" s="1"/>
  <c r="G12" i="1" s="1"/>
  <c r="A13" i="1" s="1"/>
  <c r="N12" i="1" l="1"/>
  <c r="C17" i="2"/>
  <c r="D17" i="2" s="1"/>
  <c r="E17" i="2" s="1"/>
  <c r="F17" i="2" s="1"/>
  <c r="G17" i="2" s="1"/>
  <c r="H17" i="2" s="1"/>
  <c r="B18" i="2" s="1"/>
  <c r="J4" i="1"/>
  <c r="A17" i="2" l="1"/>
  <c r="C18" i="2"/>
  <c r="D18" i="2" s="1"/>
  <c r="E18" i="2" s="1"/>
  <c r="F18" i="2" s="1"/>
  <c r="G18" i="2" s="1"/>
  <c r="H18" i="2" s="1"/>
  <c r="B19" i="2" s="1"/>
  <c r="J5" i="1"/>
  <c r="J6" i="1" s="1"/>
  <c r="J7" i="1" s="1"/>
  <c r="J8" i="1" s="1"/>
  <c r="J9" i="1" s="1"/>
  <c r="J10" i="1" s="1"/>
  <c r="J11" i="1" s="1"/>
  <c r="J12" i="1" s="1"/>
  <c r="A18" i="2" l="1"/>
  <c r="C19" i="2"/>
  <c r="D19" i="2" s="1"/>
  <c r="E19" i="2" s="1"/>
  <c r="F19" i="2" s="1"/>
  <c r="G19" i="2" s="1"/>
  <c r="H19" i="2" s="1"/>
  <c r="B20" i="2" s="1"/>
  <c r="J13" i="1"/>
  <c r="H18" i="1" s="1"/>
  <c r="A19" i="2" l="1"/>
  <c r="C20" i="2"/>
  <c r="D20" i="2" s="1"/>
  <c r="E20" i="2" s="1"/>
  <c r="F20" i="2" s="1"/>
  <c r="G20" i="2" s="1"/>
  <c r="H20" i="2" s="1"/>
  <c r="B21" i="2" s="1"/>
  <c r="I16" i="1"/>
  <c r="A20" i="2" l="1"/>
  <c r="C21" i="2"/>
  <c r="D21" i="2" s="1"/>
  <c r="E21" i="2" s="1"/>
  <c r="F21" i="2" s="1"/>
  <c r="G21" i="2" s="1"/>
  <c r="H21" i="2" s="1"/>
  <c r="B22" i="2" s="1"/>
  <c r="A21" i="2" l="1"/>
  <c r="C22" i="2"/>
  <c r="D22" i="2" s="1"/>
  <c r="E22" i="2" s="1"/>
  <c r="F22" i="2" s="1"/>
  <c r="G22" i="2" s="1"/>
  <c r="H22" i="2" s="1"/>
  <c r="B23" i="2" s="1"/>
  <c r="A22" i="2" l="1"/>
  <c r="C23" i="2"/>
  <c r="D23" i="2" s="1"/>
  <c r="E23" i="2" s="1"/>
  <c r="F23" i="2" s="1"/>
  <c r="G23" i="2" s="1"/>
  <c r="H23" i="2" s="1"/>
  <c r="B24" i="2" s="1"/>
  <c r="A23" i="2" l="1"/>
  <c r="C24" i="2"/>
  <c r="D24" i="2" s="1"/>
  <c r="E24" i="2" s="1"/>
  <c r="F24" i="2" s="1"/>
  <c r="G24" i="2" s="1"/>
  <c r="H24" i="2" s="1"/>
  <c r="B25" i="2" s="1"/>
  <c r="A24" i="2" l="1"/>
  <c r="C25" i="2"/>
  <c r="D25" i="2" s="1"/>
  <c r="E25" i="2" s="1"/>
  <c r="F25" i="2" s="1"/>
  <c r="G25" i="2" s="1"/>
  <c r="H25" i="2" s="1"/>
  <c r="B26" i="2" s="1"/>
  <c r="A25" i="2"/>
  <c r="C26" i="2" l="1"/>
  <c r="D26" i="2" s="1"/>
  <c r="E26" i="2" s="1"/>
  <c r="F26" i="2" s="1"/>
  <c r="G26" i="2" s="1"/>
  <c r="H26" i="2" s="1"/>
  <c r="B27" i="2" s="1"/>
  <c r="A26" i="2"/>
  <c r="C27" i="2" l="1"/>
  <c r="D27" i="2" s="1"/>
  <c r="E27" i="2" s="1"/>
  <c r="F27" i="2" s="1"/>
  <c r="G27" i="2" s="1"/>
  <c r="H27" i="2" s="1"/>
  <c r="B28" i="2" s="1"/>
  <c r="A27" i="2"/>
  <c r="C28" i="2" l="1"/>
  <c r="D28" i="2" s="1"/>
  <c r="E28" i="2" s="1"/>
  <c r="F28" i="2" s="1"/>
  <c r="G28" i="2" s="1"/>
  <c r="H28" i="2" s="1"/>
  <c r="B29" i="2" s="1"/>
  <c r="A28" i="2"/>
  <c r="C29" i="2" l="1"/>
  <c r="D29" i="2" s="1"/>
  <c r="E29" i="2" s="1"/>
  <c r="F29" i="2" s="1"/>
  <c r="G29" i="2" s="1"/>
  <c r="H29" i="2" s="1"/>
  <c r="B30" i="2" s="1"/>
  <c r="A29" i="2"/>
  <c r="C30" i="2" l="1"/>
  <c r="D30" i="2" s="1"/>
  <c r="E30" i="2" s="1"/>
  <c r="F30" i="2" s="1"/>
  <c r="G30" i="2" s="1"/>
  <c r="H30" i="2" s="1"/>
  <c r="B31" i="2" s="1"/>
  <c r="A30" i="2"/>
  <c r="C31" i="2" l="1"/>
  <c r="D31" i="2" s="1"/>
  <c r="E31" i="2" s="1"/>
  <c r="F31" i="2" s="1"/>
  <c r="G31" i="2" s="1"/>
  <c r="H31" i="2" s="1"/>
  <c r="B32" i="2" s="1"/>
  <c r="A31" i="2"/>
  <c r="C32" i="2" l="1"/>
  <c r="D32" i="2" s="1"/>
  <c r="E32" i="2" s="1"/>
  <c r="F32" i="2" s="1"/>
  <c r="G32" i="2" s="1"/>
  <c r="H32" i="2" s="1"/>
  <c r="B33" i="2" s="1"/>
  <c r="A32" i="2"/>
  <c r="C33" i="2" l="1"/>
  <c r="D33" i="2" s="1"/>
  <c r="E33" i="2" s="1"/>
  <c r="F33" i="2" s="1"/>
  <c r="G33" i="2" s="1"/>
  <c r="H33" i="2" s="1"/>
  <c r="B34" i="2" s="1"/>
  <c r="A33" i="2"/>
  <c r="C34" i="2" l="1"/>
  <c r="D34" i="2" s="1"/>
  <c r="E34" i="2" s="1"/>
  <c r="F34" i="2" s="1"/>
  <c r="G34" i="2" s="1"/>
  <c r="H34" i="2" s="1"/>
  <c r="B35" i="2" s="1"/>
  <c r="A34" i="2"/>
  <c r="C35" i="2" l="1"/>
  <c r="D35" i="2" s="1"/>
  <c r="E35" i="2" s="1"/>
  <c r="F35" i="2" s="1"/>
  <c r="G35" i="2" s="1"/>
  <c r="H35" i="2" s="1"/>
  <c r="B36" i="2" s="1"/>
  <c r="A35" i="2"/>
  <c r="C36" i="2" l="1"/>
  <c r="D36" i="2" s="1"/>
  <c r="E36" i="2" s="1"/>
  <c r="F36" i="2" s="1"/>
  <c r="G36" i="2" s="1"/>
  <c r="H36" i="2" s="1"/>
  <c r="B37" i="2" s="1"/>
  <c r="A36" i="2"/>
  <c r="C37" i="2" l="1"/>
  <c r="D37" i="2" s="1"/>
  <c r="E37" i="2" s="1"/>
  <c r="F37" i="2" s="1"/>
  <c r="G37" i="2" s="1"/>
  <c r="H37" i="2" s="1"/>
  <c r="B38" i="2" s="1"/>
  <c r="A37" i="2"/>
  <c r="C38" i="2" l="1"/>
  <c r="D38" i="2" s="1"/>
  <c r="E38" i="2" s="1"/>
  <c r="F38" i="2" s="1"/>
  <c r="G38" i="2" s="1"/>
  <c r="H38" i="2" s="1"/>
  <c r="B39" i="2" s="1"/>
  <c r="A38" i="2"/>
  <c r="C39" i="2" l="1"/>
  <c r="D39" i="2" s="1"/>
  <c r="E39" i="2" s="1"/>
  <c r="F39" i="2" s="1"/>
  <c r="G39" i="2" s="1"/>
  <c r="H39" i="2" s="1"/>
  <c r="B40" i="2" s="1"/>
  <c r="A39" i="2"/>
  <c r="C40" i="2" l="1"/>
  <c r="D40" i="2" s="1"/>
  <c r="E40" i="2" s="1"/>
  <c r="F40" i="2" s="1"/>
  <c r="G40" i="2" s="1"/>
  <c r="H40" i="2" s="1"/>
  <c r="B41" i="2" s="1"/>
  <c r="A40" i="2"/>
  <c r="C41" i="2" l="1"/>
  <c r="D41" i="2" s="1"/>
  <c r="E41" i="2" s="1"/>
  <c r="F41" i="2" s="1"/>
  <c r="G41" i="2" s="1"/>
  <c r="H41" i="2" s="1"/>
  <c r="B42" i="2" s="1"/>
  <c r="A41" i="2"/>
  <c r="C42" i="2" l="1"/>
  <c r="D42" i="2" s="1"/>
  <c r="E42" i="2" s="1"/>
  <c r="F42" i="2" s="1"/>
  <c r="G42" i="2" s="1"/>
  <c r="H42" i="2" s="1"/>
  <c r="B43" i="2" s="1"/>
  <c r="A42" i="2"/>
  <c r="C43" i="2" l="1"/>
  <c r="D43" i="2" s="1"/>
  <c r="E43" i="2" s="1"/>
  <c r="F43" i="2" s="1"/>
  <c r="G43" i="2" s="1"/>
  <c r="H43" i="2" s="1"/>
  <c r="B44" i="2" s="1"/>
  <c r="A43" i="2"/>
  <c r="C44" i="2" l="1"/>
  <c r="D44" i="2" s="1"/>
  <c r="E44" i="2" s="1"/>
  <c r="F44" i="2" s="1"/>
  <c r="G44" i="2" s="1"/>
  <c r="H44" i="2" s="1"/>
  <c r="B45" i="2" s="1"/>
  <c r="A44" i="2"/>
  <c r="C45" i="2" l="1"/>
  <c r="D45" i="2" s="1"/>
  <c r="E45" i="2" s="1"/>
  <c r="F45" i="2" s="1"/>
  <c r="G45" i="2" s="1"/>
  <c r="H45" i="2" s="1"/>
  <c r="B46" i="2" s="1"/>
  <c r="A45" i="2"/>
  <c r="C46" i="2" l="1"/>
  <c r="D46" i="2" s="1"/>
  <c r="E46" i="2" s="1"/>
  <c r="F46" i="2" s="1"/>
  <c r="G46" i="2" s="1"/>
  <c r="H46" i="2" s="1"/>
  <c r="B47" i="2" s="1"/>
  <c r="A46" i="2"/>
  <c r="C47" i="2" l="1"/>
  <c r="D47" i="2" s="1"/>
  <c r="E47" i="2" s="1"/>
  <c r="F47" i="2" s="1"/>
  <c r="G47" i="2" s="1"/>
  <c r="H47" i="2" s="1"/>
  <c r="B48" i="2" s="1"/>
  <c r="A47" i="2"/>
  <c r="C48" i="2" l="1"/>
  <c r="D48" i="2" s="1"/>
  <c r="E48" i="2" s="1"/>
  <c r="F48" i="2" s="1"/>
  <c r="G48" i="2" s="1"/>
  <c r="H48" i="2" s="1"/>
  <c r="B49" i="2" s="1"/>
  <c r="A48" i="2"/>
  <c r="C49" i="2" l="1"/>
  <c r="D49" i="2" s="1"/>
  <c r="E49" i="2" s="1"/>
  <c r="F49" i="2" s="1"/>
  <c r="G49" i="2" s="1"/>
  <c r="H49" i="2" s="1"/>
  <c r="B50" i="2" s="1"/>
  <c r="A49" i="2"/>
  <c r="C50" i="2" l="1"/>
  <c r="D50" i="2" s="1"/>
  <c r="E50" i="2" s="1"/>
  <c r="F50" i="2" s="1"/>
  <c r="G50" i="2" s="1"/>
  <c r="H50" i="2" s="1"/>
  <c r="B51" i="2" s="1"/>
  <c r="A50" i="2"/>
  <c r="C51" i="2" l="1"/>
  <c r="D51" i="2" s="1"/>
  <c r="E51" i="2" s="1"/>
  <c r="F51" i="2" s="1"/>
  <c r="G51" i="2" s="1"/>
  <c r="H51" i="2" s="1"/>
  <c r="B52" i="2" s="1"/>
  <c r="A51" i="2"/>
  <c r="C52" i="2" l="1"/>
  <c r="D52" i="2" s="1"/>
  <c r="E52" i="2" s="1"/>
  <c r="F52" i="2" s="1"/>
  <c r="G52" i="2" s="1"/>
  <c r="H52" i="2" s="1"/>
  <c r="B53" i="2" s="1"/>
  <c r="A52" i="2"/>
  <c r="C53" i="2" l="1"/>
  <c r="D53" i="2" s="1"/>
  <c r="E53" i="2" s="1"/>
  <c r="F53" i="2" s="1"/>
  <c r="G53" i="2" s="1"/>
  <c r="H53" i="2" s="1"/>
  <c r="B54" i="2" s="1"/>
  <c r="A53" i="2"/>
  <c r="C54" i="2" l="1"/>
  <c r="D54" i="2" s="1"/>
  <c r="E54" i="2" s="1"/>
  <c r="F54" i="2" s="1"/>
  <c r="G54" i="2" s="1"/>
  <c r="H54" i="2" s="1"/>
  <c r="B55" i="2" s="1"/>
  <c r="A54" i="2"/>
  <c r="C55" i="2" l="1"/>
  <c r="D55" i="2" s="1"/>
  <c r="E55" i="2" s="1"/>
  <c r="F55" i="2" s="1"/>
  <c r="G55" i="2" s="1"/>
  <c r="H55" i="2" s="1"/>
  <c r="B56" i="2" s="1"/>
  <c r="A55" i="2"/>
  <c r="C56" i="2" l="1"/>
  <c r="D56" i="2" s="1"/>
  <c r="E56" i="2" s="1"/>
  <c r="F56" i="2" s="1"/>
  <c r="G56" i="2" s="1"/>
  <c r="H56" i="2" s="1"/>
  <c r="B57" i="2" s="1"/>
  <c r="A56" i="2"/>
  <c r="C57" i="2" l="1"/>
  <c r="D57" i="2" s="1"/>
  <c r="E57" i="2" s="1"/>
  <c r="F57" i="2" s="1"/>
  <c r="G57" i="2" s="1"/>
  <c r="H57" i="2" s="1"/>
  <c r="B58" i="2" s="1"/>
  <c r="A57" i="2"/>
  <c r="C58" i="2" l="1"/>
  <c r="D58" i="2" s="1"/>
  <c r="E58" i="2" s="1"/>
  <c r="F58" i="2" s="1"/>
  <c r="G58" i="2" s="1"/>
  <c r="H58" i="2" s="1"/>
  <c r="B59" i="2" s="1"/>
  <c r="A58" i="2"/>
  <c r="C59" i="2" l="1"/>
  <c r="D59" i="2" s="1"/>
  <c r="E59" i="2" s="1"/>
  <c r="F59" i="2" s="1"/>
  <c r="G59" i="2" s="1"/>
  <c r="H59" i="2" s="1"/>
  <c r="B60" i="2" s="1"/>
  <c r="A59" i="2"/>
  <c r="C60" i="2" l="1"/>
  <c r="D60" i="2" s="1"/>
  <c r="E60" i="2" s="1"/>
  <c r="F60" i="2" s="1"/>
  <c r="G60" i="2" s="1"/>
  <c r="H60" i="2" s="1"/>
  <c r="B61" i="2" s="1"/>
  <c r="A60" i="2"/>
  <c r="C61" i="2" l="1"/>
  <c r="D61" i="2" s="1"/>
  <c r="E61" i="2" s="1"/>
  <c r="F61" i="2" s="1"/>
  <c r="G61" i="2" s="1"/>
  <c r="H61" i="2" s="1"/>
  <c r="A61" i="2"/>
</calcChain>
</file>

<file path=xl/sharedStrings.xml><?xml version="1.0" encoding="utf-8"?>
<sst xmlns="http://schemas.openxmlformats.org/spreadsheetml/2006/main" count="20" uniqueCount="12">
  <si>
    <t>Lundi</t>
  </si>
  <si>
    <t>Mardi</t>
  </si>
  <si>
    <t>Mercredi</t>
  </si>
  <si>
    <t>Jeudi</t>
  </si>
  <si>
    <t>Vendredi</t>
  </si>
  <si>
    <t>Samedi</t>
  </si>
  <si>
    <t>Dimanche</t>
  </si>
  <si>
    <t>Objectif</t>
  </si>
  <si>
    <t>Etalonnage</t>
  </si>
  <si>
    <t>Avancement</t>
  </si>
  <si>
    <t>Réalisé</t>
  </si>
  <si>
    <t>Progression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</si>
</sst>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&quot; mi&quot;;[Red]\-#,##0.00&quot; mi&quot;"/>
    <numFmt numFmtId="165" formatCode="d"/>
    <numFmt numFmtId="166" formatCode="[$-40C]d\-mmm;@"/>
    <numFmt numFmtId="167" formatCode="mmmm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165" fontId="0" fillId="0" borderId="0" xfId="0" applyNumberFormat="1" applyProtection="1">
      <protection locked="0"/>
    </xf>
    <xf numFmtId="14" fontId="0" fillId="0" borderId="0" xfId="0" applyNumberFormat="1" applyProtection="1">
      <protection locked="0"/>
    </xf>
    <xf numFmtId="165" fontId="0" fillId="0" borderId="0" xfId="0" applyNumberFormat="1" applyAlignment="1" applyProtection="1">
      <alignment horizontal="center"/>
      <protection locked="0"/>
    </xf>
    <xf numFmtId="165" fontId="4" fillId="0" borderId="0" xfId="0" applyNumberFormat="1" applyFont="1" applyAlignment="1" applyProtection="1">
      <alignment horizontal="center"/>
      <protection locked="0"/>
    </xf>
    <xf numFmtId="165" fontId="3" fillId="0" borderId="0" xfId="0" applyNumberFormat="1" applyFont="1" applyAlignment="1" applyProtection="1">
      <alignment horizontal="center"/>
      <protection locked="0"/>
    </xf>
    <xf numFmtId="0" fontId="0" fillId="0" borderId="0" xfId="0" applyProtection="1"/>
    <xf numFmtId="164" fontId="0" fillId="0" borderId="0" xfId="0" applyNumberFormat="1" applyAlignment="1" applyProtection="1">
      <alignment horizontal="right"/>
    </xf>
    <xf numFmtId="166" fontId="0" fillId="0" borderId="0" xfId="0" applyNumberFormat="1" applyAlignment="1" applyProtection="1">
      <alignment horizontal="center"/>
    </xf>
    <xf numFmtId="164" fontId="0" fillId="0" borderId="0" xfId="0" applyNumberFormat="1" applyProtection="1"/>
    <xf numFmtId="164" fontId="2" fillId="0" borderId="0" xfId="0" applyNumberFormat="1" applyFont="1" applyAlignment="1" applyProtection="1">
      <alignment horizontal="right"/>
    </xf>
    <xf numFmtId="166" fontId="2" fillId="0" borderId="0" xfId="0" applyNumberFormat="1" applyFont="1" applyAlignment="1" applyProtection="1">
      <alignment horizontal="center"/>
    </xf>
    <xf numFmtId="9" fontId="2" fillId="0" borderId="0" xfId="1" applyFont="1" applyAlignment="1" applyProtection="1">
      <alignment horizontal="center"/>
    </xf>
    <xf numFmtId="167" fontId="0" fillId="0" borderId="0" xfId="0" applyNumberFormat="1" applyAlignment="1">
      <alignment horizontal="right" vertical="center"/>
    </xf>
    <xf numFmtId="0" fontId="0" fillId="0" borderId="1" xfId="0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0" fontId="5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/>
    <xf numFmtId="164" fontId="0" fillId="0" borderId="0" xfId="0" applyNumberFormat="1"/>
    <xf numFmtId="164" fontId="4" fillId="0" borderId="0" xfId="0" applyNumberFormat="1" applyFont="1"/>
    <xf numFmtId="0" fontId="6" fillId="0" borderId="0" xfId="0" applyFont="1"/>
    <xf numFmtId="10" fontId="0" fillId="0" borderId="0" xfId="0" applyNumberFormat="1"/>
    <xf numFmtId="0" fontId="7" fillId="0" borderId="0" xfId="0" applyFont="1"/>
  </cellXfs>
  <cellStyles count="2">
    <cellStyle name="Normal" xfId="0" builtinId="0"/>
    <cellStyle name="Pourcentage" xfId="1" builtinId="5"/>
  </cellStyles>
  <dxfs count="53"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font>
        <color rgb="FFC00000"/>
      </font>
    </dxf>
    <dxf>
      <font>
        <color rgb="FFFF0000"/>
      </font>
    </dxf>
    <dxf>
      <font>
        <color rgb="FFFFC000"/>
      </font>
    </dxf>
    <dxf>
      <font>
        <color rgb="FFF1EB99"/>
      </font>
    </dxf>
    <dxf>
      <font>
        <color rgb="FFFFFF00"/>
      </font>
    </dxf>
    <dxf>
      <font>
        <color rgb="FF92D050"/>
      </font>
    </dxf>
    <dxf>
      <font>
        <color rgb="FF00B050"/>
      </font>
    </dxf>
    <dxf>
      <font>
        <color rgb="FF00B0F0"/>
      </font>
    </dxf>
    <dxf>
      <font>
        <color rgb="FF0070C0"/>
      </font>
    </dxf>
    <dxf>
      <font>
        <color rgb="FF00B050"/>
      </font>
      <fill>
        <patternFill patternType="gray0625">
          <fgColor theme="6" tint="0.79998168889431442"/>
          <bgColor theme="6" tint="0.79998168889431442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C000"/>
      </font>
    </dxf>
    <dxf>
      <font>
        <color rgb="FF00B050"/>
      </font>
    </dxf>
    <dxf>
      <font>
        <b/>
        <i/>
        <color rgb="FF00B050"/>
      </font>
    </dxf>
    <dxf>
      <font>
        <b/>
        <i/>
        <color rgb="FF00B050"/>
      </font>
      <fill>
        <patternFill patternType="gray0625">
          <fgColor theme="6" tint="0.79998168889431442"/>
          <bgColor theme="6" tint="0.59996337778862885"/>
        </patternFill>
      </fill>
    </dxf>
    <dxf>
      <font>
        <b val="0"/>
        <i/>
        <color auto="1"/>
      </font>
      <fill>
        <patternFill patternType="gray0625">
          <fgColor theme="8" tint="0.79998168889431442"/>
          <bgColor theme="8" tint="0.79998168889431442"/>
        </patternFill>
      </fill>
      <border>
        <left style="dashDotDot">
          <color theme="8"/>
        </left>
        <right style="dashDotDot">
          <color theme="8"/>
        </right>
        <top style="dashDotDot">
          <color theme="8"/>
        </top>
        <bottom style="dashDotDot">
          <color theme="8"/>
        </bottom>
        <vertical/>
        <horizontal/>
      </border>
    </dxf>
    <dxf>
      <font>
        <b/>
        <i val="0"/>
        <color rgb="FFFF0000"/>
      </font>
      <fill>
        <patternFill patternType="gray0625">
          <fgColor theme="9" tint="0.79998168889431442"/>
          <bgColor theme="4" tint="0.79998168889431442"/>
        </patternFill>
      </fill>
      <border>
        <left style="dotted">
          <color theme="9"/>
        </left>
        <right style="dotted">
          <color theme="9"/>
        </right>
        <top style="dotted">
          <color theme="9"/>
        </top>
        <bottom style="dotted">
          <color theme="9"/>
        </bottom>
        <vertical/>
        <horizontal/>
      </border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8" formatCode="\j"/>
      <alignment horizontal="center" vertical="bottom" textRotation="0" wrapText="0" indent="0" justifyLastLine="0" shrinkToFit="0" readingOrder="0"/>
      <protection locked="0" hidden="0"/>
    </dxf>
    <dxf>
      <numFmt numFmtId="165" formatCode="d"/>
      <protection locked="0" hidden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B050"/>
      </font>
    </dxf>
    <dxf>
      <fill>
        <patternFill>
          <bgColor theme="8" tint="0.79998168889431442"/>
        </patternFill>
      </fill>
      <border>
        <left style="dashed">
          <color rgb="FF00B0F0"/>
        </left>
        <right style="dashed">
          <color rgb="FF00B0F0"/>
        </right>
        <top style="dashed">
          <color rgb="FF00B0F0"/>
        </top>
        <bottom style="dashed">
          <color rgb="FF00B0F0"/>
        </bottom>
        <vertical/>
        <horizontal/>
      </border>
    </dxf>
    <dxf>
      <font>
        <b/>
        <i/>
        <color rgb="FF0070C0"/>
      </font>
      <fill>
        <patternFill patternType="gray0625">
          <fgColor rgb="FFFFC000"/>
          <bgColor theme="0"/>
        </patternFill>
      </fill>
      <border>
        <left style="dashed">
          <color theme="9" tint="-0.24994659260841701"/>
        </left>
        <right style="dashed">
          <color theme="9" tint="-0.24994659260841701"/>
        </right>
        <top style="dashed">
          <color theme="9" tint="-0.24994659260841701"/>
        </top>
        <bottom style="dashed">
          <color theme="9" tint="-0.24994659260841701"/>
        </bottom>
      </border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colors>
    <mruColors>
      <color rgb="FFF1EB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leau2" displayName="Tableau2" ref="A2:G13" totalsRowShown="0" headerRowDxfId="36" dataDxfId="35">
  <autoFilter ref="A2:G13"/>
  <tableColumns count="7">
    <tableColumn id="1" name="Lundi" dataDxfId="34">
      <calculatedColumnFormula xml:space="preserve"> 1 + G2</calculatedColumnFormula>
    </tableColumn>
    <tableColumn id="2" name="Mardi" dataDxfId="33"/>
    <tableColumn id="3" name="Mercredi" dataDxfId="32"/>
    <tableColumn id="4" name="Jeudi" dataDxfId="31"/>
    <tableColumn id="5" name="Vendredi" dataDxfId="30"/>
    <tableColumn id="6" name="Samedi" dataDxfId="29"/>
    <tableColumn id="7" name="Dimanche" dataDxfId="28"/>
  </tableColumns>
  <tableStyleInfo name="TableStyleLight12" showFirstColumn="0" showLastColumn="0" showRowStripes="1" showColumnStripes="0"/>
</table>
</file>

<file path=xl/tables/table2.xml><?xml version="1.0" encoding="utf-8"?>
<table xmlns="http://schemas.openxmlformats.org/spreadsheetml/2006/main" id="1" name="Tableau1" displayName="Tableau1" ref="B3:H61" totalsRowShown="0" headerRowDxfId="10" dataDxfId="8" headerRowBorderDxfId="9" tableBorderDxfId="7">
  <autoFilter ref="B3:H61"/>
  <tableColumns count="7">
    <tableColumn id="1" name="Lundi" dataDxfId="6">
      <calculatedColumnFormula xml:space="preserve"> 1 + $H3</calculatedColumnFormula>
    </tableColumn>
    <tableColumn id="2" name="Mardi" dataDxfId="5">
      <calculatedColumnFormula xml:space="preserve"> 1 + B4</calculatedColumnFormula>
    </tableColumn>
    <tableColumn id="3" name="Mercredi" dataDxfId="4">
      <calculatedColumnFormula xml:space="preserve"> 1 + C4</calculatedColumnFormula>
    </tableColumn>
    <tableColumn id="4" name="Jeudi" dataDxfId="3">
      <calculatedColumnFormula xml:space="preserve"> 1 + D4</calculatedColumnFormula>
    </tableColumn>
    <tableColumn id="5" name="Vendredi" dataDxfId="2">
      <calculatedColumnFormula xml:space="preserve"> 1 + E4</calculatedColumnFormula>
    </tableColumn>
    <tableColumn id="6" name="Samedi" dataDxfId="1">
      <calculatedColumnFormula xml:space="preserve"> 1 + F4</calculatedColumnFormula>
    </tableColumn>
    <tableColumn id="7" name="Dimanche" dataDxfId="0">
      <calculatedColumnFormula xml:space="preserve"> 1 + G4</calculatedColumnFormula>
    </tableColumn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8"/>
  <sheetViews>
    <sheetView workbookViewId="0">
      <selection activeCell="I16" sqref="I16"/>
    </sheetView>
  </sheetViews>
  <sheetFormatPr baseColWidth="10" defaultRowHeight="15" x14ac:dyDescent="0.25"/>
  <cols>
    <col min="1" max="6" width="11.42578125" style="1"/>
    <col min="7" max="7" width="12" style="1" customWidth="1"/>
    <col min="8" max="16384" width="11.42578125" style="1"/>
  </cols>
  <sheetData>
    <row r="2" spans="1:14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4" t="s">
        <v>7</v>
      </c>
      <c r="I2" s="4" t="s">
        <v>10</v>
      </c>
      <c r="J2" s="4" t="s">
        <v>9</v>
      </c>
      <c r="K2" s="4"/>
      <c r="L2" s="4" t="s">
        <v>8</v>
      </c>
    </row>
    <row r="3" spans="1:14" x14ac:dyDescent="0.25">
      <c r="A3" s="5"/>
      <c r="B3" s="5"/>
      <c r="C3" s="5"/>
      <c r="D3" s="6">
        <v>43034</v>
      </c>
      <c r="E3" s="5">
        <v>43035</v>
      </c>
      <c r="F3" s="5">
        <v>43036</v>
      </c>
      <c r="G3" s="5">
        <v>43037</v>
      </c>
      <c r="H3" s="11">
        <v>4</v>
      </c>
      <c r="I3" s="2">
        <f>6.31+6.81</f>
        <v>13.12</v>
      </c>
      <c r="J3" s="11">
        <f xml:space="preserve"> 464.77 + $I$3</f>
        <v>477.89</v>
      </c>
      <c r="K3" s="2"/>
      <c r="L3" s="11"/>
      <c r="M3" s="11">
        <v>68</v>
      </c>
      <c r="N3" s="11">
        <v>468</v>
      </c>
    </row>
    <row r="4" spans="1:14" x14ac:dyDescent="0.25">
      <c r="A4" s="5">
        <f xml:space="preserve"> 1 + G3</f>
        <v>43038</v>
      </c>
      <c r="B4" s="5">
        <f xml:space="preserve"> 1 + A4</f>
        <v>43039</v>
      </c>
      <c r="C4" s="7">
        <f t="shared" ref="C4:G5" si="0" xml:space="preserve"> 1 + B4</f>
        <v>43040</v>
      </c>
      <c r="D4" s="5">
        <f t="shared" si="0"/>
        <v>43041</v>
      </c>
      <c r="E4" s="5">
        <f t="shared" si="0"/>
        <v>43042</v>
      </c>
      <c r="F4" s="5">
        <f t="shared" si="0"/>
        <v>43043</v>
      </c>
      <c r="G4" s="5">
        <f t="shared" si="0"/>
        <v>43044</v>
      </c>
      <c r="H4" s="11">
        <v>18</v>
      </c>
      <c r="I4" s="2">
        <f xml:space="preserve"> 6.89 + 7.08 + 6.21 + 6.15 + 6.18 + 1.41</f>
        <v>33.919999999999995</v>
      </c>
      <c r="J4" s="11">
        <f ca="1">IF(TODAY() &gt;= A4,J3+I4,"")</f>
        <v>511.81</v>
      </c>
      <c r="K4" s="2"/>
      <c r="L4" s="11">
        <v>18</v>
      </c>
      <c r="M4" s="11">
        <f>L4</f>
        <v>18</v>
      </c>
      <c r="N4" s="11"/>
    </row>
    <row r="5" spans="1:14" x14ac:dyDescent="0.25">
      <c r="A5" s="5">
        <f xml:space="preserve"> 1 + G4</f>
        <v>43045</v>
      </c>
      <c r="B5" s="5">
        <f xml:space="preserve"> 1 + A5</f>
        <v>43046</v>
      </c>
      <c r="C5" s="5">
        <f t="shared" si="0"/>
        <v>43047</v>
      </c>
      <c r="D5" s="5">
        <f t="shared" si="0"/>
        <v>43048</v>
      </c>
      <c r="E5" s="5">
        <f t="shared" si="0"/>
        <v>43049</v>
      </c>
      <c r="F5" s="5">
        <f t="shared" si="0"/>
        <v>43050</v>
      </c>
      <c r="G5" s="5">
        <f t="shared" si="0"/>
        <v>43051</v>
      </c>
      <c r="H5" s="11">
        <v>18</v>
      </c>
      <c r="I5" s="2">
        <f xml:space="preserve"> 6.1 + 7.2 + 6.49 + 1.09</f>
        <v>20.88</v>
      </c>
      <c r="J5" s="11">
        <f t="shared" ref="J5:J12" ca="1" si="1">IF(TODAY() &gt;= A5,J4+I5,"")</f>
        <v>532.69000000000005</v>
      </c>
      <c r="K5" s="2"/>
      <c r="L5" s="11">
        <v>18</v>
      </c>
      <c r="M5" s="11">
        <f>L5+M4</f>
        <v>36</v>
      </c>
      <c r="N5" s="11"/>
    </row>
    <row r="6" spans="1:14" x14ac:dyDescent="0.25">
      <c r="A6" s="5">
        <f t="shared" ref="A6:A13" si="2" xml:space="preserve"> 1 + G5</f>
        <v>43052</v>
      </c>
      <c r="B6" s="5">
        <f t="shared" ref="B6:G6" si="3" xml:space="preserve"> 1 + A6</f>
        <v>43053</v>
      </c>
      <c r="C6" s="5">
        <f t="shared" si="3"/>
        <v>43054</v>
      </c>
      <c r="D6" s="5">
        <f t="shared" si="3"/>
        <v>43055</v>
      </c>
      <c r="E6" s="5">
        <f t="shared" si="3"/>
        <v>43056</v>
      </c>
      <c r="F6" s="5">
        <f t="shared" si="3"/>
        <v>43057</v>
      </c>
      <c r="G6" s="5">
        <f t="shared" si="3"/>
        <v>43058</v>
      </c>
      <c r="H6" s="11">
        <v>18</v>
      </c>
      <c r="I6" s="2">
        <f>+ 7.26 + 7.55 + 6.66 + 7.64 + 6.08</f>
        <v>35.19</v>
      </c>
      <c r="J6" s="11">
        <f t="shared" ca="1" si="1"/>
        <v>567.88000000000011</v>
      </c>
      <c r="K6" s="2"/>
      <c r="L6" s="11">
        <v>18</v>
      </c>
      <c r="M6" s="11">
        <f t="shared" ref="M6:M7" si="4">L6+M5</f>
        <v>54</v>
      </c>
      <c r="N6" s="11"/>
    </row>
    <row r="7" spans="1:14" x14ac:dyDescent="0.25">
      <c r="A7" s="5">
        <f t="shared" si="2"/>
        <v>43059</v>
      </c>
      <c r="B7" s="5">
        <f t="shared" ref="B7:G7" si="5" xml:space="preserve"> 1 + A7</f>
        <v>43060</v>
      </c>
      <c r="C7" s="5">
        <f t="shared" si="5"/>
        <v>43061</v>
      </c>
      <c r="D7" s="5">
        <f t="shared" si="5"/>
        <v>43062</v>
      </c>
      <c r="E7" s="5">
        <f t="shared" si="5"/>
        <v>43063</v>
      </c>
      <c r="F7" s="5">
        <f t="shared" si="5"/>
        <v>43064</v>
      </c>
      <c r="G7" s="5">
        <f t="shared" si="5"/>
        <v>43065</v>
      </c>
      <c r="H7" s="11">
        <v>18</v>
      </c>
      <c r="I7" s="2">
        <f xml:space="preserve"> 5.72 + 6.56 + 7.25 + 6.36 + 1.08</f>
        <v>26.97</v>
      </c>
      <c r="J7" s="11">
        <f t="shared" ca="1" si="1"/>
        <v>594.85000000000014</v>
      </c>
      <c r="K7" s="2"/>
      <c r="L7" s="11">
        <v>18</v>
      </c>
      <c r="M7" s="11">
        <f t="shared" si="4"/>
        <v>72</v>
      </c>
      <c r="N7" s="11">
        <f>M7+N3</f>
        <v>540</v>
      </c>
    </row>
    <row r="8" spans="1:14" x14ac:dyDescent="0.25">
      <c r="A8" s="5">
        <f t="shared" si="2"/>
        <v>43066</v>
      </c>
      <c r="B8" s="5">
        <f t="shared" ref="B8:G8" si="6" xml:space="preserve"> 1 + A8</f>
        <v>43067</v>
      </c>
      <c r="C8" s="5">
        <f t="shared" si="6"/>
        <v>43068</v>
      </c>
      <c r="D8" s="5">
        <f t="shared" si="6"/>
        <v>43069</v>
      </c>
      <c r="E8" s="7">
        <f t="shared" si="6"/>
        <v>43070</v>
      </c>
      <c r="F8" s="5">
        <f t="shared" si="6"/>
        <v>43071</v>
      </c>
      <c r="G8" s="5">
        <f t="shared" si="6"/>
        <v>43072</v>
      </c>
      <c r="H8" s="11">
        <v>18</v>
      </c>
      <c r="I8" s="2">
        <f xml:space="preserve"> 6.19 + 6.19 + 6.76 + 8.47 + 6.68</f>
        <v>34.29</v>
      </c>
      <c r="J8" s="11">
        <f t="shared" ca="1" si="1"/>
        <v>629.1400000000001</v>
      </c>
      <c r="K8" s="2"/>
      <c r="L8" s="11">
        <v>18</v>
      </c>
      <c r="M8" s="11">
        <f>L8</f>
        <v>18</v>
      </c>
      <c r="N8" s="11"/>
    </row>
    <row r="9" spans="1:14" x14ac:dyDescent="0.25">
      <c r="A9" s="5">
        <f t="shared" si="2"/>
        <v>43073</v>
      </c>
      <c r="B9" s="5">
        <f t="shared" ref="B9:G9" si="7" xml:space="preserve"> 1 + A9</f>
        <v>43074</v>
      </c>
      <c r="C9" s="5">
        <f t="shared" si="7"/>
        <v>43075</v>
      </c>
      <c r="D9" s="5">
        <f t="shared" si="7"/>
        <v>43076</v>
      </c>
      <c r="E9" s="5">
        <f t="shared" si="7"/>
        <v>43077</v>
      </c>
      <c r="F9" s="5">
        <f t="shared" si="7"/>
        <v>43078</v>
      </c>
      <c r="G9" s="5">
        <f t="shared" si="7"/>
        <v>43079</v>
      </c>
      <c r="H9" s="11">
        <v>18</v>
      </c>
      <c r="I9" s="2">
        <f xml:space="preserve"> 7.13 + 5.95 + 7.19 + 1.07</f>
        <v>21.34</v>
      </c>
      <c r="J9" s="11">
        <f t="shared" ca="1" si="1"/>
        <v>650.48000000000013</v>
      </c>
      <c r="K9" s="2"/>
      <c r="L9" s="11">
        <v>18</v>
      </c>
      <c r="M9" s="11">
        <f>L9+M8</f>
        <v>36</v>
      </c>
      <c r="N9" s="11"/>
    </row>
    <row r="10" spans="1:14" x14ac:dyDescent="0.25">
      <c r="A10" s="5">
        <f t="shared" si="2"/>
        <v>43080</v>
      </c>
      <c r="B10" s="5">
        <f t="shared" ref="B10:G10" si="8" xml:space="preserve"> 1 + A10</f>
        <v>43081</v>
      </c>
      <c r="C10" s="5">
        <f t="shared" si="8"/>
        <v>43082</v>
      </c>
      <c r="D10" s="5">
        <f t="shared" si="8"/>
        <v>43083</v>
      </c>
      <c r="E10" s="5">
        <f t="shared" si="8"/>
        <v>43084</v>
      </c>
      <c r="F10" s="5">
        <f t="shared" si="8"/>
        <v>43085</v>
      </c>
      <c r="G10" s="5">
        <f t="shared" si="8"/>
        <v>43086</v>
      </c>
      <c r="H10" s="11">
        <v>18</v>
      </c>
      <c r="I10" s="2">
        <f xml:space="preserve"> 4.67</f>
        <v>4.67</v>
      </c>
      <c r="J10" s="11">
        <f t="shared" ca="1" si="1"/>
        <v>655.15000000000009</v>
      </c>
      <c r="K10" s="2"/>
      <c r="L10" s="11">
        <v>18</v>
      </c>
      <c r="M10" s="11">
        <f t="shared" ref="M10:M12" si="9">L10+M9</f>
        <v>54</v>
      </c>
      <c r="N10" s="11"/>
    </row>
    <row r="11" spans="1:14" x14ac:dyDescent="0.25">
      <c r="A11" s="5">
        <f t="shared" si="2"/>
        <v>43087</v>
      </c>
      <c r="B11" s="5">
        <f t="shared" ref="B11:G11" si="10" xml:space="preserve"> 1 + A11</f>
        <v>43088</v>
      </c>
      <c r="C11" s="5">
        <f t="shared" si="10"/>
        <v>43089</v>
      </c>
      <c r="D11" s="5">
        <f t="shared" si="10"/>
        <v>43090</v>
      </c>
      <c r="E11" s="5">
        <f t="shared" si="10"/>
        <v>43091</v>
      </c>
      <c r="F11" s="5">
        <f t="shared" si="10"/>
        <v>43092</v>
      </c>
      <c r="G11" s="5">
        <f t="shared" si="10"/>
        <v>43093</v>
      </c>
      <c r="H11" s="11">
        <v>18</v>
      </c>
      <c r="I11" s="2">
        <f xml:space="preserve"> 6.26</f>
        <v>6.26</v>
      </c>
      <c r="J11" s="11">
        <f t="shared" ca="1" si="1"/>
        <v>661.41000000000008</v>
      </c>
      <c r="K11" s="2"/>
      <c r="L11" s="11">
        <v>18</v>
      </c>
      <c r="M11" s="11">
        <f t="shared" si="9"/>
        <v>72</v>
      </c>
      <c r="N11" s="11"/>
    </row>
    <row r="12" spans="1:14" x14ac:dyDescent="0.25">
      <c r="A12" s="5">
        <f t="shared" si="2"/>
        <v>43094</v>
      </c>
      <c r="B12" s="5">
        <f t="shared" ref="B12:G12" si="11" xml:space="preserve"> 1 + A12</f>
        <v>43095</v>
      </c>
      <c r="C12" s="5">
        <f t="shared" si="11"/>
        <v>43096</v>
      </c>
      <c r="D12" s="5">
        <f t="shared" si="11"/>
        <v>43097</v>
      </c>
      <c r="E12" s="5">
        <f t="shared" si="11"/>
        <v>43098</v>
      </c>
      <c r="F12" s="5">
        <f t="shared" si="11"/>
        <v>43099</v>
      </c>
      <c r="G12" s="5">
        <f t="shared" si="11"/>
        <v>43100</v>
      </c>
      <c r="H12" s="11">
        <v>18</v>
      </c>
      <c r="I12" s="2">
        <f xml:space="preserve"> 6.12</f>
        <v>6.12</v>
      </c>
      <c r="J12" s="11">
        <f t="shared" ca="1" si="1"/>
        <v>667.53000000000009</v>
      </c>
      <c r="K12" s="2"/>
      <c r="L12" s="11">
        <v>18</v>
      </c>
      <c r="M12" s="11">
        <f t="shared" si="9"/>
        <v>90</v>
      </c>
      <c r="N12" s="11">
        <f>M12+N7</f>
        <v>630</v>
      </c>
    </row>
    <row r="13" spans="1:14" x14ac:dyDescent="0.25">
      <c r="A13" s="7">
        <f t="shared" si="2"/>
        <v>43101</v>
      </c>
      <c r="B13" s="5"/>
      <c r="C13" s="5"/>
      <c r="D13" s="5"/>
      <c r="E13" s="5"/>
      <c r="F13" s="5"/>
      <c r="G13" s="5"/>
      <c r="H13" s="2"/>
      <c r="I13" s="2"/>
      <c r="J13" s="11">
        <f ca="1">MAX(J3:J12)</f>
        <v>667.53000000000009</v>
      </c>
      <c r="K13" s="2"/>
      <c r="L13" s="2"/>
      <c r="M13" s="2"/>
      <c r="N13" s="2"/>
    </row>
    <row r="16" spans="1:14" x14ac:dyDescent="0.25">
      <c r="H16" s="8" t="s">
        <v>11</v>
      </c>
      <c r="I16" s="14">
        <f ca="1">1 - $H$18/$H$17</f>
        <v>1.2895757807034287</v>
      </c>
    </row>
    <row r="17" spans="8:9" x14ac:dyDescent="0.25">
      <c r="H17" s="9">
        <f>622-464.77</f>
        <v>157.23000000000002</v>
      </c>
      <c r="I17" s="10">
        <v>43034</v>
      </c>
    </row>
    <row r="18" spans="8:9" x14ac:dyDescent="0.25">
      <c r="H18" s="12">
        <f ca="1">622-$J$13</f>
        <v>-45.530000000000086</v>
      </c>
      <c r="I18" s="13">
        <f ca="1">TODAY()</f>
        <v>43366</v>
      </c>
    </row>
  </sheetData>
  <sheetProtection password="CF7C" sheet="1" objects="1" scenarios="1"/>
  <conditionalFormatting sqref="I3">
    <cfRule type="cellIs" dxfId="52" priority="17" operator="lessThan">
      <formula>$H$3</formula>
    </cfRule>
  </conditionalFormatting>
  <conditionalFormatting sqref="I4">
    <cfRule type="cellIs" dxfId="51" priority="16" operator="lessThan">
      <formula>$H$4</formula>
    </cfRule>
  </conditionalFormatting>
  <conditionalFormatting sqref="I5">
    <cfRule type="cellIs" dxfId="50" priority="15" operator="lessThan">
      <formula>$H$5</formula>
    </cfRule>
  </conditionalFormatting>
  <conditionalFormatting sqref="I6">
    <cfRule type="cellIs" dxfId="49" priority="14" operator="lessThan">
      <formula>$H$6</formula>
    </cfRule>
  </conditionalFormatting>
  <conditionalFormatting sqref="I7">
    <cfRule type="cellIs" dxfId="48" priority="13" operator="lessThan">
      <formula>$H$7</formula>
    </cfRule>
  </conditionalFormatting>
  <conditionalFormatting sqref="I8">
    <cfRule type="cellIs" dxfId="47" priority="12" operator="lessThan">
      <formula>$H$8</formula>
    </cfRule>
  </conditionalFormatting>
  <conditionalFormatting sqref="I9">
    <cfRule type="cellIs" dxfId="46" priority="11" operator="lessThan">
      <formula>$H$9</formula>
    </cfRule>
  </conditionalFormatting>
  <conditionalFormatting sqref="I10">
    <cfRule type="cellIs" dxfId="45" priority="10" operator="lessThan">
      <formula>$H$10</formula>
    </cfRule>
  </conditionalFormatting>
  <conditionalFormatting sqref="I11">
    <cfRule type="cellIs" dxfId="44" priority="9" operator="lessThan">
      <formula>$H$11</formula>
    </cfRule>
  </conditionalFormatting>
  <conditionalFormatting sqref="I12">
    <cfRule type="cellIs" dxfId="43" priority="8" operator="lessThan">
      <formula>$H$12</formula>
    </cfRule>
  </conditionalFormatting>
  <conditionalFormatting sqref="A3:G13">
    <cfRule type="timePeriod" dxfId="42" priority="6" timePeriod="today">
      <formula>FLOOR(A3,1)=TODAY()</formula>
    </cfRule>
    <cfRule type="timePeriod" dxfId="41" priority="7" timePeriod="thisMonth">
      <formula>AND(MONTH(A3)=MONTH(TODAY()),YEAR(A3)=YEAR(TODAY()))</formula>
    </cfRule>
  </conditionalFormatting>
  <conditionalFormatting sqref="J19">
    <cfRule type="dataBar" priority="5">
      <dataBar showValue="0">
        <cfvo type="percent" val="0"/>
        <cfvo type="percent" val="100"/>
        <color rgb="FF638EC6"/>
      </dataBar>
      <extLst>
        <ext xmlns:x14="http://schemas.microsoft.com/office/spreadsheetml/2009/9/main" uri="{B025F937-C7B1-47D3-B67F-A62EFF666E3E}">
          <x14:id>{BEB5B337-62AE-4878-8479-9F6E174BD7DC}</x14:id>
        </ext>
      </extLst>
    </cfRule>
  </conditionalFormatting>
  <conditionalFormatting sqref="I16">
    <cfRule type="cellIs" dxfId="40" priority="1" operator="between">
      <formula>0.5</formula>
      <formula>0.8</formula>
    </cfRule>
    <cfRule type="cellIs" dxfId="39" priority="2" operator="between">
      <formula>0.2</formula>
      <formula>0.6</formula>
    </cfRule>
    <cfRule type="cellIs" dxfId="38" priority="3" operator="greaterThan">
      <formula>0.8</formula>
    </cfRule>
    <cfRule type="cellIs" dxfId="37" priority="4" operator="lessThan">
      <formula>0.25</formula>
    </cfRule>
  </conditionalFormatting>
  <pageMargins left="0.7" right="0.7" top="0.75" bottom="0.75" header="0.3" footer="0.3"/>
  <pageSetup orientation="portrait" horizontalDpi="4294967294" verticalDpi="0" r:id="rId1"/>
  <ignoredErrors>
    <ignoredError sqref="M8" formula="1"/>
  </ignoredErrors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EB5B337-62AE-4878-8479-9F6E174BD7DC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J19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1"/>
  <sheetViews>
    <sheetView tabSelected="1" zoomScaleNormal="100" workbookViewId="0">
      <pane xSplit="11" ySplit="3" topLeftCell="L32" activePane="bottomRight" state="frozen"/>
      <selection pane="topRight" activeCell="L1" sqref="L1"/>
      <selection pane="bottomLeft" activeCell="A4" sqref="A4"/>
      <selection pane="bottomRight" activeCell="J46" sqref="J46"/>
    </sheetView>
  </sheetViews>
  <sheetFormatPr baseColWidth="10" defaultRowHeight="15" x14ac:dyDescent="0.25"/>
  <cols>
    <col min="1" max="1" width="10.7109375" bestFit="1" customWidth="1"/>
    <col min="2" max="2" width="12.28515625" customWidth="1"/>
    <col min="3" max="3" width="12.85546875" customWidth="1"/>
    <col min="4" max="4" width="13.5703125" bestFit="1" customWidth="1"/>
    <col min="5" max="5" width="12.28515625" customWidth="1"/>
    <col min="6" max="6" width="13.85546875" bestFit="1" customWidth="1"/>
    <col min="7" max="7" width="12.140625" bestFit="1" customWidth="1"/>
    <col min="8" max="8" width="14.42578125" bestFit="1" customWidth="1"/>
    <col min="9" max="9" width="3.42578125" customWidth="1"/>
    <col min="11" max="11" width="11.42578125" style="23"/>
  </cols>
  <sheetData>
    <row r="2" spans="1:14" ht="18.75" x14ac:dyDescent="0.3">
      <c r="J2" s="26" t="s">
        <v>10</v>
      </c>
      <c r="K2" s="26"/>
      <c r="L2" s="28">
        <v>622</v>
      </c>
    </row>
    <row r="3" spans="1:14" x14ac:dyDescent="0.25">
      <c r="A3" s="23"/>
      <c r="B3" s="16" t="s">
        <v>0</v>
      </c>
      <c r="C3" s="16" t="s">
        <v>1</v>
      </c>
      <c r="D3" s="16" t="s">
        <v>2</v>
      </c>
      <c r="E3" s="16" t="s">
        <v>3</v>
      </c>
      <c r="F3" s="16" t="s">
        <v>4</v>
      </c>
      <c r="G3" s="16" t="s">
        <v>5</v>
      </c>
      <c r="H3" s="16" t="s">
        <v>6</v>
      </c>
      <c r="J3" s="25">
        <f>SUM($J$4:$J$61)</f>
        <v>554.32000000000005</v>
      </c>
      <c r="K3" s="25"/>
      <c r="L3" s="27">
        <f xml:space="preserve"> J3 / 622</f>
        <v>0.89118971061093255</v>
      </c>
    </row>
    <row r="4" spans="1:14" x14ac:dyDescent="0.25">
      <c r="A4" s="15">
        <f t="shared" ref="A4:A8" si="0" xml:space="preserve"> IF(OR( 1 = DAY($B4), 1 = DAY($C4), 1 = DAY($D4), 1 = DAY($E4), 1 = DAY($F4),  1 = DAY($G4),  1 = DAY($H4),   ), $H4, "")</f>
        <v>43072</v>
      </c>
      <c r="B4" s="18">
        <f t="shared" ref="B4:G4" si="1" xml:space="preserve"> -1 + C4</f>
        <v>43066</v>
      </c>
      <c r="C4" s="18">
        <f t="shared" si="1"/>
        <v>43067</v>
      </c>
      <c r="D4" s="18">
        <f t="shared" si="1"/>
        <v>43068</v>
      </c>
      <c r="E4" s="18">
        <f t="shared" si="1"/>
        <v>43069</v>
      </c>
      <c r="F4" s="18">
        <f t="shared" si="1"/>
        <v>43070</v>
      </c>
      <c r="G4" s="18">
        <f t="shared" si="1"/>
        <v>43071</v>
      </c>
      <c r="H4" s="18">
        <f t="shared" ref="H4:H7" si="2" xml:space="preserve"> -1 + $B5</f>
        <v>43072</v>
      </c>
      <c r="J4" s="24"/>
      <c r="K4" s="24"/>
    </row>
    <row r="5" spans="1:14" x14ac:dyDescent="0.25">
      <c r="A5" s="15" t="str">
        <f t="shared" si="0"/>
        <v/>
      </c>
      <c r="B5" s="18">
        <f t="shared" ref="B5:G5" si="3" xml:space="preserve"> -1 + C5</f>
        <v>43073</v>
      </c>
      <c r="C5" s="18">
        <f t="shared" si="3"/>
        <v>43074</v>
      </c>
      <c r="D5" s="18">
        <f t="shared" si="3"/>
        <v>43075</v>
      </c>
      <c r="E5" s="18">
        <f t="shared" si="3"/>
        <v>43076</v>
      </c>
      <c r="F5" s="18">
        <f t="shared" si="3"/>
        <v>43077</v>
      </c>
      <c r="G5" s="18">
        <f t="shared" si="3"/>
        <v>43078</v>
      </c>
      <c r="H5" s="18">
        <f t="shared" si="2"/>
        <v>43079</v>
      </c>
      <c r="J5" s="24"/>
      <c r="K5" s="24"/>
    </row>
    <row r="6" spans="1:14" x14ac:dyDescent="0.25">
      <c r="A6" s="15" t="str">
        <f t="shared" si="0"/>
        <v/>
      </c>
      <c r="B6" s="18">
        <f t="shared" ref="B6:G6" si="4" xml:space="preserve"> -1 + C6</f>
        <v>43080</v>
      </c>
      <c r="C6" s="18">
        <f t="shared" si="4"/>
        <v>43081</v>
      </c>
      <c r="D6" s="18">
        <f t="shared" si="4"/>
        <v>43082</v>
      </c>
      <c r="E6" s="18">
        <f t="shared" si="4"/>
        <v>43083</v>
      </c>
      <c r="F6" s="18">
        <f t="shared" si="4"/>
        <v>43084</v>
      </c>
      <c r="G6" s="18">
        <f t="shared" si="4"/>
        <v>43085</v>
      </c>
      <c r="H6" s="18">
        <f t="shared" si="2"/>
        <v>43086</v>
      </c>
      <c r="J6" s="24"/>
      <c r="K6" s="24"/>
    </row>
    <row r="7" spans="1:14" x14ac:dyDescent="0.25">
      <c r="A7" s="15" t="str">
        <f t="shared" si="0"/>
        <v/>
      </c>
      <c r="B7" s="18">
        <f t="shared" ref="B7:G7" si="5" xml:space="preserve"> -1 + C7</f>
        <v>43087</v>
      </c>
      <c r="C7" s="18">
        <f t="shared" si="5"/>
        <v>43088</v>
      </c>
      <c r="D7" s="18">
        <f t="shared" si="5"/>
        <v>43089</v>
      </c>
      <c r="E7" s="18">
        <f t="shared" si="5"/>
        <v>43090</v>
      </c>
      <c r="F7" s="18">
        <f t="shared" si="5"/>
        <v>43091</v>
      </c>
      <c r="G7" s="18">
        <f t="shared" si="5"/>
        <v>43092</v>
      </c>
      <c r="H7" s="18">
        <f t="shared" si="2"/>
        <v>43093</v>
      </c>
      <c r="J7" s="24"/>
      <c r="K7" s="24"/>
    </row>
    <row r="8" spans="1:14" x14ac:dyDescent="0.25">
      <c r="A8" s="15" t="str">
        <f t="shared" si="0"/>
        <v/>
      </c>
      <c r="B8" s="18">
        <f t="shared" ref="B8:F8" si="6" xml:space="preserve"> -1 + C8</f>
        <v>43094</v>
      </c>
      <c r="C8" s="18">
        <f t="shared" si="6"/>
        <v>43095</v>
      </c>
      <c r="D8" s="18">
        <f t="shared" si="6"/>
        <v>43096</v>
      </c>
      <c r="E8" s="18">
        <f t="shared" si="6"/>
        <v>43097</v>
      </c>
      <c r="F8" s="18">
        <f t="shared" si="6"/>
        <v>43098</v>
      </c>
      <c r="G8" s="18">
        <f xml:space="preserve"> -1 + H8</f>
        <v>43099</v>
      </c>
      <c r="H8" s="18">
        <f xml:space="preserve"> -1 + $B9</f>
        <v>43100</v>
      </c>
      <c r="J8" s="24"/>
      <c r="K8" s="24">
        <f>SUM(J4:J8)</f>
        <v>0</v>
      </c>
    </row>
    <row r="9" spans="1:14" x14ac:dyDescent="0.25">
      <c r="A9" s="15">
        <f xml:space="preserve"> IF(OR( 1 = DAY($B9), 1 = DAY($C9), 1 = DAY($D9), 1 = DAY($E9), 1 = DAY($F9),  1 = DAY($G9),  1 = DAY($H9),   ), $H9, "")</f>
        <v>43107</v>
      </c>
      <c r="B9" s="17">
        <v>43101</v>
      </c>
      <c r="C9" s="17">
        <v>43102</v>
      </c>
      <c r="D9" s="17">
        <v>43103</v>
      </c>
      <c r="E9" s="17">
        <v>43104</v>
      </c>
      <c r="F9" s="17">
        <v>43105</v>
      </c>
      <c r="G9" s="17">
        <v>43106</v>
      </c>
      <c r="H9" s="17">
        <v>43107</v>
      </c>
      <c r="J9" s="24">
        <f xml:space="preserve"> 7.13 + 7.2</f>
        <v>14.33</v>
      </c>
      <c r="K9" s="24"/>
      <c r="N9" s="20"/>
    </row>
    <row r="10" spans="1:14" x14ac:dyDescent="0.25">
      <c r="A10" s="15" t="str">
        <f t="shared" ref="A10:A61" si="7" xml:space="preserve"> IF(OR( 1 = DAY($B10), 1 = DAY($C10), 1 = DAY($D10), 1 = DAY($E10), 1 = DAY($F10),  1 = DAY($G10),  1 = DAY($H10),   ), $H10, "")</f>
        <v/>
      </c>
      <c r="B10" s="17">
        <f xml:space="preserve"> 1 + $H9</f>
        <v>43108</v>
      </c>
      <c r="C10" s="17">
        <f xml:space="preserve"> 1 + B10</f>
        <v>43109</v>
      </c>
      <c r="D10" s="17">
        <f t="shared" ref="D10:H10" si="8" xml:space="preserve"> 1 + C10</f>
        <v>43110</v>
      </c>
      <c r="E10" s="17">
        <f t="shared" si="8"/>
        <v>43111</v>
      </c>
      <c r="F10" s="17">
        <f t="shared" si="8"/>
        <v>43112</v>
      </c>
      <c r="G10" s="17">
        <f t="shared" si="8"/>
        <v>43113</v>
      </c>
      <c r="H10" s="17">
        <f t="shared" si="8"/>
        <v>43114</v>
      </c>
      <c r="J10" s="24">
        <f xml:space="preserve"> 7.14 + 7.15 + 7.18 + 7.37 + 7.12</f>
        <v>35.96</v>
      </c>
      <c r="K10" s="24"/>
      <c r="L10" s="21"/>
      <c r="M10" s="22"/>
    </row>
    <row r="11" spans="1:14" x14ac:dyDescent="0.25">
      <c r="A11" s="15" t="str">
        <f t="shared" si="7"/>
        <v/>
      </c>
      <c r="B11" s="17">
        <f t="shared" ref="B11:B18" si="9" xml:space="preserve"> 1 + $H10</f>
        <v>43115</v>
      </c>
      <c r="C11" s="17">
        <f t="shared" ref="C11:H11" si="10" xml:space="preserve"> 1 + B11</f>
        <v>43116</v>
      </c>
      <c r="D11" s="17">
        <f t="shared" si="10"/>
        <v>43117</v>
      </c>
      <c r="E11" s="17">
        <f t="shared" si="10"/>
        <v>43118</v>
      </c>
      <c r="F11" s="17">
        <f t="shared" si="10"/>
        <v>43119</v>
      </c>
      <c r="G11" s="17">
        <f t="shared" si="10"/>
        <v>43120</v>
      </c>
      <c r="H11" s="17">
        <f t="shared" si="10"/>
        <v>43121</v>
      </c>
      <c r="J11" s="24"/>
      <c r="K11" s="24"/>
    </row>
    <row r="12" spans="1:14" x14ac:dyDescent="0.25">
      <c r="A12" s="15" t="str">
        <f t="shared" si="7"/>
        <v/>
      </c>
      <c r="B12" s="17">
        <f t="shared" si="9"/>
        <v>43122</v>
      </c>
      <c r="C12" s="17">
        <f t="shared" ref="C12:H12" si="11" xml:space="preserve"> 1 + B12</f>
        <v>43123</v>
      </c>
      <c r="D12" s="17">
        <f t="shared" si="11"/>
        <v>43124</v>
      </c>
      <c r="E12" s="17">
        <f t="shared" si="11"/>
        <v>43125</v>
      </c>
      <c r="F12" s="17">
        <f t="shared" si="11"/>
        <v>43126</v>
      </c>
      <c r="G12" s="17">
        <f t="shared" si="11"/>
        <v>43127</v>
      </c>
      <c r="H12" s="17">
        <f t="shared" si="11"/>
        <v>43128</v>
      </c>
      <c r="J12" s="24">
        <f xml:space="preserve"> 7.28 + 7.13</f>
        <v>14.41</v>
      </c>
      <c r="K12" s="24"/>
    </row>
    <row r="13" spans="1:14" x14ac:dyDescent="0.25">
      <c r="A13" s="15">
        <f t="shared" si="7"/>
        <v>43135</v>
      </c>
      <c r="B13" s="17">
        <f t="shared" si="9"/>
        <v>43129</v>
      </c>
      <c r="C13" s="17">
        <f t="shared" ref="C13:H13" si="12" xml:space="preserve"> 1 + B13</f>
        <v>43130</v>
      </c>
      <c r="D13" s="17">
        <f t="shared" si="12"/>
        <v>43131</v>
      </c>
      <c r="E13" s="17">
        <f t="shared" si="12"/>
        <v>43132</v>
      </c>
      <c r="F13" s="17">
        <f t="shared" si="12"/>
        <v>43133</v>
      </c>
      <c r="G13" s="17">
        <f t="shared" si="12"/>
        <v>43134</v>
      </c>
      <c r="H13" s="17">
        <f t="shared" si="12"/>
        <v>43135</v>
      </c>
      <c r="J13" s="24">
        <f xml:space="preserve"> 7.14 + 7.08</f>
        <v>14.219999999999999</v>
      </c>
      <c r="K13" s="24">
        <f>SUM(J9:J13)</f>
        <v>78.92</v>
      </c>
    </row>
    <row r="14" spans="1:14" x14ac:dyDescent="0.25">
      <c r="A14" s="15" t="str">
        <f t="shared" si="7"/>
        <v/>
      </c>
      <c r="B14" s="17">
        <f t="shared" si="9"/>
        <v>43136</v>
      </c>
      <c r="C14" s="17">
        <f t="shared" ref="C14:H14" si="13" xml:space="preserve"> 1 + B14</f>
        <v>43137</v>
      </c>
      <c r="D14" s="17">
        <f t="shared" si="13"/>
        <v>43138</v>
      </c>
      <c r="E14" s="17">
        <f t="shared" si="13"/>
        <v>43139</v>
      </c>
      <c r="F14" s="17">
        <f t="shared" si="13"/>
        <v>43140</v>
      </c>
      <c r="G14" s="17">
        <f t="shared" si="13"/>
        <v>43141</v>
      </c>
      <c r="H14" s="17">
        <f t="shared" si="13"/>
        <v>43142</v>
      </c>
      <c r="J14" s="24">
        <f xml:space="preserve"> 8.26 + 8.17</f>
        <v>16.43</v>
      </c>
      <c r="K14" s="24"/>
    </row>
    <row r="15" spans="1:14" x14ac:dyDescent="0.25">
      <c r="A15" s="15" t="str">
        <f t="shared" si="7"/>
        <v/>
      </c>
      <c r="B15" s="17">
        <f t="shared" si="9"/>
        <v>43143</v>
      </c>
      <c r="C15" s="17">
        <f t="shared" ref="C15:H15" si="14" xml:space="preserve"> 1 + B15</f>
        <v>43144</v>
      </c>
      <c r="D15" s="17">
        <f t="shared" si="14"/>
        <v>43145</v>
      </c>
      <c r="E15" s="17">
        <f t="shared" si="14"/>
        <v>43146</v>
      </c>
      <c r="F15" s="17">
        <f t="shared" si="14"/>
        <v>43147</v>
      </c>
      <c r="G15" s="17">
        <f t="shared" si="14"/>
        <v>43148</v>
      </c>
      <c r="H15" s="17">
        <f t="shared" si="14"/>
        <v>43149</v>
      </c>
      <c r="J15" s="24">
        <f xml:space="preserve"> 0.13 + 8.7 + 8.27</f>
        <v>17.100000000000001</v>
      </c>
      <c r="K15" s="24"/>
    </row>
    <row r="16" spans="1:14" x14ac:dyDescent="0.25">
      <c r="A16" s="15" t="str">
        <f t="shared" si="7"/>
        <v/>
      </c>
      <c r="B16" s="17">
        <f t="shared" si="9"/>
        <v>43150</v>
      </c>
      <c r="C16" s="17">
        <f t="shared" ref="C16:H16" si="15" xml:space="preserve"> 1 + B16</f>
        <v>43151</v>
      </c>
      <c r="D16" s="17">
        <f t="shared" si="15"/>
        <v>43152</v>
      </c>
      <c r="E16" s="17">
        <f t="shared" si="15"/>
        <v>43153</v>
      </c>
      <c r="F16" s="17">
        <f t="shared" si="15"/>
        <v>43154</v>
      </c>
      <c r="G16" s="17">
        <f t="shared" si="15"/>
        <v>43155</v>
      </c>
      <c r="H16" s="17">
        <f t="shared" si="15"/>
        <v>43156</v>
      </c>
      <c r="J16" s="24">
        <f xml:space="preserve"> 8.82 + 8.16</f>
        <v>16.98</v>
      </c>
      <c r="K16" s="24"/>
    </row>
    <row r="17" spans="1:11" x14ac:dyDescent="0.25">
      <c r="A17" s="15">
        <f t="shared" si="7"/>
        <v>43163</v>
      </c>
      <c r="B17" s="17">
        <f t="shared" si="9"/>
        <v>43157</v>
      </c>
      <c r="C17" s="17">
        <f t="shared" ref="C17:H17" si="16" xml:space="preserve"> 1 + B17</f>
        <v>43158</v>
      </c>
      <c r="D17" s="17">
        <f t="shared" si="16"/>
        <v>43159</v>
      </c>
      <c r="E17" s="17">
        <f t="shared" si="16"/>
        <v>43160</v>
      </c>
      <c r="F17" s="17">
        <f t="shared" si="16"/>
        <v>43161</v>
      </c>
      <c r="G17" s="17">
        <f t="shared" si="16"/>
        <v>43162</v>
      </c>
      <c r="H17" s="17">
        <f t="shared" si="16"/>
        <v>43163</v>
      </c>
      <c r="J17" s="24">
        <f xml:space="preserve"> 9.19 + 9.41</f>
        <v>18.600000000000001</v>
      </c>
      <c r="K17" s="24">
        <f>SUM(J14:J17)</f>
        <v>69.110000000000014</v>
      </c>
    </row>
    <row r="18" spans="1:11" x14ac:dyDescent="0.25">
      <c r="A18" s="15" t="str">
        <f t="shared" si="7"/>
        <v/>
      </c>
      <c r="B18" s="17">
        <f t="shared" si="9"/>
        <v>43164</v>
      </c>
      <c r="C18" s="17">
        <f t="shared" ref="C18:H18" si="17" xml:space="preserve"> 1 + B18</f>
        <v>43165</v>
      </c>
      <c r="D18" s="17">
        <f t="shared" si="17"/>
        <v>43166</v>
      </c>
      <c r="E18" s="17">
        <f t="shared" si="17"/>
        <v>43167</v>
      </c>
      <c r="F18" s="17">
        <f t="shared" si="17"/>
        <v>43168</v>
      </c>
      <c r="G18" s="17">
        <f t="shared" si="17"/>
        <v>43169</v>
      </c>
      <c r="H18" s="17">
        <f t="shared" si="17"/>
        <v>43170</v>
      </c>
      <c r="J18" s="24">
        <f xml:space="preserve"> 9.47</f>
        <v>9.4700000000000006</v>
      </c>
      <c r="K18" s="24"/>
    </row>
    <row r="19" spans="1:11" x14ac:dyDescent="0.25">
      <c r="A19" s="15" t="str">
        <f t="shared" si="7"/>
        <v/>
      </c>
      <c r="B19" s="17">
        <f xml:space="preserve"> 1 + $H18</f>
        <v>43171</v>
      </c>
      <c r="C19" s="17">
        <f xml:space="preserve"> 1 + B19</f>
        <v>43172</v>
      </c>
      <c r="D19" s="17">
        <f t="shared" ref="D19:H19" si="18" xml:space="preserve"> 1 + C19</f>
        <v>43173</v>
      </c>
      <c r="E19" s="17">
        <f t="shared" si="18"/>
        <v>43174</v>
      </c>
      <c r="F19" s="17">
        <f t="shared" si="18"/>
        <v>43175</v>
      </c>
      <c r="G19" s="17">
        <f t="shared" si="18"/>
        <v>43176</v>
      </c>
      <c r="H19" s="17">
        <f t="shared" si="18"/>
        <v>43177</v>
      </c>
      <c r="J19" s="24">
        <f xml:space="preserve"> 9.35</f>
        <v>9.35</v>
      </c>
      <c r="K19" s="24"/>
    </row>
    <row r="20" spans="1:11" x14ac:dyDescent="0.25">
      <c r="A20" s="15" t="str">
        <f t="shared" si="7"/>
        <v/>
      </c>
      <c r="B20" s="17">
        <f t="shared" ref="B20:B27" si="19" xml:space="preserve"> 1 + $H19</f>
        <v>43178</v>
      </c>
      <c r="C20" s="17">
        <f t="shared" ref="C20:H20" si="20" xml:space="preserve"> 1 + B20</f>
        <v>43179</v>
      </c>
      <c r="D20" s="17">
        <f t="shared" si="20"/>
        <v>43180</v>
      </c>
      <c r="E20" s="17">
        <f t="shared" si="20"/>
        <v>43181</v>
      </c>
      <c r="F20" s="17">
        <f t="shared" si="20"/>
        <v>43182</v>
      </c>
      <c r="G20" s="17">
        <f t="shared" si="20"/>
        <v>43183</v>
      </c>
      <c r="H20" s="17">
        <f t="shared" si="20"/>
        <v>43184</v>
      </c>
      <c r="J20" s="24">
        <f xml:space="preserve"> 10.22 + 4.91</f>
        <v>15.13</v>
      </c>
      <c r="K20" s="24"/>
    </row>
    <row r="21" spans="1:11" x14ac:dyDescent="0.25">
      <c r="A21" s="15">
        <f t="shared" si="7"/>
        <v>43191</v>
      </c>
      <c r="B21" s="17">
        <f t="shared" si="19"/>
        <v>43185</v>
      </c>
      <c r="C21" s="17">
        <f t="shared" ref="C21:H21" si="21" xml:space="preserve"> 1 + B21</f>
        <v>43186</v>
      </c>
      <c r="D21" s="17">
        <f t="shared" si="21"/>
        <v>43187</v>
      </c>
      <c r="E21" s="17">
        <f t="shared" si="21"/>
        <v>43188</v>
      </c>
      <c r="F21" s="17">
        <f t="shared" si="21"/>
        <v>43189</v>
      </c>
      <c r="G21" s="17">
        <f t="shared" si="21"/>
        <v>43190</v>
      </c>
      <c r="H21" s="17">
        <f t="shared" si="21"/>
        <v>43191</v>
      </c>
      <c r="J21" s="24">
        <f xml:space="preserve"> 3.23 + 8.17 + 0.5 + 8.2</f>
        <v>20.100000000000001</v>
      </c>
      <c r="K21" s="24">
        <f>SUM(J18:J21)</f>
        <v>54.050000000000004</v>
      </c>
    </row>
    <row r="22" spans="1:11" x14ac:dyDescent="0.25">
      <c r="A22" s="15" t="str">
        <f t="shared" si="7"/>
        <v/>
      </c>
      <c r="B22" s="17">
        <f t="shared" si="19"/>
        <v>43192</v>
      </c>
      <c r="C22" s="17">
        <f t="shared" ref="C22:H22" si="22" xml:space="preserve"> 1 + B22</f>
        <v>43193</v>
      </c>
      <c r="D22" s="17">
        <f t="shared" si="22"/>
        <v>43194</v>
      </c>
      <c r="E22" s="17">
        <f t="shared" si="22"/>
        <v>43195</v>
      </c>
      <c r="F22" s="17">
        <f t="shared" si="22"/>
        <v>43196</v>
      </c>
      <c r="G22" s="17">
        <f t="shared" si="22"/>
        <v>43197</v>
      </c>
      <c r="H22" s="17">
        <f t="shared" si="22"/>
        <v>43198</v>
      </c>
      <c r="J22" s="24">
        <f xml:space="preserve"> 7.2</f>
        <v>7.2</v>
      </c>
      <c r="K22" s="24"/>
    </row>
    <row r="23" spans="1:11" x14ac:dyDescent="0.25">
      <c r="A23" s="15" t="str">
        <f t="shared" si="7"/>
        <v/>
      </c>
      <c r="B23" s="17">
        <f t="shared" si="19"/>
        <v>43199</v>
      </c>
      <c r="C23" s="17">
        <f t="shared" ref="C23:H23" si="23" xml:space="preserve"> 1 + B23</f>
        <v>43200</v>
      </c>
      <c r="D23" s="17">
        <f t="shared" si="23"/>
        <v>43201</v>
      </c>
      <c r="E23" s="17">
        <f t="shared" si="23"/>
        <v>43202</v>
      </c>
      <c r="F23" s="17">
        <f t="shared" si="23"/>
        <v>43203</v>
      </c>
      <c r="G23" s="17">
        <f t="shared" si="23"/>
        <v>43204</v>
      </c>
      <c r="H23" s="17">
        <f t="shared" si="23"/>
        <v>43205</v>
      </c>
      <c r="J23" s="24">
        <f xml:space="preserve"> 8.23 +1.11 +8.16 + 1.14</f>
        <v>18.64</v>
      </c>
      <c r="K23" s="24"/>
    </row>
    <row r="24" spans="1:11" x14ac:dyDescent="0.25">
      <c r="A24" s="15" t="str">
        <f t="shared" si="7"/>
        <v/>
      </c>
      <c r="B24" s="17">
        <f t="shared" si="19"/>
        <v>43206</v>
      </c>
      <c r="C24" s="17">
        <f t="shared" ref="C24:H24" si="24" xml:space="preserve"> 1 + B24</f>
        <v>43207</v>
      </c>
      <c r="D24" s="17">
        <f t="shared" si="24"/>
        <v>43208</v>
      </c>
      <c r="E24" s="17">
        <f t="shared" si="24"/>
        <v>43209</v>
      </c>
      <c r="F24" s="17">
        <f t="shared" si="24"/>
        <v>43210</v>
      </c>
      <c r="G24" s="17">
        <f t="shared" si="24"/>
        <v>43211</v>
      </c>
      <c r="H24" s="17">
        <f t="shared" si="24"/>
        <v>43212</v>
      </c>
      <c r="J24" s="24">
        <f xml:space="preserve"> 3.12 + 7.17 + 3.93</f>
        <v>14.219999999999999</v>
      </c>
      <c r="K24" s="24"/>
    </row>
    <row r="25" spans="1:11" x14ac:dyDescent="0.25">
      <c r="A25" s="15" t="str">
        <f t="shared" si="7"/>
        <v/>
      </c>
      <c r="B25" s="17">
        <f t="shared" si="19"/>
        <v>43213</v>
      </c>
      <c r="C25" s="17">
        <f t="shared" ref="C25:H25" si="25" xml:space="preserve"> 1 + B25</f>
        <v>43214</v>
      </c>
      <c r="D25" s="17">
        <f t="shared" si="25"/>
        <v>43215</v>
      </c>
      <c r="E25" s="17">
        <f t="shared" si="25"/>
        <v>43216</v>
      </c>
      <c r="F25" s="17">
        <f t="shared" si="25"/>
        <v>43217</v>
      </c>
      <c r="G25" s="17">
        <f t="shared" si="25"/>
        <v>43218</v>
      </c>
      <c r="H25" s="17">
        <f t="shared" si="25"/>
        <v>43219</v>
      </c>
      <c r="J25" s="24">
        <f xml:space="preserve"> 5.21 + 7.15 + 7.09</f>
        <v>19.45</v>
      </c>
      <c r="K25" s="24"/>
    </row>
    <row r="26" spans="1:11" x14ac:dyDescent="0.25">
      <c r="A26" s="15">
        <f t="shared" si="7"/>
        <v>43226</v>
      </c>
      <c r="B26" s="17">
        <f t="shared" si="19"/>
        <v>43220</v>
      </c>
      <c r="C26" s="17">
        <f t="shared" ref="C26:H26" si="26" xml:space="preserve"> 1 + B26</f>
        <v>43221</v>
      </c>
      <c r="D26" s="17">
        <f t="shared" si="26"/>
        <v>43222</v>
      </c>
      <c r="E26" s="17">
        <f t="shared" si="26"/>
        <v>43223</v>
      </c>
      <c r="F26" s="17">
        <f t="shared" si="26"/>
        <v>43224</v>
      </c>
      <c r="G26" s="17">
        <f t="shared" si="26"/>
        <v>43225</v>
      </c>
      <c r="H26" s="17">
        <f t="shared" si="26"/>
        <v>43226</v>
      </c>
      <c r="J26" s="24">
        <f xml:space="preserve"> 7.23 + 5.96 + 7.1 + 7.05</f>
        <v>27.34</v>
      </c>
      <c r="K26" s="24">
        <f>SUM(J22:J26)</f>
        <v>86.850000000000009</v>
      </c>
    </row>
    <row r="27" spans="1:11" x14ac:dyDescent="0.25">
      <c r="A27" s="15" t="str">
        <f t="shared" si="7"/>
        <v/>
      </c>
      <c r="B27" s="17">
        <f t="shared" si="19"/>
        <v>43227</v>
      </c>
      <c r="C27" s="17">
        <f t="shared" ref="C27:H27" si="27" xml:space="preserve"> 1 + B27</f>
        <v>43228</v>
      </c>
      <c r="D27" s="17">
        <f t="shared" si="27"/>
        <v>43229</v>
      </c>
      <c r="E27" s="17">
        <f t="shared" si="27"/>
        <v>43230</v>
      </c>
      <c r="F27" s="17">
        <f t="shared" si="27"/>
        <v>43231</v>
      </c>
      <c r="G27" s="17">
        <f t="shared" si="27"/>
        <v>43232</v>
      </c>
      <c r="H27" s="17">
        <f t="shared" si="27"/>
        <v>43233</v>
      </c>
      <c r="J27" s="24">
        <f xml:space="preserve"> 6.5 + 7.12 + 7.08 + 7.07 + 7.15 + 0.13</f>
        <v>35.050000000000004</v>
      </c>
      <c r="K27" s="24"/>
    </row>
    <row r="28" spans="1:11" x14ac:dyDescent="0.25">
      <c r="A28" s="15" t="str">
        <f t="shared" si="7"/>
        <v/>
      </c>
      <c r="B28" s="17">
        <f xml:space="preserve"> 1 + $H27</f>
        <v>43234</v>
      </c>
      <c r="C28" s="17">
        <f xml:space="preserve"> 1 + B28</f>
        <v>43235</v>
      </c>
      <c r="D28" s="17">
        <f t="shared" ref="D28:H28" si="28" xml:space="preserve"> 1 + C28</f>
        <v>43236</v>
      </c>
      <c r="E28" s="17">
        <f t="shared" si="28"/>
        <v>43237</v>
      </c>
      <c r="F28" s="17">
        <f t="shared" si="28"/>
        <v>43238</v>
      </c>
      <c r="G28" s="17">
        <f t="shared" si="28"/>
        <v>43239</v>
      </c>
      <c r="H28" s="17">
        <f t="shared" si="28"/>
        <v>43240</v>
      </c>
      <c r="J28" s="24">
        <f xml:space="preserve"> 6.13 + 7.14 + 3.78 + 7.07 + 1.28</f>
        <v>25.400000000000002</v>
      </c>
      <c r="K28" s="24"/>
    </row>
    <row r="29" spans="1:11" x14ac:dyDescent="0.25">
      <c r="A29" s="15" t="str">
        <f t="shared" si="7"/>
        <v/>
      </c>
      <c r="B29" s="17">
        <f t="shared" ref="B29:B36" si="29" xml:space="preserve"> 1 + $H28</f>
        <v>43241</v>
      </c>
      <c r="C29" s="17">
        <f t="shared" ref="C29:H29" si="30" xml:space="preserve"> 1 + B29</f>
        <v>43242</v>
      </c>
      <c r="D29" s="17">
        <f t="shared" si="30"/>
        <v>43243</v>
      </c>
      <c r="E29" s="17">
        <f t="shared" si="30"/>
        <v>43244</v>
      </c>
      <c r="F29" s="17">
        <f t="shared" si="30"/>
        <v>43245</v>
      </c>
      <c r="G29" s="17">
        <f t="shared" si="30"/>
        <v>43246</v>
      </c>
      <c r="H29" s="17">
        <f t="shared" si="30"/>
        <v>43247</v>
      </c>
      <c r="J29" s="24">
        <f xml:space="preserve"> 7.1 + 1.32 + 7.07 + 7.15</f>
        <v>22.64</v>
      </c>
      <c r="K29" s="24"/>
    </row>
    <row r="30" spans="1:11" x14ac:dyDescent="0.25">
      <c r="A30" s="15">
        <f xml:space="preserve"> IF(OR( 1 = DAY($B30), 1 = DAY($C30), 1 = DAY($D30), 1 = DAY($E30), 1 = DAY($F30),  1 = DAY($G30),  1 = DAY($H30),   ), $H30, "")</f>
        <v>43254</v>
      </c>
      <c r="B30" s="17">
        <f t="shared" si="29"/>
        <v>43248</v>
      </c>
      <c r="C30" s="17">
        <f t="shared" ref="C30:H30" si="31" xml:space="preserve"> 1 + B30</f>
        <v>43249</v>
      </c>
      <c r="D30" s="17">
        <f t="shared" si="31"/>
        <v>43250</v>
      </c>
      <c r="E30" s="17">
        <f t="shared" si="31"/>
        <v>43251</v>
      </c>
      <c r="F30" s="17">
        <f t="shared" si="31"/>
        <v>43252</v>
      </c>
      <c r="G30" s="17">
        <f t="shared" si="31"/>
        <v>43253</v>
      </c>
      <c r="H30" s="17">
        <f t="shared" si="31"/>
        <v>43254</v>
      </c>
      <c r="J30" s="24">
        <f xml:space="preserve"> 5.92</f>
        <v>5.92</v>
      </c>
      <c r="K30" s="24">
        <f>SUM(J27:J30)</f>
        <v>89.01</v>
      </c>
    </row>
    <row r="31" spans="1:11" x14ac:dyDescent="0.25">
      <c r="A31" s="15" t="str">
        <f t="shared" si="7"/>
        <v/>
      </c>
      <c r="B31" s="17">
        <f t="shared" si="29"/>
        <v>43255</v>
      </c>
      <c r="C31" s="17">
        <f t="shared" ref="C31:H31" si="32" xml:space="preserve"> 1 + B31</f>
        <v>43256</v>
      </c>
      <c r="D31" s="17">
        <f t="shared" si="32"/>
        <v>43257</v>
      </c>
      <c r="E31" s="17">
        <f t="shared" si="32"/>
        <v>43258</v>
      </c>
      <c r="F31" s="17">
        <f t="shared" si="32"/>
        <v>43259</v>
      </c>
      <c r="G31" s="17">
        <f t="shared" si="32"/>
        <v>43260</v>
      </c>
      <c r="H31" s="17">
        <f t="shared" si="32"/>
        <v>43261</v>
      </c>
      <c r="J31" s="24">
        <f xml:space="preserve"> 4.35</f>
        <v>4.3499999999999996</v>
      </c>
      <c r="K31" s="24"/>
    </row>
    <row r="32" spans="1:11" x14ac:dyDescent="0.25">
      <c r="A32" s="15" t="str">
        <f t="shared" si="7"/>
        <v/>
      </c>
      <c r="B32" s="17">
        <f t="shared" si="29"/>
        <v>43262</v>
      </c>
      <c r="C32" s="17">
        <f t="shared" ref="C32:H32" si="33" xml:space="preserve"> 1 + B32</f>
        <v>43263</v>
      </c>
      <c r="D32" s="17">
        <f t="shared" si="33"/>
        <v>43264</v>
      </c>
      <c r="E32" s="17">
        <f t="shared" si="33"/>
        <v>43265</v>
      </c>
      <c r="F32" s="17">
        <f t="shared" si="33"/>
        <v>43266</v>
      </c>
      <c r="G32" s="17">
        <f t="shared" si="33"/>
        <v>43267</v>
      </c>
      <c r="H32" s="17">
        <f t="shared" si="33"/>
        <v>43268</v>
      </c>
      <c r="J32" s="24">
        <f xml:space="preserve"> 8.19</f>
        <v>8.19</v>
      </c>
      <c r="K32" s="24"/>
    </row>
    <row r="33" spans="1:11" x14ac:dyDescent="0.25">
      <c r="A33" s="15" t="str">
        <f t="shared" si="7"/>
        <v/>
      </c>
      <c r="B33" s="17">
        <f t="shared" si="29"/>
        <v>43269</v>
      </c>
      <c r="C33" s="17">
        <f t="shared" ref="C33:H33" si="34" xml:space="preserve"> 1 + B33</f>
        <v>43270</v>
      </c>
      <c r="D33" s="17">
        <f t="shared" si="34"/>
        <v>43271</v>
      </c>
      <c r="E33" s="17">
        <f t="shared" si="34"/>
        <v>43272</v>
      </c>
      <c r="F33" s="17">
        <f t="shared" si="34"/>
        <v>43273</v>
      </c>
      <c r="G33" s="17">
        <f t="shared" si="34"/>
        <v>43274</v>
      </c>
      <c r="H33" s="17">
        <f t="shared" si="34"/>
        <v>43275</v>
      </c>
      <c r="J33" s="24">
        <f xml:space="preserve"> 8.83 + 9.65 + 8.81 + 1.12</f>
        <v>28.41</v>
      </c>
      <c r="K33" s="24"/>
    </row>
    <row r="34" spans="1:11" x14ac:dyDescent="0.25">
      <c r="A34" s="15">
        <f t="shared" si="7"/>
        <v>43282</v>
      </c>
      <c r="B34" s="17">
        <f t="shared" si="29"/>
        <v>43276</v>
      </c>
      <c r="C34" s="17">
        <f t="shared" ref="C34:H34" si="35" xml:space="preserve"> 1 + B34</f>
        <v>43277</v>
      </c>
      <c r="D34" s="17">
        <f t="shared" si="35"/>
        <v>43278</v>
      </c>
      <c r="E34" s="17">
        <f t="shared" si="35"/>
        <v>43279</v>
      </c>
      <c r="F34" s="17">
        <f t="shared" si="35"/>
        <v>43280</v>
      </c>
      <c r="G34" s="17">
        <f t="shared" si="35"/>
        <v>43281</v>
      </c>
      <c r="H34" s="17">
        <f t="shared" si="35"/>
        <v>43282</v>
      </c>
      <c r="J34" s="24">
        <f xml:space="preserve"> 8.88</f>
        <v>8.8800000000000008</v>
      </c>
      <c r="K34" s="24">
        <f>SUM(J31:J34)</f>
        <v>49.830000000000005</v>
      </c>
    </row>
    <row r="35" spans="1:11" x14ac:dyDescent="0.25">
      <c r="A35" s="15" t="str">
        <f t="shared" si="7"/>
        <v/>
      </c>
      <c r="B35" s="17">
        <f t="shared" si="29"/>
        <v>43283</v>
      </c>
      <c r="C35" s="17">
        <f t="shared" ref="C35:H35" si="36" xml:space="preserve"> 1 + B35</f>
        <v>43284</v>
      </c>
      <c r="D35" s="17">
        <f t="shared" si="36"/>
        <v>43285</v>
      </c>
      <c r="E35" s="17">
        <f t="shared" si="36"/>
        <v>43286</v>
      </c>
      <c r="F35" s="17">
        <f t="shared" si="36"/>
        <v>43287</v>
      </c>
      <c r="G35" s="17">
        <f t="shared" si="36"/>
        <v>43288</v>
      </c>
      <c r="H35" s="17">
        <f t="shared" si="36"/>
        <v>43289</v>
      </c>
      <c r="J35" s="24">
        <f xml:space="preserve"> 6.32</f>
        <v>6.32</v>
      </c>
      <c r="K35" s="24"/>
    </row>
    <row r="36" spans="1:11" x14ac:dyDescent="0.25">
      <c r="A36" s="15" t="str">
        <f t="shared" si="7"/>
        <v/>
      </c>
      <c r="B36" s="17">
        <f t="shared" si="29"/>
        <v>43290</v>
      </c>
      <c r="C36" s="17">
        <f t="shared" ref="C36:H36" si="37" xml:space="preserve"> 1 + B36</f>
        <v>43291</v>
      </c>
      <c r="D36" s="17">
        <f t="shared" si="37"/>
        <v>43292</v>
      </c>
      <c r="E36" s="17">
        <f t="shared" si="37"/>
        <v>43293</v>
      </c>
      <c r="F36" s="17">
        <f t="shared" si="37"/>
        <v>43294</v>
      </c>
      <c r="G36" s="17">
        <f t="shared" si="37"/>
        <v>43295</v>
      </c>
      <c r="H36" s="17">
        <f t="shared" si="37"/>
        <v>43296</v>
      </c>
      <c r="J36" s="24"/>
      <c r="K36" s="24"/>
    </row>
    <row r="37" spans="1:11" x14ac:dyDescent="0.25">
      <c r="A37" s="15" t="str">
        <f t="shared" si="7"/>
        <v/>
      </c>
      <c r="B37" s="17">
        <f xml:space="preserve"> 1 + $H36</f>
        <v>43297</v>
      </c>
      <c r="C37" s="17">
        <f xml:space="preserve"> 1 + B37</f>
        <v>43298</v>
      </c>
      <c r="D37" s="17">
        <f t="shared" ref="D37:H37" si="38" xml:space="preserve"> 1 + C37</f>
        <v>43299</v>
      </c>
      <c r="E37" s="17">
        <f t="shared" si="38"/>
        <v>43300</v>
      </c>
      <c r="F37" s="17">
        <f t="shared" si="38"/>
        <v>43301</v>
      </c>
      <c r="G37" s="17">
        <f t="shared" si="38"/>
        <v>43302</v>
      </c>
      <c r="H37" s="17">
        <f t="shared" si="38"/>
        <v>43303</v>
      </c>
      <c r="J37" s="24"/>
      <c r="K37" s="24"/>
    </row>
    <row r="38" spans="1:11" x14ac:dyDescent="0.25">
      <c r="A38" s="15" t="str">
        <f t="shared" si="7"/>
        <v/>
      </c>
      <c r="B38" s="17">
        <f t="shared" ref="B38:B39" si="39" xml:space="preserve"> 1 + $H37</f>
        <v>43304</v>
      </c>
      <c r="C38" s="17">
        <f t="shared" ref="C38:H38" si="40" xml:space="preserve"> 1 + B38</f>
        <v>43305</v>
      </c>
      <c r="D38" s="17">
        <f t="shared" si="40"/>
        <v>43306</v>
      </c>
      <c r="E38" s="17">
        <f t="shared" si="40"/>
        <v>43307</v>
      </c>
      <c r="F38" s="17">
        <f t="shared" si="40"/>
        <v>43308</v>
      </c>
      <c r="G38" s="17">
        <f t="shared" si="40"/>
        <v>43309</v>
      </c>
      <c r="H38" s="17">
        <f t="shared" si="40"/>
        <v>43310</v>
      </c>
      <c r="J38" s="24">
        <f xml:space="preserve"> 8.89</f>
        <v>8.89</v>
      </c>
      <c r="K38" s="24"/>
    </row>
    <row r="39" spans="1:11" x14ac:dyDescent="0.25">
      <c r="A39" s="15">
        <f t="shared" si="7"/>
        <v>43317</v>
      </c>
      <c r="B39" s="17">
        <f t="shared" si="39"/>
        <v>43311</v>
      </c>
      <c r="C39" s="17">
        <f t="shared" ref="C39:H39" si="41" xml:space="preserve"> 1 + B39</f>
        <v>43312</v>
      </c>
      <c r="D39" s="17">
        <f t="shared" si="41"/>
        <v>43313</v>
      </c>
      <c r="E39" s="17">
        <f t="shared" si="41"/>
        <v>43314</v>
      </c>
      <c r="F39" s="17">
        <f t="shared" si="41"/>
        <v>43315</v>
      </c>
      <c r="G39" s="17">
        <f t="shared" si="41"/>
        <v>43316</v>
      </c>
      <c r="H39" s="17">
        <f t="shared" si="41"/>
        <v>43317</v>
      </c>
      <c r="J39" s="24">
        <f xml:space="preserve"> 9.09 + 7.02</f>
        <v>16.11</v>
      </c>
      <c r="K39" s="24">
        <f>SUM(J35:J39)</f>
        <v>31.32</v>
      </c>
    </row>
    <row r="40" spans="1:11" x14ac:dyDescent="0.25">
      <c r="A40" s="15" t="str">
        <f t="shared" si="7"/>
        <v/>
      </c>
      <c r="B40" s="17">
        <f xml:space="preserve"> 1 + $H39</f>
        <v>43318</v>
      </c>
      <c r="C40" s="17">
        <f xml:space="preserve"> 1 + B40</f>
        <v>43319</v>
      </c>
      <c r="D40" s="17">
        <f t="shared" ref="D40:H40" si="42" xml:space="preserve"> 1 + C40</f>
        <v>43320</v>
      </c>
      <c r="E40" s="17">
        <f t="shared" si="42"/>
        <v>43321</v>
      </c>
      <c r="F40" s="17">
        <f t="shared" si="42"/>
        <v>43322</v>
      </c>
      <c r="G40" s="17">
        <f t="shared" si="42"/>
        <v>43323</v>
      </c>
      <c r="H40" s="17">
        <f t="shared" si="42"/>
        <v>43324</v>
      </c>
      <c r="J40" s="24">
        <f xml:space="preserve"> 7.17</f>
        <v>7.17</v>
      </c>
      <c r="K40" s="24"/>
    </row>
    <row r="41" spans="1:11" x14ac:dyDescent="0.25">
      <c r="A41" s="15" t="str">
        <f t="shared" si="7"/>
        <v/>
      </c>
      <c r="B41" s="17">
        <f t="shared" ref="B41:B48" si="43" xml:space="preserve"> 1 + $H40</f>
        <v>43325</v>
      </c>
      <c r="C41" s="17">
        <f t="shared" ref="C41:H41" si="44" xml:space="preserve"> 1 + B41</f>
        <v>43326</v>
      </c>
      <c r="D41" s="17">
        <f t="shared" si="44"/>
        <v>43327</v>
      </c>
      <c r="E41" s="17">
        <f t="shared" si="44"/>
        <v>43328</v>
      </c>
      <c r="F41" s="17">
        <f t="shared" si="44"/>
        <v>43329</v>
      </c>
      <c r="G41" s="17">
        <f t="shared" si="44"/>
        <v>43330</v>
      </c>
      <c r="H41" s="17">
        <f t="shared" si="44"/>
        <v>43331</v>
      </c>
      <c r="J41" s="24">
        <f xml:space="preserve"> 3.62 + 8.04</f>
        <v>11.66</v>
      </c>
      <c r="K41" s="24"/>
    </row>
    <row r="42" spans="1:11" x14ac:dyDescent="0.25">
      <c r="A42" s="15" t="str">
        <f t="shared" si="7"/>
        <v/>
      </c>
      <c r="B42" s="17">
        <f t="shared" si="43"/>
        <v>43332</v>
      </c>
      <c r="C42" s="17">
        <f t="shared" ref="C42:H42" si="45" xml:space="preserve"> 1 + B42</f>
        <v>43333</v>
      </c>
      <c r="D42" s="17">
        <f t="shared" si="45"/>
        <v>43334</v>
      </c>
      <c r="E42" s="17">
        <f t="shared" si="45"/>
        <v>43335</v>
      </c>
      <c r="F42" s="17">
        <f t="shared" si="45"/>
        <v>43336</v>
      </c>
      <c r="G42" s="17">
        <f t="shared" si="45"/>
        <v>43337</v>
      </c>
      <c r="H42" s="17">
        <f t="shared" si="45"/>
        <v>43338</v>
      </c>
      <c r="J42" s="24">
        <f xml:space="preserve"> 7.38</f>
        <v>7.38</v>
      </c>
      <c r="K42" s="24"/>
    </row>
    <row r="43" spans="1:11" x14ac:dyDescent="0.25">
      <c r="A43" s="15">
        <f t="shared" si="7"/>
        <v>43345</v>
      </c>
      <c r="B43" s="17">
        <f t="shared" si="43"/>
        <v>43339</v>
      </c>
      <c r="C43" s="17">
        <f t="shared" ref="C43:H43" si="46" xml:space="preserve"> 1 + B43</f>
        <v>43340</v>
      </c>
      <c r="D43" s="17">
        <f t="shared" si="46"/>
        <v>43341</v>
      </c>
      <c r="E43" s="17">
        <f t="shared" si="46"/>
        <v>43342</v>
      </c>
      <c r="F43" s="17">
        <f t="shared" si="46"/>
        <v>43343</v>
      </c>
      <c r="G43" s="17">
        <f t="shared" si="46"/>
        <v>43344</v>
      </c>
      <c r="H43" s="17">
        <f t="shared" si="46"/>
        <v>43345</v>
      </c>
      <c r="J43" s="24">
        <f xml:space="preserve"> 9.7 + 6.03</f>
        <v>15.73</v>
      </c>
      <c r="K43" s="24">
        <f>SUM(J40:J43)</f>
        <v>41.94</v>
      </c>
    </row>
    <row r="44" spans="1:11" x14ac:dyDescent="0.25">
      <c r="A44" s="15" t="str">
        <f t="shared" si="7"/>
        <v/>
      </c>
      <c r="B44" s="17">
        <f t="shared" si="43"/>
        <v>43346</v>
      </c>
      <c r="C44" s="17">
        <f t="shared" ref="C44:H44" si="47" xml:space="preserve"> 1 + B44</f>
        <v>43347</v>
      </c>
      <c r="D44" s="17">
        <f t="shared" si="47"/>
        <v>43348</v>
      </c>
      <c r="E44" s="17">
        <f t="shared" si="47"/>
        <v>43349</v>
      </c>
      <c r="F44" s="17">
        <f t="shared" si="47"/>
        <v>43350</v>
      </c>
      <c r="G44" s="17">
        <f t="shared" si="47"/>
        <v>43351</v>
      </c>
      <c r="H44" s="17">
        <f t="shared" si="47"/>
        <v>43352</v>
      </c>
      <c r="J44" s="24">
        <f xml:space="preserve"> 7.54 + 5.5 + 1.8</f>
        <v>14.84</v>
      </c>
      <c r="K44" s="24"/>
    </row>
    <row r="45" spans="1:11" x14ac:dyDescent="0.25">
      <c r="A45" s="15" t="str">
        <f xml:space="preserve"> IF(OR( 1 = DAY($B45), 1 = DAY($C45), 1 = DAY($D45), 1 = DAY($E45), 1 = DAY($F45),  1 = DAY($G45),  1 = DAY($H45),   ), $H45, "")</f>
        <v/>
      </c>
      <c r="B45" s="17">
        <f t="shared" si="43"/>
        <v>43353</v>
      </c>
      <c r="C45" s="17">
        <f t="shared" ref="C45:H45" si="48" xml:space="preserve"> 1 + B45</f>
        <v>43354</v>
      </c>
      <c r="D45" s="17">
        <f t="shared" si="48"/>
        <v>43355</v>
      </c>
      <c r="E45" s="17">
        <f t="shared" si="48"/>
        <v>43356</v>
      </c>
      <c r="F45" s="17">
        <f t="shared" si="48"/>
        <v>43357</v>
      </c>
      <c r="G45" s="17">
        <f t="shared" si="48"/>
        <v>43358</v>
      </c>
      <c r="H45" s="17">
        <f t="shared" si="48"/>
        <v>43359</v>
      </c>
      <c r="J45" s="24">
        <f xml:space="preserve"> 8.24 + 8.6</f>
        <v>16.84</v>
      </c>
      <c r="K45" s="24"/>
    </row>
    <row r="46" spans="1:11" x14ac:dyDescent="0.25">
      <c r="A46" s="15" t="str">
        <f t="shared" si="7"/>
        <v/>
      </c>
      <c r="B46" s="17">
        <f t="shared" si="43"/>
        <v>43360</v>
      </c>
      <c r="C46" s="17">
        <f t="shared" ref="C46:H46" si="49" xml:space="preserve"> 1 + B46</f>
        <v>43361</v>
      </c>
      <c r="D46" s="17">
        <f t="shared" si="49"/>
        <v>43362</v>
      </c>
      <c r="E46" s="17">
        <f t="shared" si="49"/>
        <v>43363</v>
      </c>
      <c r="F46" s="17">
        <f t="shared" si="49"/>
        <v>43364</v>
      </c>
      <c r="G46" s="17">
        <f t="shared" si="49"/>
        <v>43365</v>
      </c>
      <c r="H46" s="17">
        <f t="shared" si="49"/>
        <v>43366</v>
      </c>
      <c r="J46" s="24">
        <f xml:space="preserve"> 6.72 + 8.61 + 6.28</f>
        <v>21.61</v>
      </c>
      <c r="K46" s="24"/>
    </row>
    <row r="47" spans="1:11" x14ac:dyDescent="0.25">
      <c r="A47" s="15" t="str">
        <f t="shared" si="7"/>
        <v/>
      </c>
      <c r="B47" s="17">
        <f t="shared" si="43"/>
        <v>43367</v>
      </c>
      <c r="C47" s="17">
        <f t="shared" ref="C47:H47" si="50" xml:space="preserve"> 1 + B47</f>
        <v>43368</v>
      </c>
      <c r="D47" s="17">
        <f t="shared" si="50"/>
        <v>43369</v>
      </c>
      <c r="E47" s="17">
        <f t="shared" si="50"/>
        <v>43370</v>
      </c>
      <c r="F47" s="17">
        <f t="shared" si="50"/>
        <v>43371</v>
      </c>
      <c r="G47" s="17">
        <f t="shared" si="50"/>
        <v>43372</v>
      </c>
      <c r="H47" s="17">
        <f t="shared" si="50"/>
        <v>43373</v>
      </c>
      <c r="J47" s="24"/>
      <c r="K47" s="24">
        <f>SUM(J44:J47)</f>
        <v>53.29</v>
      </c>
    </row>
    <row r="48" spans="1:11" x14ac:dyDescent="0.25">
      <c r="A48" s="15">
        <f t="shared" si="7"/>
        <v>43380</v>
      </c>
      <c r="B48" s="17">
        <f t="shared" si="43"/>
        <v>43374</v>
      </c>
      <c r="C48" s="17">
        <f t="shared" ref="C48:H48" si="51" xml:space="preserve"> 1 + B48</f>
        <v>43375</v>
      </c>
      <c r="D48" s="17">
        <f t="shared" si="51"/>
        <v>43376</v>
      </c>
      <c r="E48" s="17">
        <f t="shared" si="51"/>
        <v>43377</v>
      </c>
      <c r="F48" s="17">
        <f t="shared" si="51"/>
        <v>43378</v>
      </c>
      <c r="G48" s="17">
        <f t="shared" si="51"/>
        <v>43379</v>
      </c>
      <c r="H48" s="17">
        <f t="shared" si="51"/>
        <v>43380</v>
      </c>
      <c r="J48" s="24"/>
      <c r="K48" s="24"/>
    </row>
    <row r="49" spans="1:11" x14ac:dyDescent="0.25">
      <c r="A49" s="15" t="str">
        <f t="shared" si="7"/>
        <v/>
      </c>
      <c r="B49" s="17">
        <f xml:space="preserve"> 1 + $H48</f>
        <v>43381</v>
      </c>
      <c r="C49" s="17">
        <f xml:space="preserve"> 1 + B49</f>
        <v>43382</v>
      </c>
      <c r="D49" s="17">
        <f t="shared" ref="D49:H49" si="52" xml:space="preserve"> 1 + C49</f>
        <v>43383</v>
      </c>
      <c r="E49" s="17">
        <f t="shared" si="52"/>
        <v>43384</v>
      </c>
      <c r="F49" s="17">
        <f t="shared" si="52"/>
        <v>43385</v>
      </c>
      <c r="G49" s="17">
        <f t="shared" si="52"/>
        <v>43386</v>
      </c>
      <c r="H49" s="17">
        <f t="shared" si="52"/>
        <v>43387</v>
      </c>
      <c r="J49" s="24"/>
      <c r="K49" s="24"/>
    </row>
    <row r="50" spans="1:11" x14ac:dyDescent="0.25">
      <c r="A50" s="15" t="str">
        <f t="shared" si="7"/>
        <v/>
      </c>
      <c r="B50" s="17">
        <f t="shared" ref="B50:B53" si="53" xml:space="preserve"> 1 + $H49</f>
        <v>43388</v>
      </c>
      <c r="C50" s="17">
        <f t="shared" ref="C50:H50" si="54" xml:space="preserve"> 1 + B50</f>
        <v>43389</v>
      </c>
      <c r="D50" s="17">
        <f t="shared" si="54"/>
        <v>43390</v>
      </c>
      <c r="E50" s="17">
        <f t="shared" si="54"/>
        <v>43391</v>
      </c>
      <c r="F50" s="17">
        <f t="shared" si="54"/>
        <v>43392</v>
      </c>
      <c r="G50" s="17">
        <f t="shared" si="54"/>
        <v>43393</v>
      </c>
      <c r="H50" s="17">
        <f t="shared" si="54"/>
        <v>43394</v>
      </c>
      <c r="J50" s="24"/>
      <c r="K50" s="24"/>
    </row>
    <row r="51" spans="1:11" x14ac:dyDescent="0.25">
      <c r="A51" s="15" t="str">
        <f t="shared" si="7"/>
        <v/>
      </c>
      <c r="B51" s="17">
        <f t="shared" si="53"/>
        <v>43395</v>
      </c>
      <c r="C51" s="17">
        <f t="shared" ref="C51:H51" si="55" xml:space="preserve"> 1 + B51</f>
        <v>43396</v>
      </c>
      <c r="D51" s="17">
        <f t="shared" si="55"/>
        <v>43397</v>
      </c>
      <c r="E51" s="17">
        <f t="shared" si="55"/>
        <v>43398</v>
      </c>
      <c r="F51" s="17">
        <f t="shared" si="55"/>
        <v>43399</v>
      </c>
      <c r="G51" s="17">
        <f t="shared" si="55"/>
        <v>43400</v>
      </c>
      <c r="H51" s="17">
        <f t="shared" si="55"/>
        <v>43401</v>
      </c>
      <c r="J51" s="24"/>
      <c r="K51" s="24"/>
    </row>
    <row r="52" spans="1:11" x14ac:dyDescent="0.25">
      <c r="A52" s="15">
        <f t="shared" si="7"/>
        <v>43408</v>
      </c>
      <c r="B52" s="17">
        <f t="shared" si="53"/>
        <v>43402</v>
      </c>
      <c r="C52" s="17">
        <f t="shared" ref="C52:H52" si="56" xml:space="preserve"> 1 + B52</f>
        <v>43403</v>
      </c>
      <c r="D52" s="17">
        <f t="shared" si="56"/>
        <v>43404</v>
      </c>
      <c r="E52" s="17">
        <f t="shared" si="56"/>
        <v>43405</v>
      </c>
      <c r="F52" s="17">
        <f t="shared" si="56"/>
        <v>43406</v>
      </c>
      <c r="G52" s="17">
        <f t="shared" si="56"/>
        <v>43407</v>
      </c>
      <c r="H52" s="17">
        <f t="shared" si="56"/>
        <v>43408</v>
      </c>
      <c r="J52" s="24"/>
      <c r="K52" s="24">
        <f>SUM(J48:J52)</f>
        <v>0</v>
      </c>
    </row>
    <row r="53" spans="1:11" x14ac:dyDescent="0.25">
      <c r="A53" s="15" t="str">
        <f t="shared" si="7"/>
        <v/>
      </c>
      <c r="B53" s="17">
        <f t="shared" si="53"/>
        <v>43409</v>
      </c>
      <c r="C53" s="17">
        <f t="shared" ref="C53:H53" si="57" xml:space="preserve"> 1 + B53</f>
        <v>43410</v>
      </c>
      <c r="D53" s="17">
        <f t="shared" si="57"/>
        <v>43411</v>
      </c>
      <c r="E53" s="17">
        <f t="shared" si="57"/>
        <v>43412</v>
      </c>
      <c r="F53" s="17">
        <f t="shared" si="57"/>
        <v>43413</v>
      </c>
      <c r="G53" s="17">
        <f t="shared" si="57"/>
        <v>43414</v>
      </c>
      <c r="H53" s="17">
        <f t="shared" si="57"/>
        <v>43415</v>
      </c>
      <c r="J53" s="24"/>
      <c r="K53" s="24"/>
    </row>
    <row r="54" spans="1:11" x14ac:dyDescent="0.25">
      <c r="A54" s="15" t="str">
        <f t="shared" si="7"/>
        <v/>
      </c>
      <c r="B54" s="17">
        <f xml:space="preserve"> 1 + $H53</f>
        <v>43416</v>
      </c>
      <c r="C54" s="17">
        <f xml:space="preserve"> 1 + B54</f>
        <v>43417</v>
      </c>
      <c r="D54" s="17">
        <f t="shared" ref="D54:H54" si="58" xml:space="preserve"> 1 + C54</f>
        <v>43418</v>
      </c>
      <c r="E54" s="17">
        <f t="shared" si="58"/>
        <v>43419</v>
      </c>
      <c r="F54" s="17">
        <f t="shared" si="58"/>
        <v>43420</v>
      </c>
      <c r="G54" s="17">
        <f t="shared" si="58"/>
        <v>43421</v>
      </c>
      <c r="H54" s="17">
        <f t="shared" si="58"/>
        <v>43422</v>
      </c>
      <c r="J54" s="24"/>
      <c r="K54" s="24"/>
    </row>
    <row r="55" spans="1:11" x14ac:dyDescent="0.25">
      <c r="A55" s="15" t="str">
        <f t="shared" si="7"/>
        <v/>
      </c>
      <c r="B55" s="17">
        <f t="shared" ref="B55:B57" si="59" xml:space="preserve"> 1 + $H54</f>
        <v>43423</v>
      </c>
      <c r="C55" s="17">
        <f t="shared" ref="C55:H55" si="60" xml:space="preserve"> 1 + B55</f>
        <v>43424</v>
      </c>
      <c r="D55" s="17">
        <f t="shared" si="60"/>
        <v>43425</v>
      </c>
      <c r="E55" s="17">
        <f t="shared" si="60"/>
        <v>43426</v>
      </c>
      <c r="F55" s="17">
        <f t="shared" si="60"/>
        <v>43427</v>
      </c>
      <c r="G55" s="17">
        <f t="shared" si="60"/>
        <v>43428</v>
      </c>
      <c r="H55" s="17">
        <f t="shared" si="60"/>
        <v>43429</v>
      </c>
      <c r="J55" s="24"/>
      <c r="K55" s="24"/>
    </row>
    <row r="56" spans="1:11" x14ac:dyDescent="0.25">
      <c r="A56" s="15">
        <f t="shared" si="7"/>
        <v>43436</v>
      </c>
      <c r="B56" s="17">
        <f t="shared" si="59"/>
        <v>43430</v>
      </c>
      <c r="C56" s="17">
        <f t="shared" ref="C56:H56" si="61" xml:space="preserve"> 1 + B56</f>
        <v>43431</v>
      </c>
      <c r="D56" s="17">
        <f t="shared" si="61"/>
        <v>43432</v>
      </c>
      <c r="E56" s="17">
        <f t="shared" si="61"/>
        <v>43433</v>
      </c>
      <c r="F56" s="17">
        <f t="shared" si="61"/>
        <v>43434</v>
      </c>
      <c r="G56" s="17">
        <f t="shared" si="61"/>
        <v>43435</v>
      </c>
      <c r="H56" s="17">
        <f t="shared" si="61"/>
        <v>43436</v>
      </c>
      <c r="J56" s="24"/>
      <c r="K56" s="24">
        <f>SUM(J53:J56)</f>
        <v>0</v>
      </c>
    </row>
    <row r="57" spans="1:11" x14ac:dyDescent="0.25">
      <c r="A57" s="15" t="str">
        <f t="shared" si="7"/>
        <v/>
      </c>
      <c r="B57" s="17">
        <f t="shared" si="59"/>
        <v>43437</v>
      </c>
      <c r="C57" s="17">
        <f t="shared" ref="C57:H57" si="62" xml:space="preserve"> 1 + B57</f>
        <v>43438</v>
      </c>
      <c r="D57" s="17">
        <f t="shared" si="62"/>
        <v>43439</v>
      </c>
      <c r="E57" s="17">
        <f t="shared" si="62"/>
        <v>43440</v>
      </c>
      <c r="F57" s="17">
        <f t="shared" si="62"/>
        <v>43441</v>
      </c>
      <c r="G57" s="17">
        <f t="shared" si="62"/>
        <v>43442</v>
      </c>
      <c r="H57" s="17">
        <f t="shared" si="62"/>
        <v>43443</v>
      </c>
      <c r="J57" s="24"/>
      <c r="K57" s="24"/>
    </row>
    <row r="58" spans="1:11" x14ac:dyDescent="0.25">
      <c r="A58" s="15" t="str">
        <f t="shared" si="7"/>
        <v/>
      </c>
      <c r="B58" s="17">
        <f xml:space="preserve"> 1 + $H57</f>
        <v>43444</v>
      </c>
      <c r="C58" s="17">
        <f xml:space="preserve"> 1 + B58</f>
        <v>43445</v>
      </c>
      <c r="D58" s="17">
        <f t="shared" ref="D58:H58" si="63" xml:space="preserve"> 1 + C58</f>
        <v>43446</v>
      </c>
      <c r="E58" s="17">
        <f t="shared" si="63"/>
        <v>43447</v>
      </c>
      <c r="F58" s="17">
        <f t="shared" si="63"/>
        <v>43448</v>
      </c>
      <c r="G58" s="17">
        <f t="shared" si="63"/>
        <v>43449</v>
      </c>
      <c r="H58" s="17">
        <f t="shared" si="63"/>
        <v>43450</v>
      </c>
      <c r="J58" s="24"/>
      <c r="K58" s="24"/>
    </row>
    <row r="59" spans="1:11" x14ac:dyDescent="0.25">
      <c r="A59" s="15" t="str">
        <f t="shared" si="7"/>
        <v/>
      </c>
      <c r="B59" s="17">
        <f t="shared" ref="B59:B60" si="64" xml:space="preserve"> 1 + $H58</f>
        <v>43451</v>
      </c>
      <c r="C59" s="17">
        <f t="shared" ref="C59:H59" si="65" xml:space="preserve"> 1 + B59</f>
        <v>43452</v>
      </c>
      <c r="D59" s="17">
        <f t="shared" si="65"/>
        <v>43453</v>
      </c>
      <c r="E59" s="17">
        <f t="shared" si="65"/>
        <v>43454</v>
      </c>
      <c r="F59" s="17">
        <f t="shared" si="65"/>
        <v>43455</v>
      </c>
      <c r="G59" s="17">
        <f t="shared" si="65"/>
        <v>43456</v>
      </c>
      <c r="H59" s="17">
        <f t="shared" si="65"/>
        <v>43457</v>
      </c>
      <c r="J59" s="24"/>
      <c r="K59" s="24"/>
    </row>
    <row r="60" spans="1:11" x14ac:dyDescent="0.25">
      <c r="A60" s="15" t="str">
        <f t="shared" si="7"/>
        <v/>
      </c>
      <c r="B60" s="17">
        <f t="shared" si="64"/>
        <v>43458</v>
      </c>
      <c r="C60" s="17">
        <f t="shared" ref="C60:H61" si="66" xml:space="preserve"> 1 + B60</f>
        <v>43459</v>
      </c>
      <c r="D60" s="17">
        <f t="shared" si="66"/>
        <v>43460</v>
      </c>
      <c r="E60" s="17">
        <f t="shared" si="66"/>
        <v>43461</v>
      </c>
      <c r="F60" s="17">
        <f t="shared" si="66"/>
        <v>43462</v>
      </c>
      <c r="G60" s="17">
        <f t="shared" si="66"/>
        <v>43463</v>
      </c>
      <c r="H60" s="17">
        <f t="shared" si="66"/>
        <v>43464</v>
      </c>
      <c r="J60" s="24"/>
      <c r="K60" s="24"/>
    </row>
    <row r="61" spans="1:11" x14ac:dyDescent="0.25">
      <c r="A61" s="15">
        <f t="shared" si="7"/>
        <v>43471</v>
      </c>
      <c r="B61" s="19">
        <f xml:space="preserve"> 1 + $H60</f>
        <v>43465</v>
      </c>
      <c r="C61" s="19">
        <f xml:space="preserve"> 1 + B61</f>
        <v>43466</v>
      </c>
      <c r="D61" s="19">
        <f t="shared" si="66"/>
        <v>43467</v>
      </c>
      <c r="E61" s="19">
        <f t="shared" si="66"/>
        <v>43468</v>
      </c>
      <c r="F61" s="19">
        <f t="shared" si="66"/>
        <v>43469</v>
      </c>
      <c r="G61" s="19">
        <f t="shared" si="66"/>
        <v>43470</v>
      </c>
      <c r="H61" s="19">
        <f t="shared" si="66"/>
        <v>43471</v>
      </c>
      <c r="J61" s="24"/>
      <c r="K61" s="24">
        <f>SUM(J57:J61)</f>
        <v>0</v>
      </c>
    </row>
  </sheetData>
  <conditionalFormatting sqref="B4:H61">
    <cfRule type="timePeriod" dxfId="27" priority="18" timePeriod="today">
      <formula>FLOOR(B4,1)=TODAY()</formula>
    </cfRule>
    <cfRule type="timePeriod" dxfId="26" priority="19" timePeriod="thisMonth">
      <formula>AND(MONTH(B4)=MONTH(TODAY()),YEAR(B4)=YEAR(TODAY()))</formula>
    </cfRule>
  </conditionalFormatting>
  <conditionalFormatting sqref="J4:K61">
    <cfRule type="cellIs" dxfId="25" priority="13" operator="greaterThan">
      <formula>24.8800001</formula>
    </cfRule>
    <cfRule type="cellIs" dxfId="24" priority="14" operator="between">
      <formula>18.66000001</formula>
      <formula>24.88</formula>
    </cfRule>
    <cfRule type="cellIs" dxfId="23" priority="15" operator="between">
      <formula>12.4400001</formula>
      <formula>18.66</formula>
    </cfRule>
    <cfRule type="cellIs" dxfId="22" priority="16" operator="between">
      <formula>6.220001</formula>
      <formula>12.44</formula>
    </cfRule>
    <cfRule type="cellIs" dxfId="21" priority="17" operator="between">
      <formula>0</formula>
      <formula>6.22</formula>
    </cfRule>
  </conditionalFormatting>
  <conditionalFormatting sqref="J3:K3">
    <cfRule type="expression" dxfId="20" priority="1" stopIfTrue="1">
      <formula>"$k$3 &gt;= 0,9"</formula>
    </cfRule>
    <cfRule type="expression" dxfId="19" priority="2" stopIfTrue="1">
      <formula>"$k$3 &lt; 0,9"</formula>
    </cfRule>
    <cfRule type="expression" dxfId="18" priority="3" stopIfTrue="1">
      <formula>"$k$3 &lt; 0,8"</formula>
    </cfRule>
    <cfRule type="expression" dxfId="17" priority="4" stopIfTrue="1">
      <formula>"$k$3 &lt; 0,7"</formula>
    </cfRule>
    <cfRule type="expression" dxfId="16" priority="5" stopIfTrue="1">
      <formula>"$k$3 &lt; 0,6"</formula>
    </cfRule>
    <cfRule type="expression" dxfId="15" priority="6" stopIfTrue="1">
      <formula>"$k$3 &lt; 0,5"</formula>
    </cfRule>
    <cfRule type="expression" dxfId="14" priority="7" stopIfTrue="1">
      <formula>"$k$3 &lt; 0,4"</formula>
    </cfRule>
    <cfRule type="expression" dxfId="13" priority="8" stopIfTrue="1">
      <formula>"$k$3 &lt; 0,3"</formula>
    </cfRule>
    <cfRule type="expression" dxfId="12" priority="9" stopIfTrue="1">
      <formula>"$k$3 &lt; 0,2"</formula>
    </cfRule>
    <cfRule type="expression" dxfId="11" priority="10" stopIfTrue="1">
      <formula>$L$3 &lt; 0.1</formula>
    </cfRule>
  </conditionalFormatting>
  <pageMargins left="0.7" right="0.7" top="0.75" bottom="0.75" header="0.3" footer="0.3"/>
  <pageSetup orientation="portrait" horizontalDpi="4294967294" verticalDpi="0" r:id="rId1"/>
  <ignoredErrors>
    <ignoredError sqref="F4:H4 B5:H9 B4:E4" calculatedColumn="1"/>
  </ignoredErrors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2017 automn &amp; winter</vt:lpstr>
      <vt:lpstr>2018</vt:lpstr>
      <vt:lpstr>Feuil3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jacques.e@live.fr</dc:creator>
  <cp:lastModifiedBy>Jacques</cp:lastModifiedBy>
  <dcterms:created xsi:type="dcterms:W3CDTF">2017-10-26T13:26:50Z</dcterms:created>
  <dcterms:modified xsi:type="dcterms:W3CDTF">2018-09-23T13:33:59Z</dcterms:modified>
</cp:coreProperties>
</file>