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Elektronik Hesap Tabloları NOTLARI\"/>
    </mc:Choice>
  </mc:AlternateContent>
  <xr:revisionPtr revIDLastSave="0" documentId="13_ncr:1_{AF4EFC2D-6361-4A5B-9A44-6D11BDA9E59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 a="1"/>
  <c r="H14" i="1"/>
  <c r="B130" i="1"/>
  <c r="I7" i="1"/>
  <c r="I3" i="1"/>
  <c r="I4" i="1"/>
  <c r="I5" i="1"/>
  <c r="I6" i="1"/>
  <c r="I2" i="1"/>
  <c r="G4" i="1"/>
  <c r="G13" i="1"/>
  <c r="G8" i="1"/>
  <c r="G10" i="1"/>
  <c r="G12" i="1"/>
  <c r="G17" i="1"/>
  <c r="G5" i="1"/>
  <c r="G6" i="1"/>
  <c r="G7" i="1"/>
  <c r="G9" i="1"/>
  <c r="G11" i="1"/>
  <c r="G14" i="1"/>
  <c r="G15" i="1"/>
  <c r="G16" i="1"/>
  <c r="G18" i="1"/>
  <c r="G19" i="1"/>
  <c r="G2" i="1"/>
  <c r="G3" i="1"/>
  <c r="G20" i="1"/>
  <c r="B35" i="1"/>
  <c r="B125" i="1"/>
  <c r="B120" i="1"/>
  <c r="B115" i="1"/>
  <c r="B110" i="1"/>
  <c r="B105" i="1"/>
  <c r="B100" i="1"/>
  <c r="B95" i="1"/>
  <c r="B90" i="1"/>
  <c r="B85" i="1"/>
  <c r="B75" i="1"/>
  <c r="B80" i="1"/>
  <c r="B72" i="1"/>
  <c r="B69" i="1"/>
  <c r="B63" i="1"/>
  <c r="B58" i="1"/>
  <c r="E58" i="1"/>
  <c r="F53" i="1"/>
  <c r="B53" i="1"/>
  <c r="B48" i="1"/>
  <c r="B40" i="1"/>
  <c r="B30" i="1"/>
  <c r="B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<sst xmlns="http://schemas.openxmlformats.org/spreadsheetml/2006/main" count="195" uniqueCount="102">
  <si>
    <t>NO</t>
  </si>
  <si>
    <t>ÜRÜN</t>
  </si>
  <si>
    <t>AYLAR</t>
  </si>
  <si>
    <t>ELEMAN</t>
  </si>
  <si>
    <t>ADET</t>
  </si>
  <si>
    <t>FİYAT</t>
  </si>
  <si>
    <t>TUTAR</t>
  </si>
  <si>
    <t>Ütü</t>
  </si>
  <si>
    <t>Ocak</t>
  </si>
  <si>
    <t>Merve</t>
  </si>
  <si>
    <t>Buzdolabı</t>
  </si>
  <si>
    <t>Ahmet</t>
  </si>
  <si>
    <t>Çamaşır Makinası</t>
  </si>
  <si>
    <t>Şubat</t>
  </si>
  <si>
    <t>Elektrik Süpürgesi</t>
  </si>
  <si>
    <t>Mehmet</t>
  </si>
  <si>
    <t>Bulaşık makinası</t>
  </si>
  <si>
    <t>Ayşe</t>
  </si>
  <si>
    <t>Hasan</t>
  </si>
  <si>
    <t>bağ_değ_say</t>
  </si>
  <si>
    <t>Belirli bir aralıkta içinde sayısal değer olan hücre sayısını verir</t>
  </si>
  <si>
    <t>ÖRNEK</t>
  </si>
  <si>
    <t>FORMÜL</t>
  </si>
  <si>
    <t>=BAĞ_DEĞ_SAY(F2:H6)</t>
  </si>
  <si>
    <t>bağ_değ_dolu_say</t>
  </si>
  <si>
    <t>Belirli bir aralıkta içi dolu olan hücrelerin sayısını verir. (metinde içerebilir)</t>
  </si>
  <si>
    <t>Her Ürünün Toplam Satış Tutarları</t>
  </si>
  <si>
    <t>=BAĞ_DEĞ_DOLU_SAY(F2:H6)</t>
  </si>
  <si>
    <t>boşluk say</t>
  </si>
  <si>
    <t>Belirli bir aralıktaki boş olan hücre sayısını verir.</t>
  </si>
  <si>
    <t>=BOŞLUKSAY(H2:I6)</t>
  </si>
  <si>
    <t>MAK</t>
  </si>
  <si>
    <t>Belirli bir aralıktaki sayısal olarak en büyük değeri verir.</t>
  </si>
  <si>
    <t>=MAK(G2:G19)</t>
  </si>
  <si>
    <t>MAKA</t>
  </si>
  <si>
    <t>Belirli bir aralıkta hücre içerinse mantıksal değerler(doğru, yanlış) ide esas alır</t>
  </si>
  <si>
    <t>MİN</t>
  </si>
  <si>
    <t>Belirli bir aralıktaki sayısal olarak en küçük değeri verir.</t>
  </si>
  <si>
    <t>=MİN(G2:G19)</t>
  </si>
  <si>
    <t>MİNA</t>
  </si>
  <si>
    <t>Belirli bir aralıktaki mantıksal değerleride esas alır.</t>
  </si>
  <si>
    <t>=MİNA(K2:K6)</t>
  </si>
  <si>
    <t>=MİNA(L2:L6)</t>
  </si>
  <si>
    <t>FÖRMÜL</t>
  </si>
  <si>
    <t>ORTALAMA</t>
  </si>
  <si>
    <t>Belli bir araklıktaki değerlerin toplamı bölü hücre sayısına böler (sayısal değerler)</t>
  </si>
  <si>
    <t>MANTUKSAL DİZİ</t>
  </si>
  <si>
    <t>=ORTALAMA(F2:F6)</t>
  </si>
  <si>
    <t>=ORTALAMA(G5:H6)</t>
  </si>
  <si>
    <t>ORTALAMAA</t>
  </si>
  <si>
    <t>ORTALAMA A İÇİN ÖRNEK SERİ</t>
  </si>
  <si>
    <t>Belli bir aralıktaki mantıksal değer içeren fonksiyonlarıda ortalama adedine dahil eder</t>
  </si>
  <si>
    <t>=ORTALAMAA(K11:K15)</t>
  </si>
  <si>
    <t>EĞERSAY</t>
  </si>
  <si>
    <t>Eleman adı mehmet olan kaç kişi vardır?</t>
  </si>
  <si>
    <t>ÇÖZÜM</t>
  </si>
  <si>
    <t>ÖRNEK -1</t>
  </si>
  <si>
    <t>ÖRNEK-2</t>
  </si>
  <si>
    <t>Adedi 10'dan büyük olan hücre sayısı kaçtır?</t>
  </si>
  <si>
    <t>=EĞERSAY(D2:D19;"Mehmet")</t>
  </si>
  <si>
    <t>=EĞERSAY(E2:E19;"&gt;10")</t>
  </si>
  <si>
    <t>Belirli bir aralıkta 1 kritere uyan hücre sayısını verir. (Kriter her zaman çift tırnak (" ") içinde gösterilir)</t>
  </si>
  <si>
    <t>ÖRNEK-3</t>
  </si>
  <si>
    <t>Adedi 10 olmayan hücre sayısı kaçtır?</t>
  </si>
  <si>
    <t>ÖRNEK-1</t>
  </si>
  <si>
    <t>Ahmet tarafından yapılan satışların ortalama tutarı kaçtır?</t>
  </si>
  <si>
    <t>=EĞERORTALAMA(D2:D19;"Ahmet";G2:G19)</t>
  </si>
  <si>
    <t>=EĞERSAY(E2:E19;"&lt;&gt;10")</t>
  </si>
  <si>
    <t>Ocak ayında satılan ütülerin ortalama satış tutarı ne kadardır?</t>
  </si>
  <si>
    <t>Ocak ayında ürünü ütü olan hücre sayısı kaçtır?</t>
  </si>
  <si>
    <t>=ÇOKEĞERORTALAMA(G2:G19;C2:C19;"Ocak";B2:B19;"Ütü")</t>
  </si>
  <si>
    <t>=ÇOKEĞERSAY(C2:C19;"Ocak";B2:B19;"Ütü")</t>
  </si>
  <si>
    <t xml:space="preserve">Fiyatı 400 TL'den büyük olan buzdolabı sayısı kaçtır? </t>
  </si>
  <si>
    <t>İlk önce ortalama yapılacak kriter ondan sonra kriter değerleri yazılır</t>
  </si>
  <si>
    <t>=ÇOKEĞERSAY(G2:G19;"&gt;400";B2:B19;"Buzdolabı")</t>
  </si>
  <si>
    <t>ÖRNEK-4</t>
  </si>
  <si>
    <t>İsmi "A" harfi ile başlayan elemanlarının yapmış olduğu ortalama satış tutarı kaçtır?</t>
  </si>
  <si>
    <t>ÖRNEK-5</t>
  </si>
  <si>
    <t>=EĞERORTALAMA(D2:D19;"A*";G2:G19)</t>
  </si>
  <si>
    <t>Ürün ismi 3 karakterden oluşan ürünlerin ortalama satış tutarı ne kadarıdr?</t>
  </si>
  <si>
    <t>ÖRNEK-6</t>
  </si>
  <si>
    <t>=EĞERORTALAMA(B2:B19;"???";G2:G19)</t>
  </si>
  <si>
    <t>Ocak ayında satılan toplam ürün adedi kaç tanedir?</t>
  </si>
  <si>
    <t>ÖRNEK-7</t>
  </si>
  <si>
    <t>=ETOPLA(C2:C19;"Ocak";E2:E19)</t>
  </si>
  <si>
    <t>Şubat ayında satılan buzdolablarının toplam adedi kaçtır?</t>
  </si>
  <si>
    <t>=ÇOKETOPLA(E2:E19;C2:C19;"Şubat";B2:B19;"Buzdolabı")</t>
  </si>
  <si>
    <t>İlk önce toplayacağımız aralık sonra kriter</t>
  </si>
  <si>
    <t>ÖRNEK-8</t>
  </si>
  <si>
    <t>İsmi t harfi ile biten satış elemanlarının satmış oldukları buzdolaplarının toplam tutar ne kadar?</t>
  </si>
  <si>
    <t>=ÇOKETOPLA(G2:G19;D2:D19;"*t";B2:B19;"Çamaşır Makinası")</t>
  </si>
  <si>
    <t>=ÇOKEĞERORTALAMA(G2:G19;C2:C19;"Ocak";D2:D19;"*t";B2:B19;"Ütü")</t>
  </si>
  <si>
    <t>Ocak ayında isminin son harfinin t olan satış elemanları tarafından satılan ütülerin ortalama satış tutarı kaç tl'dir?</t>
  </si>
  <si>
    <t>ÖRNEK-9</t>
  </si>
  <si>
    <t>ÖRNEK-10</t>
  </si>
  <si>
    <t>FORMÜL =ETOPLA($B$2:$B$19;H2;$G$2:$G$19)</t>
  </si>
  <si>
    <t>Satılan ürün adedi 6'dan büyük olan kaç tane ürün vardır?</t>
  </si>
  <si>
    <t>=EĞERSAY(E2:E19;"&gt;6")</t>
  </si>
  <si>
    <t>ÖRNEK-11</t>
  </si>
  <si>
    <t>TOPLA.ÇARPIM</t>
  </si>
  <si>
    <t>OCAK AYINDA SATILAN ÜTÜLERİNTOPLAM TUTARI KAÇTIR?</t>
  </si>
  <si>
    <t>FORMÜL =TOPLA.ÇARPIM(((B2:B19="Ütü")*(C2:C19="Ocak"));(G2:G19))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</si>
</sst>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name val="Arial Narrow"/>
    </font>
    <font>
      <sz val="12"/>
      <color indexed="8"/>
      <name val="Arial"/>
      <family val="2"/>
      <charset val="162"/>
    </font>
    <font>
      <sz val="1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8">
    <xf numFmtId="0" fontId="0" fillId="0" borderId="0" xfId="0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3" fontId="5" fillId="0" borderId="1" xfId="2" applyNumberFormat="1" applyFont="1" applyBorder="1" applyAlignment="1">
      <alignment horizontal="right"/>
    </xf>
    <xf numFmtId="3" fontId="5" fillId="0" borderId="2" xfId="2" applyNumberFormat="1" applyFont="1" applyBorder="1"/>
    <xf numFmtId="3" fontId="5" fillId="0" borderId="1" xfId="2" applyNumberFormat="1" applyFont="1" applyBorder="1"/>
    <xf numFmtId="0" fontId="3" fillId="0" borderId="0" xfId="2"/>
    <xf numFmtId="164" fontId="5" fillId="0" borderId="1" xfId="2" applyNumberFormat="1" applyFont="1" applyBorder="1"/>
    <xf numFmtId="0" fontId="2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6" xfId="0" applyFont="1" applyBorder="1" applyAlignment="1">
      <alignment horizontal="center"/>
    </xf>
    <xf numFmtId="0" fontId="4" fillId="0" borderId="12" xfId="2" applyFont="1" applyBorder="1" applyAlignment="1">
      <alignment horizontal="left" indent="5"/>
    </xf>
    <xf numFmtId="0" fontId="3" fillId="0" borderId="12" xfId="2" applyBorder="1" applyAlignment="1">
      <alignment horizontal="left" indent="5"/>
    </xf>
    <xf numFmtId="0" fontId="3" fillId="0" borderId="12" xfId="2" applyBorder="1"/>
    <xf numFmtId="0" fontId="5" fillId="0" borderId="12" xfId="2" applyFont="1" applyBorder="1" applyAlignment="1">
      <alignment horizontal="left" indent="5"/>
    </xf>
    <xf numFmtId="0" fontId="2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0" xfId="0" quotePrefix="1" applyFont="1" applyBorder="1"/>
    <xf numFmtId="0" fontId="2" fillId="0" borderId="13" xfId="0" applyFont="1" applyFill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3">
    <cellStyle name="Normal" xfId="0" builtinId="0"/>
    <cellStyle name="Normal 5" xfId="2" xr:uid="{966AE632-696A-4E46-8D5C-7D67EB2B9941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topLeftCell="A4" workbookViewId="0">
      <selection activeCell="H16" sqref="H16"/>
    </sheetView>
  </sheetViews>
  <sheetFormatPr defaultRowHeight="15" x14ac:dyDescent="0.25"/>
  <cols>
    <col min="1" max="1" width="9.42578125" customWidth="1"/>
    <col min="2" max="2" width="11.28515625" customWidth="1"/>
    <col min="3" max="3" width="10.7109375" customWidth="1"/>
    <col min="4" max="4" width="9.5703125" customWidth="1"/>
    <col min="8" max="8" width="52.7109375" customWidth="1"/>
    <col min="9" max="9" width="9.2851562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3" t="s">
        <v>26</v>
      </c>
      <c r="I1" s="23"/>
      <c r="K1" s="46"/>
      <c r="L1" s="47"/>
      <c r="M1" s="13"/>
    </row>
    <row r="2" spans="1:14" ht="15.75" x14ac:dyDescent="0.25">
      <c r="A2" s="1">
        <v>1</v>
      </c>
      <c r="B2" s="3" t="s">
        <v>7</v>
      </c>
      <c r="C2" s="4" t="s">
        <v>8</v>
      </c>
      <c r="D2" s="3" t="s">
        <v>9</v>
      </c>
      <c r="E2" s="4">
        <v>4</v>
      </c>
      <c r="F2" s="5">
        <v>100</v>
      </c>
      <c r="G2" s="6">
        <f>E2*F2</f>
        <v>400</v>
      </c>
      <c r="H2" s="24" t="s">
        <v>7</v>
      </c>
      <c r="I2" s="25">
        <f>SUMIF($B$2:$B$19,H2,$G$2:$G$19)</f>
        <v>3800</v>
      </c>
      <c r="K2" s="48" t="b">
        <v>1</v>
      </c>
      <c r="L2" s="49" t="b">
        <v>0</v>
      </c>
      <c r="M2" s="50"/>
    </row>
    <row r="3" spans="1:14" ht="15.75" x14ac:dyDescent="0.25">
      <c r="A3" s="1">
        <v>2</v>
      </c>
      <c r="B3" s="3" t="s">
        <v>10</v>
      </c>
      <c r="C3" s="4" t="s">
        <v>8</v>
      </c>
      <c r="D3" s="3" t="s">
        <v>11</v>
      </c>
      <c r="E3" s="4">
        <v>5</v>
      </c>
      <c r="F3" s="5">
        <v>500</v>
      </c>
      <c r="G3" s="6">
        <f t="shared" ref="G3:G19" si="0">E3*F3</f>
        <v>2500</v>
      </c>
      <c r="H3" s="26" t="s">
        <v>12</v>
      </c>
      <c r="I3" s="25">
        <f t="shared" ref="I3:I7" si="1">SUMIF($B$2:$B$19,H3,$G$2:$G$19)</f>
        <v>8400</v>
      </c>
      <c r="K3" s="48">
        <v>2</v>
      </c>
      <c r="L3" s="49">
        <v>1</v>
      </c>
      <c r="M3" s="50"/>
    </row>
    <row r="4" spans="1:14" ht="15.75" x14ac:dyDescent="0.25">
      <c r="A4" s="1">
        <v>3</v>
      </c>
      <c r="B4" s="3" t="s">
        <v>12</v>
      </c>
      <c r="C4" s="4" t="s">
        <v>13</v>
      </c>
      <c r="D4" s="3" t="s">
        <v>9</v>
      </c>
      <c r="E4" s="4">
        <v>7</v>
      </c>
      <c r="F4" s="5">
        <v>600</v>
      </c>
      <c r="G4" s="6">
        <f>E4*F4</f>
        <v>4200</v>
      </c>
      <c r="H4" s="24" t="s">
        <v>10</v>
      </c>
      <c r="I4" s="25">
        <f t="shared" si="1"/>
        <v>13400</v>
      </c>
      <c r="K4" s="48">
        <v>3</v>
      </c>
      <c r="L4" s="49">
        <v>2</v>
      </c>
      <c r="M4" s="50"/>
    </row>
    <row r="5" spans="1:14" ht="15.75" x14ac:dyDescent="0.25">
      <c r="A5" s="1">
        <v>4</v>
      </c>
      <c r="B5" s="3" t="s">
        <v>14</v>
      </c>
      <c r="C5" s="4" t="s">
        <v>8</v>
      </c>
      <c r="D5" s="3" t="s">
        <v>15</v>
      </c>
      <c r="E5" s="4">
        <v>8</v>
      </c>
      <c r="F5" s="5">
        <v>200</v>
      </c>
      <c r="G5" s="6">
        <f t="shared" si="0"/>
        <v>1600</v>
      </c>
      <c r="H5" s="26" t="s">
        <v>14</v>
      </c>
      <c r="I5" s="25">
        <f t="shared" si="1"/>
        <v>3200</v>
      </c>
      <c r="K5" s="48">
        <v>4</v>
      </c>
      <c r="L5" s="49">
        <v>3</v>
      </c>
      <c r="M5" s="50"/>
    </row>
    <row r="6" spans="1:14" ht="16.5" thickBot="1" x14ac:dyDescent="0.3">
      <c r="A6" s="1">
        <v>5</v>
      </c>
      <c r="B6" s="3" t="s">
        <v>16</v>
      </c>
      <c r="C6" s="4" t="s">
        <v>13</v>
      </c>
      <c r="D6" s="3" t="s">
        <v>11</v>
      </c>
      <c r="E6" s="4">
        <v>9</v>
      </c>
      <c r="F6" s="5">
        <v>400</v>
      </c>
      <c r="G6" s="6">
        <f t="shared" si="0"/>
        <v>3600</v>
      </c>
      <c r="H6" s="26" t="s">
        <v>16</v>
      </c>
      <c r="I6" s="25">
        <f t="shared" si="1"/>
        <v>7200</v>
      </c>
      <c r="K6" s="48">
        <v>5</v>
      </c>
      <c r="L6" s="49">
        <v>4</v>
      </c>
      <c r="M6" s="50"/>
    </row>
    <row r="7" spans="1:14" ht="16.5" thickBot="1" x14ac:dyDescent="0.3">
      <c r="A7" s="1">
        <v>6</v>
      </c>
      <c r="B7" s="3" t="s">
        <v>7</v>
      </c>
      <c r="C7" s="4" t="s">
        <v>13</v>
      </c>
      <c r="D7" s="3" t="s">
        <v>11</v>
      </c>
      <c r="E7" s="4">
        <v>2</v>
      </c>
      <c r="F7" s="5">
        <v>100</v>
      </c>
      <c r="G7" s="6">
        <f t="shared" si="0"/>
        <v>200</v>
      </c>
      <c r="H7" s="25"/>
      <c r="I7" s="25">
        <f>SUM(I2:I6)</f>
        <v>36000</v>
      </c>
      <c r="K7" s="51" t="s">
        <v>46</v>
      </c>
      <c r="L7" s="52"/>
      <c r="M7" s="53"/>
    </row>
    <row r="8" spans="1:14" ht="16.5" thickBot="1" x14ac:dyDescent="0.3">
      <c r="A8" s="1">
        <v>7</v>
      </c>
      <c r="B8" s="3" t="s">
        <v>10</v>
      </c>
      <c r="C8" s="4" t="s">
        <v>13</v>
      </c>
      <c r="D8" s="3" t="s">
        <v>17</v>
      </c>
      <c r="E8" s="4">
        <v>6</v>
      </c>
      <c r="F8" s="5">
        <v>600</v>
      </c>
      <c r="G8" s="7">
        <f t="shared" si="0"/>
        <v>3600</v>
      </c>
    </row>
    <row r="9" spans="1:14" ht="16.5" thickBot="1" x14ac:dyDescent="0.3">
      <c r="A9" s="1">
        <v>8</v>
      </c>
      <c r="B9" s="3" t="s">
        <v>7</v>
      </c>
      <c r="C9" s="4" t="s">
        <v>8</v>
      </c>
      <c r="D9" s="3" t="s">
        <v>15</v>
      </c>
      <c r="E9" s="4">
        <v>12</v>
      </c>
      <c r="F9" s="5">
        <v>100</v>
      </c>
      <c r="G9" s="6">
        <f t="shared" si="0"/>
        <v>1200</v>
      </c>
      <c r="H9" s="62" t="s">
        <v>95</v>
      </c>
    </row>
    <row r="10" spans="1:14" ht="16.5" thickBot="1" x14ac:dyDescent="0.3">
      <c r="A10" s="1">
        <v>9</v>
      </c>
      <c r="B10" s="3" t="s">
        <v>10</v>
      </c>
      <c r="C10" s="4" t="s">
        <v>13</v>
      </c>
      <c r="D10" s="3" t="s">
        <v>18</v>
      </c>
      <c r="E10" s="4">
        <v>3</v>
      </c>
      <c r="F10" s="5">
        <v>500</v>
      </c>
      <c r="G10" s="7">
        <f t="shared" si="0"/>
        <v>1500</v>
      </c>
      <c r="I10" s="58"/>
      <c r="J10" s="58"/>
      <c r="K10" s="58"/>
      <c r="L10" s="52" t="s">
        <v>50</v>
      </c>
      <c r="M10" s="52"/>
      <c r="N10" s="53"/>
    </row>
    <row r="11" spans="1:14" ht="16.5" thickBot="1" x14ac:dyDescent="0.3">
      <c r="A11" s="1">
        <v>10</v>
      </c>
      <c r="B11" s="3" t="s">
        <v>7</v>
      </c>
      <c r="C11" s="4" t="s">
        <v>8</v>
      </c>
      <c r="D11" s="3" t="s">
        <v>18</v>
      </c>
      <c r="E11" s="4">
        <v>4</v>
      </c>
      <c r="F11" s="5">
        <v>100</v>
      </c>
      <c r="G11" s="7">
        <f t="shared" si="0"/>
        <v>400</v>
      </c>
      <c r="L11" t="b">
        <v>1</v>
      </c>
    </row>
    <row r="12" spans="1:14" ht="15.75" x14ac:dyDescent="0.25">
      <c r="A12" s="1">
        <v>11</v>
      </c>
      <c r="B12" s="3" t="s">
        <v>10</v>
      </c>
      <c r="C12" s="4" t="s">
        <v>8</v>
      </c>
      <c r="D12" s="3" t="s">
        <v>11</v>
      </c>
      <c r="E12" s="4">
        <v>5</v>
      </c>
      <c r="F12" s="5">
        <v>500</v>
      </c>
      <c r="G12" s="6">
        <f t="shared" si="0"/>
        <v>2500</v>
      </c>
      <c r="H12" s="39" t="s">
        <v>99</v>
      </c>
      <c r="I12" s="32"/>
      <c r="J12" s="33"/>
      <c r="L12">
        <v>200</v>
      </c>
    </row>
    <row r="13" spans="1:14" ht="15.75" x14ac:dyDescent="0.25">
      <c r="A13" s="1">
        <v>12</v>
      </c>
      <c r="B13" s="3" t="s">
        <v>12</v>
      </c>
      <c r="C13" s="4" t="s">
        <v>13</v>
      </c>
      <c r="D13" s="3" t="s">
        <v>15</v>
      </c>
      <c r="E13" s="4">
        <v>7</v>
      </c>
      <c r="F13" s="5">
        <v>600</v>
      </c>
      <c r="G13" s="6">
        <f t="shared" si="0"/>
        <v>4200</v>
      </c>
      <c r="H13" s="66" t="s">
        <v>100</v>
      </c>
      <c r="I13" s="59"/>
      <c r="J13" s="67"/>
      <c r="L13">
        <v>300</v>
      </c>
    </row>
    <row r="14" spans="1:14" ht="15.75" x14ac:dyDescent="0.25">
      <c r="A14" s="1">
        <v>13</v>
      </c>
      <c r="B14" s="3" t="s">
        <v>14</v>
      </c>
      <c r="C14" s="4" t="s">
        <v>8</v>
      </c>
      <c r="D14" s="3" t="s">
        <v>17</v>
      </c>
      <c r="E14" s="4">
        <v>8</v>
      </c>
      <c r="F14" s="5">
        <v>200</v>
      </c>
      <c r="G14" s="6">
        <f t="shared" si="0"/>
        <v>1600</v>
      </c>
      <c r="H14" s="14" cm="1">
        <f t="array" ref="H14">SUMPRODUCT(((B2:B19="Ütü")*(C2:C19="Ocak")),(G2:G19))</f>
        <v>2600</v>
      </c>
      <c r="I14" s="27"/>
      <c r="J14" s="28"/>
      <c r="L14">
        <v>100</v>
      </c>
    </row>
    <row r="15" spans="1:14" ht="16.5" thickBot="1" x14ac:dyDescent="0.3">
      <c r="A15" s="1">
        <v>14</v>
      </c>
      <c r="B15" s="3" t="s">
        <v>16</v>
      </c>
      <c r="C15" s="4" t="s">
        <v>13</v>
      </c>
      <c r="D15" s="3" t="s">
        <v>11</v>
      </c>
      <c r="E15" s="4">
        <v>9</v>
      </c>
      <c r="F15" s="5">
        <v>400</v>
      </c>
      <c r="G15" s="6">
        <f t="shared" si="0"/>
        <v>3600</v>
      </c>
      <c r="H15" s="63" t="s">
        <v>101</v>
      </c>
      <c r="I15" s="64"/>
      <c r="J15" s="65"/>
      <c r="L15">
        <v>400</v>
      </c>
    </row>
    <row r="16" spans="1:14" ht="15.75" x14ac:dyDescent="0.25">
      <c r="A16" s="1">
        <v>15</v>
      </c>
      <c r="B16" s="3" t="s">
        <v>7</v>
      </c>
      <c r="C16" s="4" t="s">
        <v>13</v>
      </c>
      <c r="D16" s="3" t="s">
        <v>11</v>
      </c>
      <c r="E16" s="4">
        <v>10</v>
      </c>
      <c r="F16" s="5">
        <v>100</v>
      </c>
      <c r="G16" s="7">
        <f t="shared" si="0"/>
        <v>1000</v>
      </c>
    </row>
    <row r="17" spans="1:10" ht="15.75" x14ac:dyDescent="0.25">
      <c r="A17" s="1">
        <v>16</v>
      </c>
      <c r="B17" s="3" t="s">
        <v>10</v>
      </c>
      <c r="C17" s="4" t="s">
        <v>13</v>
      </c>
      <c r="D17" s="3" t="s">
        <v>9</v>
      </c>
      <c r="E17" s="4">
        <v>3</v>
      </c>
      <c r="F17" s="5">
        <v>600</v>
      </c>
      <c r="G17" s="7">
        <f t="shared" si="0"/>
        <v>1800</v>
      </c>
    </row>
    <row r="18" spans="1:10" ht="15.75" x14ac:dyDescent="0.25">
      <c r="A18" s="1">
        <v>17</v>
      </c>
      <c r="B18" s="3" t="s">
        <v>7</v>
      </c>
      <c r="C18" s="4" t="s">
        <v>8</v>
      </c>
      <c r="D18" s="3" t="s">
        <v>11</v>
      </c>
      <c r="E18" s="4">
        <v>6</v>
      </c>
      <c r="F18" s="5">
        <v>100</v>
      </c>
      <c r="G18" s="7">
        <f t="shared" si="0"/>
        <v>600</v>
      </c>
    </row>
    <row r="19" spans="1:10" ht="15.75" x14ac:dyDescent="0.25">
      <c r="A19" s="1">
        <v>18</v>
      </c>
      <c r="B19" s="3" t="s">
        <v>10</v>
      </c>
      <c r="C19" s="4" t="s">
        <v>13</v>
      </c>
      <c r="D19" s="3" t="s">
        <v>18</v>
      </c>
      <c r="E19" s="4">
        <v>3</v>
      </c>
      <c r="F19" s="5">
        <v>500</v>
      </c>
      <c r="G19" s="7">
        <f t="shared" si="0"/>
        <v>1500</v>
      </c>
    </row>
    <row r="20" spans="1:10" ht="15.75" x14ac:dyDescent="0.25">
      <c r="A20" s="8"/>
      <c r="B20" s="8"/>
      <c r="C20" s="8"/>
      <c r="D20" s="8"/>
      <c r="E20" s="8"/>
      <c r="F20" s="8"/>
      <c r="G20" s="9">
        <f>SUM(G2:G19)</f>
        <v>36000</v>
      </c>
    </row>
    <row r="23" spans="1:10" ht="15.75" thickBot="1" x14ac:dyDescent="0.3"/>
    <row r="24" spans="1:10" x14ac:dyDescent="0.25">
      <c r="A24" s="11" t="s">
        <v>19</v>
      </c>
      <c r="B24" s="12"/>
      <c r="C24" s="12" t="s">
        <v>20</v>
      </c>
      <c r="D24" s="12"/>
      <c r="E24" s="12"/>
      <c r="F24" s="12"/>
      <c r="G24" s="12"/>
      <c r="H24" s="22"/>
    </row>
    <row r="25" spans="1:10" x14ac:dyDescent="0.25">
      <c r="A25" s="14" t="s">
        <v>21</v>
      </c>
      <c r="B25" s="15">
        <f>COUNT(F2:H6)</f>
        <v>10</v>
      </c>
      <c r="C25" s="16"/>
      <c r="D25" s="16"/>
      <c r="E25" s="16"/>
      <c r="F25" s="16"/>
      <c r="G25" s="16"/>
      <c r="H25" s="17"/>
      <c r="I25" s="10"/>
      <c r="J25" s="10"/>
    </row>
    <row r="26" spans="1:10" ht="15.75" thickBot="1" x14ac:dyDescent="0.3">
      <c r="A26" s="18" t="s">
        <v>22</v>
      </c>
      <c r="B26" s="19" t="s">
        <v>23</v>
      </c>
      <c r="C26" s="19"/>
      <c r="D26" s="19"/>
      <c r="E26" s="20"/>
      <c r="F26" s="20"/>
      <c r="G26" s="20"/>
      <c r="H26" s="21"/>
    </row>
    <row r="28" spans="1:10" ht="15.75" thickBot="1" x14ac:dyDescent="0.3"/>
    <row r="29" spans="1:10" x14ac:dyDescent="0.25">
      <c r="A29" s="11" t="s">
        <v>24</v>
      </c>
      <c r="B29" s="12"/>
      <c r="C29" s="12" t="s">
        <v>25</v>
      </c>
      <c r="D29" s="12"/>
      <c r="E29" s="12"/>
      <c r="F29" s="12"/>
      <c r="G29" s="12"/>
      <c r="H29" s="22"/>
    </row>
    <row r="30" spans="1:10" x14ac:dyDescent="0.25">
      <c r="A30" s="14" t="s">
        <v>21</v>
      </c>
      <c r="B30" s="15">
        <f>COUNTA(F2:H6)</f>
        <v>15</v>
      </c>
      <c r="C30" s="27"/>
      <c r="D30" s="27"/>
      <c r="E30" s="27"/>
      <c r="F30" s="27"/>
      <c r="G30" s="27"/>
      <c r="H30" s="28"/>
    </row>
    <row r="31" spans="1:10" ht="15.75" thickBot="1" x14ac:dyDescent="0.3">
      <c r="A31" s="29" t="s">
        <v>22</v>
      </c>
      <c r="B31" s="19" t="s">
        <v>27</v>
      </c>
      <c r="C31" s="19"/>
      <c r="D31" s="19"/>
      <c r="E31" s="30"/>
      <c r="F31" s="30"/>
      <c r="G31" s="30"/>
      <c r="H31" s="31"/>
    </row>
    <row r="33" spans="1:8" ht="15.75" thickBot="1" x14ac:dyDescent="0.3"/>
    <row r="34" spans="1:8" x14ac:dyDescent="0.25">
      <c r="A34" s="11" t="s">
        <v>28</v>
      </c>
      <c r="B34" s="12"/>
      <c r="C34" s="12" t="s">
        <v>29</v>
      </c>
      <c r="D34" s="12"/>
      <c r="E34" s="12"/>
      <c r="F34" s="12"/>
      <c r="G34" s="22"/>
    </row>
    <row r="35" spans="1:8" x14ac:dyDescent="0.25">
      <c r="A35" s="14" t="s">
        <v>21</v>
      </c>
      <c r="B35" s="15">
        <f>COUNTBLANK(H2:I6)</f>
        <v>0</v>
      </c>
      <c r="C35" s="27"/>
      <c r="D35" s="27"/>
      <c r="E35" s="27"/>
      <c r="F35" s="27"/>
      <c r="G35" s="28"/>
    </row>
    <row r="36" spans="1:8" ht="15.75" thickBot="1" x14ac:dyDescent="0.3">
      <c r="A36" s="18" t="s">
        <v>22</v>
      </c>
      <c r="B36" s="19" t="s">
        <v>30</v>
      </c>
      <c r="C36" s="19"/>
      <c r="D36" s="30"/>
      <c r="E36" s="30"/>
      <c r="F36" s="30"/>
      <c r="G36" s="31"/>
    </row>
    <row r="38" spans="1:8" ht="15.75" thickBot="1" x14ac:dyDescent="0.3"/>
    <row r="39" spans="1:8" x14ac:dyDescent="0.25">
      <c r="A39" s="39" t="s">
        <v>31</v>
      </c>
      <c r="B39" s="32" t="s">
        <v>32</v>
      </c>
      <c r="C39" s="32"/>
      <c r="D39" s="32"/>
      <c r="E39" s="32"/>
      <c r="F39" s="32"/>
      <c r="G39" s="33"/>
    </row>
    <row r="40" spans="1:8" x14ac:dyDescent="0.25">
      <c r="A40" s="14" t="s">
        <v>21</v>
      </c>
      <c r="B40" s="41">
        <f>MAX(G2:G19)</f>
        <v>4200</v>
      </c>
      <c r="C40" s="27"/>
      <c r="D40" s="27"/>
      <c r="E40" s="27"/>
      <c r="F40" s="27"/>
      <c r="G40" s="28"/>
    </row>
    <row r="41" spans="1:8" ht="15.75" thickBot="1" x14ac:dyDescent="0.3">
      <c r="A41" s="18" t="s">
        <v>22</v>
      </c>
      <c r="B41" s="19" t="s">
        <v>33</v>
      </c>
      <c r="C41" s="19"/>
      <c r="D41" s="30"/>
      <c r="E41" s="30"/>
      <c r="F41" s="30"/>
      <c r="G41" s="31"/>
    </row>
    <row r="43" spans="1:8" ht="15.75" thickBot="1" x14ac:dyDescent="0.3"/>
    <row r="44" spans="1:8" ht="15.75" thickBot="1" x14ac:dyDescent="0.3">
      <c r="A44" s="36" t="s">
        <v>34</v>
      </c>
      <c r="B44" s="37" t="s">
        <v>35</v>
      </c>
      <c r="C44" s="37"/>
      <c r="D44" s="37"/>
      <c r="E44" s="37"/>
      <c r="F44" s="37"/>
      <c r="G44" s="37"/>
      <c r="H44" s="38"/>
    </row>
    <row r="46" spans="1:8" ht="15.75" thickBot="1" x14ac:dyDescent="0.3"/>
    <row r="47" spans="1:8" x14ac:dyDescent="0.25">
      <c r="A47" s="39" t="s">
        <v>36</v>
      </c>
      <c r="B47" s="12" t="s">
        <v>37</v>
      </c>
      <c r="C47" s="12"/>
      <c r="D47" s="12"/>
      <c r="E47" s="12"/>
      <c r="F47" s="12"/>
      <c r="G47" s="22"/>
    </row>
    <row r="48" spans="1:8" x14ac:dyDescent="0.25">
      <c r="A48" s="14" t="s">
        <v>21</v>
      </c>
      <c r="B48" s="41">
        <f>MIN(G2:G19)</f>
        <v>200</v>
      </c>
      <c r="C48" s="27"/>
      <c r="D48" s="27"/>
      <c r="E48" s="27"/>
      <c r="F48" s="27"/>
      <c r="G48" s="28"/>
    </row>
    <row r="49" spans="1:8" ht="15.75" thickBot="1" x14ac:dyDescent="0.3">
      <c r="A49" s="18" t="s">
        <v>22</v>
      </c>
      <c r="B49" s="19" t="s">
        <v>38</v>
      </c>
      <c r="C49" s="19"/>
      <c r="D49" s="30"/>
      <c r="E49" s="30"/>
      <c r="F49" s="30"/>
      <c r="G49" s="31"/>
    </row>
    <row r="51" spans="1:8" ht="15.75" thickBot="1" x14ac:dyDescent="0.3"/>
    <row r="52" spans="1:8" x14ac:dyDescent="0.25">
      <c r="A52" s="42" t="s">
        <v>39</v>
      </c>
      <c r="B52" s="32" t="s">
        <v>40</v>
      </c>
      <c r="C52" s="32"/>
      <c r="D52" s="32"/>
      <c r="E52" s="32"/>
      <c r="F52" s="32"/>
      <c r="G52" s="33"/>
    </row>
    <row r="53" spans="1:8" x14ac:dyDescent="0.25">
      <c r="A53" s="43" t="s">
        <v>21</v>
      </c>
      <c r="B53" s="27">
        <f>MINA(K2:K6)</f>
        <v>1</v>
      </c>
      <c r="C53" s="27"/>
      <c r="D53" s="27"/>
      <c r="E53" s="15" t="s">
        <v>21</v>
      </c>
      <c r="F53" s="15">
        <f t="shared" ref="F53" si="2">MINA(N2:N6)</f>
        <v>0</v>
      </c>
      <c r="G53" s="28"/>
    </row>
    <row r="54" spans="1:8" ht="15.75" thickBot="1" x14ac:dyDescent="0.3">
      <c r="A54" s="44" t="s">
        <v>22</v>
      </c>
      <c r="B54" s="19" t="s">
        <v>41</v>
      </c>
      <c r="C54" s="19"/>
      <c r="D54" s="35"/>
      <c r="E54" s="40" t="s">
        <v>43</v>
      </c>
      <c r="F54" s="19" t="s">
        <v>42</v>
      </c>
      <c r="G54" s="45"/>
    </row>
    <row r="56" spans="1:8" ht="15.75" thickBot="1" x14ac:dyDescent="0.3"/>
    <row r="57" spans="1:8" x14ac:dyDescent="0.25">
      <c r="A57" s="54" t="s">
        <v>44</v>
      </c>
      <c r="B57" s="55"/>
      <c r="C57" s="32" t="s">
        <v>45</v>
      </c>
      <c r="D57" s="32"/>
      <c r="E57" s="32"/>
      <c r="F57" s="32"/>
      <c r="G57" s="32"/>
      <c r="H57" s="33"/>
    </row>
    <row r="58" spans="1:8" x14ac:dyDescent="0.25">
      <c r="A58" s="14" t="s">
        <v>21</v>
      </c>
      <c r="B58" s="56">
        <f>AVERAGE(F2:F6)</f>
        <v>360</v>
      </c>
      <c r="C58" s="56"/>
      <c r="D58" s="15" t="s">
        <v>21</v>
      </c>
      <c r="E58" s="56">
        <f>AVERAGE(G5:H6)</f>
        <v>2600</v>
      </c>
      <c r="F58" s="56"/>
      <c r="G58" s="27"/>
      <c r="H58" s="28"/>
    </row>
    <row r="59" spans="1:8" ht="15.75" thickBot="1" x14ac:dyDescent="0.3">
      <c r="A59" s="18" t="s">
        <v>22</v>
      </c>
      <c r="B59" s="19" t="s">
        <v>47</v>
      </c>
      <c r="C59" s="19"/>
      <c r="D59" s="30" t="s">
        <v>22</v>
      </c>
      <c r="E59" s="19" t="s">
        <v>48</v>
      </c>
      <c r="F59" s="19"/>
      <c r="G59" s="19"/>
      <c r="H59" s="31"/>
    </row>
    <row r="61" spans="1:8" ht="15.75" thickBot="1" x14ac:dyDescent="0.3"/>
    <row r="62" spans="1:8" x14ac:dyDescent="0.25">
      <c r="A62" s="11" t="s">
        <v>49</v>
      </c>
      <c r="B62" s="12"/>
      <c r="C62" s="12" t="s">
        <v>51</v>
      </c>
      <c r="D62" s="12"/>
      <c r="E62" s="12"/>
      <c r="F62" s="12"/>
      <c r="G62" s="12"/>
      <c r="H62" s="22"/>
    </row>
    <row r="63" spans="1:8" x14ac:dyDescent="0.25">
      <c r="A63" s="34" t="s">
        <v>21</v>
      </c>
      <c r="B63" s="57" t="e">
        <f>AVERAGEA(I11:I15)</f>
        <v>#DIV/0!</v>
      </c>
      <c r="C63" s="27"/>
      <c r="D63" s="27"/>
      <c r="E63" s="27"/>
      <c r="F63" s="27"/>
      <c r="G63" s="27"/>
      <c r="H63" s="28"/>
    </row>
    <row r="64" spans="1:8" ht="15.75" thickBot="1" x14ac:dyDescent="0.3">
      <c r="A64" s="29" t="s">
        <v>22</v>
      </c>
      <c r="B64" s="19" t="s">
        <v>52</v>
      </c>
      <c r="C64" s="19"/>
      <c r="D64" s="19"/>
      <c r="E64" s="30"/>
      <c r="F64" s="30"/>
      <c r="G64" s="30"/>
      <c r="H64" s="31"/>
    </row>
    <row r="66" spans="1:8" ht="15.75" thickBot="1" x14ac:dyDescent="0.3"/>
    <row r="67" spans="1:8" x14ac:dyDescent="0.25">
      <c r="A67" s="39" t="s">
        <v>53</v>
      </c>
      <c r="B67" s="12" t="s">
        <v>61</v>
      </c>
      <c r="C67" s="12"/>
      <c r="D67" s="12"/>
      <c r="E67" s="12"/>
      <c r="F67" s="12"/>
      <c r="G67" s="12"/>
      <c r="H67" s="22"/>
    </row>
    <row r="68" spans="1:8" x14ac:dyDescent="0.25">
      <c r="A68" s="14" t="s">
        <v>56</v>
      </c>
      <c r="B68" s="59" t="s">
        <v>54</v>
      </c>
      <c r="C68" s="59"/>
      <c r="D68" s="59"/>
      <c r="E68" s="59"/>
      <c r="F68" s="59"/>
      <c r="G68" s="27"/>
      <c r="H68" s="28"/>
    </row>
    <row r="69" spans="1:8" x14ac:dyDescent="0.25">
      <c r="A69" s="14" t="s">
        <v>55</v>
      </c>
      <c r="B69" s="15">
        <f>COUNTIF(D2:D19,"Mehmet")</f>
        <v>3</v>
      </c>
      <c r="C69" s="27"/>
      <c r="D69" s="27"/>
      <c r="E69" s="27"/>
      <c r="F69" s="27"/>
      <c r="G69" s="27"/>
      <c r="H69" s="28"/>
    </row>
    <row r="70" spans="1:8" ht="15.75" thickBot="1" x14ac:dyDescent="0.3">
      <c r="A70" s="18" t="s">
        <v>22</v>
      </c>
      <c r="B70" s="19" t="s">
        <v>59</v>
      </c>
      <c r="C70" s="19"/>
      <c r="D70" s="19"/>
      <c r="E70" s="30"/>
      <c r="F70" s="30"/>
      <c r="G70" s="30"/>
      <c r="H70" s="31"/>
    </row>
    <row r="71" spans="1:8" x14ac:dyDescent="0.25">
      <c r="A71" s="39" t="s">
        <v>57</v>
      </c>
      <c r="B71" s="12" t="s">
        <v>58</v>
      </c>
      <c r="C71" s="12"/>
      <c r="D71" s="12"/>
      <c r="E71" s="12"/>
      <c r="F71" s="32"/>
      <c r="G71" s="32"/>
      <c r="H71" s="33"/>
    </row>
    <row r="72" spans="1:8" x14ac:dyDescent="0.25">
      <c r="A72" s="14" t="s">
        <v>55</v>
      </c>
      <c r="B72" s="15">
        <f>COUNTIF(E2:E19,"&gt;10")</f>
        <v>1</v>
      </c>
      <c r="C72" s="27"/>
      <c r="D72" s="27"/>
      <c r="E72" s="27"/>
      <c r="F72" s="27"/>
      <c r="G72" s="27"/>
      <c r="H72" s="28"/>
    </row>
    <row r="73" spans="1:8" ht="15.75" thickBot="1" x14ac:dyDescent="0.3">
      <c r="A73" s="18" t="s">
        <v>22</v>
      </c>
      <c r="B73" s="19" t="s">
        <v>60</v>
      </c>
      <c r="C73" s="19"/>
      <c r="D73" s="19"/>
      <c r="E73" s="30"/>
      <c r="F73" s="30"/>
      <c r="G73" s="30"/>
      <c r="H73" s="31"/>
    </row>
    <row r="74" spans="1:8" x14ac:dyDescent="0.25">
      <c r="A74" s="14" t="s">
        <v>62</v>
      </c>
      <c r="B74" s="59" t="s">
        <v>63</v>
      </c>
      <c r="C74" s="59"/>
      <c r="D74" s="59"/>
      <c r="E74" s="59"/>
      <c r="F74" s="27"/>
      <c r="G74" s="27"/>
      <c r="H74" s="28"/>
    </row>
    <row r="75" spans="1:8" x14ac:dyDescent="0.25">
      <c r="A75" s="14" t="s">
        <v>55</v>
      </c>
      <c r="B75" s="15">
        <f>COUNTIF(E2:E19,"&lt;&gt;10")</f>
        <v>17</v>
      </c>
      <c r="C75" s="15"/>
      <c r="D75" s="15"/>
      <c r="E75" s="15"/>
      <c r="F75" s="27"/>
      <c r="G75" s="27"/>
      <c r="H75" s="28"/>
    </row>
    <row r="76" spans="1:8" ht="15.75" thickBot="1" x14ac:dyDescent="0.3">
      <c r="A76" s="18" t="s">
        <v>22</v>
      </c>
      <c r="B76" s="19" t="s">
        <v>67</v>
      </c>
      <c r="C76" s="19"/>
      <c r="D76" s="19"/>
      <c r="E76" s="30"/>
      <c r="F76" s="30"/>
      <c r="G76" s="30"/>
      <c r="H76" s="31"/>
    </row>
    <row r="78" spans="1:8" ht="15.75" thickBot="1" x14ac:dyDescent="0.3"/>
    <row r="79" spans="1:8" x14ac:dyDescent="0.25">
      <c r="A79" s="42" t="s">
        <v>64</v>
      </c>
      <c r="B79" s="12" t="s">
        <v>65</v>
      </c>
      <c r="C79" s="12"/>
      <c r="D79" s="12"/>
      <c r="E79" s="12"/>
      <c r="F79" s="12"/>
      <c r="G79" s="22"/>
    </row>
    <row r="80" spans="1:8" x14ac:dyDescent="0.25">
      <c r="A80" s="43" t="s">
        <v>55</v>
      </c>
      <c r="B80" s="15">
        <f>AVERAGEIF(D2:D19,"Ahmet",G2:G19)</f>
        <v>2000</v>
      </c>
      <c r="C80" s="27"/>
      <c r="D80" s="27"/>
      <c r="E80" s="27"/>
      <c r="F80" s="27"/>
      <c r="G80" s="28"/>
    </row>
    <row r="81" spans="1:9" ht="15.75" thickBot="1" x14ac:dyDescent="0.3">
      <c r="A81" s="44" t="s">
        <v>22</v>
      </c>
      <c r="B81" s="19" t="s">
        <v>66</v>
      </c>
      <c r="C81" s="19"/>
      <c r="D81" s="19"/>
      <c r="E81" s="19"/>
      <c r="F81" s="30"/>
      <c r="G81" s="31"/>
    </row>
    <row r="83" spans="1:9" ht="15.75" thickBot="1" x14ac:dyDescent="0.3"/>
    <row r="84" spans="1:9" ht="15.75" thickBot="1" x14ac:dyDescent="0.3">
      <c r="A84" s="42" t="s">
        <v>57</v>
      </c>
      <c r="B84" s="32" t="s">
        <v>68</v>
      </c>
      <c r="C84" s="32"/>
      <c r="D84" s="32"/>
      <c r="E84" s="32"/>
      <c r="F84" s="32"/>
      <c r="G84" s="33"/>
      <c r="H84" s="60" t="s">
        <v>73</v>
      </c>
      <c r="I84" s="38"/>
    </row>
    <row r="85" spans="1:9" x14ac:dyDescent="0.25">
      <c r="A85" s="14" t="s">
        <v>55</v>
      </c>
      <c r="B85" s="27">
        <f>AVERAGEIFS(G2:G19,C2:C19,"Ocak",B2:B19,"Ütü")</f>
        <v>650</v>
      </c>
      <c r="C85" s="27"/>
      <c r="D85" s="27"/>
      <c r="E85" s="27"/>
      <c r="F85" s="27"/>
      <c r="G85" s="28"/>
    </row>
    <row r="86" spans="1:9" ht="15.75" thickBot="1" x14ac:dyDescent="0.3">
      <c r="A86" s="18" t="s">
        <v>22</v>
      </c>
      <c r="B86" s="35" t="s">
        <v>70</v>
      </c>
      <c r="C86" s="30"/>
      <c r="D86" s="30"/>
      <c r="E86" s="30"/>
      <c r="F86" s="30"/>
      <c r="G86" s="31"/>
    </row>
    <row r="88" spans="1:9" ht="15.75" thickBot="1" x14ac:dyDescent="0.3"/>
    <row r="89" spans="1:9" x14ac:dyDescent="0.25">
      <c r="A89" s="39" t="s">
        <v>62</v>
      </c>
      <c r="B89" s="12" t="s">
        <v>69</v>
      </c>
      <c r="C89" s="12"/>
      <c r="D89" s="12"/>
      <c r="E89" s="12"/>
      <c r="F89" s="22"/>
    </row>
    <row r="90" spans="1:9" x14ac:dyDescent="0.25">
      <c r="A90" s="14" t="s">
        <v>55</v>
      </c>
      <c r="B90" s="15">
        <f>COUNTIFS(C2:C19,"Ocak",B2:B19,"Ütü")</f>
        <v>4</v>
      </c>
      <c r="C90" s="27"/>
      <c r="D90" s="27"/>
      <c r="E90" s="27"/>
      <c r="F90" s="28"/>
    </row>
    <row r="91" spans="1:9" ht="15.75" thickBot="1" x14ac:dyDescent="0.3">
      <c r="A91" s="18" t="s">
        <v>22</v>
      </c>
      <c r="B91" s="19" t="s">
        <v>71</v>
      </c>
      <c r="C91" s="19"/>
      <c r="D91" s="19"/>
      <c r="E91" s="19"/>
      <c r="F91" s="45"/>
    </row>
    <row r="93" spans="1:9" ht="15.75" thickBot="1" x14ac:dyDescent="0.3"/>
    <row r="94" spans="1:9" x14ac:dyDescent="0.25">
      <c r="A94" s="42" t="s">
        <v>75</v>
      </c>
      <c r="B94" s="12" t="s">
        <v>72</v>
      </c>
      <c r="C94" s="12"/>
      <c r="D94" s="12"/>
      <c r="E94" s="12"/>
      <c r="F94" s="22"/>
    </row>
    <row r="95" spans="1:9" x14ac:dyDescent="0.25">
      <c r="A95" s="43" t="s">
        <v>55</v>
      </c>
      <c r="B95" s="15">
        <f>COUNTIFS(G2:G19,"&gt;400",B2:B19,"Buzdolabı")</f>
        <v>6</v>
      </c>
      <c r="C95" s="27"/>
      <c r="D95" s="27"/>
      <c r="E95" s="27"/>
      <c r="F95" s="28"/>
    </row>
    <row r="96" spans="1:9" ht="15.75" thickBot="1" x14ac:dyDescent="0.3">
      <c r="A96" s="44" t="s">
        <v>22</v>
      </c>
      <c r="B96" s="19" t="s">
        <v>74</v>
      </c>
      <c r="C96" s="19"/>
      <c r="D96" s="19"/>
      <c r="E96" s="19"/>
      <c r="F96" s="45"/>
    </row>
    <row r="98" spans="1:8" ht="15.75" thickBot="1" x14ac:dyDescent="0.3"/>
    <row r="99" spans="1:8" x14ac:dyDescent="0.25">
      <c r="A99" s="42" t="s">
        <v>77</v>
      </c>
      <c r="B99" s="12" t="s">
        <v>76</v>
      </c>
      <c r="C99" s="12"/>
      <c r="D99" s="12"/>
      <c r="E99" s="12"/>
      <c r="F99" s="12"/>
      <c r="G99" s="12"/>
      <c r="H99" s="22"/>
    </row>
    <row r="100" spans="1:8" x14ac:dyDescent="0.25">
      <c r="A100" s="14" t="s">
        <v>55</v>
      </c>
      <c r="B100" s="15">
        <f>AVERAGEIF(D2:D19,"A*",G2:G19)</f>
        <v>2133.3333333333335</v>
      </c>
      <c r="C100" s="27"/>
      <c r="D100" s="27"/>
      <c r="E100" s="27"/>
      <c r="F100" s="27"/>
      <c r="G100" s="27"/>
      <c r="H100" s="28"/>
    </row>
    <row r="101" spans="1:8" ht="15.75" thickBot="1" x14ac:dyDescent="0.3">
      <c r="A101" s="18" t="s">
        <v>22</v>
      </c>
      <c r="B101" s="19" t="s">
        <v>78</v>
      </c>
      <c r="C101" s="19"/>
      <c r="D101" s="19"/>
      <c r="E101" s="19"/>
      <c r="F101" s="30"/>
      <c r="G101" s="30"/>
      <c r="H101" s="31"/>
    </row>
    <row r="103" spans="1:8" ht="15.75" thickBot="1" x14ac:dyDescent="0.3"/>
    <row r="104" spans="1:8" x14ac:dyDescent="0.25">
      <c r="A104" s="42" t="s">
        <v>80</v>
      </c>
      <c r="B104" s="12" t="s">
        <v>79</v>
      </c>
      <c r="C104" s="12"/>
      <c r="D104" s="12"/>
      <c r="E104" s="12"/>
      <c r="F104" s="12"/>
      <c r="G104" s="12"/>
      <c r="H104" s="22"/>
    </row>
    <row r="105" spans="1:8" x14ac:dyDescent="0.25">
      <c r="A105" s="43" t="s">
        <v>55</v>
      </c>
      <c r="B105" s="15">
        <f>AVERAGEIF(B2:B19,"???",G2:G19)</f>
        <v>633.33333333333337</v>
      </c>
      <c r="C105" s="27"/>
      <c r="D105" s="27"/>
      <c r="E105" s="27"/>
      <c r="F105" s="27"/>
      <c r="G105" s="27"/>
      <c r="H105" s="28"/>
    </row>
    <row r="106" spans="1:8" ht="15.75" thickBot="1" x14ac:dyDescent="0.3">
      <c r="A106" s="44" t="s">
        <v>22</v>
      </c>
      <c r="B106" s="19" t="s">
        <v>81</v>
      </c>
      <c r="C106" s="19"/>
      <c r="D106" s="19"/>
      <c r="E106" s="19"/>
      <c r="F106" s="30"/>
      <c r="G106" s="30"/>
      <c r="H106" s="31"/>
    </row>
    <row r="108" spans="1:8" ht="15.75" thickBot="1" x14ac:dyDescent="0.3"/>
    <row r="109" spans="1:8" x14ac:dyDescent="0.25">
      <c r="A109" s="42" t="s">
        <v>83</v>
      </c>
      <c r="B109" s="12" t="s">
        <v>82</v>
      </c>
      <c r="C109" s="12"/>
      <c r="D109" s="12"/>
      <c r="E109" s="12"/>
      <c r="F109" s="22"/>
    </row>
    <row r="110" spans="1:8" x14ac:dyDescent="0.25">
      <c r="A110" s="43" t="s">
        <v>55</v>
      </c>
      <c r="B110" s="15">
        <f>SUMIF(C2:C19,"Ocak",E2:E19)</f>
        <v>52</v>
      </c>
      <c r="C110" s="27"/>
      <c r="D110" s="27"/>
      <c r="E110" s="27"/>
      <c r="F110" s="28"/>
    </row>
    <row r="111" spans="1:8" ht="15.75" thickBot="1" x14ac:dyDescent="0.3">
      <c r="A111" s="44" t="s">
        <v>22</v>
      </c>
      <c r="B111" s="19" t="s">
        <v>84</v>
      </c>
      <c r="C111" s="19"/>
      <c r="D111" s="19"/>
      <c r="E111" s="30"/>
      <c r="F111" s="31"/>
    </row>
    <row r="113" spans="1:8" ht="15.75" thickBot="1" x14ac:dyDescent="0.3"/>
    <row r="114" spans="1:8" ht="15.75" thickBot="1" x14ac:dyDescent="0.3">
      <c r="A114" s="42" t="s">
        <v>88</v>
      </c>
      <c r="B114" s="12" t="s">
        <v>85</v>
      </c>
      <c r="C114" s="12"/>
      <c r="D114" s="12"/>
      <c r="E114" s="12"/>
      <c r="F114" s="12"/>
      <c r="G114" s="22"/>
      <c r="H114" s="61" t="s">
        <v>87</v>
      </c>
    </row>
    <row r="115" spans="1:8" x14ac:dyDescent="0.25">
      <c r="A115" s="43" t="s">
        <v>55</v>
      </c>
      <c r="B115" s="15">
        <f>SUMIFS(E2:E19,C2:C19,"Şubat",B2:B19,"Buzdolabı")</f>
        <v>15</v>
      </c>
      <c r="C115" s="27"/>
      <c r="D115" s="27"/>
      <c r="E115" s="27"/>
      <c r="F115" s="27"/>
      <c r="G115" s="28"/>
    </row>
    <row r="116" spans="1:8" ht="15.75" thickBot="1" x14ac:dyDescent="0.3">
      <c r="A116" s="44" t="s">
        <v>22</v>
      </c>
      <c r="B116" s="19" t="s">
        <v>86</v>
      </c>
      <c r="C116" s="19"/>
      <c r="D116" s="19"/>
      <c r="E116" s="19"/>
      <c r="F116" s="19"/>
      <c r="G116" s="45"/>
    </row>
    <row r="118" spans="1:8" ht="15.75" thickBot="1" x14ac:dyDescent="0.3"/>
    <row r="119" spans="1:8" x14ac:dyDescent="0.25">
      <c r="A119" s="42" t="s">
        <v>93</v>
      </c>
      <c r="B119" s="12" t="s">
        <v>89</v>
      </c>
      <c r="C119" s="12"/>
      <c r="D119" s="12"/>
      <c r="E119" s="12"/>
      <c r="F119" s="12"/>
      <c r="G119" s="12"/>
      <c r="H119" s="22"/>
    </row>
    <row r="120" spans="1:8" x14ac:dyDescent="0.25">
      <c r="A120" s="43" t="s">
        <v>55</v>
      </c>
      <c r="B120" s="15">
        <f>SUMIFS(G2:G19,D2:D19,"*t",B2:B19,"Çamaşır Makinası")</f>
        <v>4200</v>
      </c>
      <c r="C120" s="27"/>
      <c r="D120" s="27"/>
      <c r="E120" s="27"/>
      <c r="F120" s="27"/>
      <c r="G120" s="27"/>
      <c r="H120" s="28"/>
    </row>
    <row r="121" spans="1:8" ht="15.75" thickBot="1" x14ac:dyDescent="0.3">
      <c r="A121" s="44" t="s">
        <v>22</v>
      </c>
      <c r="B121" s="19" t="s">
        <v>90</v>
      </c>
      <c r="C121" s="19"/>
      <c r="D121" s="19"/>
      <c r="E121" s="19"/>
      <c r="F121" s="19"/>
      <c r="G121" s="19"/>
      <c r="H121" s="31"/>
    </row>
    <row r="123" spans="1:8" ht="15.75" thickBot="1" x14ac:dyDescent="0.3"/>
    <row r="124" spans="1:8" x14ac:dyDescent="0.25">
      <c r="A124" s="42" t="s">
        <v>94</v>
      </c>
      <c r="B124" s="12" t="s">
        <v>92</v>
      </c>
      <c r="C124" s="12"/>
      <c r="D124" s="12"/>
      <c r="E124" s="12"/>
      <c r="F124" s="12"/>
      <c r="G124" s="12"/>
      <c r="H124" s="22"/>
    </row>
    <row r="125" spans="1:8" x14ac:dyDescent="0.25">
      <c r="A125" s="43" t="s">
        <v>55</v>
      </c>
      <c r="B125" s="15">
        <f>AVERAGEIFS(G2:G19,C2:C19,"Ocak",D2:D19,"*t",B2:B19,"Ütü")</f>
        <v>900</v>
      </c>
      <c r="C125" s="27"/>
      <c r="D125" s="27"/>
      <c r="E125" s="27"/>
      <c r="F125" s="27"/>
      <c r="G125" s="27"/>
      <c r="H125" s="28"/>
    </row>
    <row r="126" spans="1:8" ht="15.75" thickBot="1" x14ac:dyDescent="0.3">
      <c r="A126" s="44" t="s">
        <v>22</v>
      </c>
      <c r="B126" s="19" t="s">
        <v>91</v>
      </c>
      <c r="C126" s="19"/>
      <c r="D126" s="19"/>
      <c r="E126" s="19"/>
      <c r="F126" s="19"/>
      <c r="G126" s="19"/>
      <c r="H126" s="45"/>
    </row>
    <row r="128" spans="1:8" ht="15.75" thickBot="1" x14ac:dyDescent="0.3"/>
    <row r="129" spans="1:7" x14ac:dyDescent="0.25">
      <c r="A129" s="42" t="s">
        <v>98</v>
      </c>
      <c r="B129" s="12" t="s">
        <v>96</v>
      </c>
      <c r="C129" s="12"/>
      <c r="D129" s="12"/>
      <c r="E129" s="12"/>
      <c r="F129" s="12"/>
      <c r="G129" s="22"/>
    </row>
    <row r="130" spans="1:7" x14ac:dyDescent="0.25">
      <c r="A130" s="43" t="s">
        <v>55</v>
      </c>
      <c r="B130" s="15">
        <f>COUNTIF(E2:E19,"&gt;6")</f>
        <v>8</v>
      </c>
      <c r="C130" s="27"/>
      <c r="D130" s="27"/>
      <c r="E130" s="27"/>
      <c r="F130" s="27"/>
      <c r="G130" s="28"/>
    </row>
    <row r="131" spans="1:7" ht="15.75" thickBot="1" x14ac:dyDescent="0.3">
      <c r="A131" s="44" t="s">
        <v>22</v>
      </c>
      <c r="B131" s="19" t="s">
        <v>97</v>
      </c>
      <c r="C131" s="19"/>
      <c r="D131" s="30"/>
      <c r="E131" s="30"/>
      <c r="F131" s="30"/>
      <c r="G131" s="31"/>
    </row>
  </sheetData>
  <mergeCells count="57">
    <mergeCell ref="B129:G129"/>
    <mergeCell ref="B131:C131"/>
    <mergeCell ref="H15:J15"/>
    <mergeCell ref="H13:J13"/>
    <mergeCell ref="B116:G116"/>
    <mergeCell ref="B126:H126"/>
    <mergeCell ref="B124:H124"/>
    <mergeCell ref="B121:G121"/>
    <mergeCell ref="B119:H119"/>
    <mergeCell ref="L10:N10"/>
    <mergeCell ref="B101:E101"/>
    <mergeCell ref="B104:H104"/>
    <mergeCell ref="B106:E106"/>
    <mergeCell ref="B109:F109"/>
    <mergeCell ref="B111:D111"/>
    <mergeCell ref="B114:G114"/>
    <mergeCell ref="B89:F89"/>
    <mergeCell ref="B91:F91"/>
    <mergeCell ref="H84:I84"/>
    <mergeCell ref="B94:F94"/>
    <mergeCell ref="B96:F96"/>
    <mergeCell ref="B99:H99"/>
    <mergeCell ref="B70:D70"/>
    <mergeCell ref="B71:E71"/>
    <mergeCell ref="B73:D73"/>
    <mergeCell ref="B74:E74"/>
    <mergeCell ref="B79:G79"/>
    <mergeCell ref="B81:E81"/>
    <mergeCell ref="B76:D76"/>
    <mergeCell ref="A62:B62"/>
    <mergeCell ref="I10:K10"/>
    <mergeCell ref="C62:H62"/>
    <mergeCell ref="B64:D64"/>
    <mergeCell ref="B67:H67"/>
    <mergeCell ref="B68:F68"/>
    <mergeCell ref="A57:B57"/>
    <mergeCell ref="K7:M7"/>
    <mergeCell ref="B58:C58"/>
    <mergeCell ref="E58:F58"/>
    <mergeCell ref="E59:G59"/>
    <mergeCell ref="B59:C59"/>
    <mergeCell ref="B44:H44"/>
    <mergeCell ref="B41:C41"/>
    <mergeCell ref="B47:G47"/>
    <mergeCell ref="B49:C49"/>
    <mergeCell ref="F54:G54"/>
    <mergeCell ref="B54:C54"/>
    <mergeCell ref="C29:H29"/>
    <mergeCell ref="A29:B29"/>
    <mergeCell ref="B31:D31"/>
    <mergeCell ref="A34:B34"/>
    <mergeCell ref="C34:G34"/>
    <mergeCell ref="B36:C36"/>
    <mergeCell ref="A24:B24"/>
    <mergeCell ref="C24:H24"/>
    <mergeCell ref="B26:D26"/>
    <mergeCell ref="H1:I1"/>
  </mergeCells>
  <pageMargins left="0.7" right="0.7" top="0.75" bottom="0.75" header="0.3" footer="0.3"/>
  <pageSetup paperSize="9" orientation="portrait" r:id="rId1"/>
  <ignoredErrors>
    <ignoredError sqref="B5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Şekerci</dc:creator>
  <cp:lastModifiedBy>LENOVO</cp:lastModifiedBy>
  <dcterms:created xsi:type="dcterms:W3CDTF">2015-06-05T18:19:34Z</dcterms:created>
  <dcterms:modified xsi:type="dcterms:W3CDTF">2020-05-28T15:03:52Z</dcterms:modified>
</cp:coreProperties>
</file>