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lektronik Hesap Tabloları NOTLARI\"/>
    </mc:Choice>
  </mc:AlternateContent>
  <xr:revisionPtr revIDLastSave="0" documentId="13_ncr:1_{D677DCFD-3A91-491B-A38F-506B45848B3F}" xr6:coauthVersionLast="45" xr6:coauthVersionMax="45" xr10:uidLastSave="{00000000-0000-0000-0000-000000000000}"/>
  <bookViews>
    <workbookView xWindow="-120" yWindow="-120" windowWidth="19440" windowHeight="10440" firstSheet="2" activeTab="5" xr2:uid="{4E462AEB-6DFF-4254-9420-C1627381BA73}"/>
  </bookViews>
  <sheets>
    <sheet name="Mantıksal Fonksiyonlar" sheetId="1" r:id="rId1"/>
    <sheet name="OLAYI KAVRAMA" sheetId="2" r:id="rId2"/>
    <sheet name="BASİT ÖRNEK" sheetId="3" r:id="rId3"/>
    <sheet name="VE , YADA FONKSİYONU" sheetId="4" r:id="rId4"/>
    <sheet name="ÖRNEKLER-1" sheetId="5" r:id="rId5"/>
    <sheet name="ÖRNEKLER-2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">'[1]HÜCRE REFERANSLARI-ÖRNEK-2'!$A$3</definedName>
    <definedName name="ADET" localSheetId="0">'[2]TOPLA.ÇARPIM-1'!$E$5:$E$13</definedName>
    <definedName name="ADET">'[3]TOPLA.ÇARPIM-1'!$E$5:$E$13</definedName>
    <definedName name="AYLAR" localSheetId="0">'[2]TOPLA.ÇARPIM-1'!$C$5:$C$13</definedName>
    <definedName name="AYLAR">'[3]TOPLA.ÇARPIM-1'!$C$5:$C$13</definedName>
    <definedName name="CİNSİ">#REF!</definedName>
    <definedName name="ELEMAN" localSheetId="0">'[2]TOPLA.ÇARPIM-1'!$D$5:$D$13</definedName>
    <definedName name="ELEMAN">'[3]TOPLA.ÇARPIM-1'!$D$5:$D$13</definedName>
    <definedName name="FİYATI" localSheetId="0">#REF!</definedName>
    <definedName name="FİYATI">#REF!</definedName>
    <definedName name="i">'[1]HÜCRE REFERANSLARI-ÖRNEK-2'!$C$3:$C$7</definedName>
    <definedName name="MİKTARI" localSheetId="0">#REF!</definedName>
    <definedName name="MİKTARI">#REF!</definedName>
    <definedName name="NO" localSheetId="0">'[2]TOPLA.ÇARPIM-7'!$A$4:$A$12</definedName>
    <definedName name="NO">'[3]TOPLA.ÇARPIM-7'!$A$4:$A$12</definedName>
    <definedName name="Ortalama">#REF!</definedName>
    <definedName name="StandartSapma">#REF!</definedName>
    <definedName name="Tarih" localSheetId="0">#REF!</definedName>
    <definedName name="Tarih">#REF!</definedName>
    <definedName name="TUTARI1">#REF!</definedName>
    <definedName name="ÜRÜN" localSheetId="0">'[2]TOPLA.ÇARPIM-1'!$B$5:$B$13</definedName>
    <definedName name="ÜRÜN">'[3]TOPLA.ÇARPIM-1'!$B$5:$B$13</definedName>
    <definedName name="ÜRÜN1" localSheetId="0">'[2]TOPLA.ÇARPIM-6'!$B$4:$B$13</definedName>
    <definedName name="ÜRÜN1">'[3]TOPLA.ÇARPIM-6'!$B$4:$B$13</definedName>
    <definedName name="X" localSheetId="0">'[5]Gündüz-1.Quiz'!#REF!</definedName>
    <definedName name="X">'[6]Gündüz-1.Quiz'!#REF!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2" i="6"/>
  <c r="L2" i="6"/>
  <c r="L3" i="6"/>
  <c r="L4" i="6"/>
  <c r="L5" i="6"/>
  <c r="L6" i="6"/>
  <c r="L7" i="6"/>
  <c r="L8" i="6"/>
  <c r="L9" i="6"/>
  <c r="L10" i="6"/>
  <c r="L11" i="6"/>
  <c r="F3" i="6"/>
  <c r="J3" i="6"/>
  <c r="J4" i="6"/>
  <c r="F5" i="6"/>
  <c r="J5" i="6"/>
  <c r="J6" i="6"/>
  <c r="F7" i="6"/>
  <c r="J7" i="6"/>
  <c r="F8" i="6"/>
  <c r="J8" i="6"/>
  <c r="F9" i="6"/>
  <c r="J9" i="6"/>
  <c r="F10" i="6"/>
  <c r="J10" i="6"/>
  <c r="F11" i="6"/>
  <c r="J11" i="6"/>
  <c r="F2" i="6"/>
  <c r="J2" i="6"/>
  <c r="I3" i="6"/>
  <c r="F4" i="6"/>
  <c r="I4" i="6"/>
  <c r="I5" i="6"/>
  <c r="F6" i="6"/>
  <c r="I6" i="6"/>
  <c r="I7" i="6"/>
  <c r="I8" i="6"/>
  <c r="I9" i="6"/>
  <c r="I10" i="6"/>
  <c r="I11" i="6"/>
  <c r="I2" i="6"/>
  <c r="H3" i="6"/>
  <c r="H4" i="6"/>
  <c r="H5" i="6"/>
  <c r="H6" i="6"/>
  <c r="H7" i="6"/>
  <c r="H8" i="6"/>
  <c r="H9" i="6"/>
  <c r="H10" i="6"/>
  <c r="H11" i="6"/>
  <c r="H2" i="6"/>
  <c r="K3" i="5"/>
  <c r="K4" i="5"/>
  <c r="K5" i="5"/>
  <c r="K6" i="5"/>
  <c r="K7" i="5"/>
  <c r="K8" i="5"/>
  <c r="K9" i="5"/>
  <c r="K10" i="5"/>
  <c r="K11" i="5"/>
  <c r="K12" i="5"/>
  <c r="K13" i="5"/>
  <c r="K2" i="5"/>
  <c r="J3" i="5"/>
  <c r="J4" i="5"/>
  <c r="J5" i="5"/>
  <c r="J6" i="5"/>
  <c r="J7" i="5"/>
  <c r="J8" i="5"/>
  <c r="J9" i="5"/>
  <c r="J10" i="5"/>
  <c r="J11" i="5"/>
  <c r="J12" i="5"/>
  <c r="J13" i="5"/>
  <c r="J2" i="5"/>
  <c r="I3" i="5"/>
  <c r="I4" i="5"/>
  <c r="I5" i="5"/>
  <c r="I6" i="5"/>
  <c r="I7" i="5"/>
  <c r="I8" i="5"/>
  <c r="I9" i="5"/>
  <c r="I10" i="5"/>
  <c r="I11" i="5"/>
  <c r="I12" i="5"/>
  <c r="I13" i="5"/>
  <c r="I2" i="5"/>
  <c r="H3" i="5"/>
  <c r="H4" i="5"/>
  <c r="H5" i="5"/>
  <c r="H6" i="5"/>
  <c r="H7" i="5"/>
  <c r="H8" i="5"/>
  <c r="H9" i="5"/>
  <c r="H10" i="5"/>
  <c r="H11" i="5"/>
  <c r="H12" i="5"/>
  <c r="H13" i="5"/>
  <c r="H2" i="5"/>
  <c r="G13" i="5"/>
  <c r="F13" i="5"/>
  <c r="E13" i="5"/>
  <c r="G12" i="5"/>
  <c r="F12" i="5"/>
  <c r="E12" i="5"/>
  <c r="G11" i="5"/>
  <c r="F11" i="5"/>
  <c r="E11" i="5"/>
  <c r="G10" i="5"/>
  <c r="F10" i="5"/>
  <c r="E10" i="5"/>
  <c r="G9" i="5"/>
  <c r="F9" i="5"/>
  <c r="E9" i="5"/>
  <c r="G8" i="5"/>
  <c r="F8" i="5"/>
  <c r="E8" i="5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D9" i="4"/>
  <c r="D5" i="4"/>
  <c r="C43" i="3"/>
  <c r="C44" i="3"/>
  <c r="C45" i="3"/>
  <c r="C46" i="3"/>
  <c r="C47" i="3"/>
  <c r="C48" i="3"/>
  <c r="C49" i="3"/>
  <c r="C50" i="3"/>
  <c r="C42" i="3"/>
  <c r="C31" i="3" a="1"/>
  <c r="C31" i="3"/>
  <c r="C32" i="3" a="1"/>
  <c r="C32" i="3"/>
  <c r="C33" i="3" a="1"/>
  <c r="C33" i="3"/>
  <c r="C34" i="3" a="1"/>
  <c r="C34" i="3"/>
  <c r="C35" i="3" a="1"/>
  <c r="C35" i="3"/>
  <c r="C36" i="3" a="1"/>
  <c r="C36" i="3"/>
  <c r="C37" i="3" a="1"/>
  <c r="C37" i="3"/>
  <c r="C38" i="3" a="1"/>
  <c r="C38" i="3"/>
  <c r="C30" i="3" a="1"/>
  <c r="C30" i="3"/>
  <c r="C18" i="3"/>
  <c r="C19" i="3"/>
  <c r="C20" i="3"/>
  <c r="C21" i="3"/>
  <c r="C22" i="3"/>
  <c r="C23" i="3"/>
  <c r="C24" i="3"/>
  <c r="C25" i="3"/>
  <c r="C26" i="3"/>
  <c r="C11" i="3"/>
  <c r="C12" i="3"/>
  <c r="C13" i="3"/>
  <c r="C14" i="3"/>
  <c r="C10" i="3"/>
  <c r="C3" i="3"/>
  <c r="C4" i="3"/>
  <c r="C5" i="3"/>
  <c r="C6" i="3"/>
  <c r="C2" i="3"/>
  <c r="N14" i="2"/>
  <c r="N15" i="2"/>
  <c r="N16" i="2"/>
  <c r="N13" i="2"/>
  <c r="N12" i="2"/>
  <c r="C2" i="2"/>
  <c r="I13" i="2"/>
  <c r="I14" i="2"/>
  <c r="I15" i="2"/>
  <c r="I16" i="2"/>
  <c r="I12" i="2"/>
  <c r="C13" i="2"/>
  <c r="C14" i="2"/>
  <c r="C15" i="2"/>
  <c r="C16" i="2"/>
  <c r="C12" i="2"/>
  <c r="K3" i="2"/>
  <c r="K4" i="2"/>
  <c r="K5" i="2"/>
  <c r="K6" i="2"/>
  <c r="K2" i="2"/>
  <c r="G3" i="2"/>
  <c r="G4" i="2"/>
  <c r="G5" i="2"/>
  <c r="G6" i="2"/>
  <c r="G2" i="2"/>
  <c r="C3" i="2"/>
  <c r="C4" i="2"/>
  <c r="C5" i="2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<sst xmlns="http://schemas.openxmlformats.org/spreadsheetml/2006/main" count="231" uniqueCount="148">
  <si>
    <t xml:space="preserve">İfade sonucu hatalıysa bir değer döndürür. Değilse kendi değerini döndürür. </t>
  </si>
  <si>
    <t>EĞERHATA</t>
  </si>
  <si>
    <t>Tüm mantıksal karşılaştırmalar Yanlışsa YANLIŞ aksi taktirde DOĞRU sonucu döndürür</t>
  </si>
  <si>
    <t>YADA</t>
  </si>
  <si>
    <t>Tüm mantıksal karşılaştırmalar doğruysa DOĞRU, aksi taktirde YANLIŞ sonucu döndürür</t>
  </si>
  <si>
    <t>VE</t>
  </si>
  <si>
    <t>Mantıksal sonucun tersini alır</t>
  </si>
  <si>
    <t>DEĞİL</t>
  </si>
  <si>
    <t>Mantıksal karşılaştırma yapar. Sonuç doğruysa bir işlem değilse başka bir işlem yapar</t>
  </si>
  <si>
    <t>EĞER</t>
  </si>
  <si>
    <t>1. Seri</t>
  </si>
  <si>
    <t>2. Seri</t>
  </si>
  <si>
    <t xml:space="preserve">EĞER A2 EŞİTTİR B2 İSE TOPLAMA YAP </t>
  </si>
  <si>
    <t>EĞER A2 EŞİTTİR B2 İSE TOPLA DEĞİLSE BÖL</t>
  </si>
  <si>
    <t>EĞER A &gt; B İSE A'NIN KARESİ AL DEĞİLSE B'NİN KARAKÖKÜ</t>
  </si>
  <si>
    <t>SADECE RAKAMLARDA DEĞİL HARFLERDEDE BÜYÜK KÜÇÜK OLAYI SÖZ KONUSUDUR</t>
  </si>
  <si>
    <t>T</t>
  </si>
  <si>
    <t>H</t>
  </si>
  <si>
    <t>S</t>
  </si>
  <si>
    <t>F</t>
  </si>
  <si>
    <t>V</t>
  </si>
  <si>
    <t>G</t>
  </si>
  <si>
    <t>Y</t>
  </si>
  <si>
    <t>E</t>
  </si>
  <si>
    <t>K</t>
  </si>
  <si>
    <t>A &lt; B ise a birleştir b değil ise b birleştir a</t>
  </si>
  <si>
    <t xml:space="preserve">Rabia </t>
  </si>
  <si>
    <t>Özyurt</t>
  </si>
  <si>
    <t>Recep</t>
  </si>
  <si>
    <t>Erdoğan</t>
  </si>
  <si>
    <t>Yakup</t>
  </si>
  <si>
    <t>Şekerci</t>
  </si>
  <si>
    <t>Batuhan</t>
  </si>
  <si>
    <t>Temel</t>
  </si>
  <si>
    <t>Tuğçe</t>
  </si>
  <si>
    <t>Ekşi</t>
  </si>
  <si>
    <t>ilk harfe bakıyor ascıı kodlama tablosuna göre</t>
  </si>
  <si>
    <t>birleştirme operatörü</t>
  </si>
  <si>
    <t>END = &amp;</t>
  </si>
  <si>
    <t xml:space="preserve">ARASINA BOŞLUK BIRAKMAK İÇİN </t>
  </si>
  <si>
    <t>FORMÜLLER</t>
  </si>
  <si>
    <t>==EĞER(A11&lt;B11;A11&amp;B11;B11&amp;A11)</t>
  </si>
  <si>
    <t>==EĞER(G11&lt;H11;G11&amp;H11;H11&amp;G11)</t>
  </si>
  <si>
    <t>==EĞER(G11&lt;G11&amp;" "&amp;H11;H11&amp;" "&amp;G11)</t>
  </si>
  <si>
    <t>Rabia</t>
  </si>
  <si>
    <t>Hasan</t>
  </si>
  <si>
    <t>AD</t>
  </si>
  <si>
    <t>NOT</t>
  </si>
  <si>
    <t>NOTU 90&gt;= İSE "AA" VER GEÇ, 80&gt;= İSE "BA" HİÇ BİRİ DEĞİLSE "BB" VER</t>
  </si>
  <si>
    <t>FORMÜL</t>
  </si>
  <si>
    <t>=EĞER(B2&gt;=90;"AA";EĞER(B2&gt;=80;"BA";"BB"))</t>
  </si>
  <si>
    <t>90&gt;= "AA" 80 &gt;="BA" 70&gt;="BB" 70&gt;"CC</t>
  </si>
  <si>
    <t>=EĞER(B10&gt;=90;"AA";EĞER(B10&gt;=80;"BA";EĞER(B10&gt;=70;"BB";"CB")))</t>
  </si>
  <si>
    <t>NOTU, 90&gt;= İSE AA, 80&gt;=İSE BA, 70&gt;= İSE BB, 60&gt;= İSE CB, 50&gt;=  İSE CC, 40&gt;= İSE DD, 30&gt;= İSE FF</t>
  </si>
  <si>
    <t>Gülperi</t>
  </si>
  <si>
    <t>Birkan</t>
  </si>
  <si>
    <t>Aleyna</t>
  </si>
  <si>
    <t>Hüseyin</t>
  </si>
  <si>
    <t>==EĞER(B18&gt;=90;"AA";EĞER(B18&gt;=80;"BA";EĞER(B18&gt;=70;"BB";EĞER(B18&gt;=60;"CB";EĞER(B18&gt;=50;"CC";EĞER(B18&gt;=40;"DD";EĞER(B18&gt;=30;"FF";"FF")))))))</t>
  </si>
  <si>
    <t>ÇOKEĞER KULLANIMI</t>
  </si>
  <si>
    <t>=ÇOKEĞER(B30&gt;=90;"AA";B30&gt;=80;"BA";B30&gt;=70;"BB";B30&gt;=60;"CB";B30&gt;=50;"CC";B30&gt;=40;"DD";B30&gt;=30;"FF";B30&lt;=29;"FF")</t>
  </si>
  <si>
    <t>DEĞİL FONKSİYONU BİZE DOĞRUNUN TERSİNİ VERİR YANLIŞIN İSE DOĞRUSUNU VERİR</t>
  </si>
  <si>
    <t>=DEĞİL(B42&lt;50)</t>
  </si>
  <si>
    <t>Ve fonksiyonunun içine birden fazla mantıksal karşılaştırma verebiliyoruz bu mantıksal karşılaştırmaların hepsi doğruysa doğru sonucunu verir 1 tane bile yanlış olmayacak</t>
  </si>
  <si>
    <t>Yada fonksiyonun içine birden fazla mantıksal karşılaştırma veririz ancak bu mantıksal karşılaştırmaların 1 tanesi bile doğruysa doğru sonucunu verir</t>
  </si>
  <si>
    <t>3. Seri</t>
  </si>
  <si>
    <t>A5, C5'DEN KÜÇÜK OLDUĞU İÇİN  VE C5'DE B5'DEN BÜYÜK OLDUĞU İÇİN DOĞRU SONUCUNU VERMİŞTİR.</t>
  </si>
  <si>
    <t>=VE(A5&gt;C5;C5&lt;B5)</t>
  </si>
  <si>
    <t>C9, B9'DAN BÜYÜK DEĞİL ANCAK DOĞRU SONUCUNU VERDİ ÇÜNKÜ BİR TANE BİLE DOĞRU KARŞILAŞTIRMA VARSA DOĞRU SONUCUNU VERİR.</t>
  </si>
  <si>
    <t>FORMUL</t>
  </si>
  <si>
    <t>=YADA(A9&lt;B9;C9&gt;B9)</t>
  </si>
  <si>
    <t>Ürün Adı</t>
  </si>
  <si>
    <t>Marka</t>
  </si>
  <si>
    <t>Etiket Fiyatı</t>
  </si>
  <si>
    <t>Miktar (Adet)</t>
  </si>
  <si>
    <t>İskonto-1</t>
  </si>
  <si>
    <t>İskonto-2</t>
  </si>
  <si>
    <t>İskonto-3</t>
  </si>
  <si>
    <t>Kazak</t>
  </si>
  <si>
    <t>Benetton</t>
  </si>
  <si>
    <t>Gömlek</t>
  </si>
  <si>
    <t>Sarar</t>
  </si>
  <si>
    <t>Pantolon</t>
  </si>
  <si>
    <t>Kiğılı</t>
  </si>
  <si>
    <t>Sabri Özel</t>
  </si>
  <si>
    <t>Abbate</t>
  </si>
  <si>
    <t>Takım Elbise</t>
  </si>
  <si>
    <t>Cacharel</t>
  </si>
  <si>
    <t>İskonto 4</t>
  </si>
  <si>
    <t>Çözüm</t>
  </si>
  <si>
    <t>=EĞER(A2="Kazak";C2*0,5;C2)</t>
  </si>
  <si>
    <t xml:space="preserve">Kazaklarda %50 indirim diğer ürünlerde indirim yapılmayacak </t>
  </si>
  <si>
    <t>İskonto 5</t>
  </si>
  <si>
    <t xml:space="preserve">Sarar marka ürünlerde eğer raftaki adedi 50'nin üzerinde ise %50 indirim yapsın değilse indirim yok yazsın </t>
  </si>
  <si>
    <t>=EĞER(VE(B2="Sarar";D2&gt;50);C2*0,5;"İndirim YOK")</t>
  </si>
  <si>
    <t>İskonto-5</t>
  </si>
  <si>
    <t>İskonto 6</t>
  </si>
  <si>
    <t>İskonto-6</t>
  </si>
  <si>
    <t>İskonto-7</t>
  </si>
  <si>
    <t>=EĞER(VE(YADA(A2="Kazak";A2="Gömlek");C2&gt;200);C2*0,5;"İndirim YOK")</t>
  </si>
  <si>
    <t>İskonto 7</t>
  </si>
  <si>
    <t xml:space="preserve">Takım elbise veya gömleklerin etiket fiyatı 200 TL'nin üstünde ise bu şartı sağlayanlara %50 indirim yapalım diğerlerine İndirim YOK yazsın </t>
  </si>
  <si>
    <t xml:space="preserve">Sarar takım elbiselerde veya benetton gömleklerde indirim yok yazsın diğer ürünlerde etiket fiyatını 2 ile çarpsın </t>
  </si>
  <si>
    <t>=EĞER(YADA(VE(B2="Sarar";A2="Takım Elbise");VE(B2="Benetton";A2="Gömlek"));"İndirim YOK";C2*2)</t>
  </si>
  <si>
    <t>İsim</t>
  </si>
  <si>
    <t>Normal Ücret</t>
  </si>
  <si>
    <t>M.Hali</t>
  </si>
  <si>
    <t>Çocuk Sayısı</t>
  </si>
  <si>
    <t>İşe Giriş tarihi</t>
  </si>
  <si>
    <t>Çalışılan Top.Süre</t>
  </si>
  <si>
    <t>Mehtap</t>
  </si>
  <si>
    <t>Evli</t>
  </si>
  <si>
    <t>Zekiye</t>
  </si>
  <si>
    <t>Ayşe</t>
  </si>
  <si>
    <t>Bekar</t>
  </si>
  <si>
    <t>Kadir</t>
  </si>
  <si>
    <t>Seher</t>
  </si>
  <si>
    <t>Nuriye</t>
  </si>
  <si>
    <t>Hayriye</t>
  </si>
  <si>
    <t>Cevriye</t>
  </si>
  <si>
    <t>İKRAMİYE 1</t>
  </si>
  <si>
    <t>İKRAMİYE 2</t>
  </si>
  <si>
    <t>İKRAMİYE 3</t>
  </si>
  <si>
    <t>İKRAMİYE 4</t>
  </si>
  <si>
    <t>İkramiye 1</t>
  </si>
  <si>
    <t>Çalışılan Toplam Süre</t>
  </si>
  <si>
    <t>YIL OLARAK</t>
  </si>
  <si>
    <t>=BUGÜN()-E2</t>
  </si>
  <si>
    <t>=(BUGÜN()-E2)/365</t>
  </si>
  <si>
    <t>=YUVARLA((BUGÜN()-E2)/365;0)</t>
  </si>
  <si>
    <t>GÜN OLARAK</t>
  </si>
  <si>
    <t>YIL OLARAK YUVARLAMA</t>
  </si>
  <si>
    <t xml:space="preserve">Evli ve çoçukların maaşları 2000 liranın altında ise bu çalışanlarımıza 2 maaş ikramiye versin diğerlerine 1 maaş ikramiye versin </t>
  </si>
  <si>
    <t>=EĞER(VE(C2="Evli";D2&gt;=1;B2&lt;2000);B2*2;B2)</t>
  </si>
  <si>
    <t xml:space="preserve">İkramiye 2 </t>
  </si>
  <si>
    <t>Medeni hali bekar olanların maaşı 2000TL'nin altında ise veya Kıdemi 20 yılın üstünde olanlara 2 maaş ikramiye geri kalanlara 1 maaş ikramiye verilecek</t>
  </si>
  <si>
    <t>=EĞER(YADA(VE(C2="Bekar";B2&lt;2000);F2&gt;20);B2*2;B2)</t>
  </si>
  <si>
    <t>İkramiye 3</t>
  </si>
  <si>
    <t>=EĞER(VE(B2&lt;2000;C2="Bekar");B2;EĞER(F2&gt;15;B2*1,5;B2*0,5))</t>
  </si>
  <si>
    <t>Bekar ve maaşı 2000 TL'nin altında olanlara bir maaş ikramiye, 15 yıldan daha uzun süre çalışşanlara 1,5 maaş ikramiye, geri kalanlara yarım maaş ikramiye verilecek.</t>
  </si>
  <si>
    <t>ismi a ile başlayanlara 1 maaş ikramiye diğerlerine 2 maaş ikramiye</t>
  </si>
  <si>
    <t>İSMİ 4 KARAKTER OLANLARA 2 MAAŞ İKRAMİYE DİĞERLERİNE YARIM MAAŞ İKRAMİYE</t>
  </si>
  <si>
    <t>İKRAMİYE 5</t>
  </si>
  <si>
    <t>İKRAMİYE 6</t>
  </si>
  <si>
    <t>İsmi son harfi e ile bitenlere 2 maaş ikramiye diğerlerine NO yazsın</t>
  </si>
  <si>
    <t>=EĞER(A2="*E";B2*2;"NO")</t>
  </si>
  <si>
    <t>=EĞER(A2="????";B2*2;B2*0,5)</t>
  </si>
  <si>
    <t>=EĞER(A2="A*";B2;B2*2)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</si>
</sst>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theme="0"/>
      <name val="Calibri"/>
      <family val="2"/>
      <scheme val="minor"/>
    </font>
    <font>
      <sz val="10"/>
      <name val="Arial Tur"/>
      <charset val="162"/>
    </font>
    <font>
      <b/>
      <sz val="12"/>
      <name val="Arial Tur"/>
      <charset val="162"/>
    </font>
    <font>
      <sz val="12"/>
      <name val="Arial Tur"/>
      <charset val="162"/>
    </font>
    <font>
      <sz val="8"/>
      <name val="Calibri"/>
      <family val="2"/>
      <scheme val="minor"/>
    </font>
    <font>
      <sz val="10"/>
      <name val="Arial"/>
      <family val="2"/>
      <charset val="162"/>
    </font>
    <font>
      <sz val="11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" fillId="5" borderId="0" applyNumberFormat="0" applyBorder="0" applyAlignment="0" applyProtection="0"/>
    <xf numFmtId="0" fontId="10" fillId="0" borderId="0"/>
    <xf numFmtId="0" fontId="14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 applyAlignment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11" borderId="4" xfId="0" applyFont="1" applyFill="1" applyBorder="1"/>
    <xf numFmtId="0" fontId="0" fillId="12" borderId="0" xfId="0" applyFill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8" fillId="11" borderId="0" xfId="0" applyFont="1" applyFill="1" applyBorder="1" applyAlignment="1"/>
    <xf numFmtId="0" fontId="0" fillId="0" borderId="7" xfId="0" applyBorder="1"/>
    <xf numFmtId="0" fontId="0" fillId="13" borderId="5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5" xfId="0" quotePrefix="1" applyBorder="1"/>
    <xf numFmtId="0" fontId="0" fillId="0" borderId="6" xfId="0" applyBorder="1"/>
    <xf numFmtId="0" fontId="2" fillId="0" borderId="1" xfId="2"/>
    <xf numFmtId="0" fontId="5" fillId="4" borderId="2" xfId="5"/>
    <xf numFmtId="0" fontId="6" fillId="3" borderId="0" xfId="4" applyFont="1"/>
    <xf numFmtId="0" fontId="6" fillId="5" borderId="0" xfId="6" applyFont="1"/>
    <xf numFmtId="0" fontId="6" fillId="2" borderId="0" xfId="3" applyFont="1" applyBorder="1"/>
    <xf numFmtId="0" fontId="0" fillId="0" borderId="0" xfId="0" quotePrefix="1" applyAlignment="1">
      <alignment horizontal="center"/>
    </xf>
    <xf numFmtId="0" fontId="5" fillId="4" borderId="2" xfId="5" quotePrefix="1" applyAlignment="1">
      <alignment horizontal="center"/>
    </xf>
    <xf numFmtId="0" fontId="5" fillId="4" borderId="2" xfId="5" applyFont="1"/>
    <xf numFmtId="0" fontId="5" fillId="4" borderId="8" xfId="5" quotePrefix="1" applyFont="1" applyBorder="1" applyAlignment="1">
      <alignment horizontal="center"/>
    </xf>
    <xf numFmtId="0" fontId="5" fillId="4" borderId="9" xfId="5" quotePrefix="1" applyFont="1" applyBorder="1" applyAlignment="1">
      <alignment horizontal="center"/>
    </xf>
    <xf numFmtId="0" fontId="5" fillId="4" borderId="10" xfId="5" quotePrefix="1" applyFont="1" applyBorder="1" applyAlignment="1">
      <alignment horizontal="center"/>
    </xf>
    <xf numFmtId="0" fontId="2" fillId="0" borderId="0" xfId="2" applyFont="1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7" fillId="0" borderId="0" xfId="0" quotePrefix="1" applyFont="1"/>
    <xf numFmtId="0" fontId="6" fillId="2" borderId="0" xfId="3" applyFont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11" fillId="0" borderId="0" xfId="7" applyFont="1"/>
    <xf numFmtId="0" fontId="12" fillId="0" borderId="0" xfId="7" applyFont="1"/>
    <xf numFmtId="0" fontId="11" fillId="0" borderId="0" xfId="7" applyFont="1" applyFill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quotePrefix="1" applyFont="1" applyBorder="1" applyAlignment="1">
      <alignment horizontal="center"/>
    </xf>
    <xf numFmtId="0" fontId="0" fillId="0" borderId="16" xfId="0" applyBorder="1"/>
    <xf numFmtId="0" fontId="11" fillId="0" borderId="11" xfId="7" applyFont="1" applyFill="1" applyBorder="1" applyAlignment="1">
      <alignment horizontal="center"/>
    </xf>
    <xf numFmtId="0" fontId="11" fillId="0" borderId="12" xfId="7" applyFont="1" applyFill="1" applyBorder="1" applyAlignment="1">
      <alignment horizontal="center"/>
    </xf>
    <xf numFmtId="0" fontId="11" fillId="0" borderId="13" xfId="7" applyFont="1" applyFill="1" applyBorder="1" applyAlignment="1">
      <alignment horizontal="center"/>
    </xf>
    <xf numFmtId="0" fontId="11" fillId="0" borderId="14" xfId="7" applyFont="1" applyFill="1" applyBorder="1" applyAlignment="1">
      <alignment horizontal="center"/>
    </xf>
    <xf numFmtId="0" fontId="7" fillId="0" borderId="16" xfId="0" quotePrefix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4" xfId="0" quotePrefix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5" fillId="14" borderId="17" xfId="8" applyFont="1" applyFill="1" applyBorder="1" applyAlignment="1">
      <alignment horizontal="left"/>
    </xf>
    <xf numFmtId="0" fontId="12" fillId="0" borderId="0" xfId="7" applyFont="1" applyAlignment="1">
      <alignment horizontal="center"/>
    </xf>
    <xf numFmtId="14" fontId="12" fillId="0" borderId="0" xfId="7" applyNumberFormat="1" applyFont="1"/>
    <xf numFmtId="0" fontId="0" fillId="0" borderId="0" xfId="0" applyNumberFormat="1"/>
    <xf numFmtId="0" fontId="12" fillId="0" borderId="0" xfId="1" applyNumberFormat="1" applyFont="1"/>
    <xf numFmtId="0" fontId="11" fillId="0" borderId="4" xfId="7" applyFont="1" applyFill="1" applyBorder="1" applyAlignment="1">
      <alignment horizontal="center"/>
    </xf>
    <xf numFmtId="0" fontId="7" fillId="0" borderId="0" xfId="0" applyFont="1" applyBorder="1"/>
    <xf numFmtId="0" fontId="11" fillId="0" borderId="14" xfId="7" applyFont="1" applyFill="1" applyBorder="1" applyAlignment="1">
      <alignment horizontal="center"/>
    </xf>
    <xf numFmtId="0" fontId="11" fillId="0" borderId="15" xfId="7" applyFont="1" applyFill="1" applyBorder="1" applyAlignment="1">
      <alignment horizontal="center"/>
    </xf>
  </cellXfs>
  <cellStyles count="9">
    <cellStyle name="%20 - Vurgu1" xfId="6" builtinId="30"/>
    <cellStyle name="Başlık 1" xfId="2" builtinId="16"/>
    <cellStyle name="Çıkış" xfId="5" builtinId="21"/>
    <cellStyle name="İyi" xfId="3" builtinId="26"/>
    <cellStyle name="Kötü" xfId="4" builtinId="27"/>
    <cellStyle name="Normal" xfId="0" builtinId="0"/>
    <cellStyle name="Normal 2" xfId="7" xr:uid="{B169F228-36DD-4CD5-8115-BD6548576F0D}"/>
    <cellStyle name="Normal_Excel af Sınavı" xfId="8" xr:uid="{1B717B6A-8819-4C29-A4D9-93C47202D052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h&#252;cre%20referanslar&#30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ozen/Desktop/TOPLA.C&#807;ARPI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ozen/Downloads/TOPLA.&#199;ARPI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YBS-EHT-&#199;al&#305;&#351;ma%20dosyas&#305;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ozen/Desktop/yedekwindows/Ders%20O&#776;rnekleri/&#304;&#351;letme%201.%20S&#305;n&#305;f%20tbt-1-Gece-G&#252;nd&#252;z-Quizle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uozen/Desktop/yedekwindows/Ders%20&#214;rnekleri/&#304;&#351;letme%201.%20S&#305;n&#305;f%20tbt-1-Gece-G&#252;nd&#252;z-Quizl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ıştırmalık"/>
      <sheetName val="Hücre referansları örnek 1"/>
      <sheetName val="HÜCRE REFERANSLARI-ÖRNEK-2"/>
    </sheetNames>
    <sheetDataSet>
      <sheetData sheetId="0"/>
      <sheetData sheetId="1"/>
      <sheetData sheetId="2">
        <row r="3">
          <cell r="A3">
            <v>10000</v>
          </cell>
          <cell r="C3">
            <v>0.1</v>
          </cell>
        </row>
        <row r="4">
          <cell r="C4">
            <v>0.12</v>
          </cell>
        </row>
        <row r="5">
          <cell r="C5">
            <v>0.14000000000000001</v>
          </cell>
        </row>
        <row r="6">
          <cell r="C6">
            <v>0.16</v>
          </cell>
        </row>
        <row r="7">
          <cell r="C7">
            <v>0.18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LA.ÇARPIM-1"/>
      <sheetName val="TOPLA.ÇARPIM-7"/>
      <sheetName val="TOPLA.ÇARPIM-6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LA.ÇARPIM-1"/>
      <sheetName val="TOPLA.ÇARPIM-7"/>
      <sheetName val="TOPLA.ÇARPIM-6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Kısayol Tuşları"/>
      <sheetName val="İŞLEM ÖNCELİKLERİ"/>
      <sheetName val="HATA MESAJLARI"/>
      <sheetName val="DİZİ FORMÜLLERİ"/>
      <sheetName val="VERİ DOĞRULAMA"/>
      <sheetName val="HÜCRE REFERANSLARI"/>
      <sheetName val="HÜCRE REFERANSLARI-ÖRNEK-1"/>
      <sheetName val="Matematiksel Fonksiyonlar"/>
      <sheetName val="İstatistiksel Fonksiyonlar"/>
      <sheetName val="Metin Fonksiyonları"/>
      <sheetName val="Tarih Fonksiyonları"/>
      <sheetName val="Mantıksal-Örnek"/>
      <sheetName val="Ders Geçme Sistemi"/>
      <sheetName val="Mantıksal Örnek-2"/>
      <sheetName val="Uygulama2"/>
      <sheetName val="Topla.çarpım-Çoketopla…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ündüz-1.Quiz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ündüz-1.Quiz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7CEB-E353-4520-9ACB-4F0DB83296E6}">
  <dimension ref="A1:B5"/>
  <sheetViews>
    <sheetView zoomScale="154" zoomScaleNormal="154" zoomScalePageLayoutView="154" workbookViewId="0"/>
  </sheetViews>
  <sheetFormatPr defaultColWidth="11" defaultRowHeight="15.75" x14ac:dyDescent="0.25"/>
  <sheetData>
    <row r="1" spans="1:2" x14ac:dyDescent="0.25">
      <c r="A1" t="s">
        <v>9</v>
      </c>
      <c r="B1" t="s">
        <v>8</v>
      </c>
    </row>
    <row r="2" spans="1:2" x14ac:dyDescent="0.25">
      <c r="A2" t="s">
        <v>7</v>
      </c>
      <c r="B2" t="s">
        <v>6</v>
      </c>
    </row>
    <row r="3" spans="1:2" x14ac:dyDescent="0.25">
      <c r="A3" t="s">
        <v>5</v>
      </c>
      <c r="B3" t="s">
        <v>4</v>
      </c>
    </row>
    <row r="4" spans="1:2" x14ac:dyDescent="0.25">
      <c r="A4" t="s">
        <v>3</v>
      </c>
      <c r="B4" t="s">
        <v>2</v>
      </c>
    </row>
    <row r="5" spans="1:2" x14ac:dyDescent="0.25">
      <c r="A5" t="s">
        <v>1</v>
      </c>
      <c r="B5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B5D4-F31C-4D30-853C-231F23DCCC2C}">
  <dimension ref="A1:Q19"/>
  <sheetViews>
    <sheetView zoomScaleNormal="100" workbookViewId="0">
      <selection activeCell="K5" sqref="K5:P5"/>
    </sheetView>
  </sheetViews>
  <sheetFormatPr defaultRowHeight="15.75" x14ac:dyDescent="0.25"/>
  <cols>
    <col min="10" max="10" width="9.75" customWidth="1"/>
  </cols>
  <sheetData>
    <row r="1" spans="1:17" x14ac:dyDescent="0.25">
      <c r="A1" t="s">
        <v>10</v>
      </c>
      <c r="B1" t="s">
        <v>11</v>
      </c>
      <c r="C1" s="3" t="s">
        <v>12</v>
      </c>
      <c r="D1" s="3"/>
      <c r="E1" s="3"/>
      <c r="F1" s="3"/>
      <c r="G1" s="4" t="s">
        <v>13</v>
      </c>
      <c r="H1" s="4"/>
      <c r="I1" s="4"/>
      <c r="J1" s="4"/>
      <c r="K1" s="5" t="s">
        <v>14</v>
      </c>
      <c r="L1" s="5"/>
      <c r="M1" s="5"/>
      <c r="N1" s="5"/>
      <c r="O1" s="5"/>
      <c r="P1" s="5"/>
    </row>
    <row r="2" spans="1:17" x14ac:dyDescent="0.25">
      <c r="A2">
        <v>4</v>
      </c>
      <c r="B2">
        <v>6</v>
      </c>
      <c r="C2" s="2" t="b">
        <f>IF(A2=B2,A2+B2)</f>
        <v>0</v>
      </c>
      <c r="D2" s="2"/>
      <c r="E2" s="2"/>
      <c r="F2" s="2"/>
      <c r="G2" s="2">
        <f>IF(A2=B2,A2+B2,A2/B2)</f>
        <v>0.66666666666666663</v>
      </c>
      <c r="H2" s="2"/>
      <c r="I2" s="2"/>
      <c r="J2" s="2"/>
      <c r="K2" s="2">
        <f>IF(A2&gt;B2,A2^2,A2^1/2)</f>
        <v>2</v>
      </c>
      <c r="L2" s="2"/>
      <c r="M2" s="2"/>
      <c r="N2" s="2"/>
      <c r="O2" s="2"/>
      <c r="P2" s="2"/>
    </row>
    <row r="3" spans="1:17" x14ac:dyDescent="0.25">
      <c r="A3">
        <v>5</v>
      </c>
      <c r="B3">
        <v>7</v>
      </c>
      <c r="C3" s="2" t="b">
        <f t="shared" ref="C3:C6" si="0">IF(A3=B3,A3+B3)</f>
        <v>0</v>
      </c>
      <c r="D3" s="2"/>
      <c r="E3" s="2"/>
      <c r="F3" s="2"/>
      <c r="G3" s="2">
        <f t="shared" ref="G3:G6" si="1">IF(A3=B3,A3+B3,A3/B3)</f>
        <v>0.7142857142857143</v>
      </c>
      <c r="H3" s="2"/>
      <c r="I3" s="2"/>
      <c r="J3" s="2"/>
      <c r="K3" s="2">
        <f t="shared" ref="K3:K6" si="2">IF(A3&gt;B3,A3^2,A3^1/2)</f>
        <v>2.5</v>
      </c>
      <c r="L3" s="2"/>
      <c r="M3" s="2"/>
      <c r="N3" s="2"/>
      <c r="O3" s="2"/>
      <c r="P3" s="2"/>
    </row>
    <row r="4" spans="1:17" x14ac:dyDescent="0.25">
      <c r="A4">
        <v>-3</v>
      </c>
      <c r="B4">
        <v>-3</v>
      </c>
      <c r="C4" s="2">
        <f t="shared" si="0"/>
        <v>-6</v>
      </c>
      <c r="D4" s="2"/>
      <c r="E4" s="2"/>
      <c r="F4" s="2"/>
      <c r="G4" s="2">
        <f t="shared" si="1"/>
        <v>-6</v>
      </c>
      <c r="H4" s="2"/>
      <c r="I4" s="2"/>
      <c r="J4" s="2"/>
      <c r="K4" s="2">
        <f t="shared" si="2"/>
        <v>-1.5</v>
      </c>
      <c r="L4" s="2"/>
      <c r="M4" s="2"/>
      <c r="N4" s="2"/>
      <c r="O4" s="2"/>
      <c r="P4" s="2"/>
    </row>
    <row r="5" spans="1:17" x14ac:dyDescent="0.25">
      <c r="A5">
        <v>8</v>
      </c>
      <c r="B5">
        <v>8</v>
      </c>
      <c r="C5" s="2">
        <f t="shared" si="0"/>
        <v>16</v>
      </c>
      <c r="D5" s="2"/>
      <c r="E5" s="2"/>
      <c r="F5" s="2"/>
      <c r="G5" s="2">
        <f t="shared" si="1"/>
        <v>16</v>
      </c>
      <c r="H5" s="2"/>
      <c r="I5" s="2"/>
      <c r="J5" s="2"/>
      <c r="K5" s="2">
        <f t="shared" si="2"/>
        <v>4</v>
      </c>
      <c r="L5" s="2"/>
      <c r="M5" s="2"/>
      <c r="N5" s="2"/>
      <c r="O5" s="2"/>
      <c r="P5" s="2"/>
    </row>
    <row r="6" spans="1:17" x14ac:dyDescent="0.25">
      <c r="A6">
        <v>9</v>
      </c>
      <c r="B6">
        <v>4</v>
      </c>
      <c r="C6" s="2" t="b">
        <f t="shared" si="0"/>
        <v>0</v>
      </c>
      <c r="D6" s="2"/>
      <c r="E6" s="2"/>
      <c r="F6" s="2"/>
      <c r="G6" s="2">
        <f t="shared" si="1"/>
        <v>2.25</v>
      </c>
      <c r="H6" s="2"/>
      <c r="I6" s="2"/>
      <c r="J6" s="2"/>
      <c r="K6" s="2">
        <f t="shared" si="2"/>
        <v>81</v>
      </c>
      <c r="L6" s="2"/>
      <c r="M6" s="2"/>
      <c r="N6" s="2"/>
      <c r="O6" s="2"/>
      <c r="P6" s="2"/>
    </row>
    <row r="7" spans="1:17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9" spans="1:17" x14ac:dyDescent="0.25">
      <c r="B9" s="7" t="s">
        <v>15</v>
      </c>
      <c r="C9" s="7"/>
      <c r="D9" s="7"/>
      <c r="E9" s="7"/>
      <c r="F9" s="7"/>
      <c r="G9" s="7"/>
      <c r="H9" s="7"/>
      <c r="I9" s="7"/>
    </row>
    <row r="10" spans="1:17" x14ac:dyDescent="0.25">
      <c r="B10" s="8"/>
      <c r="C10" s="8"/>
      <c r="D10" s="8"/>
      <c r="E10" s="8"/>
      <c r="F10" s="8"/>
      <c r="G10" s="8"/>
      <c r="H10" s="8"/>
      <c r="I10" s="8"/>
    </row>
    <row r="11" spans="1:17" x14ac:dyDescent="0.25">
      <c r="C11" s="9" t="s">
        <v>25</v>
      </c>
      <c r="D11" s="9"/>
      <c r="E11" s="9"/>
      <c r="F11" s="9"/>
      <c r="I11" s="10" t="s">
        <v>36</v>
      </c>
      <c r="J11" s="10"/>
      <c r="K11" s="10"/>
      <c r="L11" s="10"/>
      <c r="M11" s="10"/>
      <c r="N11" s="15" t="s">
        <v>39</v>
      </c>
      <c r="O11" s="15"/>
      <c r="P11" s="15"/>
      <c r="Q11" s="15"/>
    </row>
    <row r="12" spans="1:17" x14ac:dyDescent="0.25">
      <c r="A12" t="s">
        <v>16</v>
      </c>
      <c r="B12" t="s">
        <v>17</v>
      </c>
      <c r="C12" s="2" t="str">
        <f>IF(A12&lt;B12,A12&amp;B12,B12&amp;A12)</f>
        <v>HT</v>
      </c>
      <c r="D12" s="2"/>
      <c r="E12" s="2"/>
      <c r="F12" s="2"/>
      <c r="G12" t="s">
        <v>26</v>
      </c>
      <c r="H12" t="s">
        <v>27</v>
      </c>
      <c r="I12" s="2" t="str">
        <f>IF(G12&lt;H12,G12&amp;H12,H12&amp;G12)</f>
        <v xml:space="preserve">ÖzyurtRabia </v>
      </c>
      <c r="J12" s="2"/>
      <c r="K12" s="2"/>
      <c r="L12" s="2"/>
      <c r="M12" s="2"/>
      <c r="N12" s="2" t="str">
        <f>IF(G12&lt;G12&amp;" "&amp;H12,H12&amp;" "&amp;G12)</f>
        <v xml:space="preserve">Özyurt Rabia </v>
      </c>
      <c r="O12" s="2"/>
      <c r="P12" s="2"/>
      <c r="Q12" s="2"/>
    </row>
    <row r="13" spans="1:17" x14ac:dyDescent="0.25">
      <c r="A13" t="s">
        <v>18</v>
      </c>
      <c r="B13" t="s">
        <v>19</v>
      </c>
      <c r="C13" s="2" t="str">
        <f t="shared" ref="C13:C16" si="3">IF(A13&lt;B13,A13&amp;B13,B13&amp;A13)</f>
        <v>FS</v>
      </c>
      <c r="D13" s="2"/>
      <c r="E13" s="2"/>
      <c r="F13" s="2"/>
      <c r="G13" t="s">
        <v>28</v>
      </c>
      <c r="H13" t="s">
        <v>29</v>
      </c>
      <c r="I13" s="2" t="str">
        <f t="shared" ref="I13:I16" si="4">IF(G13&lt;H13,G13&amp;H13,H13&amp;G13)</f>
        <v>ErdoğanRecep</v>
      </c>
      <c r="J13" s="2"/>
      <c r="K13" s="2"/>
      <c r="L13" s="2"/>
      <c r="M13" s="2"/>
      <c r="N13" s="2" t="str">
        <f>IF(G13&lt;G13&amp;" "&amp;H13,H13&amp;" "&amp;G13)</f>
        <v>Erdoğan Recep</v>
      </c>
      <c r="O13" s="2"/>
      <c r="P13" s="2"/>
      <c r="Q13" s="2"/>
    </row>
    <row r="14" spans="1:17" x14ac:dyDescent="0.25">
      <c r="A14" t="s">
        <v>20</v>
      </c>
      <c r="B14" t="s">
        <v>21</v>
      </c>
      <c r="C14" s="2" t="str">
        <f t="shared" si="3"/>
        <v>GV</v>
      </c>
      <c r="D14" s="2"/>
      <c r="E14" s="2"/>
      <c r="F14" s="2"/>
      <c r="G14" t="s">
        <v>30</v>
      </c>
      <c r="H14" t="s">
        <v>31</v>
      </c>
      <c r="I14" s="2" t="str">
        <f t="shared" si="4"/>
        <v>ŞekerciYakup</v>
      </c>
      <c r="J14" s="2"/>
      <c r="K14" s="2"/>
      <c r="L14" s="2"/>
      <c r="M14" s="2"/>
      <c r="N14" s="2" t="str">
        <f t="shared" ref="N14:N16" si="5">IF(G14&lt;G14&amp;" "&amp;H14,H14&amp;" "&amp;G14)</f>
        <v>Şekerci Yakup</v>
      </c>
      <c r="O14" s="2"/>
      <c r="P14" s="2"/>
      <c r="Q14" s="2"/>
    </row>
    <row r="15" spans="1:17" x14ac:dyDescent="0.25">
      <c r="A15" t="s">
        <v>22</v>
      </c>
      <c r="B15" t="s">
        <v>23</v>
      </c>
      <c r="C15" s="2" t="str">
        <f t="shared" si="3"/>
        <v>EY</v>
      </c>
      <c r="D15" s="2"/>
      <c r="E15" s="2"/>
      <c r="F15" s="2"/>
      <c r="G15" t="s">
        <v>32</v>
      </c>
      <c r="H15" t="s">
        <v>33</v>
      </c>
      <c r="I15" s="2" t="str">
        <f t="shared" si="4"/>
        <v>BatuhanTemel</v>
      </c>
      <c r="J15" s="2"/>
      <c r="K15" s="2"/>
      <c r="L15" s="2"/>
      <c r="M15" s="2"/>
      <c r="N15" s="2" t="str">
        <f t="shared" si="5"/>
        <v>Temel Batuhan</v>
      </c>
      <c r="O15" s="2"/>
      <c r="P15" s="2"/>
      <c r="Q15" s="2"/>
    </row>
    <row r="16" spans="1:17" ht="16.5" thickBot="1" x14ac:dyDescent="0.3">
      <c r="A16" t="s">
        <v>24</v>
      </c>
      <c r="B16" t="s">
        <v>22</v>
      </c>
      <c r="C16" s="2" t="str">
        <f t="shared" si="3"/>
        <v>KY</v>
      </c>
      <c r="D16" s="2"/>
      <c r="E16" s="2"/>
      <c r="F16" s="2"/>
      <c r="G16" t="s">
        <v>34</v>
      </c>
      <c r="H16" t="s">
        <v>35</v>
      </c>
      <c r="I16" s="2" t="str">
        <f t="shared" si="4"/>
        <v>EkşiTuğçe</v>
      </c>
      <c r="J16" s="2"/>
      <c r="K16" s="2"/>
      <c r="L16" s="2"/>
      <c r="M16" s="2"/>
      <c r="N16" s="2" t="str">
        <f t="shared" si="5"/>
        <v>Ekşi Tuğçe</v>
      </c>
      <c r="O16" s="2"/>
      <c r="P16" s="2"/>
      <c r="Q16" s="2"/>
    </row>
    <row r="17" spans="1:17" ht="16.5" thickBot="1" x14ac:dyDescent="0.3">
      <c r="A17" s="20" t="s">
        <v>40</v>
      </c>
      <c r="B17" s="21"/>
      <c r="C17" s="22" t="s">
        <v>41</v>
      </c>
      <c r="D17" s="23"/>
      <c r="E17" s="23"/>
      <c r="F17" s="19"/>
      <c r="I17" s="22" t="s">
        <v>42</v>
      </c>
      <c r="J17" s="23"/>
      <c r="K17" s="23"/>
      <c r="L17" s="19"/>
      <c r="N17" s="22" t="s">
        <v>43</v>
      </c>
      <c r="O17" s="23"/>
      <c r="P17" s="23"/>
      <c r="Q17" s="19"/>
    </row>
    <row r="18" spans="1:17" ht="16.5" thickBot="1" x14ac:dyDescent="0.3"/>
    <row r="19" spans="1:17" ht="16.5" thickBot="1" x14ac:dyDescent="0.3">
      <c r="A19" s="18" t="s">
        <v>37</v>
      </c>
      <c r="B19" s="18"/>
      <c r="C19" s="16"/>
      <c r="D19" s="17"/>
      <c r="E19" s="14" t="s">
        <v>38</v>
      </c>
    </row>
  </sheetData>
  <mergeCells count="36">
    <mergeCell ref="N14:Q14"/>
    <mergeCell ref="N15:Q15"/>
    <mergeCell ref="N16:Q16"/>
    <mergeCell ref="A17:B17"/>
    <mergeCell ref="N11:Q11"/>
    <mergeCell ref="I12:M12"/>
    <mergeCell ref="I13:M13"/>
    <mergeCell ref="I14:M14"/>
    <mergeCell ref="I15:M15"/>
    <mergeCell ref="I16:M16"/>
    <mergeCell ref="N12:Q12"/>
    <mergeCell ref="N13:Q13"/>
    <mergeCell ref="C16:F16"/>
    <mergeCell ref="B9:I9"/>
    <mergeCell ref="C11:F11"/>
    <mergeCell ref="C12:F12"/>
    <mergeCell ref="C13:F13"/>
    <mergeCell ref="C14:F14"/>
    <mergeCell ref="C15:F15"/>
    <mergeCell ref="I11:M11"/>
    <mergeCell ref="K1:P1"/>
    <mergeCell ref="K2:P2"/>
    <mergeCell ref="K3:P3"/>
    <mergeCell ref="K4:P4"/>
    <mergeCell ref="K5:P5"/>
    <mergeCell ref="K6:P6"/>
    <mergeCell ref="G2:J2"/>
    <mergeCell ref="G3:J3"/>
    <mergeCell ref="G4:J4"/>
    <mergeCell ref="G5:J5"/>
    <mergeCell ref="G6:J6"/>
    <mergeCell ref="C2:F2"/>
    <mergeCell ref="C3:F3"/>
    <mergeCell ref="C4:F4"/>
    <mergeCell ref="C5:F5"/>
    <mergeCell ref="C6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7CA1-41C2-4D61-9356-F07DF1A30B9D}">
  <dimension ref="A1:P51"/>
  <sheetViews>
    <sheetView workbookViewId="0">
      <selection activeCell="C5" sqref="C5:I5"/>
    </sheetView>
  </sheetViews>
  <sheetFormatPr defaultRowHeight="15.75" x14ac:dyDescent="0.25"/>
  <sheetData>
    <row r="1" spans="1:9" x14ac:dyDescent="0.25">
      <c r="A1" s="28" t="s">
        <v>46</v>
      </c>
      <c r="B1" s="27" t="s">
        <v>47</v>
      </c>
      <c r="C1" s="6" t="s">
        <v>48</v>
      </c>
      <c r="D1" s="6"/>
      <c r="E1" s="6"/>
      <c r="F1" s="6"/>
      <c r="G1" s="6"/>
      <c r="H1" s="6"/>
      <c r="I1" s="6"/>
    </row>
    <row r="2" spans="1:9" ht="20.25" thickBot="1" x14ac:dyDescent="0.35">
      <c r="A2" s="26" t="s">
        <v>44</v>
      </c>
      <c r="B2" s="24">
        <v>80</v>
      </c>
      <c r="C2" s="2" t="str">
        <f>IF(B2&gt;=90,"AA",IF(B2&gt;=80,"BA","BB"))</f>
        <v>BA</v>
      </c>
      <c r="D2" s="2"/>
      <c r="E2" s="2"/>
      <c r="F2" s="2"/>
      <c r="G2" s="2"/>
      <c r="H2" s="2"/>
      <c r="I2" s="2"/>
    </row>
    <row r="3" spans="1:9" ht="21" thickTop="1" thickBot="1" x14ac:dyDescent="0.35">
      <c r="A3" s="26" t="s">
        <v>32</v>
      </c>
      <c r="B3" s="24">
        <v>75</v>
      </c>
      <c r="C3" s="2" t="str">
        <f t="shared" ref="C3:C6" si="0">IF(B3&gt;=90,"AA",IF(B3&gt;=80,"BA","BB"))</f>
        <v>BB</v>
      </c>
      <c r="D3" s="2"/>
      <c r="E3" s="2"/>
      <c r="F3" s="2"/>
      <c r="G3" s="2"/>
      <c r="H3" s="2"/>
      <c r="I3" s="2"/>
    </row>
    <row r="4" spans="1:9" ht="21" thickTop="1" thickBot="1" x14ac:dyDescent="0.35">
      <c r="A4" s="26" t="s">
        <v>34</v>
      </c>
      <c r="B4" s="24">
        <v>83</v>
      </c>
      <c r="C4" s="2" t="str">
        <f t="shared" si="0"/>
        <v>BA</v>
      </c>
      <c r="D4" s="2"/>
      <c r="E4" s="2"/>
      <c r="F4" s="2"/>
      <c r="G4" s="2"/>
      <c r="H4" s="2"/>
      <c r="I4" s="2"/>
    </row>
    <row r="5" spans="1:9" ht="21" thickTop="1" thickBot="1" x14ac:dyDescent="0.35">
      <c r="A5" s="26" t="s">
        <v>45</v>
      </c>
      <c r="B5" s="24">
        <v>79</v>
      </c>
      <c r="C5" s="2" t="str">
        <f t="shared" si="0"/>
        <v>BB</v>
      </c>
      <c r="D5" s="2"/>
      <c r="E5" s="2"/>
      <c r="F5" s="2"/>
      <c r="G5" s="2"/>
      <c r="H5" s="2"/>
      <c r="I5" s="2"/>
    </row>
    <row r="6" spans="1:9" ht="21" thickTop="1" thickBot="1" x14ac:dyDescent="0.35">
      <c r="A6" s="26" t="s">
        <v>28</v>
      </c>
      <c r="B6" s="24">
        <v>77</v>
      </c>
      <c r="C6" s="2" t="str">
        <f t="shared" si="0"/>
        <v>BB</v>
      </c>
      <c r="D6" s="2"/>
      <c r="E6" s="2"/>
      <c r="F6" s="2"/>
      <c r="G6" s="2"/>
      <c r="H6" s="2"/>
      <c r="I6" s="2"/>
    </row>
    <row r="7" spans="1:9" ht="16.5" thickTop="1" x14ac:dyDescent="0.25">
      <c r="A7" s="25" t="s">
        <v>49</v>
      </c>
      <c r="B7" s="30" t="s">
        <v>50</v>
      </c>
      <c r="C7" s="30"/>
      <c r="D7" s="30"/>
      <c r="E7" s="30"/>
      <c r="F7" s="30"/>
    </row>
    <row r="9" spans="1:9" x14ac:dyDescent="0.25">
      <c r="A9" s="28" t="s">
        <v>46</v>
      </c>
      <c r="B9" s="27" t="s">
        <v>47</v>
      </c>
      <c r="C9" s="6" t="s">
        <v>51</v>
      </c>
      <c r="D9" s="6"/>
      <c r="E9" s="6"/>
      <c r="F9" s="6"/>
    </row>
    <row r="10" spans="1:9" ht="20.25" thickBot="1" x14ac:dyDescent="0.35">
      <c r="A10" s="26" t="s">
        <v>44</v>
      </c>
      <c r="B10" s="24">
        <v>80</v>
      </c>
      <c r="C10" s="2" t="str">
        <f>IF(B10&gt;=90,"AA",IF(B10&gt;=80,"BA",IF(B10&gt;=70,"BB","CB")))</f>
        <v>BA</v>
      </c>
      <c r="D10" s="2"/>
      <c r="E10" s="2"/>
      <c r="F10" s="2"/>
    </row>
    <row r="11" spans="1:9" ht="21" thickTop="1" thickBot="1" x14ac:dyDescent="0.35">
      <c r="A11" s="26" t="s">
        <v>32</v>
      </c>
      <c r="B11" s="24">
        <v>75</v>
      </c>
      <c r="C11" s="2" t="str">
        <f t="shared" ref="C11:C14" si="1">IF(B11&gt;=90,"AA",IF(B11&gt;=80,"BA",IF(B11&gt;=70,"BB","CB")))</f>
        <v>BB</v>
      </c>
      <c r="D11" s="2"/>
      <c r="E11" s="2"/>
      <c r="F11" s="2"/>
    </row>
    <row r="12" spans="1:9" ht="21" thickTop="1" thickBot="1" x14ac:dyDescent="0.35">
      <c r="A12" s="26" t="s">
        <v>34</v>
      </c>
      <c r="B12" s="24">
        <v>83</v>
      </c>
      <c r="C12" s="2" t="str">
        <f t="shared" si="1"/>
        <v>BA</v>
      </c>
      <c r="D12" s="2"/>
      <c r="E12" s="2"/>
      <c r="F12" s="2"/>
    </row>
    <row r="13" spans="1:9" ht="21" thickTop="1" thickBot="1" x14ac:dyDescent="0.35">
      <c r="A13" s="26" t="s">
        <v>45</v>
      </c>
      <c r="B13" s="24">
        <v>79</v>
      </c>
      <c r="C13" s="2" t="str">
        <f t="shared" si="1"/>
        <v>BB</v>
      </c>
      <c r="D13" s="2"/>
      <c r="E13" s="2"/>
      <c r="F13" s="2"/>
    </row>
    <row r="14" spans="1:9" ht="21" thickTop="1" thickBot="1" x14ac:dyDescent="0.35">
      <c r="A14" s="26" t="s">
        <v>28</v>
      </c>
      <c r="B14" s="24">
        <v>65</v>
      </c>
      <c r="C14" s="2" t="str">
        <f t="shared" si="1"/>
        <v>CB</v>
      </c>
      <c r="D14" s="2"/>
      <c r="E14" s="2"/>
      <c r="F14" s="2"/>
    </row>
    <row r="15" spans="1:9" ht="16.5" thickTop="1" x14ac:dyDescent="0.25">
      <c r="A15" s="31" t="s">
        <v>49</v>
      </c>
      <c r="B15" s="32" t="s">
        <v>52</v>
      </c>
      <c r="C15" s="33"/>
      <c r="D15" s="33"/>
      <c r="E15" s="33"/>
      <c r="F15" s="33"/>
      <c r="G15" s="33"/>
      <c r="H15" s="34"/>
    </row>
    <row r="17" spans="1:16" x14ac:dyDescent="0.25">
      <c r="A17" s="28" t="s">
        <v>46</v>
      </c>
      <c r="B17" s="27" t="s">
        <v>47</v>
      </c>
      <c r="C17" s="6" t="s">
        <v>53</v>
      </c>
      <c r="D17" s="6"/>
      <c r="E17" s="6"/>
      <c r="F17" s="6"/>
      <c r="G17" s="6"/>
      <c r="H17" s="6"/>
      <c r="I17" s="6"/>
      <c r="J17" s="6"/>
      <c r="K17" s="6"/>
    </row>
    <row r="18" spans="1:16" ht="20.25" thickBot="1" x14ac:dyDescent="0.35">
      <c r="A18" s="26" t="s">
        <v>44</v>
      </c>
      <c r="B18" s="24">
        <v>100</v>
      </c>
      <c r="C18" s="2">
        <f>J28</f>
        <v>0</v>
      </c>
      <c r="D18" s="2"/>
      <c r="E18" s="2"/>
      <c r="F18" s="2"/>
      <c r="G18" s="2"/>
      <c r="H18" s="2"/>
      <c r="I18" s="2"/>
      <c r="J18" s="2"/>
      <c r="K18" s="2"/>
    </row>
    <row r="19" spans="1:16" ht="21" thickTop="1" thickBot="1" x14ac:dyDescent="0.35">
      <c r="A19" s="26" t="s">
        <v>32</v>
      </c>
      <c r="B19" s="24">
        <v>75</v>
      </c>
      <c r="C19" s="2" t="str">
        <f t="shared" ref="C19:C26" si="2">IF(B19&gt;=90,"AA",IF(B19&gt;=80,"BA",IF(B19&gt;=70,"BB",IF(B19&gt;=60,"CB",IF(B19&gt;=50,"CC",IF(B19&gt;=40,"DD",IF(B19&gt;=30,"FF","FF")))))))</f>
        <v>BB</v>
      </c>
      <c r="D19" s="2"/>
      <c r="E19" s="2"/>
      <c r="F19" s="2"/>
      <c r="G19" s="2"/>
      <c r="H19" s="2"/>
      <c r="I19" s="2"/>
      <c r="J19" s="2"/>
      <c r="K19" s="2"/>
    </row>
    <row r="20" spans="1:16" ht="21" thickTop="1" thickBot="1" x14ac:dyDescent="0.35">
      <c r="A20" s="26" t="s">
        <v>34</v>
      </c>
      <c r="B20" s="24">
        <v>83</v>
      </c>
      <c r="C20" s="2" t="str">
        <f t="shared" si="2"/>
        <v>BA</v>
      </c>
      <c r="D20" s="2"/>
      <c r="E20" s="2"/>
      <c r="F20" s="2"/>
      <c r="G20" s="2"/>
      <c r="H20" s="2"/>
      <c r="I20" s="2"/>
      <c r="J20" s="2"/>
      <c r="K20" s="2"/>
    </row>
    <row r="21" spans="1:16" ht="21" thickTop="1" thickBot="1" x14ac:dyDescent="0.35">
      <c r="A21" s="26" t="s">
        <v>45</v>
      </c>
      <c r="B21" s="24">
        <v>79</v>
      </c>
      <c r="C21" s="2" t="str">
        <f t="shared" si="2"/>
        <v>BB</v>
      </c>
      <c r="D21" s="2"/>
      <c r="E21" s="2"/>
      <c r="F21" s="2"/>
      <c r="G21" s="2"/>
      <c r="H21" s="2"/>
      <c r="I21" s="2"/>
      <c r="J21" s="2"/>
      <c r="K21" s="2"/>
    </row>
    <row r="22" spans="1:16" ht="21" thickTop="1" thickBot="1" x14ac:dyDescent="0.35">
      <c r="A22" s="26" t="s">
        <v>28</v>
      </c>
      <c r="B22" s="24">
        <v>25</v>
      </c>
      <c r="C22" s="2" t="str">
        <f t="shared" si="2"/>
        <v>FF</v>
      </c>
      <c r="D22" s="2"/>
      <c r="E22" s="2"/>
      <c r="F22" s="2"/>
      <c r="G22" s="2"/>
      <c r="H22" s="2"/>
      <c r="I22" s="2"/>
      <c r="J22" s="2"/>
      <c r="K22" s="2"/>
    </row>
    <row r="23" spans="1:16" ht="21" thickTop="1" thickBot="1" x14ac:dyDescent="0.35">
      <c r="A23" s="26" t="s">
        <v>54</v>
      </c>
      <c r="B23" s="24">
        <v>91</v>
      </c>
      <c r="C23" s="2" t="str">
        <f t="shared" si="2"/>
        <v>AA</v>
      </c>
      <c r="D23" s="2"/>
      <c r="E23" s="2"/>
      <c r="F23" s="2"/>
      <c r="G23" s="2"/>
      <c r="H23" s="2"/>
      <c r="I23" s="2"/>
      <c r="J23" s="2"/>
      <c r="K23" s="2"/>
    </row>
    <row r="24" spans="1:16" ht="21" thickTop="1" thickBot="1" x14ac:dyDescent="0.35">
      <c r="A24" s="26" t="s">
        <v>55</v>
      </c>
      <c r="B24" s="24">
        <v>77</v>
      </c>
      <c r="C24" s="2" t="str">
        <f t="shared" si="2"/>
        <v>BB</v>
      </c>
      <c r="D24" s="2"/>
      <c r="E24" s="2"/>
      <c r="F24" s="2"/>
      <c r="G24" s="2"/>
      <c r="H24" s="2"/>
      <c r="I24" s="2"/>
      <c r="J24" s="2"/>
      <c r="K24" s="2"/>
    </row>
    <row r="25" spans="1:16" ht="21" thickTop="1" thickBot="1" x14ac:dyDescent="0.35">
      <c r="A25" s="26" t="s">
        <v>56</v>
      </c>
      <c r="B25" s="24">
        <v>89</v>
      </c>
      <c r="C25" s="2" t="str">
        <f t="shared" si="2"/>
        <v>BA</v>
      </c>
      <c r="D25" s="2"/>
      <c r="E25" s="2"/>
      <c r="F25" s="2"/>
      <c r="G25" s="2"/>
      <c r="H25" s="2"/>
      <c r="I25" s="2"/>
      <c r="J25" s="2"/>
      <c r="K25" s="2"/>
    </row>
    <row r="26" spans="1:16" ht="20.25" thickTop="1" x14ac:dyDescent="0.3">
      <c r="A26" s="26" t="s">
        <v>57</v>
      </c>
      <c r="B26" s="35">
        <v>29</v>
      </c>
      <c r="C26" s="2" t="str">
        <f t="shared" si="2"/>
        <v>FF</v>
      </c>
      <c r="D26" s="2"/>
      <c r="E26" s="2"/>
      <c r="F26" s="2"/>
      <c r="G26" s="2"/>
      <c r="H26" s="2"/>
      <c r="I26" s="2"/>
      <c r="J26" s="2"/>
      <c r="K26" s="2"/>
    </row>
    <row r="27" spans="1:16" x14ac:dyDescent="0.25">
      <c r="A27" s="31" t="s">
        <v>49</v>
      </c>
      <c r="B27" s="32" t="s">
        <v>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9" spans="1:16" x14ac:dyDescent="0.25">
      <c r="A29" s="28" t="s">
        <v>46</v>
      </c>
      <c r="B29" s="27" t="s">
        <v>47</v>
      </c>
      <c r="C29" s="6" t="s">
        <v>59</v>
      </c>
      <c r="D29" s="6"/>
      <c r="E29" s="6"/>
    </row>
    <row r="30" spans="1:16" ht="20.25" thickBot="1" x14ac:dyDescent="0.35">
      <c r="A30" s="26" t="s">
        <v>44</v>
      </c>
      <c r="B30" s="24">
        <v>100</v>
      </c>
      <c r="C30" t="str" cm="1">
        <f t="array" ref="C30">_xlfn.IFS(B30&gt;=90,"AA",B30&gt;=80,"BA",B30&gt;=70,"BB",B30&gt;=60,"CB",B30&gt;=50,"CC",B30&gt;=40,"DD",B30&gt;=30,"FF",B30&lt;=29,"FF")</f>
        <v>AA</v>
      </c>
    </row>
    <row r="31" spans="1:16" ht="21" thickTop="1" thickBot="1" x14ac:dyDescent="0.35">
      <c r="A31" s="26" t="s">
        <v>32</v>
      </c>
      <c r="B31" s="24">
        <v>75</v>
      </c>
      <c r="C31" t="str" cm="1">
        <f t="array" ref="C31">_xlfn.IFS(B31&gt;=90,"AA",B31&gt;=80,"BA",B31&gt;=70,"BB",B31&gt;=60,"CB",B31&gt;=50,"CC",B31&gt;=40,"DD",B31&gt;=30,"FF",B31&lt;=29,"FF")</f>
        <v>BB</v>
      </c>
    </row>
    <row r="32" spans="1:16" ht="21" thickTop="1" thickBot="1" x14ac:dyDescent="0.35">
      <c r="A32" s="26" t="s">
        <v>34</v>
      </c>
      <c r="B32" s="24">
        <v>83</v>
      </c>
      <c r="C32" t="str" cm="1">
        <f t="array" ref="C32">_xlfn.IFS(B32&gt;=90,"AA",B32&gt;=80,"BA",B32&gt;=70,"BB",B32&gt;=60,"CB",B32&gt;=50,"CC",B32&gt;=40,"DD",B32&gt;=30,"FF",B32&lt;=29,"FF")</f>
        <v>BA</v>
      </c>
    </row>
    <row r="33" spans="1:14" ht="21" thickTop="1" thickBot="1" x14ac:dyDescent="0.35">
      <c r="A33" s="26" t="s">
        <v>45</v>
      </c>
      <c r="B33" s="24">
        <v>79</v>
      </c>
      <c r="C33" t="str" cm="1">
        <f t="array" ref="C33">_xlfn.IFS(B33&gt;=90,"AA",B33&gt;=80,"BA",B33&gt;=70,"BB",B33&gt;=60,"CB",B33&gt;=50,"CC",B33&gt;=40,"DD",B33&gt;=30,"FF",B33&lt;=29,"FF")</f>
        <v>BB</v>
      </c>
    </row>
    <row r="34" spans="1:14" ht="21" thickTop="1" thickBot="1" x14ac:dyDescent="0.35">
      <c r="A34" s="26" t="s">
        <v>28</v>
      </c>
      <c r="B34" s="24">
        <v>25</v>
      </c>
      <c r="C34" t="str" cm="1">
        <f t="array" ref="C34">_xlfn.IFS(B34&gt;=90,"AA",B34&gt;=80,"BA",B34&gt;=70,"BB",B34&gt;=60,"CB",B34&gt;=50,"CC",B34&gt;=40,"DD",B34&gt;=30,"FF",B34&lt;=29,"FF")</f>
        <v>FF</v>
      </c>
    </row>
    <row r="35" spans="1:14" ht="21" thickTop="1" thickBot="1" x14ac:dyDescent="0.35">
      <c r="A35" s="26" t="s">
        <v>54</v>
      </c>
      <c r="B35" s="24">
        <v>91</v>
      </c>
      <c r="C35" t="str" cm="1">
        <f t="array" ref="C35">_xlfn.IFS(B35&gt;=90,"AA",B35&gt;=80,"BA",B35&gt;=70,"BB",B35&gt;=60,"CB",B35&gt;=50,"CC",B35&gt;=40,"DD",B35&gt;=30,"FF",B35&lt;=29,"FF")</f>
        <v>AA</v>
      </c>
    </row>
    <row r="36" spans="1:14" ht="21" thickTop="1" thickBot="1" x14ac:dyDescent="0.35">
      <c r="A36" s="26" t="s">
        <v>55</v>
      </c>
      <c r="B36" s="24">
        <v>77</v>
      </c>
      <c r="C36" t="str" cm="1">
        <f t="array" ref="C36">_xlfn.IFS(B36&gt;=90,"AA",B36&gt;=80,"BA",B36&gt;=70,"BB",B36&gt;=60,"CB",B36&gt;=50,"CC",B36&gt;=40,"DD",B36&gt;=30,"FF",B36&lt;=29,"FF")</f>
        <v>BB</v>
      </c>
    </row>
    <row r="37" spans="1:14" ht="21" thickTop="1" thickBot="1" x14ac:dyDescent="0.35">
      <c r="A37" s="26" t="s">
        <v>56</v>
      </c>
      <c r="B37" s="24">
        <v>89</v>
      </c>
      <c r="C37" t="str" cm="1">
        <f t="array" ref="C37">_xlfn.IFS(B37&gt;=90,"AA",B37&gt;=80,"BA",B37&gt;=70,"BB",B37&gt;=60,"CB",B37&gt;=50,"CC",B37&gt;=40,"DD",B37&gt;=30,"FF",B37&lt;=29,"FF")</f>
        <v>BA</v>
      </c>
    </row>
    <row r="38" spans="1:14" ht="20.25" thickTop="1" x14ac:dyDescent="0.3">
      <c r="A38" s="26" t="s">
        <v>57</v>
      </c>
      <c r="B38" s="35">
        <v>29</v>
      </c>
      <c r="C38" t="str" cm="1">
        <f t="array" ref="C38">_xlfn.IFS(B38&gt;=90,"AA",B38&gt;=80,"BA",B38&gt;=70,"BB",B38&gt;=60,"CB",B38&gt;=50,"CC",B38&gt;=40,"DD",B38&gt;=30,"FF",B38&lt;=29,"FF")</f>
        <v>FF</v>
      </c>
    </row>
    <row r="39" spans="1:14" x14ac:dyDescent="0.25">
      <c r="A39" s="31" t="s">
        <v>49</v>
      </c>
      <c r="B39" s="32" t="s">
        <v>60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1" spans="1:14" x14ac:dyDescent="0.25">
      <c r="A41" s="28" t="s">
        <v>46</v>
      </c>
      <c r="B41" s="27" t="s">
        <v>47</v>
      </c>
      <c r="C41" t="s">
        <v>61</v>
      </c>
    </row>
    <row r="42" spans="1:14" ht="20.25" thickBot="1" x14ac:dyDescent="0.35">
      <c r="A42" s="26" t="s">
        <v>44</v>
      </c>
      <c r="B42" s="24">
        <v>100</v>
      </c>
      <c r="C42" t="b">
        <f>NOT(B42&lt;50)</f>
        <v>1</v>
      </c>
    </row>
    <row r="43" spans="1:14" ht="21" thickTop="1" thickBot="1" x14ac:dyDescent="0.35">
      <c r="A43" s="26" t="s">
        <v>32</v>
      </c>
      <c r="B43" s="24">
        <v>75</v>
      </c>
      <c r="C43" t="b">
        <f t="shared" ref="C43:C50" si="3">NOT(B43&lt;50)</f>
        <v>1</v>
      </c>
    </row>
    <row r="44" spans="1:14" ht="21" thickTop="1" thickBot="1" x14ac:dyDescent="0.35">
      <c r="A44" s="26" t="s">
        <v>34</v>
      </c>
      <c r="B44" s="24">
        <v>83</v>
      </c>
      <c r="C44" t="b">
        <f t="shared" si="3"/>
        <v>1</v>
      </c>
    </row>
    <row r="45" spans="1:14" ht="21" thickTop="1" thickBot="1" x14ac:dyDescent="0.35">
      <c r="A45" s="26" t="s">
        <v>45</v>
      </c>
      <c r="B45" s="24">
        <v>79</v>
      </c>
      <c r="C45" t="b">
        <f t="shared" si="3"/>
        <v>1</v>
      </c>
    </row>
    <row r="46" spans="1:14" ht="21" thickTop="1" thickBot="1" x14ac:dyDescent="0.35">
      <c r="A46" s="26" t="s">
        <v>28</v>
      </c>
      <c r="B46" s="24">
        <v>25</v>
      </c>
      <c r="C46" t="b">
        <f t="shared" si="3"/>
        <v>0</v>
      </c>
    </row>
    <row r="47" spans="1:14" ht="21" thickTop="1" thickBot="1" x14ac:dyDescent="0.35">
      <c r="A47" s="26" t="s">
        <v>54</v>
      </c>
      <c r="B47" s="24">
        <v>91</v>
      </c>
      <c r="C47" t="b">
        <f t="shared" si="3"/>
        <v>1</v>
      </c>
    </row>
    <row r="48" spans="1:14" ht="21" thickTop="1" thickBot="1" x14ac:dyDescent="0.35">
      <c r="A48" s="26" t="s">
        <v>55</v>
      </c>
      <c r="B48" s="24">
        <v>77</v>
      </c>
      <c r="C48" t="b">
        <f t="shared" si="3"/>
        <v>1</v>
      </c>
    </row>
    <row r="49" spans="1:3" ht="21" thickTop="1" thickBot="1" x14ac:dyDescent="0.35">
      <c r="A49" s="26" t="s">
        <v>56</v>
      </c>
      <c r="B49" s="24">
        <v>89</v>
      </c>
      <c r="C49" t="b">
        <f t="shared" si="3"/>
        <v>1</v>
      </c>
    </row>
    <row r="50" spans="1:3" ht="20.25" thickTop="1" x14ac:dyDescent="0.3">
      <c r="A50" s="26" t="s">
        <v>57</v>
      </c>
      <c r="B50" s="35">
        <v>29</v>
      </c>
      <c r="C50" t="b">
        <f t="shared" si="3"/>
        <v>0</v>
      </c>
    </row>
    <row r="51" spans="1:3" x14ac:dyDescent="0.25">
      <c r="A51" s="31" t="s">
        <v>49</v>
      </c>
      <c r="B51" s="32" t="s">
        <v>62</v>
      </c>
      <c r="C51" s="33"/>
    </row>
  </sheetData>
  <mergeCells count="28">
    <mergeCell ref="C29:E29"/>
    <mergeCell ref="B39:N39"/>
    <mergeCell ref="B51:C51"/>
    <mergeCell ref="C24:K24"/>
    <mergeCell ref="C25:K25"/>
    <mergeCell ref="C26:K26"/>
    <mergeCell ref="B27:P27"/>
    <mergeCell ref="C18:K18"/>
    <mergeCell ref="C19:K19"/>
    <mergeCell ref="C20:K20"/>
    <mergeCell ref="C21:K21"/>
    <mergeCell ref="C22:K22"/>
    <mergeCell ref="C23:K23"/>
    <mergeCell ref="B15:H15"/>
    <mergeCell ref="C9:F9"/>
    <mergeCell ref="C17:K17"/>
    <mergeCell ref="B7:F7"/>
    <mergeCell ref="C10:F10"/>
    <mergeCell ref="C11:F11"/>
    <mergeCell ref="C12:F12"/>
    <mergeCell ref="C13:F13"/>
    <mergeCell ref="C14:F14"/>
    <mergeCell ref="C1:I1"/>
    <mergeCell ref="C2:I2"/>
    <mergeCell ref="C3:I3"/>
    <mergeCell ref="C4:I4"/>
    <mergeCell ref="C5:I5"/>
    <mergeCell ref="C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1126-4987-4695-B30A-DC1B51102A67}">
  <dimension ref="A1:Q10"/>
  <sheetViews>
    <sheetView workbookViewId="0">
      <selection activeCell="B2" sqref="B2:P2"/>
    </sheetView>
  </sheetViews>
  <sheetFormatPr defaultRowHeight="15.75" x14ac:dyDescent="0.25"/>
  <sheetData>
    <row r="1" spans="1:17" ht="30.75" customHeight="1" x14ac:dyDescent="0.25">
      <c r="A1" s="8" t="s">
        <v>5</v>
      </c>
      <c r="B1" s="38" t="s">
        <v>63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x14ac:dyDescent="0.25">
      <c r="A2" s="36" t="s">
        <v>3</v>
      </c>
      <c r="B2" s="6" t="s">
        <v>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7" x14ac:dyDescent="0.25">
      <c r="A4" t="s">
        <v>10</v>
      </c>
      <c r="B4" t="s">
        <v>11</v>
      </c>
      <c r="C4" t="s">
        <v>65</v>
      </c>
      <c r="D4" s="40" t="s">
        <v>66</v>
      </c>
      <c r="E4" s="40"/>
      <c r="F4" s="40"/>
      <c r="G4" s="40"/>
      <c r="H4" s="40"/>
      <c r="I4" s="40"/>
      <c r="J4" s="40"/>
      <c r="K4" s="40"/>
      <c r="L4" s="40"/>
      <c r="M4" s="40"/>
    </row>
    <row r="5" spans="1:17" ht="16.5" thickBot="1" x14ac:dyDescent="0.3">
      <c r="A5">
        <v>20</v>
      </c>
      <c r="B5">
        <v>30</v>
      </c>
      <c r="C5">
        <v>10</v>
      </c>
      <c r="D5" s="2" t="b">
        <f>AND(A5&gt;C5,C5&lt;B5)</f>
        <v>1</v>
      </c>
      <c r="E5" s="2"/>
      <c r="F5" s="2"/>
      <c r="G5" s="2"/>
      <c r="H5" s="2"/>
      <c r="I5" s="2"/>
      <c r="J5" s="2"/>
      <c r="K5" s="2"/>
      <c r="L5" s="2"/>
      <c r="M5" s="2"/>
    </row>
    <row r="6" spans="1:17" ht="16.5" thickBot="1" x14ac:dyDescent="0.3">
      <c r="D6" s="43" t="s">
        <v>49</v>
      </c>
      <c r="E6" s="41" t="s">
        <v>67</v>
      </c>
      <c r="F6" s="42"/>
    </row>
    <row r="8" spans="1:17" x14ac:dyDescent="0.25">
      <c r="A8" t="s">
        <v>10</v>
      </c>
      <c r="B8" t="s">
        <v>11</v>
      </c>
      <c r="C8" t="s">
        <v>65</v>
      </c>
      <c r="D8" s="40" t="s">
        <v>68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</row>
    <row r="9" spans="1:17" ht="16.5" thickBot="1" x14ac:dyDescent="0.3">
      <c r="A9">
        <v>35</v>
      </c>
      <c r="B9">
        <v>85</v>
      </c>
      <c r="C9">
        <v>25</v>
      </c>
      <c r="D9" s="2" t="b">
        <f>OR(A9&lt;B9,C9&gt;B9)</f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ht="16.5" thickBot="1" x14ac:dyDescent="0.3">
      <c r="D10" s="43" t="s">
        <v>69</v>
      </c>
      <c r="E10" s="41" t="s">
        <v>70</v>
      </c>
      <c r="F10" s="44"/>
      <c r="G10" s="42"/>
    </row>
  </sheetData>
  <mergeCells count="7">
    <mergeCell ref="D9:P9"/>
    <mergeCell ref="E10:G10"/>
    <mergeCell ref="E6:F6"/>
    <mergeCell ref="B2:P2"/>
    <mergeCell ref="D4:M4"/>
    <mergeCell ref="D5:M5"/>
    <mergeCell ref="D8:P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CC4F-CF2C-4BDD-984E-AA1A22B6C221}">
  <dimension ref="A1:L28"/>
  <sheetViews>
    <sheetView topLeftCell="A13" workbookViewId="0">
      <selection activeCell="B16" sqref="B16:F16"/>
    </sheetView>
  </sheetViews>
  <sheetFormatPr defaultRowHeight="15.75" x14ac:dyDescent="0.25"/>
  <cols>
    <col min="1" max="1" width="13.625" customWidth="1"/>
    <col min="2" max="2" width="11.125" customWidth="1"/>
    <col min="3" max="3" width="12.25" customWidth="1"/>
    <col min="4" max="4" width="13.75" customWidth="1"/>
    <col min="5" max="6" width="11" customWidth="1"/>
    <col min="7" max="7" width="11.5" customWidth="1"/>
    <col min="8" max="8" width="10.125" customWidth="1"/>
    <col min="9" max="9" width="10.625" customWidth="1"/>
    <col min="10" max="10" width="11.375" customWidth="1"/>
    <col min="11" max="11" width="11" customWidth="1"/>
  </cols>
  <sheetData>
    <row r="1" spans="1:11" x14ac:dyDescent="0.25">
      <c r="A1" s="45" t="s">
        <v>71</v>
      </c>
      <c r="B1" s="45" t="s">
        <v>72</v>
      </c>
      <c r="C1" s="45" t="s">
        <v>73</v>
      </c>
      <c r="D1" s="45" t="s">
        <v>74</v>
      </c>
      <c r="E1" s="45" t="s">
        <v>75</v>
      </c>
      <c r="F1" s="45" t="s">
        <v>76</v>
      </c>
      <c r="G1" s="45" t="s">
        <v>77</v>
      </c>
      <c r="H1" s="47" t="s">
        <v>88</v>
      </c>
      <c r="I1" s="47" t="s">
        <v>95</v>
      </c>
      <c r="J1" s="47" t="s">
        <v>97</v>
      </c>
      <c r="K1" s="47" t="s">
        <v>98</v>
      </c>
    </row>
    <row r="2" spans="1:11" x14ac:dyDescent="0.25">
      <c r="A2" s="46" t="s">
        <v>78</v>
      </c>
      <c r="B2" s="46" t="s">
        <v>79</v>
      </c>
      <c r="C2" s="46">
        <v>175</v>
      </c>
      <c r="D2" s="46">
        <v>17</v>
      </c>
      <c r="E2" s="46">
        <f>IF(OR(AND(A2="Gömlek",B2="Sarar"),AND(A2="Kazak",B2="Sabri Özel")),C2*0.5,C2)</f>
        <v>175</v>
      </c>
      <c r="F2" s="46">
        <f>IF(AND(A2="Kazak",C2&lt;100),C2*0.6,IF(D2&gt;50,C2*0.4,C2*0.75))</f>
        <v>131.25</v>
      </c>
      <c r="G2" s="46">
        <f>IF(A2="Takım Elbise",C2*0.7,IF(A2="Kazak",C2*0.6,IF(A2="Gömlek",C2*0.5,C2*0.4)))</f>
        <v>105</v>
      </c>
      <c r="H2">
        <f>IF(A2="Kazak",C2*0.5,C2)</f>
        <v>87.5</v>
      </c>
      <c r="I2" t="str">
        <f>IF(AND(B2="Sarar",D2&gt;50),C2*0.5,"İndirim YOK")</f>
        <v>İndirim YOK</v>
      </c>
      <c r="J2" t="str">
        <f>IF(AND(OR(A2="Takım Elbise",A2="Gömlek"),C2&gt;200),C2*0.5,"İndirim YOK")</f>
        <v>İndirim YOK</v>
      </c>
      <c r="K2">
        <f>IF(OR(AND(B2="Sarar",A2="Takım Elbise"),AND(B2="Benetton",A2="Gömlek")),"İndirim YOK",C2*2)</f>
        <v>350</v>
      </c>
    </row>
    <row r="3" spans="1:11" x14ac:dyDescent="0.25">
      <c r="A3" s="46" t="s">
        <v>80</v>
      </c>
      <c r="B3" s="46" t="s">
        <v>81</v>
      </c>
      <c r="C3" s="46">
        <v>65</v>
      </c>
      <c r="D3" s="46">
        <v>92</v>
      </c>
      <c r="E3" s="46">
        <f t="shared" ref="E3:E13" si="0">IF(OR(AND(A3="Gömlek",B3="Sarar"),AND(A3="Kazak",B3="Sabri Özel")),C3*0.5,C3)</f>
        <v>32.5</v>
      </c>
      <c r="F3" s="46">
        <f t="shared" ref="F3:F13" si="1">IF(AND(A3="Kazak",C3&lt;100),C3*0.6,IF(D3&gt;50,C3*0.4,C3*0.75))</f>
        <v>26</v>
      </c>
      <c r="G3" s="46">
        <f t="shared" ref="G3:G13" si="2">IF(A3="Takım Elbise",C3*0.7,IF(A3="Kazak",C3*0.6,IF(A3="Gömlek",C3*0.5,C3*0.4)))</f>
        <v>32.5</v>
      </c>
      <c r="H3">
        <f t="shared" ref="H3:H13" si="3">IF(A3="Kazak",C3*0.5,C3)</f>
        <v>65</v>
      </c>
      <c r="I3">
        <f t="shared" ref="I3:I13" si="4">IF(AND(B3="Sarar",D3&gt;50),C3*0.5,"İndirim YOK")</f>
        <v>32.5</v>
      </c>
      <c r="J3" t="str">
        <f t="shared" ref="J3:J13" si="5">IF(AND(OR(A3="Takım Elbise",A3="Gömlek"),C3&gt;200),C3*0.5,"İndirim YOK")</f>
        <v>İndirim YOK</v>
      </c>
      <c r="K3">
        <f t="shared" ref="K3:K13" si="6">IF(OR(AND(B3="Sarar",A3="Takım Elbise"),AND(B3="Benetton",A3="Gömlek")),"İndirim YOK",C3*2)</f>
        <v>130</v>
      </c>
    </row>
    <row r="4" spans="1:11" x14ac:dyDescent="0.25">
      <c r="A4" s="46" t="s">
        <v>82</v>
      </c>
      <c r="B4" s="46" t="s">
        <v>81</v>
      </c>
      <c r="C4" s="46">
        <v>79</v>
      </c>
      <c r="D4" s="46">
        <v>57</v>
      </c>
      <c r="E4" s="46">
        <f t="shared" si="0"/>
        <v>79</v>
      </c>
      <c r="F4" s="46">
        <f t="shared" si="1"/>
        <v>31.6</v>
      </c>
      <c r="G4" s="46">
        <f t="shared" si="2"/>
        <v>31.6</v>
      </c>
      <c r="H4">
        <f t="shared" si="3"/>
        <v>79</v>
      </c>
      <c r="I4">
        <f t="shared" si="4"/>
        <v>39.5</v>
      </c>
      <c r="J4" t="str">
        <f t="shared" si="5"/>
        <v>İndirim YOK</v>
      </c>
      <c r="K4">
        <f t="shared" si="6"/>
        <v>158</v>
      </c>
    </row>
    <row r="5" spans="1:11" x14ac:dyDescent="0.25">
      <c r="A5" s="46" t="s">
        <v>78</v>
      </c>
      <c r="B5" s="46" t="s">
        <v>83</v>
      </c>
      <c r="C5" s="46">
        <v>119</v>
      </c>
      <c r="D5" s="46">
        <v>36</v>
      </c>
      <c r="E5" s="46">
        <f t="shared" si="0"/>
        <v>119</v>
      </c>
      <c r="F5" s="46">
        <f t="shared" si="1"/>
        <v>89.25</v>
      </c>
      <c r="G5" s="46">
        <f t="shared" si="2"/>
        <v>71.399999999999991</v>
      </c>
      <c r="H5">
        <f t="shared" si="3"/>
        <v>59.5</v>
      </c>
      <c r="I5" t="str">
        <f t="shared" si="4"/>
        <v>İndirim YOK</v>
      </c>
      <c r="J5" t="str">
        <f t="shared" si="5"/>
        <v>İndirim YOK</v>
      </c>
      <c r="K5">
        <f t="shared" si="6"/>
        <v>238</v>
      </c>
    </row>
    <row r="6" spans="1:11" x14ac:dyDescent="0.25">
      <c r="A6" s="46" t="s">
        <v>78</v>
      </c>
      <c r="B6" s="46" t="s">
        <v>84</v>
      </c>
      <c r="C6" s="46">
        <v>99</v>
      </c>
      <c r="D6" s="46">
        <v>65</v>
      </c>
      <c r="E6" s="46">
        <f t="shared" si="0"/>
        <v>49.5</v>
      </c>
      <c r="F6" s="46">
        <f t="shared" si="1"/>
        <v>59.4</v>
      </c>
      <c r="G6" s="46">
        <f t="shared" si="2"/>
        <v>59.4</v>
      </c>
      <c r="H6">
        <f t="shared" si="3"/>
        <v>49.5</v>
      </c>
      <c r="I6" t="str">
        <f t="shared" si="4"/>
        <v>İndirim YOK</v>
      </c>
      <c r="J6" t="str">
        <f t="shared" si="5"/>
        <v>İndirim YOK</v>
      </c>
      <c r="K6">
        <f t="shared" si="6"/>
        <v>198</v>
      </c>
    </row>
    <row r="7" spans="1:11" x14ac:dyDescent="0.25">
      <c r="A7" s="46" t="s">
        <v>82</v>
      </c>
      <c r="B7" s="46" t="s">
        <v>84</v>
      </c>
      <c r="C7" s="46">
        <v>149</v>
      </c>
      <c r="D7" s="46">
        <v>60</v>
      </c>
      <c r="E7" s="46">
        <f t="shared" si="0"/>
        <v>149</v>
      </c>
      <c r="F7" s="46">
        <f t="shared" si="1"/>
        <v>59.6</v>
      </c>
      <c r="G7" s="46">
        <f t="shared" si="2"/>
        <v>59.6</v>
      </c>
      <c r="H7">
        <f t="shared" si="3"/>
        <v>149</v>
      </c>
      <c r="I7" t="str">
        <f t="shared" si="4"/>
        <v>İndirim YOK</v>
      </c>
      <c r="J7" t="str">
        <f t="shared" si="5"/>
        <v>İndirim YOK</v>
      </c>
      <c r="K7">
        <f t="shared" si="6"/>
        <v>298</v>
      </c>
    </row>
    <row r="8" spans="1:11" x14ac:dyDescent="0.25">
      <c r="A8" s="46" t="s">
        <v>80</v>
      </c>
      <c r="B8" s="46" t="s">
        <v>85</v>
      </c>
      <c r="C8" s="46">
        <v>79</v>
      </c>
      <c r="D8" s="46">
        <v>100</v>
      </c>
      <c r="E8" s="46">
        <f t="shared" si="0"/>
        <v>79</v>
      </c>
      <c r="F8" s="46">
        <f t="shared" si="1"/>
        <v>31.6</v>
      </c>
      <c r="G8" s="46">
        <f t="shared" si="2"/>
        <v>39.5</v>
      </c>
      <c r="H8">
        <f t="shared" si="3"/>
        <v>79</v>
      </c>
      <c r="I8" t="str">
        <f t="shared" si="4"/>
        <v>İndirim YOK</v>
      </c>
      <c r="J8" t="str">
        <f t="shared" si="5"/>
        <v>İndirim YOK</v>
      </c>
      <c r="K8">
        <f t="shared" si="6"/>
        <v>158</v>
      </c>
    </row>
    <row r="9" spans="1:11" x14ac:dyDescent="0.25">
      <c r="A9" s="46" t="s">
        <v>86</v>
      </c>
      <c r="B9" s="46" t="s">
        <v>81</v>
      </c>
      <c r="C9" s="46">
        <v>699</v>
      </c>
      <c r="D9" s="46">
        <v>27</v>
      </c>
      <c r="E9" s="46">
        <f t="shared" si="0"/>
        <v>699</v>
      </c>
      <c r="F9" s="46">
        <f t="shared" si="1"/>
        <v>524.25</v>
      </c>
      <c r="G9" s="46">
        <f t="shared" si="2"/>
        <v>489.29999999999995</v>
      </c>
      <c r="H9">
        <f t="shared" si="3"/>
        <v>699</v>
      </c>
      <c r="I9" t="str">
        <f t="shared" si="4"/>
        <v>İndirim YOK</v>
      </c>
      <c r="J9">
        <f t="shared" si="5"/>
        <v>349.5</v>
      </c>
      <c r="K9" t="str">
        <f t="shared" si="6"/>
        <v>İndirim YOK</v>
      </c>
    </row>
    <row r="10" spans="1:11" x14ac:dyDescent="0.25">
      <c r="A10" s="46" t="s">
        <v>86</v>
      </c>
      <c r="B10" s="46" t="s">
        <v>87</v>
      </c>
      <c r="C10" s="46">
        <v>479</v>
      </c>
      <c r="D10" s="46">
        <v>23</v>
      </c>
      <c r="E10" s="46">
        <f t="shared" si="0"/>
        <v>479</v>
      </c>
      <c r="F10" s="46">
        <f t="shared" si="1"/>
        <v>359.25</v>
      </c>
      <c r="G10" s="46">
        <f t="shared" si="2"/>
        <v>335.29999999999995</v>
      </c>
      <c r="H10">
        <f t="shared" si="3"/>
        <v>479</v>
      </c>
      <c r="I10" t="str">
        <f t="shared" si="4"/>
        <v>İndirim YOK</v>
      </c>
      <c r="J10">
        <f t="shared" si="5"/>
        <v>239.5</v>
      </c>
      <c r="K10">
        <f t="shared" si="6"/>
        <v>958</v>
      </c>
    </row>
    <row r="11" spans="1:11" x14ac:dyDescent="0.25">
      <c r="A11" s="46" t="s">
        <v>80</v>
      </c>
      <c r="B11" s="46" t="s">
        <v>84</v>
      </c>
      <c r="C11" s="46">
        <v>89</v>
      </c>
      <c r="D11" s="46">
        <v>39</v>
      </c>
      <c r="E11" s="46">
        <f t="shared" si="0"/>
        <v>89</v>
      </c>
      <c r="F11" s="46">
        <f t="shared" si="1"/>
        <v>66.75</v>
      </c>
      <c r="G11" s="46">
        <f t="shared" si="2"/>
        <v>44.5</v>
      </c>
      <c r="H11">
        <f t="shared" si="3"/>
        <v>89</v>
      </c>
      <c r="I11" t="str">
        <f t="shared" si="4"/>
        <v>İndirim YOK</v>
      </c>
      <c r="J11" t="str">
        <f t="shared" si="5"/>
        <v>İndirim YOK</v>
      </c>
      <c r="K11">
        <f t="shared" si="6"/>
        <v>178</v>
      </c>
    </row>
    <row r="12" spans="1:11" x14ac:dyDescent="0.25">
      <c r="A12" s="46" t="s">
        <v>80</v>
      </c>
      <c r="B12" s="46" t="s">
        <v>79</v>
      </c>
      <c r="C12" s="46">
        <v>110</v>
      </c>
      <c r="D12" s="46">
        <v>63</v>
      </c>
      <c r="E12" s="46">
        <f t="shared" si="0"/>
        <v>110</v>
      </c>
      <c r="F12" s="46">
        <f t="shared" si="1"/>
        <v>44</v>
      </c>
      <c r="G12" s="46">
        <f t="shared" si="2"/>
        <v>55</v>
      </c>
      <c r="H12">
        <f t="shared" si="3"/>
        <v>110</v>
      </c>
      <c r="I12" t="str">
        <f t="shared" si="4"/>
        <v>İndirim YOK</v>
      </c>
      <c r="J12" t="str">
        <f t="shared" si="5"/>
        <v>İndirim YOK</v>
      </c>
      <c r="K12" t="str">
        <f t="shared" si="6"/>
        <v>İndirim YOK</v>
      </c>
    </row>
    <row r="13" spans="1:11" x14ac:dyDescent="0.25">
      <c r="A13" s="46" t="s">
        <v>82</v>
      </c>
      <c r="B13" s="46" t="s">
        <v>87</v>
      </c>
      <c r="C13" s="46">
        <v>190</v>
      </c>
      <c r="D13" s="46">
        <v>35</v>
      </c>
      <c r="E13" s="46">
        <f t="shared" si="0"/>
        <v>190</v>
      </c>
      <c r="F13" s="46">
        <f t="shared" si="1"/>
        <v>142.5</v>
      </c>
      <c r="G13" s="46">
        <f t="shared" si="2"/>
        <v>76</v>
      </c>
      <c r="H13">
        <f t="shared" si="3"/>
        <v>190</v>
      </c>
      <c r="I13" t="str">
        <f t="shared" si="4"/>
        <v>İndirim YOK</v>
      </c>
      <c r="J13" t="str">
        <f t="shared" si="5"/>
        <v>İndirim YOK</v>
      </c>
      <c r="K13">
        <f t="shared" si="6"/>
        <v>380</v>
      </c>
    </row>
    <row r="14" spans="1:11" ht="16.5" thickBot="1" x14ac:dyDescent="0.3"/>
    <row r="15" spans="1:11" x14ac:dyDescent="0.25">
      <c r="A15" s="54" t="s">
        <v>88</v>
      </c>
      <c r="B15" s="55" t="s">
        <v>91</v>
      </c>
      <c r="C15" s="55"/>
      <c r="D15" s="55"/>
      <c r="E15" s="55"/>
      <c r="F15" s="56"/>
    </row>
    <row r="16" spans="1:11" ht="16.5" thickBot="1" x14ac:dyDescent="0.3">
      <c r="A16" s="57" t="s">
        <v>49</v>
      </c>
      <c r="B16" s="52" t="s">
        <v>90</v>
      </c>
      <c r="C16" s="52"/>
      <c r="D16" s="52"/>
      <c r="E16" s="52"/>
      <c r="F16" s="58"/>
    </row>
    <row r="17" spans="1:12" ht="16.5" thickBot="1" x14ac:dyDescent="0.3"/>
    <row r="18" spans="1:12" x14ac:dyDescent="0.25">
      <c r="A18" s="48" t="s">
        <v>92</v>
      </c>
      <c r="B18" s="49" t="s">
        <v>93</v>
      </c>
      <c r="C18" s="49"/>
      <c r="D18" s="49"/>
      <c r="E18" s="49"/>
      <c r="F18" s="49"/>
      <c r="G18" s="49"/>
      <c r="H18" s="49"/>
      <c r="I18" s="49"/>
      <c r="J18" s="50"/>
    </row>
    <row r="19" spans="1:12" ht="16.5" thickBot="1" x14ac:dyDescent="0.3">
      <c r="A19" s="51" t="s">
        <v>49</v>
      </c>
      <c r="B19" s="52" t="s">
        <v>94</v>
      </c>
      <c r="C19" s="52"/>
      <c r="D19" s="52"/>
      <c r="E19" s="52"/>
      <c r="F19" s="52"/>
      <c r="G19" s="52"/>
      <c r="H19" s="52"/>
      <c r="I19" s="52"/>
      <c r="J19" s="53"/>
    </row>
    <row r="20" spans="1:12" ht="16.5" thickBot="1" x14ac:dyDescent="0.3"/>
    <row r="21" spans="1:12" x14ac:dyDescent="0.25">
      <c r="A21" s="48" t="s">
        <v>96</v>
      </c>
      <c r="B21" s="59" t="s">
        <v>101</v>
      </c>
      <c r="C21" s="49"/>
      <c r="D21" s="49"/>
      <c r="E21" s="49"/>
      <c r="F21" s="49"/>
      <c r="G21" s="49"/>
      <c r="H21" s="49"/>
      <c r="I21" s="49"/>
      <c r="J21" s="49"/>
      <c r="K21" s="49"/>
      <c r="L21" s="50"/>
    </row>
    <row r="22" spans="1:12" ht="16.5" thickBot="1" x14ac:dyDescent="0.3">
      <c r="A22" s="51" t="s">
        <v>49</v>
      </c>
      <c r="B22" s="60" t="s">
        <v>99</v>
      </c>
      <c r="C22" s="52"/>
      <c r="D22" s="52"/>
      <c r="E22" s="52"/>
      <c r="F22" s="52"/>
      <c r="G22" s="52"/>
      <c r="H22" s="52"/>
      <c r="I22" s="52"/>
      <c r="J22" s="52"/>
      <c r="K22" s="52"/>
      <c r="L22" s="58"/>
    </row>
    <row r="23" spans="1:12" ht="16.5" thickBot="1" x14ac:dyDescent="0.3"/>
    <row r="24" spans="1:12" x14ac:dyDescent="0.25">
      <c r="A24" s="62" t="s">
        <v>100</v>
      </c>
      <c r="B24" s="49" t="s">
        <v>102</v>
      </c>
      <c r="C24" s="49"/>
      <c r="D24" s="49"/>
      <c r="E24" s="49"/>
      <c r="F24" s="49"/>
      <c r="G24" s="49"/>
      <c r="H24" s="49"/>
      <c r="I24" s="49"/>
      <c r="J24" s="50"/>
    </row>
    <row r="25" spans="1:12" ht="16.5" thickBot="1" x14ac:dyDescent="0.3">
      <c r="A25" s="63" t="s">
        <v>49</v>
      </c>
      <c r="B25" s="52" t="s">
        <v>103</v>
      </c>
      <c r="C25" s="52"/>
      <c r="D25" s="52"/>
      <c r="E25" s="52"/>
      <c r="F25" s="52"/>
      <c r="G25" s="52"/>
      <c r="H25" s="52"/>
      <c r="I25" s="52"/>
      <c r="J25" s="58"/>
    </row>
    <row r="27" spans="1:12" x14ac:dyDescent="0.25">
      <c r="A27" s="61"/>
    </row>
    <row r="28" spans="1:12" x14ac:dyDescent="0.25">
      <c r="A28" s="61"/>
    </row>
  </sheetData>
  <mergeCells count="8">
    <mergeCell ref="B22:L22"/>
    <mergeCell ref="B21:L21"/>
    <mergeCell ref="B24:J24"/>
    <mergeCell ref="B25:J25"/>
    <mergeCell ref="B15:F15"/>
    <mergeCell ref="B16:F16"/>
    <mergeCell ref="B19:I19"/>
    <mergeCell ref="B18:J18"/>
  </mergeCells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1292-F35B-4B75-9762-7F5DC06CD2F2}">
  <dimension ref="A1:M39"/>
  <sheetViews>
    <sheetView tabSelected="1" topLeftCell="A22" workbookViewId="0">
      <selection activeCell="F31" sqref="F31"/>
    </sheetView>
  </sheetViews>
  <sheetFormatPr defaultRowHeight="15.75" x14ac:dyDescent="0.25"/>
  <cols>
    <col min="1" max="1" width="13" customWidth="1"/>
    <col min="2" max="2" width="13.75" customWidth="1"/>
    <col min="3" max="3" width="14.625" customWidth="1"/>
    <col min="4" max="4" width="14.5" customWidth="1"/>
    <col min="5" max="5" width="14" customWidth="1"/>
    <col min="6" max="6" width="15.375" customWidth="1"/>
    <col min="7" max="7" width="10.5" customWidth="1"/>
    <col min="8" max="8" width="12.625" customWidth="1"/>
    <col min="9" max="9" width="12.5" customWidth="1"/>
    <col min="10" max="10" width="12.375" customWidth="1"/>
    <col min="11" max="11" width="12" customWidth="1"/>
    <col min="12" max="12" width="12.125" customWidth="1"/>
    <col min="13" max="13" width="12" customWidth="1"/>
  </cols>
  <sheetData>
    <row r="1" spans="1:13" x14ac:dyDescent="0.25">
      <c r="A1" s="45" t="s">
        <v>104</v>
      </c>
      <c r="B1" s="45" t="s">
        <v>105</v>
      </c>
      <c r="C1" s="45" t="s">
        <v>106</v>
      </c>
      <c r="D1" s="45" t="s">
        <v>107</v>
      </c>
      <c r="E1" s="45" t="s">
        <v>108</v>
      </c>
      <c r="F1" s="45" t="s">
        <v>109</v>
      </c>
      <c r="H1" s="47" t="s">
        <v>120</v>
      </c>
      <c r="I1" s="47" t="s">
        <v>121</v>
      </c>
      <c r="J1" s="47" t="s">
        <v>122</v>
      </c>
      <c r="K1" s="47" t="s">
        <v>123</v>
      </c>
      <c r="L1" s="47" t="s">
        <v>142</v>
      </c>
      <c r="M1" s="47" t="s">
        <v>143</v>
      </c>
    </row>
    <row r="2" spans="1:13" x14ac:dyDescent="0.25">
      <c r="A2" s="64" t="s">
        <v>110</v>
      </c>
      <c r="B2" s="46">
        <v>3000</v>
      </c>
      <c r="C2" s="46" t="s">
        <v>111</v>
      </c>
      <c r="D2" s="65">
        <v>1</v>
      </c>
      <c r="E2" s="66">
        <v>35900</v>
      </c>
      <c r="F2" s="68">
        <f ca="1">ROUND((TODAY()-E2)/365,0)</f>
        <v>22</v>
      </c>
      <c r="G2" s="67"/>
      <c r="H2">
        <f>IF(AND(C2="Evli",D2&gt;=1,B2&lt;2000),B2*2,B2)</f>
        <v>3000</v>
      </c>
      <c r="I2">
        <f ca="1">IF(OR(AND(C2="Bekar",B2&lt;2000),F2&gt;20),B2*2,B2)</f>
        <v>6000</v>
      </c>
      <c r="J2">
        <f ca="1">IF(AND(B2&lt;2000,C2="Bekar"),B2,IF(F2&gt;15,B2*1.5,B2*0.5))</f>
        <v>4500</v>
      </c>
      <c r="L2">
        <f>IF(A2="A*",B2,B2*2)</f>
        <v>6000</v>
      </c>
      <c r="M2">
        <f>IF(A2="????",B2*2,B2*0.5)</f>
        <v>1500</v>
      </c>
    </row>
    <row r="3" spans="1:13" x14ac:dyDescent="0.25">
      <c r="A3" s="64" t="s">
        <v>112</v>
      </c>
      <c r="B3" s="46">
        <v>1560</v>
      </c>
      <c r="C3" s="46" t="s">
        <v>111</v>
      </c>
      <c r="D3" s="65">
        <v>2</v>
      </c>
      <c r="E3" s="66">
        <v>36231</v>
      </c>
      <c r="F3" s="68">
        <f t="shared" ref="F3:F11" ca="1" si="0">ROUND((TODAY()-E3)/365,0)</f>
        <v>21</v>
      </c>
      <c r="G3" s="67"/>
      <c r="H3">
        <f t="shared" ref="H3:H11" si="1">IF(AND(C3="Evli",D3&gt;=1,B3&lt;2000),B3*2,B3)</f>
        <v>3120</v>
      </c>
      <c r="I3">
        <f t="shared" ref="I3:I11" ca="1" si="2">IF(OR(AND(C3="Bekar",B3&lt;2000),F3&gt;20),B3*2,B3)</f>
        <v>3120</v>
      </c>
      <c r="J3">
        <f t="shared" ref="J3:J11" ca="1" si="3">IF(AND(B3&lt;2000,C3="Bekar"),B3,IF(F3&gt;15,B3*1.5,B3*0.5))</f>
        <v>2340</v>
      </c>
      <c r="L3">
        <f t="shared" ref="L3:L11" si="4">IF(A3="A*",B3,B3*2)</f>
        <v>3120</v>
      </c>
      <c r="M3">
        <f t="shared" ref="M3:M11" si="5">IF(A3="????",B3*2,B3*0.5)</f>
        <v>780</v>
      </c>
    </row>
    <row r="4" spans="1:13" x14ac:dyDescent="0.25">
      <c r="A4" s="64" t="s">
        <v>113</v>
      </c>
      <c r="B4" s="46">
        <v>1560</v>
      </c>
      <c r="C4" s="46" t="s">
        <v>114</v>
      </c>
      <c r="D4" s="65">
        <v>0</v>
      </c>
      <c r="E4" s="66">
        <v>40144</v>
      </c>
      <c r="F4" s="68">
        <f t="shared" ca="1" si="0"/>
        <v>11</v>
      </c>
      <c r="G4" s="67"/>
      <c r="H4">
        <f t="shared" si="1"/>
        <v>1560</v>
      </c>
      <c r="I4">
        <f t="shared" ca="1" si="2"/>
        <v>3120</v>
      </c>
      <c r="J4">
        <f t="shared" si="3"/>
        <v>1560</v>
      </c>
      <c r="L4">
        <f t="shared" si="4"/>
        <v>3120</v>
      </c>
      <c r="M4">
        <f t="shared" si="5"/>
        <v>780</v>
      </c>
    </row>
    <row r="5" spans="1:13" x14ac:dyDescent="0.25">
      <c r="A5" s="64" t="s">
        <v>115</v>
      </c>
      <c r="B5" s="46">
        <v>1800</v>
      </c>
      <c r="C5" s="46" t="s">
        <v>111</v>
      </c>
      <c r="D5" s="65">
        <v>4</v>
      </c>
      <c r="E5" s="66">
        <v>36315</v>
      </c>
      <c r="F5" s="68">
        <f t="shared" ca="1" si="0"/>
        <v>21</v>
      </c>
      <c r="G5" s="67"/>
      <c r="H5">
        <f t="shared" si="1"/>
        <v>3600</v>
      </c>
      <c r="I5">
        <f t="shared" ca="1" si="2"/>
        <v>3600</v>
      </c>
      <c r="J5">
        <f t="shared" ca="1" si="3"/>
        <v>2700</v>
      </c>
      <c r="L5">
        <f t="shared" si="4"/>
        <v>3600</v>
      </c>
      <c r="M5">
        <f t="shared" si="5"/>
        <v>900</v>
      </c>
    </row>
    <row r="6" spans="1:13" x14ac:dyDescent="0.25">
      <c r="A6" s="64" t="s">
        <v>110</v>
      </c>
      <c r="B6" s="46">
        <v>1800</v>
      </c>
      <c r="C6" s="46" t="s">
        <v>114</v>
      </c>
      <c r="D6" s="65">
        <v>0</v>
      </c>
      <c r="E6" s="66">
        <v>39662</v>
      </c>
      <c r="F6" s="68">
        <f t="shared" ca="1" si="0"/>
        <v>12</v>
      </c>
      <c r="G6" s="67"/>
      <c r="H6">
        <f t="shared" si="1"/>
        <v>1800</v>
      </c>
      <c r="I6">
        <f t="shared" ca="1" si="2"/>
        <v>3600</v>
      </c>
      <c r="J6">
        <f t="shared" si="3"/>
        <v>1800</v>
      </c>
      <c r="L6">
        <f t="shared" si="4"/>
        <v>3600</v>
      </c>
      <c r="M6">
        <f t="shared" si="5"/>
        <v>900</v>
      </c>
    </row>
    <row r="7" spans="1:13" x14ac:dyDescent="0.25">
      <c r="A7" s="64" t="s">
        <v>116</v>
      </c>
      <c r="B7" s="46">
        <v>2200</v>
      </c>
      <c r="C7" s="46" t="s">
        <v>111</v>
      </c>
      <c r="D7" s="65">
        <v>3</v>
      </c>
      <c r="E7" s="66">
        <v>35247</v>
      </c>
      <c r="F7" s="68">
        <f t="shared" ca="1" si="0"/>
        <v>24</v>
      </c>
      <c r="G7" s="67"/>
      <c r="H7">
        <f t="shared" si="1"/>
        <v>2200</v>
      </c>
      <c r="I7">
        <f t="shared" ca="1" si="2"/>
        <v>4400</v>
      </c>
      <c r="J7">
        <f t="shared" ca="1" si="3"/>
        <v>3300</v>
      </c>
      <c r="L7">
        <f t="shared" si="4"/>
        <v>4400</v>
      </c>
      <c r="M7">
        <f t="shared" si="5"/>
        <v>1100</v>
      </c>
    </row>
    <row r="8" spans="1:13" x14ac:dyDescent="0.25">
      <c r="A8" s="64" t="s">
        <v>113</v>
      </c>
      <c r="B8" s="46">
        <v>2000</v>
      </c>
      <c r="C8" s="46" t="s">
        <v>114</v>
      </c>
      <c r="D8" s="65">
        <v>0</v>
      </c>
      <c r="E8" s="66">
        <v>35703</v>
      </c>
      <c r="F8" s="68">
        <f t="shared" ca="1" si="0"/>
        <v>23</v>
      </c>
      <c r="G8" s="67"/>
      <c r="H8">
        <f t="shared" si="1"/>
        <v>2000</v>
      </c>
      <c r="I8">
        <f t="shared" ca="1" si="2"/>
        <v>4000</v>
      </c>
      <c r="J8">
        <f t="shared" ca="1" si="3"/>
        <v>3000</v>
      </c>
      <c r="L8">
        <f t="shared" si="4"/>
        <v>4000</v>
      </c>
      <c r="M8">
        <f t="shared" si="5"/>
        <v>1000</v>
      </c>
    </row>
    <row r="9" spans="1:13" x14ac:dyDescent="0.25">
      <c r="A9" s="64" t="s">
        <v>117</v>
      </c>
      <c r="B9" s="46">
        <v>1560</v>
      </c>
      <c r="C9" s="46" t="s">
        <v>111</v>
      </c>
      <c r="D9" s="65">
        <v>2</v>
      </c>
      <c r="E9" s="66">
        <v>36719</v>
      </c>
      <c r="F9" s="68">
        <f t="shared" ca="1" si="0"/>
        <v>20</v>
      </c>
      <c r="G9" s="67"/>
      <c r="H9">
        <f t="shared" si="1"/>
        <v>3120</v>
      </c>
      <c r="I9">
        <f t="shared" ca="1" si="2"/>
        <v>1560</v>
      </c>
      <c r="J9">
        <f t="shared" ca="1" si="3"/>
        <v>2340</v>
      </c>
      <c r="L9">
        <f t="shared" si="4"/>
        <v>3120</v>
      </c>
      <c r="M9">
        <f t="shared" si="5"/>
        <v>780</v>
      </c>
    </row>
    <row r="10" spans="1:13" x14ac:dyDescent="0.25">
      <c r="A10" s="64" t="s">
        <v>118</v>
      </c>
      <c r="B10" s="46">
        <v>1560</v>
      </c>
      <c r="C10" s="46" t="s">
        <v>111</v>
      </c>
      <c r="D10" s="65">
        <v>0</v>
      </c>
      <c r="E10" s="66">
        <v>39156</v>
      </c>
      <c r="F10" s="68">
        <f t="shared" ca="1" si="0"/>
        <v>13</v>
      </c>
      <c r="G10" s="67"/>
      <c r="H10">
        <f t="shared" si="1"/>
        <v>1560</v>
      </c>
      <c r="I10">
        <f t="shared" ca="1" si="2"/>
        <v>1560</v>
      </c>
      <c r="J10">
        <f t="shared" ca="1" si="3"/>
        <v>780</v>
      </c>
      <c r="L10">
        <f t="shared" si="4"/>
        <v>3120</v>
      </c>
      <c r="M10">
        <f t="shared" si="5"/>
        <v>780</v>
      </c>
    </row>
    <row r="11" spans="1:13" x14ac:dyDescent="0.25">
      <c r="A11" s="64" t="s">
        <v>119</v>
      </c>
      <c r="B11" s="46">
        <v>2000</v>
      </c>
      <c r="C11" s="46" t="s">
        <v>114</v>
      </c>
      <c r="D11" s="65">
        <v>0</v>
      </c>
      <c r="E11" s="66">
        <v>37105</v>
      </c>
      <c r="F11" s="68">
        <f t="shared" ca="1" si="0"/>
        <v>19</v>
      </c>
      <c r="G11" s="67"/>
      <c r="H11">
        <f t="shared" si="1"/>
        <v>2000</v>
      </c>
      <c r="I11">
        <f t="shared" ca="1" si="2"/>
        <v>2000</v>
      </c>
      <c r="J11">
        <f t="shared" ca="1" si="3"/>
        <v>3000</v>
      </c>
      <c r="L11">
        <f t="shared" si="4"/>
        <v>4000</v>
      </c>
      <c r="M11">
        <f t="shared" si="5"/>
        <v>1000</v>
      </c>
    </row>
    <row r="13" spans="1:13" ht="16.5" thickBot="1" x14ac:dyDescent="0.3">
      <c r="A13" s="37"/>
      <c r="B13" s="37"/>
      <c r="C13" s="37"/>
      <c r="D13" s="37"/>
      <c r="E13" s="37"/>
      <c r="F13" s="37"/>
    </row>
    <row r="14" spans="1:13" ht="16.5" thickBot="1" x14ac:dyDescent="0.3">
      <c r="A14" s="37"/>
      <c r="B14" s="37"/>
      <c r="C14" s="69" t="s">
        <v>130</v>
      </c>
      <c r="D14" s="41" t="s">
        <v>127</v>
      </c>
      <c r="E14" s="42"/>
      <c r="F14" s="70"/>
    </row>
    <row r="15" spans="1:13" ht="16.5" thickBot="1" x14ac:dyDescent="0.3">
      <c r="A15" s="11" t="s">
        <v>125</v>
      </c>
      <c r="B15" s="12"/>
      <c r="C15" s="69" t="s">
        <v>126</v>
      </c>
      <c r="D15" s="41" t="s">
        <v>128</v>
      </c>
      <c r="E15" s="42"/>
      <c r="F15" s="70"/>
    </row>
    <row r="16" spans="1:13" ht="16.5" thickBot="1" x14ac:dyDescent="0.3">
      <c r="A16" s="37"/>
      <c r="B16" s="37"/>
      <c r="C16" s="71" t="s">
        <v>131</v>
      </c>
      <c r="D16" s="72"/>
      <c r="E16" s="41" t="s">
        <v>129</v>
      </c>
      <c r="F16" s="42"/>
    </row>
    <row r="18" spans="1:12" ht="16.5" thickBot="1" x14ac:dyDescent="0.3"/>
    <row r="19" spans="1:12" ht="16.5" thickBot="1" x14ac:dyDescent="0.3">
      <c r="A19" s="43" t="s">
        <v>124</v>
      </c>
      <c r="B19" s="11" t="s">
        <v>132</v>
      </c>
      <c r="C19" s="12"/>
      <c r="D19" s="12"/>
      <c r="E19" s="12"/>
      <c r="F19" s="12"/>
      <c r="G19" s="12"/>
      <c r="H19" s="12"/>
      <c r="I19" s="12"/>
      <c r="J19" s="13"/>
    </row>
    <row r="20" spans="1:12" ht="16.5" thickBot="1" x14ac:dyDescent="0.3">
      <c r="A20" s="43" t="s">
        <v>89</v>
      </c>
      <c r="B20" s="52" t="s">
        <v>133</v>
      </c>
      <c r="C20" s="52"/>
      <c r="D20" s="52"/>
      <c r="E20" s="52"/>
      <c r="F20" s="52"/>
      <c r="G20" s="52"/>
      <c r="H20" s="52"/>
      <c r="I20" s="58"/>
    </row>
    <row r="22" spans="1:12" ht="16.5" thickBot="1" x14ac:dyDescent="0.3"/>
    <row r="23" spans="1:12" ht="16.5" thickBot="1" x14ac:dyDescent="0.3">
      <c r="A23" s="43" t="s">
        <v>134</v>
      </c>
      <c r="B23" s="11" t="s">
        <v>135</v>
      </c>
      <c r="C23" s="12"/>
      <c r="D23" s="12"/>
      <c r="E23" s="12"/>
      <c r="F23" s="12"/>
      <c r="G23" s="12"/>
      <c r="H23" s="12"/>
      <c r="I23" s="12"/>
      <c r="J23" s="12"/>
      <c r="K23" s="13"/>
    </row>
    <row r="24" spans="1:12" ht="16.5" thickBot="1" x14ac:dyDescent="0.3">
      <c r="A24" s="43" t="s">
        <v>89</v>
      </c>
      <c r="B24" s="41" t="s">
        <v>136</v>
      </c>
      <c r="C24" s="44"/>
      <c r="D24" s="44"/>
      <c r="E24" s="44"/>
      <c r="F24" s="44"/>
      <c r="G24" s="44"/>
      <c r="H24" s="44"/>
      <c r="I24" s="44"/>
      <c r="J24" s="44"/>
      <c r="K24" s="42"/>
    </row>
    <row r="25" spans="1:12" x14ac:dyDescent="0.25">
      <c r="A25" s="1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2" ht="16.5" thickBot="1" x14ac:dyDescent="0.3"/>
    <row r="27" spans="1:12" ht="16.5" thickBot="1" x14ac:dyDescent="0.3">
      <c r="A27" s="48" t="s">
        <v>137</v>
      </c>
      <c r="B27" s="11" t="s">
        <v>139</v>
      </c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1:12" ht="16.5" thickBot="1" x14ac:dyDescent="0.3">
      <c r="A28" s="43" t="s">
        <v>89</v>
      </c>
      <c r="B28" s="52" t="s">
        <v>138</v>
      </c>
      <c r="C28" s="52"/>
      <c r="D28" s="52"/>
      <c r="E28" s="52"/>
      <c r="F28" s="52"/>
      <c r="G28" s="52"/>
      <c r="H28" s="52"/>
      <c r="I28" s="52"/>
      <c r="J28" s="52"/>
      <c r="K28" s="52"/>
      <c r="L28" s="58"/>
    </row>
    <row r="31" spans="1:12" x14ac:dyDescent="0.25">
      <c r="B31" s="37" t="s">
        <v>144</v>
      </c>
      <c r="C31" s="37"/>
      <c r="D31" s="37"/>
      <c r="E31" s="37"/>
      <c r="F31" s="37"/>
    </row>
    <row r="32" spans="1:12" x14ac:dyDescent="0.25">
      <c r="B32" s="39" t="s">
        <v>145</v>
      </c>
      <c r="C32" s="37"/>
      <c r="D32" s="37"/>
      <c r="E32" s="37"/>
      <c r="F32" s="37"/>
    </row>
    <row r="33" spans="2:6" x14ac:dyDescent="0.25">
      <c r="B33" s="37"/>
      <c r="C33" s="37"/>
      <c r="D33" s="37"/>
      <c r="E33" s="37"/>
      <c r="F33" s="37"/>
    </row>
    <row r="34" spans="2:6" x14ac:dyDescent="0.25">
      <c r="B34" s="37"/>
      <c r="C34" s="37"/>
      <c r="D34" s="37"/>
      <c r="E34" s="37"/>
      <c r="F34" s="37"/>
    </row>
    <row r="35" spans="2:6" x14ac:dyDescent="0.25">
      <c r="B35" s="37" t="s">
        <v>140</v>
      </c>
      <c r="C35" s="37"/>
      <c r="D35" s="37"/>
      <c r="E35" s="37"/>
      <c r="F35" s="37"/>
    </row>
    <row r="36" spans="2:6" x14ac:dyDescent="0.25">
      <c r="B36" s="39" t="s">
        <v>147</v>
      </c>
      <c r="C36" s="37"/>
      <c r="D36" s="37"/>
      <c r="E36" s="37"/>
      <c r="F36" s="37"/>
    </row>
    <row r="37" spans="2:6" x14ac:dyDescent="0.25">
      <c r="B37" s="37"/>
      <c r="C37" s="37"/>
      <c r="D37" s="37"/>
      <c r="E37" s="37"/>
      <c r="F37" s="37"/>
    </row>
    <row r="38" spans="2:6" x14ac:dyDescent="0.25">
      <c r="B38" s="37" t="s">
        <v>141</v>
      </c>
      <c r="C38" s="37"/>
      <c r="D38" s="37"/>
      <c r="E38" s="37"/>
      <c r="F38" s="37"/>
    </row>
    <row r="39" spans="2:6" x14ac:dyDescent="0.25">
      <c r="B39" s="39" t="s">
        <v>146</v>
      </c>
      <c r="C39" s="37"/>
      <c r="D39" s="37"/>
      <c r="E39" s="37"/>
      <c r="F39" s="37"/>
    </row>
  </sheetData>
  <mergeCells count="11">
    <mergeCell ref="B28:L28"/>
    <mergeCell ref="B27:L27"/>
    <mergeCell ref="B20:I20"/>
    <mergeCell ref="B19:J19"/>
    <mergeCell ref="B23:K23"/>
    <mergeCell ref="B24:K24"/>
    <mergeCell ref="A15:B15"/>
    <mergeCell ref="C16:D16"/>
    <mergeCell ref="E16:F16"/>
    <mergeCell ref="D15:E15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Mantıksal Fonksiyonlar</vt:lpstr>
      <vt:lpstr>OLAYI KAVRAMA</vt:lpstr>
      <vt:lpstr>BASİT ÖRNEK</vt:lpstr>
      <vt:lpstr>VE , YADA FONKSİYONU</vt:lpstr>
      <vt:lpstr>ÖRNEKLER-1</vt:lpstr>
      <vt:lpstr>ÖRNEKLER-2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2020-05-27T20:03:49Z</dcterms:created>
  <dcterms:modified xsi:type="dcterms:W3CDTF">2020-05-28T00:22:53Z</dcterms:modified>
</cp:coreProperties>
</file>