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LENOVO\Desktop\Elektronik Hesap Tabloları NOTLARI\"/>
    </mc:Choice>
  </mc:AlternateContent>
  <xr:revisionPtr revIDLastSave="0" documentId="13_ncr:1_{3DAD9128-917F-40F6-A310-4A18568124AB}" xr6:coauthVersionLast="45" xr6:coauthVersionMax="45" xr10:uidLastSave="{00000000-0000-0000-0000-000000000000}"/>
  <bookViews>
    <workbookView xWindow="-120" yWindow="-120" windowWidth="19440" windowHeight="10440" activeTab="1" xr2:uid="{00000000-000D-0000-FFFF-FFFF00000000}"/>
  </bookViews>
  <sheets>
    <sheet name="metin fonksiyonları" sheetId="1" r:id="rId1"/>
    <sheet name="örnek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C141" i="1"/>
  <c r="C136" i="1"/>
  <c r="F131" i="1"/>
  <c r="F126" i="1"/>
  <c r="F121" i="1"/>
  <c r="C116" i="1"/>
  <c r="C111" i="1"/>
  <c r="D106" i="1"/>
  <c r="D101" i="1"/>
  <c r="D96" i="1"/>
  <c r="D91" i="1"/>
  <c r="C86" i="1"/>
  <c r="B81" i="1"/>
  <c r="B76" i="1"/>
  <c r="K71" i="1"/>
  <c r="E71" i="1"/>
  <c r="I66" i="1"/>
  <c r="D66" i="1"/>
  <c r="G61" i="1"/>
  <c r="C61" i="1"/>
  <c r="G56" i="1"/>
  <c r="C56" i="1"/>
  <c r="J51" i="1"/>
  <c r="C51" i="1"/>
  <c r="J46" i="1"/>
  <c r="C46" i="1"/>
  <c r="J41" i="1"/>
  <c r="C41" i="1"/>
  <c r="J36" i="1"/>
  <c r="C36" i="1"/>
  <c r="J31" i="1"/>
  <c r="H28" i="1"/>
  <c r="F25" i="1"/>
  <c r="D28" i="1"/>
  <c r="D25" i="1"/>
  <c r="D31" i="1"/>
</calcChain>
</file>

<file path=xl/sharedStrings.xml><?xml version="1.0" encoding="utf-8"?>
<sst xmlns="http://schemas.openxmlformats.org/spreadsheetml/2006/main" count="345" uniqueCount="240">
  <si>
    <t>Metin Fonksiyonları</t>
  </si>
  <si>
    <t>BİRLEŞTİR</t>
  </si>
  <si>
    <t>Birden fazla metni aynı hücrede birleştirir</t>
  </si>
  <si>
    <t>BUL</t>
  </si>
  <si>
    <t>Bir metin içerisinden başka bir metni arayarak aranan metnin sıra numarasını verir.
Büyük Küçük harf duyarlıdır.</t>
  </si>
  <si>
    <t>MBUL</t>
  </si>
  <si>
    <t>Bir metin içerisinden başka bir metni arayarak aranan metnin sıra numarasını verir</t>
  </si>
  <si>
    <t>BÜYÜKHARF</t>
  </si>
  <si>
    <t>Metni büyükharfe çevirir</t>
  </si>
  <si>
    <t>KÜÇÜKHARF</t>
  </si>
  <si>
    <t>Metni küçükharfe çevirir</t>
  </si>
  <si>
    <t>KIRP</t>
  </si>
  <si>
    <t>Metinlerdeki birden fazla boşlukları kaldırır</t>
  </si>
  <si>
    <t>DEĞİŞTİR</t>
  </si>
  <si>
    <t>Bir metnin içinde belli bir karakterden başlayarak belli sayıda metni başka bir metinle değiştirir</t>
  </si>
  <si>
    <t>DAMGA</t>
  </si>
  <si>
    <t>Sıra numarası verilen bir karakterin ASCII kodlama tablosundaki karşılığını verir</t>
  </si>
  <si>
    <t>KOD</t>
  </si>
  <si>
    <t>Bir Karakterin ASCII kodlama tablosundaki sıra numarasını verir</t>
  </si>
  <si>
    <t>M</t>
  </si>
  <si>
    <t>Başvurduğu hücre metin içeriyorsa metin değilse boş değer verir</t>
  </si>
  <si>
    <t>ÖZDEŞ</t>
  </si>
  <si>
    <t>İki metni karşılaştırı. Metinler tıpatıp aynıysa DOĞRU, değilse YANLIŞ değerini verir</t>
  </si>
  <si>
    <t>PARÇAAL</t>
  </si>
  <si>
    <t>Bir metnin belli Bir karakterinden başlayarak belli sayıda karakterini almak için kullanılır</t>
  </si>
  <si>
    <t>SAĞDAN</t>
  </si>
  <si>
    <t>Bir metnin sağ tarafından belli sayıda karakterini alır</t>
  </si>
  <si>
    <t>SOLDAN</t>
  </si>
  <si>
    <t>Bir metnin sol tarafından belli sayıda karakterini alır</t>
  </si>
  <si>
    <t>SAYIYAÇEVİR</t>
  </si>
  <si>
    <t>Metin şeklinde görülen sayısal değerleri sayıya dönüştürür</t>
  </si>
  <si>
    <t>UZUNLUK</t>
  </si>
  <si>
    <t>Bir metindeki toplam karakter sayısını bulur</t>
  </si>
  <si>
    <t>YAZIM.DÜZENİ</t>
  </si>
  <si>
    <t>Metindeki her karakterin ilk harfini büyük yapar</t>
  </si>
  <si>
    <t>YERİNEKOY</t>
  </si>
  <si>
    <t>Bir metnin içinde bir karakter yada karakter grubunu bir başka karakter yada karakter grubuyla değiştirir</t>
  </si>
  <si>
    <t>YİNELE</t>
  </si>
  <si>
    <t>Bir metnin istenen sayıda yineler</t>
  </si>
  <si>
    <t>ÖRNEKLER</t>
  </si>
  <si>
    <t>Hasan ile Yakubu birleştiriniz</t>
  </si>
  <si>
    <t>Hasan</t>
  </si>
  <si>
    <t>Yakup</t>
  </si>
  <si>
    <t>ÖRNEK</t>
  </si>
  <si>
    <t>ÖRNEK-1</t>
  </si>
  <si>
    <t>FORMÜL</t>
  </si>
  <si>
    <t>=BİRLEŞTİR(B25;C25)</t>
  </si>
  <si>
    <t>ÖRNEK-2</t>
  </si>
  <si>
    <t>Hasan ile Yakubun aralarına boşluk koyarak birleştiriniz</t>
  </si>
  <si>
    <t>ÖRNEK-3</t>
  </si>
  <si>
    <t>=B30&amp;" "&amp;C30</t>
  </si>
  <si>
    <t>Birleştirme ayracıyla Hasan ile Yakubu birleştirin aralarına boşluk koyunuz</t>
  </si>
  <si>
    <t>ÇÖZÜM</t>
  </si>
  <si>
    <t>=BİRLEŞTİR(B28;" ";C28)</t>
  </si>
  <si>
    <t>Direk hücreye gitmeden el ile yazarakda birleştirme işlemi yapılır</t>
  </si>
  <si>
    <t>=BİRLEŞTİR("Hasan";"Yakup")</t>
  </si>
  <si>
    <t>=BİRLEŞTİR("Hasan";" ";"Yakup")</t>
  </si>
  <si>
    <t>Hücreye gitmeden işlem yapma</t>
  </si>
  <si>
    <t>="Hasan"&amp;" "&amp;"Yakup"</t>
  </si>
  <si>
    <t>Yakup metninin içerisinde "a" kaçıncı sıradadır.(Büyük küçük harf duyarlıdır)</t>
  </si>
  <si>
    <t>=BUL("a";B36)</t>
  </si>
  <si>
    <t>Yakup metninin içerisinde "k" kaçıncı sıradadır (büyük küçük harf duyarsızdır)</t>
  </si>
  <si>
    <t>=BUL("a";"Yakup")</t>
  </si>
  <si>
    <t>=MBUL("K";B41)</t>
  </si>
  <si>
    <t>=MBUL("K";"Yakup")</t>
  </si>
  <si>
    <t>SORU-1</t>
  </si>
  <si>
    <t>Yattara</t>
  </si>
  <si>
    <t>"Yattara metninde "a" harfi 3. heceden sonra hangi hecede geçmektedir?</t>
  </si>
  <si>
    <t>=BUL("a";B46;3)</t>
  </si>
  <si>
    <t>=BUL("a";"Yattara";3)</t>
  </si>
  <si>
    <t>Soru-2</t>
  </si>
  <si>
    <t>"YattArA" metninde "a" harfi 3. heceden sonra hangi hecede geçmektedir?</t>
  </si>
  <si>
    <t>YattArA</t>
  </si>
  <si>
    <t>=MBUL("a";B51;3)</t>
  </si>
  <si>
    <t>=MBUL("a";"YattArA";3)</t>
  </si>
  <si>
    <t xml:space="preserve">"yakup" metninin hepsini büyük harf yapın </t>
  </si>
  <si>
    <t>yakup</t>
  </si>
  <si>
    <t>=BÜYÜKHARF(B56)</t>
  </si>
  <si>
    <t>=BÜYÜKHARF("yakup")</t>
  </si>
  <si>
    <t xml:space="preserve">"YAKUP" metninin hepsini küçük harf yapın </t>
  </si>
  <si>
    <t>YAKUP</t>
  </si>
  <si>
    <t>=KÜÇÜKHARF(B61)</t>
  </si>
  <si>
    <t>=KÜÇÜKHARF("YAKUP")</t>
  </si>
  <si>
    <t xml:space="preserve">"yakup şekerci" metninde isim ve soyisimlerin ilk harflerini büyük yazın </t>
  </si>
  <si>
    <t>yakup sekerci</t>
  </si>
  <si>
    <t>=YAZIM.DÜZENİ(B66)</t>
  </si>
  <si>
    <t>=YAZIM.DÜZENİ("yakup sekerci")</t>
  </si>
  <si>
    <t>"Yakup               Sekerci" metninde isim ve soyisimin arasındaki boşluğu tek boşluk yapınız</t>
  </si>
  <si>
    <t>Yakup               Sekerci</t>
  </si>
  <si>
    <t>=KIRP(B71)</t>
  </si>
  <si>
    <t>=KIRP("Yakup               Sekerci")</t>
  </si>
  <si>
    <t>Ascıı kodlama toblosunda 111. karakter hangisidir?</t>
  </si>
  <si>
    <t>=DAMGA(111)</t>
  </si>
  <si>
    <t>"o" harfinin ascıı kodlama tablosundaki sırası kaçtır?</t>
  </si>
  <si>
    <t>=KOD("o")</t>
  </si>
  <si>
    <t>B86 HÜCRESİNDE METİN OLDUĞUNU BELİRTİNİZ</t>
  </si>
  <si>
    <t>=M(B86)</t>
  </si>
  <si>
    <t>Yakup Şekerci</t>
  </si>
  <si>
    <t>FÖRMÜL</t>
  </si>
  <si>
    <t>=ÖZDEŞ(B91;"yakup şekerci")</t>
  </si>
  <si>
    <t>B91 deki metin ile "yakup sekerci" kelimesinin aynı olmadığını ispatlayınız(Büyük küçük harf duyarlıdır)</t>
  </si>
  <si>
    <t>"YakupŞekerci" metninin sağdan 3 karakterini alınız</t>
  </si>
  <si>
    <t>YakupSekerci</t>
  </si>
  <si>
    <t>=SAĞDAN(B96;3)</t>
  </si>
  <si>
    <t>"YakupSekerci" metninin soldan 3 karakterini alınız</t>
  </si>
  <si>
    <t>=SOLDAN(B101;3)</t>
  </si>
  <si>
    <t>YakulSekerci</t>
  </si>
  <si>
    <t>"YakulSekerci" metninindeki "l" harfini p ile değiştiriniz (eskimetin;değiştireceğimiz harfin metindeki sırası;saymaya nerden başlasın)</t>
  </si>
  <si>
    <t>=DEĞİŞTİR(B106;5;1;"p")</t>
  </si>
  <si>
    <t>SORU-2</t>
  </si>
  <si>
    <t>"PARÇAAL" metninden "PARÇALA" metnini üretiniz ve küçük harf yapınız ve sonucunu par yapınız ?</t>
  </si>
  <si>
    <t>=SOLDAN(KÜÇÜKHARF(DEĞİŞTİR(B111;6;7;"LA"));3)</t>
  </si>
  <si>
    <t>=SAYIYAÇEVİR(B116)</t>
  </si>
  <si>
    <t>15TL'yi para biriminde gösterilen değeri sayıya çeviriniz ( BİR METİNDE SAYILAR SAĞA METİNLER SOLA HİZALANIR!)</t>
  </si>
  <si>
    <t>"Yakup Şekerci Çok İyi Bir İnsandır." metninde geçen karakter sayısı kaçtır?</t>
  </si>
  <si>
    <t>Yakup Şekerci Çok İyi Bir İnsandır.</t>
  </si>
  <si>
    <t>=UZUNLUK(B121)</t>
  </si>
  <si>
    <t>"Yakup Şekerci Çok İyi Bir İnsandır." metnini 2 kere yineleyiniz</t>
  </si>
  <si>
    <t>=YİNELE(B126;2)</t>
  </si>
  <si>
    <t>"Yakup Şekerci Çok İyi Bir İnsandır." Metnindeki yakub yerine "Ahmet" 'i koyunuz (değiştirmek istediğimiz hücre seçimi yapılır. Eski değeri yazılır sonra yeni değeri yazılır en sonda yineleme sayısı yazılır)</t>
  </si>
  <si>
    <t>=YERİNEKOY(B131;"Yakup";"Ahmet";1)</t>
  </si>
  <si>
    <t>"Özdeş" metnini kullanarak "Kardeş" metnini üretiniz</t>
  </si>
  <si>
    <t>Özdeş</t>
  </si>
  <si>
    <t>=YERİNEKOY(B136;"Öz";"Kar")</t>
  </si>
  <si>
    <t>"Özdeş" metnini kullanarak "Kardeşlik" metnini türetiniz</t>
  </si>
  <si>
    <t>=BİRLEŞTİR(YERİNEKOY(B141;"Öz";"Kar");"lik")</t>
  </si>
  <si>
    <t>ÖğrenciNo</t>
  </si>
  <si>
    <t>Adı Soyadı</t>
  </si>
  <si>
    <t>1.Vize</t>
  </si>
  <si>
    <t>Yarıyıl</t>
  </si>
  <si>
    <t>Ortalama</t>
  </si>
  <si>
    <t>T Skoru</t>
  </si>
  <si>
    <t>Harf Notu</t>
  </si>
  <si>
    <t>4'lü Sistemde Karşılığı</t>
  </si>
  <si>
    <t>Rıfkı Emre Toto</t>
  </si>
  <si>
    <t>Girmedi</t>
  </si>
  <si>
    <t>Ahmet Vural</t>
  </si>
  <si>
    <t>Zeynep Akgün</t>
  </si>
  <si>
    <t>Münevver Elana</t>
  </si>
  <si>
    <t>Sevda Çalış</t>
  </si>
  <si>
    <t>Emine Aksoy</t>
  </si>
  <si>
    <t>Sadiye Bayrakkızo</t>
  </si>
  <si>
    <t>Serap Erem</t>
  </si>
  <si>
    <t>Ercan Acar</t>
  </si>
  <si>
    <t>Cahit Tanrıbil</t>
  </si>
  <si>
    <t>Şule Yüksel</t>
  </si>
  <si>
    <t>Hasan Alıçpınar</t>
  </si>
  <si>
    <t>Sultan Bozkurt</t>
  </si>
  <si>
    <t>Ali Dursun</t>
  </si>
  <si>
    <t>Kıvanç Demiroglu</t>
  </si>
  <si>
    <t>Gülsüm Baktemur</t>
  </si>
  <si>
    <t>Cumaali Kalkan</t>
  </si>
  <si>
    <t>Abdullah Vural</t>
  </si>
  <si>
    <t>Şevki Ustaömeroğlu</t>
  </si>
  <si>
    <t>Esra Erol</t>
  </si>
  <si>
    <t>Özkan Çakıcı</t>
  </si>
  <si>
    <t>Sibel Çelik</t>
  </si>
  <si>
    <t>Erkan Bayram</t>
  </si>
  <si>
    <t>Tayfur Torun</t>
  </si>
  <si>
    <t>Yetkin Şekerci</t>
  </si>
  <si>
    <t>Ebru Kasımoğlu</t>
  </si>
  <si>
    <t>Leyla Şen</t>
  </si>
  <si>
    <t>Emel Türkan</t>
  </si>
  <si>
    <t>Bayram Musluoğlu</t>
  </si>
  <si>
    <t>Eylem Toraman</t>
  </si>
  <si>
    <t>Ahmet Önder</t>
  </si>
  <si>
    <t>Derya Ehli</t>
  </si>
  <si>
    <t>Hidayet Demir</t>
  </si>
  <si>
    <t>Fatma Özer</t>
  </si>
  <si>
    <t>Şaban Yetim</t>
  </si>
  <si>
    <t>Hacı Ali Akten</t>
  </si>
  <si>
    <t>Tufan Aybar</t>
  </si>
  <si>
    <t>Ayşe Nur</t>
  </si>
  <si>
    <t>Derya Arslan</t>
  </si>
  <si>
    <t>Yeliz Soydan</t>
  </si>
  <si>
    <t>Zehra Saitoğlu</t>
  </si>
  <si>
    <t>Nilüfer Ayıboğan</t>
  </si>
  <si>
    <t>Hanife İnci</t>
  </si>
  <si>
    <t>Erdal Tan</t>
  </si>
  <si>
    <t>Gürcan Arslan</t>
  </si>
  <si>
    <t>Bilal Oğuz</t>
  </si>
  <si>
    <t>Eda Kamber</t>
  </si>
  <si>
    <t>Necip Fazil</t>
  </si>
  <si>
    <t>Fahri Punar</t>
  </si>
  <si>
    <t>Denizer Aksoy</t>
  </si>
  <si>
    <t>Murat Kaleli</t>
  </si>
  <si>
    <t>Cengiz Budak</t>
  </si>
  <si>
    <t>Kübra Şebnem</t>
  </si>
  <si>
    <t>Eda Yıldız</t>
  </si>
  <si>
    <t>Serap Terzioğlu</t>
  </si>
  <si>
    <t>Bahattin Güneyin</t>
  </si>
  <si>
    <t>Özge Akarsu</t>
  </si>
  <si>
    <t>Betül Özmen</t>
  </si>
  <si>
    <t>Elif Yavuz</t>
  </si>
  <si>
    <t>Eda Nur</t>
  </si>
  <si>
    <t>Yaşar Kobya</t>
  </si>
  <si>
    <t>Hatice Eren</t>
  </si>
  <si>
    <t>Tahsin Aras</t>
  </si>
  <si>
    <t>Gülizar Başova</t>
  </si>
  <si>
    <t>Kadri Babagil</t>
  </si>
  <si>
    <t>Sabahattin Mamuk</t>
  </si>
  <si>
    <t>Özgür Yıldız</t>
  </si>
  <si>
    <t>Hasan Türkel</t>
  </si>
  <si>
    <t>Harun Deneri</t>
  </si>
  <si>
    <t>Cuma Türkmen</t>
  </si>
  <si>
    <t>Sema Çakıroğlu</t>
  </si>
  <si>
    <t>Cemal Özmen</t>
  </si>
  <si>
    <t>Ayşegül Bekçi</t>
  </si>
  <si>
    <t>Murat Eyiip</t>
  </si>
  <si>
    <t>Aslı Yılmaz</t>
  </si>
  <si>
    <t>Mehmet Şirin</t>
  </si>
  <si>
    <t>Mehmet Koç</t>
  </si>
  <si>
    <t>Gülay Karalar</t>
  </si>
  <si>
    <t>İsmail Kalkan</t>
  </si>
  <si>
    <t>Tansu Aygün</t>
  </si>
  <si>
    <t>Beyza Usta</t>
  </si>
  <si>
    <t>Ayşenur Özlü</t>
  </si>
  <si>
    <t>Esra Gürsoy</t>
  </si>
  <si>
    <t>Elif Öztürk</t>
  </si>
  <si>
    <t>Seyhan Gürkan</t>
  </si>
  <si>
    <t>Neşe Hekimoğlu</t>
  </si>
  <si>
    <t>Meryem Koç</t>
  </si>
  <si>
    <t>Ayşe Çetinkaya</t>
  </si>
  <si>
    <t>Turgay Yazıcı</t>
  </si>
  <si>
    <t>Mehmet Fatih</t>
  </si>
  <si>
    <t>Hüseyin Aksungur</t>
  </si>
  <si>
    <t>Güneş Atlı</t>
  </si>
  <si>
    <t>Mehmet Gezer</t>
  </si>
  <si>
    <t>Efsun Gergin</t>
  </si>
  <si>
    <t>Aykut Bozkaya</t>
  </si>
  <si>
    <t>Cemile Bakır</t>
  </si>
  <si>
    <t>Fatih Gözütok</t>
  </si>
  <si>
    <t>Hasan Çimendor</t>
  </si>
  <si>
    <t>Orhan Ayan</t>
  </si>
  <si>
    <t>AD</t>
  </si>
  <si>
    <t>SOYAD</t>
  </si>
  <si>
    <t>ADI AYIRMA</t>
  </si>
  <si>
    <t>=PARÇAAL(B2;1;BUL(" ";B2))</t>
  </si>
  <si>
    <t>SOYADI AYIRMA</t>
  </si>
  <si>
    <t>=PARÇAAL(B2;(BUL(" ";B2;1)+1);25)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</si>
</sst>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₺&quot;* #,##0.00_-;\-&quot;₺&quot;* #,##0.00_-;_-&quot;₺&quot;* &quot;-&quot;??_-;_-@_-"/>
    <numFmt numFmtId="165" formatCode="&quot;₺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name val="Arial Tur"/>
      <charset val="162"/>
    </font>
    <font>
      <b/>
      <sz val="11"/>
      <color rgb="FFFF0000"/>
      <name val="Calibri"/>
      <family val="2"/>
      <charset val="162"/>
      <scheme val="minor"/>
    </font>
    <font>
      <b/>
      <sz val="11"/>
      <name val="Times New Roman"/>
      <family val="1"/>
    </font>
    <font>
      <b/>
      <sz val="11"/>
      <name val="Times New Roman"/>
      <family val="1"/>
      <charset val="162"/>
    </font>
    <font>
      <sz val="11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1" xfId="2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9" xfId="0" applyFont="1" applyBorder="1"/>
    <xf numFmtId="0" fontId="3" fillId="0" borderId="5" xfId="0" applyFont="1" applyBorder="1" applyAlignment="1">
      <alignment horizontal="center"/>
    </xf>
    <xf numFmtId="0" fontId="3" fillId="0" borderId="6" xfId="0" quotePrefix="1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5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3" fillId="0" borderId="9" xfId="0" quotePrefix="1" applyFont="1" applyBorder="1" applyAlignment="1">
      <alignment horizontal="center"/>
    </xf>
    <xf numFmtId="0" fontId="3" fillId="0" borderId="4" xfId="0" applyFont="1" applyBorder="1"/>
    <xf numFmtId="0" fontId="3" fillId="0" borderId="2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3" xfId="0" applyFont="1" applyBorder="1"/>
    <xf numFmtId="0" fontId="3" fillId="0" borderId="7" xfId="0" quotePrefix="1" applyFont="1" applyBorder="1" applyAlignment="1">
      <alignment horizontal="center"/>
    </xf>
    <xf numFmtId="0" fontId="3" fillId="0" borderId="5" xfId="0" quotePrefix="1" applyFont="1" applyBorder="1"/>
    <xf numFmtId="0" fontId="3" fillId="0" borderId="6" xfId="0" quotePrefix="1" applyFont="1" applyBorder="1" applyAlignment="1">
      <alignment horizontal="center"/>
    </xf>
    <xf numFmtId="0" fontId="3" fillId="0" borderId="6" xfId="0" quotePrefix="1" applyFont="1" applyBorder="1"/>
    <xf numFmtId="0" fontId="3" fillId="0" borderId="6" xfId="0" quotePrefix="1" applyFont="1" applyBorder="1" applyAlignment="1"/>
    <xf numFmtId="165" fontId="3" fillId="0" borderId="3" xfId="1" applyNumberFormat="1" applyFont="1" applyBorder="1" applyAlignment="1">
      <alignment horizontal="center"/>
    </xf>
    <xf numFmtId="165" fontId="3" fillId="0" borderId="4" xfId="1" applyNumberFormat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0" xfId="1" applyFont="1" applyBorder="1"/>
    <xf numFmtId="0" fontId="6" fillId="0" borderId="0" xfId="3" applyFont="1"/>
    <xf numFmtId="0" fontId="6" fillId="0" borderId="0" xfId="3" applyFont="1" applyAlignment="1">
      <alignment horizontal="center"/>
    </xf>
    <xf numFmtId="0" fontId="7" fillId="0" borderId="0" xfId="0" applyFont="1"/>
    <xf numFmtId="0" fontId="8" fillId="0" borderId="0" xfId="3" applyFont="1"/>
    <xf numFmtId="0" fontId="9" fillId="0" borderId="0" xfId="3" applyFont="1" applyAlignment="1">
      <alignment horizontal="center" wrapText="1"/>
    </xf>
    <xf numFmtId="0" fontId="4" fillId="0" borderId="0" xfId="3" applyAlignment="1">
      <alignment horizontal="center"/>
    </xf>
    <xf numFmtId="0" fontId="8" fillId="0" borderId="0" xfId="3" applyFont="1" applyAlignment="1">
      <alignment horizontal="center"/>
    </xf>
    <xf numFmtId="0" fontId="10" fillId="0" borderId="0" xfId="0" applyFont="1"/>
    <xf numFmtId="0" fontId="10" fillId="0" borderId="0" xfId="0" applyFont="1" applyFill="1"/>
    <xf numFmtId="0" fontId="7" fillId="0" borderId="0" xfId="0" applyFont="1" applyFill="1"/>
    <xf numFmtId="0" fontId="8" fillId="0" borderId="0" xfId="3" quotePrefix="1" applyFont="1"/>
  </cellXfs>
  <cellStyles count="4">
    <cellStyle name="Başlık 1" xfId="2" builtinId="16"/>
    <cellStyle name="Normal" xfId="0" builtinId="0"/>
    <cellStyle name="Normal 2" xfId="3" xr:uid="{86E58AB1-70BB-43BA-B337-F2E7C8EF986D}"/>
    <cellStyle name="ParaBirimi" xfId="1" builtinId="4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34</xdr:row>
      <xdr:rowOff>180976</xdr:rowOff>
    </xdr:from>
    <xdr:to>
      <xdr:col>16</xdr:col>
      <xdr:colOff>552450</xdr:colOff>
      <xdr:row>40</xdr:row>
      <xdr:rowOff>161926</xdr:rowOff>
    </xdr:to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DE722690-F405-4E85-8AFA-F9B5E31F0F5B}"/>
            </a:ext>
          </a:extLst>
        </xdr:cNvPr>
        <xdr:cNvSpPr txBox="1"/>
      </xdr:nvSpPr>
      <xdr:spPr>
        <a:xfrm>
          <a:off x="8362950" y="6781801"/>
          <a:ext cx="226695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BİRDEN</a:t>
          </a:r>
          <a:r>
            <a:rPr lang="tr-TR" sz="1100" b="1" baseline="0"/>
            <a:t> FAZLA KELİMEYİ ARATMAK İSTEDİĞİMİZDE İLK KELİMENİN SIRASINI ESAS ALIR. ÖRNEK VERİCEK OLUR "YAKUP" METNİNDE "KU" 3. SIRADA YER ALIR ÇÜNKÜ METİNDE K HARFİ 3. SIRADADIR.</a:t>
          </a:r>
        </a:p>
        <a:p>
          <a:r>
            <a:rPr lang="tr-TR" sz="1100" b="1" baseline="0"/>
            <a:t> </a:t>
          </a:r>
          <a:endParaRPr lang="tr-TR" sz="1100" b="1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BAD9DB-3A47-45C2-8D7C-4923F4323F13}" name="Tablo2" displayName="Tablo2" ref="A1:J100" totalsRowShown="0" headerRowDxfId="11" dataDxfId="10" headerRowCellStyle="Normal" dataCellStyle="Normal">
  <autoFilter ref="A1:J100" xr:uid="{E12C6932-5A56-4018-87BD-53C07A2F4248}"/>
  <tableColumns count="10">
    <tableColumn id="1" xr3:uid="{5782E97E-DB04-4E3F-846E-6F0FA5303F12}" name="ÖğrenciNo" dataDxfId="9" dataCellStyle="Normal 2"/>
    <tableColumn id="2" xr3:uid="{3D7BB623-FFF8-4676-A953-E69CB6521DFD}" name="Adı Soyadı" dataDxfId="8" dataCellStyle="Normal 2"/>
    <tableColumn id="3" xr3:uid="{19E059D0-F4E7-4014-9C00-7AB171063751}" name="1.Vize" dataDxfId="7" dataCellStyle="Normal 2"/>
    <tableColumn id="4" xr3:uid="{F75C6997-3511-4AD1-A82B-6F64FDDFAAEC}" name="Yarıyıl" dataDxfId="6" dataCellStyle="Normal 2"/>
    <tableColumn id="5" xr3:uid="{258FF324-1FBD-4C35-B87A-1E11916FB61C}" name="Ortalama" dataDxfId="5" dataCellStyle="Normal 2"/>
    <tableColumn id="6" xr3:uid="{47ECADAD-AC51-453A-A098-3E54AC046575}" name="T Skoru" dataDxfId="4" dataCellStyle="Normal 2"/>
    <tableColumn id="7" xr3:uid="{F715F63F-DE47-4CB8-B3A2-96E20ABF5C7E}" name="Harf Notu" dataDxfId="3" dataCellStyle="Normal 2"/>
    <tableColumn id="8" xr3:uid="{32BB7640-94D6-48D9-A147-AF08A8A0080C}" name="4'lü Sistemde Karşılığı" dataDxfId="2" dataCellStyle="Normal 2"/>
    <tableColumn id="9" xr3:uid="{ACCD0C12-44AB-4F85-8AE0-F1E7A1C48998}" name="AD" dataDxfId="1" dataCellStyle="Normal">
      <calculatedColumnFormula>MID(B2,1,FIND(" ",B2))</calculatedColumnFormula>
    </tableColumn>
    <tableColumn id="10" xr3:uid="{EB80B881-2DA9-4471-800E-DFD2C7FC5082}" name="SOYAD" dataDxfId="0" dataCellStyle="Normal">
      <calculatedColumnFormula>MID(B2,(FIND(" ",B2,1)+1),25)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2"/>
  <sheetViews>
    <sheetView topLeftCell="A64" zoomScaleNormal="100" workbookViewId="0">
      <selection activeCell="I143" sqref="I143"/>
    </sheetView>
  </sheetViews>
  <sheetFormatPr defaultRowHeight="15" x14ac:dyDescent="0.25"/>
  <cols>
    <col min="1" max="1" width="14" customWidth="1"/>
    <col min="2" max="2" width="9.140625" customWidth="1"/>
  </cols>
  <sheetData>
    <row r="1" spans="1:12" x14ac:dyDescent="0.25">
      <c r="A1" s="2" t="s">
        <v>0</v>
      </c>
      <c r="B1" s="2"/>
    </row>
    <row r="2" spans="1:12" x14ac:dyDescent="0.25">
      <c r="A2" s="1" t="s">
        <v>1</v>
      </c>
      <c r="B2" s="3" t="s">
        <v>2</v>
      </c>
      <c r="C2" s="3"/>
      <c r="D2" s="3"/>
      <c r="E2" s="3"/>
      <c r="F2" s="3"/>
    </row>
    <row r="3" spans="1:12" x14ac:dyDescent="0.25">
      <c r="A3" s="1" t="s">
        <v>3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1" t="s">
        <v>5</v>
      </c>
      <c r="B4" s="3" t="s">
        <v>6</v>
      </c>
      <c r="C4" s="3"/>
      <c r="D4" s="3"/>
      <c r="E4" s="3"/>
      <c r="F4" s="3"/>
      <c r="G4" s="3"/>
      <c r="H4" s="3"/>
      <c r="I4" s="3"/>
    </row>
    <row r="5" spans="1:12" x14ac:dyDescent="0.25">
      <c r="A5" s="1" t="s">
        <v>7</v>
      </c>
      <c r="B5" s="3" t="s">
        <v>8</v>
      </c>
      <c r="C5" s="3"/>
      <c r="D5" s="3"/>
    </row>
    <row r="6" spans="1:12" x14ac:dyDescent="0.25">
      <c r="A6" s="1" t="s">
        <v>9</v>
      </c>
      <c r="B6" s="3" t="s">
        <v>10</v>
      </c>
      <c r="C6" s="3"/>
      <c r="D6" s="3"/>
    </row>
    <row r="7" spans="1:12" x14ac:dyDescent="0.25">
      <c r="A7" s="1" t="s">
        <v>11</v>
      </c>
      <c r="B7" s="3" t="s">
        <v>12</v>
      </c>
      <c r="C7" s="3"/>
      <c r="D7" s="3"/>
      <c r="E7" s="3"/>
      <c r="F7" s="3"/>
    </row>
    <row r="8" spans="1:12" x14ac:dyDescent="0.25">
      <c r="A8" s="1" t="s">
        <v>13</v>
      </c>
      <c r="B8" t="s">
        <v>14</v>
      </c>
    </row>
    <row r="9" spans="1:12" x14ac:dyDescent="0.25">
      <c r="A9" s="1" t="s">
        <v>15</v>
      </c>
      <c r="B9" t="s">
        <v>16</v>
      </c>
    </row>
    <row r="10" spans="1:12" x14ac:dyDescent="0.25">
      <c r="A10" s="1" t="s">
        <v>17</v>
      </c>
      <c r="B10" t="s">
        <v>18</v>
      </c>
    </row>
    <row r="11" spans="1:12" x14ac:dyDescent="0.25">
      <c r="A11" s="1" t="s">
        <v>19</v>
      </c>
      <c r="B11" t="s">
        <v>20</v>
      </c>
    </row>
    <row r="12" spans="1:12" x14ac:dyDescent="0.25">
      <c r="A12" s="1" t="s">
        <v>21</v>
      </c>
      <c r="B12" t="s">
        <v>22</v>
      </c>
    </row>
    <row r="13" spans="1:12" x14ac:dyDescent="0.25">
      <c r="A13" s="1" t="s">
        <v>23</v>
      </c>
      <c r="B13" t="s">
        <v>24</v>
      </c>
    </row>
    <row r="14" spans="1:12" x14ac:dyDescent="0.25">
      <c r="A14" s="1" t="s">
        <v>25</v>
      </c>
      <c r="B14" t="s">
        <v>26</v>
      </c>
    </row>
    <row r="15" spans="1:12" x14ac:dyDescent="0.25">
      <c r="A15" s="1" t="s">
        <v>27</v>
      </c>
      <c r="B15" t="s">
        <v>28</v>
      </c>
    </row>
    <row r="16" spans="1:12" x14ac:dyDescent="0.25">
      <c r="A16" s="1" t="s">
        <v>29</v>
      </c>
      <c r="B16" t="s">
        <v>30</v>
      </c>
    </row>
    <row r="17" spans="1:13" x14ac:dyDescent="0.25">
      <c r="A17" s="1" t="s">
        <v>31</v>
      </c>
      <c r="B17" t="s">
        <v>32</v>
      </c>
    </row>
    <row r="18" spans="1:13" x14ac:dyDescent="0.25">
      <c r="A18" s="1" t="s">
        <v>33</v>
      </c>
      <c r="B18" t="s">
        <v>34</v>
      </c>
    </row>
    <row r="19" spans="1:13" x14ac:dyDescent="0.25">
      <c r="A19" s="1" t="s">
        <v>35</v>
      </c>
      <c r="B19" t="s">
        <v>36</v>
      </c>
    </row>
    <row r="20" spans="1:13" x14ac:dyDescent="0.25">
      <c r="A20" s="1" t="s">
        <v>37</v>
      </c>
      <c r="B20" t="s">
        <v>38</v>
      </c>
    </row>
    <row r="22" spans="1:13" ht="20.25" thickBot="1" x14ac:dyDescent="0.35">
      <c r="A22" s="4" t="s">
        <v>39</v>
      </c>
    </row>
    <row r="23" spans="1:13" ht="16.5" thickTop="1" thickBot="1" x14ac:dyDescent="0.3"/>
    <row r="24" spans="1:13" x14ac:dyDescent="0.25">
      <c r="A24" s="9" t="s">
        <v>1</v>
      </c>
      <c r="B24" s="11" t="s">
        <v>40</v>
      </c>
      <c r="C24" s="11"/>
      <c r="D24" s="11"/>
      <c r="E24" s="29"/>
      <c r="F24" s="24" t="s">
        <v>54</v>
      </c>
      <c r="G24" s="11"/>
      <c r="H24" s="11"/>
      <c r="I24" s="11"/>
      <c r="J24" s="11"/>
      <c r="K24" s="11"/>
      <c r="L24" s="12"/>
    </row>
    <row r="25" spans="1:13" x14ac:dyDescent="0.25">
      <c r="A25" s="13" t="s">
        <v>44</v>
      </c>
      <c r="B25" s="14" t="s">
        <v>41</v>
      </c>
      <c r="C25" s="14" t="s">
        <v>42</v>
      </c>
      <c r="D25" s="22" t="str">
        <f>CONCATENATE(B25,C25)</f>
        <v>HasanYakup</v>
      </c>
      <c r="E25" s="23"/>
      <c r="F25" s="25" t="str">
        <f>CONCATENATE("Hasan","Yakup")</f>
        <v>HasanYakup</v>
      </c>
      <c r="G25" s="22"/>
      <c r="H25" s="15"/>
      <c r="I25" s="15"/>
      <c r="J25" s="15"/>
      <c r="K25" s="15"/>
      <c r="L25" s="16"/>
    </row>
    <row r="26" spans="1:13" ht="15.75" thickBot="1" x14ac:dyDescent="0.3">
      <c r="A26" s="13" t="s">
        <v>45</v>
      </c>
      <c r="B26" s="27" t="s">
        <v>46</v>
      </c>
      <c r="C26" s="27"/>
      <c r="D26" s="15"/>
      <c r="E26" s="16"/>
      <c r="F26" s="26" t="s">
        <v>55</v>
      </c>
      <c r="G26" s="18"/>
      <c r="H26" s="18"/>
      <c r="I26" s="19"/>
      <c r="J26" s="19"/>
      <c r="K26" s="19"/>
      <c r="L26" s="20"/>
    </row>
    <row r="27" spans="1:13" x14ac:dyDescent="0.25">
      <c r="A27" s="21" t="s">
        <v>47</v>
      </c>
      <c r="B27" s="11" t="s">
        <v>48</v>
      </c>
      <c r="C27" s="11"/>
      <c r="D27" s="11"/>
      <c r="E27" s="11"/>
      <c r="F27" s="22"/>
      <c r="G27" s="22"/>
      <c r="H27" s="24" t="s">
        <v>57</v>
      </c>
      <c r="I27" s="11"/>
      <c r="J27" s="11"/>
      <c r="K27" s="12"/>
    </row>
    <row r="28" spans="1:13" x14ac:dyDescent="0.25">
      <c r="A28" s="13" t="s">
        <v>52</v>
      </c>
      <c r="B28" s="14" t="s">
        <v>41</v>
      </c>
      <c r="C28" s="14" t="s">
        <v>42</v>
      </c>
      <c r="D28" s="22" t="str">
        <f>CONCATENATE(B28," ",C28)</f>
        <v>Hasan Yakup</v>
      </c>
      <c r="E28" s="22"/>
      <c r="F28" s="15"/>
      <c r="G28" s="15"/>
      <c r="H28" s="25" t="str">
        <f>CONCATENATE("Hasan"," ","Yakup")</f>
        <v>Hasan Yakup</v>
      </c>
      <c r="I28" s="22"/>
      <c r="J28" s="15"/>
      <c r="K28" s="16"/>
    </row>
    <row r="29" spans="1:13" ht="15.75" thickBot="1" x14ac:dyDescent="0.3">
      <c r="A29" s="13" t="s">
        <v>45</v>
      </c>
      <c r="B29" s="27" t="s">
        <v>53</v>
      </c>
      <c r="C29" s="27"/>
      <c r="D29" s="27"/>
      <c r="E29" s="14"/>
      <c r="F29" s="15"/>
      <c r="G29" s="15"/>
      <c r="H29" s="26" t="s">
        <v>56</v>
      </c>
      <c r="I29" s="18"/>
      <c r="J29" s="27"/>
      <c r="K29" s="28"/>
    </row>
    <row r="30" spans="1:13" x14ac:dyDescent="0.25">
      <c r="A30" s="21" t="s">
        <v>49</v>
      </c>
      <c r="B30" s="11" t="s">
        <v>51</v>
      </c>
      <c r="C30" s="11"/>
      <c r="D30" s="11"/>
      <c r="E30" s="11"/>
      <c r="F30" s="11"/>
      <c r="G30" s="11"/>
      <c r="H30" s="22"/>
      <c r="I30" s="23"/>
      <c r="J30" s="24" t="s">
        <v>57</v>
      </c>
      <c r="K30" s="11"/>
      <c r="L30" s="11"/>
      <c r="M30" s="12"/>
    </row>
    <row r="31" spans="1:13" x14ac:dyDescent="0.25">
      <c r="A31" s="13" t="s">
        <v>52</v>
      </c>
      <c r="B31" s="14" t="s">
        <v>41</v>
      </c>
      <c r="C31" s="14" t="s">
        <v>42</v>
      </c>
      <c r="D31" s="22" t="str">
        <f>B31&amp;" "&amp;C31</f>
        <v>Hasan Yakup</v>
      </c>
      <c r="E31" s="22"/>
      <c r="F31" s="15"/>
      <c r="G31" s="15"/>
      <c r="H31" s="15"/>
      <c r="I31" s="16"/>
      <c r="J31" s="25" t="str">
        <f>"Hasan"&amp;" "&amp;"Yakup"</f>
        <v>Hasan Yakup</v>
      </c>
      <c r="K31" s="22"/>
      <c r="L31" s="15"/>
      <c r="M31" s="16"/>
    </row>
    <row r="32" spans="1:13" ht="15.75" thickBot="1" x14ac:dyDescent="0.3">
      <c r="A32" s="17" t="s">
        <v>45</v>
      </c>
      <c r="B32" s="18" t="s">
        <v>50</v>
      </c>
      <c r="C32" s="18"/>
      <c r="D32" s="19"/>
      <c r="E32" s="19"/>
      <c r="F32" s="19"/>
      <c r="G32" s="19"/>
      <c r="H32" s="19"/>
      <c r="I32" s="20"/>
      <c r="J32" s="26" t="s">
        <v>58</v>
      </c>
      <c r="K32" s="18"/>
      <c r="L32" s="18"/>
      <c r="M32" s="20"/>
    </row>
    <row r="34" spans="1:13" ht="15.75" thickBot="1" x14ac:dyDescent="0.3"/>
    <row r="35" spans="1:13" x14ac:dyDescent="0.25">
      <c r="A35" s="10" t="s">
        <v>3</v>
      </c>
      <c r="B35" s="11" t="s">
        <v>59</v>
      </c>
      <c r="C35" s="11"/>
      <c r="D35" s="11"/>
      <c r="E35" s="11"/>
      <c r="F35" s="11"/>
      <c r="G35" s="11"/>
      <c r="H35" s="11"/>
      <c r="I35" s="12"/>
      <c r="J35" s="24" t="s">
        <v>57</v>
      </c>
      <c r="K35" s="11"/>
      <c r="L35" s="11"/>
      <c r="M35" s="12"/>
    </row>
    <row r="36" spans="1:13" x14ac:dyDescent="0.25">
      <c r="A36" s="13" t="s">
        <v>43</v>
      </c>
      <c r="B36" s="14" t="s">
        <v>42</v>
      </c>
      <c r="C36" s="14">
        <f>FIND("a",B36)</f>
        <v>2</v>
      </c>
      <c r="D36" s="15"/>
      <c r="E36" s="15"/>
      <c r="F36" s="15"/>
      <c r="G36" s="15"/>
      <c r="H36" s="15"/>
      <c r="I36" s="16"/>
      <c r="J36" s="13">
        <f>FIND("a","Yakup")</f>
        <v>2</v>
      </c>
      <c r="K36" s="15"/>
      <c r="L36" s="15"/>
      <c r="M36" s="16"/>
    </row>
    <row r="37" spans="1:13" ht="15.75" thickBot="1" x14ac:dyDescent="0.3">
      <c r="A37" s="17" t="s">
        <v>45</v>
      </c>
      <c r="B37" s="18" t="s">
        <v>60</v>
      </c>
      <c r="C37" s="18"/>
      <c r="D37" s="19"/>
      <c r="E37" s="19"/>
      <c r="F37" s="19"/>
      <c r="G37" s="19"/>
      <c r="H37" s="19"/>
      <c r="I37" s="20"/>
      <c r="J37" s="26" t="s">
        <v>62</v>
      </c>
      <c r="K37" s="18"/>
      <c r="L37" s="19"/>
      <c r="M37" s="20"/>
    </row>
    <row r="39" spans="1:13" ht="15.75" thickBot="1" x14ac:dyDescent="0.3"/>
    <row r="40" spans="1:13" x14ac:dyDescent="0.25">
      <c r="A40" s="9" t="s">
        <v>5</v>
      </c>
      <c r="B40" s="11" t="s">
        <v>61</v>
      </c>
      <c r="C40" s="11"/>
      <c r="D40" s="11"/>
      <c r="E40" s="11"/>
      <c r="F40" s="11"/>
      <c r="G40" s="11"/>
      <c r="H40" s="11"/>
      <c r="I40" s="12"/>
      <c r="J40" s="24" t="s">
        <v>57</v>
      </c>
      <c r="K40" s="11"/>
      <c r="L40" s="11"/>
      <c r="M40" s="12"/>
    </row>
    <row r="41" spans="1:13" x14ac:dyDescent="0.25">
      <c r="A41" s="13" t="s">
        <v>43</v>
      </c>
      <c r="B41" s="14" t="s">
        <v>42</v>
      </c>
      <c r="C41" s="14">
        <f>SEARCH("K",B41)</f>
        <v>3</v>
      </c>
      <c r="D41" s="15"/>
      <c r="E41" s="15"/>
      <c r="F41" s="15"/>
      <c r="G41" s="15"/>
      <c r="H41" s="15"/>
      <c r="I41" s="16"/>
      <c r="J41" s="13">
        <f>SEARCH("K","Yakup")</f>
        <v>3</v>
      </c>
      <c r="K41" s="15"/>
      <c r="L41" s="15"/>
      <c r="M41" s="16"/>
    </row>
    <row r="42" spans="1:13" ht="15.75" thickBot="1" x14ac:dyDescent="0.3">
      <c r="A42" s="17" t="s">
        <v>45</v>
      </c>
      <c r="B42" s="18" t="s">
        <v>63</v>
      </c>
      <c r="C42" s="18"/>
      <c r="D42" s="19"/>
      <c r="E42" s="19"/>
      <c r="F42" s="19"/>
      <c r="G42" s="19"/>
      <c r="H42" s="19"/>
      <c r="I42" s="20"/>
      <c r="J42" s="26" t="s">
        <v>64</v>
      </c>
      <c r="K42" s="18"/>
      <c r="L42" s="19"/>
      <c r="M42" s="20"/>
    </row>
    <row r="44" spans="1:13" ht="15.75" thickBot="1" x14ac:dyDescent="0.3"/>
    <row r="45" spans="1:13" x14ac:dyDescent="0.25">
      <c r="A45" s="21" t="s">
        <v>65</v>
      </c>
      <c r="B45" s="11" t="s">
        <v>67</v>
      </c>
      <c r="C45" s="11"/>
      <c r="D45" s="11"/>
      <c r="E45" s="11"/>
      <c r="F45" s="11"/>
      <c r="G45" s="11"/>
      <c r="H45" s="11"/>
      <c r="I45" s="12"/>
      <c r="J45" s="24" t="s">
        <v>57</v>
      </c>
      <c r="K45" s="11"/>
      <c r="L45" s="11"/>
      <c r="M45" s="12"/>
    </row>
    <row r="46" spans="1:13" x14ac:dyDescent="0.25">
      <c r="A46" s="13" t="s">
        <v>52</v>
      </c>
      <c r="B46" s="14" t="s">
        <v>66</v>
      </c>
      <c r="C46" s="14">
        <f>FIND("a",B46,3)</f>
        <v>5</v>
      </c>
      <c r="D46" s="15"/>
      <c r="E46" s="15"/>
      <c r="F46" s="15"/>
      <c r="G46" s="15"/>
      <c r="H46" s="15"/>
      <c r="I46" s="16"/>
      <c r="J46" s="13">
        <f>FIND("a","Yattara",3)</f>
        <v>5</v>
      </c>
      <c r="K46" s="15"/>
      <c r="L46" s="15"/>
      <c r="M46" s="16"/>
    </row>
    <row r="47" spans="1:13" ht="15.75" thickBot="1" x14ac:dyDescent="0.3">
      <c r="A47" s="17" t="s">
        <v>45</v>
      </c>
      <c r="B47" s="18" t="s">
        <v>68</v>
      </c>
      <c r="C47" s="18"/>
      <c r="D47" s="19"/>
      <c r="E47" s="19"/>
      <c r="F47" s="19"/>
      <c r="G47" s="19"/>
      <c r="H47" s="19"/>
      <c r="I47" s="20"/>
      <c r="J47" s="26" t="s">
        <v>69</v>
      </c>
      <c r="K47" s="18"/>
      <c r="L47" s="18"/>
      <c r="M47" s="20"/>
    </row>
    <row r="49" spans="1:13" ht="15.75" thickBot="1" x14ac:dyDescent="0.3"/>
    <row r="50" spans="1:13" x14ac:dyDescent="0.25">
      <c r="A50" s="30" t="s">
        <v>70</v>
      </c>
      <c r="B50" s="11" t="s">
        <v>71</v>
      </c>
      <c r="C50" s="11"/>
      <c r="D50" s="11"/>
      <c r="E50" s="11"/>
      <c r="F50" s="11"/>
      <c r="G50" s="11"/>
      <c r="H50" s="11"/>
      <c r="I50" s="12"/>
      <c r="J50" s="24" t="s">
        <v>57</v>
      </c>
      <c r="K50" s="11"/>
      <c r="L50" s="11"/>
      <c r="M50" s="12"/>
    </row>
    <row r="51" spans="1:13" x14ac:dyDescent="0.25">
      <c r="A51" s="31" t="s">
        <v>52</v>
      </c>
      <c r="B51" s="14" t="s">
        <v>72</v>
      </c>
      <c r="C51" s="33">
        <f>SEARCH("a",B51,3)</f>
        <v>5</v>
      </c>
      <c r="D51" s="15"/>
      <c r="E51" s="15"/>
      <c r="F51" s="15"/>
      <c r="G51" s="15"/>
      <c r="H51" s="15"/>
      <c r="I51" s="16"/>
      <c r="J51" s="13">
        <f>SEARCH("a","YattArA",3)</f>
        <v>5</v>
      </c>
      <c r="K51" s="15"/>
      <c r="L51" s="15"/>
      <c r="M51" s="16"/>
    </row>
    <row r="52" spans="1:13" ht="15.75" thickBot="1" x14ac:dyDescent="0.3">
      <c r="A52" s="32" t="s">
        <v>45</v>
      </c>
      <c r="B52" s="18" t="s">
        <v>73</v>
      </c>
      <c r="C52" s="18"/>
      <c r="D52" s="18"/>
      <c r="E52" s="19"/>
      <c r="F52" s="19"/>
      <c r="G52" s="19"/>
      <c r="H52" s="19"/>
      <c r="I52" s="20"/>
      <c r="J52" s="26" t="s">
        <v>74</v>
      </c>
      <c r="K52" s="18"/>
      <c r="L52" s="18"/>
      <c r="M52" s="20"/>
    </row>
    <row r="54" spans="1:13" ht="15.75" thickBot="1" x14ac:dyDescent="0.3"/>
    <row r="55" spans="1:13" x14ac:dyDescent="0.25">
      <c r="A55" s="10" t="s">
        <v>7</v>
      </c>
      <c r="B55" s="11" t="s">
        <v>75</v>
      </c>
      <c r="C55" s="11"/>
      <c r="D55" s="11"/>
      <c r="E55" s="11"/>
      <c r="F55" s="12"/>
      <c r="G55" s="24" t="s">
        <v>57</v>
      </c>
      <c r="H55" s="11"/>
      <c r="I55" s="11"/>
      <c r="J55" s="12"/>
    </row>
    <row r="56" spans="1:13" x14ac:dyDescent="0.25">
      <c r="A56" s="31" t="s">
        <v>52</v>
      </c>
      <c r="B56" s="14" t="s">
        <v>76</v>
      </c>
      <c r="C56" s="14" t="str">
        <f>UPPER(B56)</f>
        <v>YAKUP</v>
      </c>
      <c r="D56" s="15"/>
      <c r="E56" s="15"/>
      <c r="F56" s="16"/>
      <c r="G56" s="13" t="str">
        <f>UPPER("yakup")</f>
        <v>YAKUP</v>
      </c>
      <c r="H56" s="15"/>
      <c r="I56" s="15"/>
      <c r="J56" s="16"/>
    </row>
    <row r="57" spans="1:13" ht="15.75" thickBot="1" x14ac:dyDescent="0.3">
      <c r="A57" s="32" t="s">
        <v>45</v>
      </c>
      <c r="B57" s="18" t="s">
        <v>77</v>
      </c>
      <c r="C57" s="18"/>
      <c r="D57" s="19"/>
      <c r="E57" s="19"/>
      <c r="F57" s="20"/>
      <c r="G57" s="26" t="s">
        <v>78</v>
      </c>
      <c r="H57" s="18"/>
      <c r="I57" s="18"/>
      <c r="J57" s="20"/>
    </row>
    <row r="59" spans="1:13" ht="15.75" thickBot="1" x14ac:dyDescent="0.3"/>
    <row r="60" spans="1:13" x14ac:dyDescent="0.25">
      <c r="A60" s="10" t="s">
        <v>9</v>
      </c>
      <c r="B60" s="11" t="s">
        <v>79</v>
      </c>
      <c r="C60" s="11"/>
      <c r="D60" s="11"/>
      <c r="E60" s="11"/>
      <c r="F60" s="12"/>
      <c r="G60" s="24" t="s">
        <v>57</v>
      </c>
      <c r="H60" s="11"/>
      <c r="I60" s="11"/>
      <c r="J60" s="12"/>
    </row>
    <row r="61" spans="1:13" x14ac:dyDescent="0.25">
      <c r="A61" s="31" t="s">
        <v>52</v>
      </c>
      <c r="B61" s="14" t="s">
        <v>80</v>
      </c>
      <c r="C61" s="14" t="str">
        <f>LOWER(B61)</f>
        <v>yakup</v>
      </c>
      <c r="D61" s="15"/>
      <c r="E61" s="15"/>
      <c r="F61" s="16"/>
      <c r="G61" s="13" t="str">
        <f>LOWER("YAKUP")</f>
        <v>yakup</v>
      </c>
      <c r="H61" s="15"/>
      <c r="I61" s="15"/>
      <c r="J61" s="16"/>
    </row>
    <row r="62" spans="1:13" ht="15.75" thickBot="1" x14ac:dyDescent="0.3">
      <c r="A62" s="32" t="s">
        <v>45</v>
      </c>
      <c r="B62" s="18" t="s">
        <v>81</v>
      </c>
      <c r="C62" s="18"/>
      <c r="D62" s="19"/>
      <c r="E62" s="19"/>
      <c r="F62" s="20"/>
      <c r="G62" s="26" t="s">
        <v>82</v>
      </c>
      <c r="H62" s="18"/>
      <c r="I62" s="18"/>
      <c r="J62" s="20"/>
    </row>
    <row r="64" spans="1:13" ht="15.75" thickBot="1" x14ac:dyDescent="0.3"/>
    <row r="65" spans="1:14" x14ac:dyDescent="0.25">
      <c r="A65" s="10" t="s">
        <v>33</v>
      </c>
      <c r="B65" s="11" t="s">
        <v>83</v>
      </c>
      <c r="C65" s="11"/>
      <c r="D65" s="11"/>
      <c r="E65" s="11"/>
      <c r="F65" s="11"/>
      <c r="G65" s="11"/>
      <c r="H65" s="12"/>
      <c r="I65" s="24" t="s">
        <v>57</v>
      </c>
      <c r="J65" s="11"/>
      <c r="K65" s="11"/>
      <c r="L65" s="12"/>
    </row>
    <row r="66" spans="1:14" x14ac:dyDescent="0.25">
      <c r="A66" s="31" t="s">
        <v>52</v>
      </c>
      <c r="B66" s="22" t="s">
        <v>84</v>
      </c>
      <c r="C66" s="22"/>
      <c r="D66" s="22" t="str">
        <f>PROPER(B66)</f>
        <v>Yakup Sekerci</v>
      </c>
      <c r="E66" s="22"/>
      <c r="F66" s="15"/>
      <c r="G66" s="15"/>
      <c r="H66" s="16"/>
      <c r="I66" s="25" t="str">
        <f>PROPER("yakup sekerci")</f>
        <v>Yakup Sekerci</v>
      </c>
      <c r="J66" s="22"/>
      <c r="K66" s="15"/>
      <c r="L66" s="16"/>
    </row>
    <row r="67" spans="1:14" ht="15.75" thickBot="1" x14ac:dyDescent="0.3">
      <c r="A67" s="32" t="s">
        <v>45</v>
      </c>
      <c r="B67" s="18" t="s">
        <v>85</v>
      </c>
      <c r="C67" s="18"/>
      <c r="D67" s="19"/>
      <c r="E67" s="19"/>
      <c r="F67" s="19"/>
      <c r="G67" s="19"/>
      <c r="H67" s="20"/>
      <c r="I67" s="26" t="s">
        <v>86</v>
      </c>
      <c r="J67" s="18"/>
      <c r="K67" s="18"/>
      <c r="L67" s="35"/>
    </row>
    <row r="69" spans="1:14" ht="15.75" thickBot="1" x14ac:dyDescent="0.3"/>
    <row r="70" spans="1:14" x14ac:dyDescent="0.25">
      <c r="A70" s="21" t="s">
        <v>65</v>
      </c>
      <c r="B70" s="11" t="s">
        <v>87</v>
      </c>
      <c r="C70" s="11"/>
      <c r="D70" s="11"/>
      <c r="E70" s="11"/>
      <c r="F70" s="11"/>
      <c r="G70" s="11"/>
      <c r="H70" s="11"/>
      <c r="I70" s="11"/>
      <c r="J70" s="12"/>
      <c r="K70" s="24" t="s">
        <v>57</v>
      </c>
      <c r="L70" s="11"/>
      <c r="M70" s="11"/>
      <c r="N70" s="12"/>
    </row>
    <row r="71" spans="1:14" x14ac:dyDescent="0.25">
      <c r="A71" s="13" t="s">
        <v>52</v>
      </c>
      <c r="B71" s="22" t="s">
        <v>88</v>
      </c>
      <c r="C71" s="22"/>
      <c r="D71" s="22"/>
      <c r="E71" s="22" t="str">
        <f>TRIM(B71)</f>
        <v>Yakup Sekerci</v>
      </c>
      <c r="F71" s="22"/>
      <c r="G71" s="15"/>
      <c r="H71" s="15"/>
      <c r="I71" s="15"/>
      <c r="J71" s="16"/>
      <c r="K71" s="25" t="str">
        <f>TRIM("Yakup               Sekerci")</f>
        <v>Yakup Sekerci</v>
      </c>
      <c r="L71" s="22"/>
      <c r="M71" s="22"/>
      <c r="N71" s="16"/>
    </row>
    <row r="72" spans="1:14" ht="15.75" thickBot="1" x14ac:dyDescent="0.3">
      <c r="A72" s="17" t="s">
        <v>45</v>
      </c>
      <c r="B72" s="18" t="s">
        <v>89</v>
      </c>
      <c r="C72" s="18"/>
      <c r="D72" s="19"/>
      <c r="E72" s="19"/>
      <c r="F72" s="19"/>
      <c r="G72" s="19"/>
      <c r="H72" s="19"/>
      <c r="I72" s="19"/>
      <c r="J72" s="20"/>
      <c r="K72" s="36" t="s">
        <v>90</v>
      </c>
      <c r="L72" s="19"/>
      <c r="M72" s="19"/>
      <c r="N72" s="20"/>
    </row>
    <row r="74" spans="1:14" ht="15.75" thickBot="1" x14ac:dyDescent="0.3"/>
    <row r="75" spans="1:14" x14ac:dyDescent="0.25">
      <c r="A75" s="10" t="s">
        <v>15</v>
      </c>
      <c r="B75" s="11" t="s">
        <v>91</v>
      </c>
      <c r="C75" s="11"/>
      <c r="D75" s="11"/>
      <c r="E75" s="11"/>
      <c r="F75" s="12"/>
    </row>
    <row r="76" spans="1:14" x14ac:dyDescent="0.25">
      <c r="A76" s="31" t="s">
        <v>52</v>
      </c>
      <c r="B76" s="14" t="str">
        <f>CHAR(111)</f>
        <v>o</v>
      </c>
      <c r="C76" s="15"/>
      <c r="D76" s="15"/>
      <c r="E76" s="15"/>
      <c r="F76" s="16"/>
    </row>
    <row r="77" spans="1:14" ht="15.75" thickBot="1" x14ac:dyDescent="0.3">
      <c r="A77" s="32" t="s">
        <v>45</v>
      </c>
      <c r="B77" s="18" t="s">
        <v>92</v>
      </c>
      <c r="C77" s="18"/>
      <c r="D77" s="19"/>
      <c r="E77" s="19"/>
      <c r="F77" s="20"/>
    </row>
    <row r="79" spans="1:14" ht="15.75" thickBot="1" x14ac:dyDescent="0.3"/>
    <row r="80" spans="1:14" x14ac:dyDescent="0.25">
      <c r="A80" s="10" t="s">
        <v>17</v>
      </c>
      <c r="B80" s="11" t="s">
        <v>93</v>
      </c>
      <c r="C80" s="11"/>
      <c r="D80" s="11"/>
      <c r="E80" s="11"/>
      <c r="F80" s="11"/>
      <c r="G80" s="12"/>
    </row>
    <row r="81" spans="1:11" x14ac:dyDescent="0.25">
      <c r="A81" s="31" t="s">
        <v>52</v>
      </c>
      <c r="B81" s="14">
        <f>CODE("o")</f>
        <v>111</v>
      </c>
      <c r="C81" s="15"/>
      <c r="D81" s="15"/>
      <c r="E81" s="15"/>
      <c r="F81" s="15"/>
      <c r="G81" s="16"/>
    </row>
    <row r="82" spans="1:11" ht="15.75" thickBot="1" x14ac:dyDescent="0.3">
      <c r="A82" s="32" t="s">
        <v>45</v>
      </c>
      <c r="B82" s="38" t="s">
        <v>94</v>
      </c>
      <c r="C82" s="19"/>
      <c r="D82" s="19"/>
      <c r="E82" s="19"/>
      <c r="F82" s="19"/>
      <c r="G82" s="20"/>
    </row>
    <row r="84" spans="1:11" ht="15.75" thickBot="1" x14ac:dyDescent="0.3"/>
    <row r="85" spans="1:11" x14ac:dyDescent="0.25">
      <c r="A85" s="10" t="s">
        <v>19</v>
      </c>
      <c r="B85" s="11" t="s">
        <v>95</v>
      </c>
      <c r="C85" s="11"/>
      <c r="D85" s="11"/>
      <c r="E85" s="11"/>
      <c r="F85" s="12"/>
    </row>
    <row r="86" spans="1:11" x14ac:dyDescent="0.25">
      <c r="A86" s="31" t="s">
        <v>52</v>
      </c>
      <c r="B86" s="14" t="s">
        <v>80</v>
      </c>
      <c r="C86" s="14" t="str">
        <f>T(B86)</f>
        <v>YAKUP</v>
      </c>
      <c r="D86" s="15"/>
      <c r="E86" s="15"/>
      <c r="F86" s="16"/>
    </row>
    <row r="87" spans="1:11" ht="15.75" thickBot="1" x14ac:dyDescent="0.3">
      <c r="A87" s="32" t="s">
        <v>45</v>
      </c>
      <c r="B87" s="37" t="s">
        <v>96</v>
      </c>
      <c r="C87" s="19"/>
      <c r="D87" s="19"/>
      <c r="E87" s="19"/>
      <c r="F87" s="20"/>
    </row>
    <row r="89" spans="1:11" ht="15.75" thickBot="1" x14ac:dyDescent="0.3"/>
    <row r="90" spans="1:11" x14ac:dyDescent="0.25">
      <c r="A90" s="9" t="s">
        <v>21</v>
      </c>
      <c r="B90" s="34" t="s">
        <v>100</v>
      </c>
      <c r="C90" s="34"/>
      <c r="D90" s="34"/>
      <c r="E90" s="34"/>
      <c r="F90" s="34"/>
      <c r="G90" s="34"/>
      <c r="H90" s="34"/>
      <c r="I90" s="34"/>
      <c r="J90" s="34"/>
      <c r="K90" s="29"/>
    </row>
    <row r="91" spans="1:11" x14ac:dyDescent="0.25">
      <c r="A91" s="13" t="s">
        <v>52</v>
      </c>
      <c r="B91" s="22" t="s">
        <v>97</v>
      </c>
      <c r="C91" s="22"/>
      <c r="D91" s="15" t="b">
        <f>EXACT(B91,"yakup şekerci")</f>
        <v>0</v>
      </c>
      <c r="E91" s="15"/>
      <c r="F91" s="15"/>
      <c r="G91" s="15"/>
      <c r="H91" s="15"/>
      <c r="I91" s="15"/>
      <c r="J91" s="15"/>
      <c r="K91" s="16"/>
    </row>
    <row r="92" spans="1:11" ht="15.75" thickBot="1" x14ac:dyDescent="0.3">
      <c r="A92" s="17" t="s">
        <v>98</v>
      </c>
      <c r="B92" s="18" t="s">
        <v>99</v>
      </c>
      <c r="C92" s="18"/>
      <c r="D92" s="18"/>
      <c r="E92" s="19"/>
      <c r="F92" s="19"/>
      <c r="G92" s="19"/>
      <c r="H92" s="19"/>
      <c r="I92" s="19"/>
      <c r="J92" s="19"/>
      <c r="K92" s="20"/>
    </row>
    <row r="94" spans="1:11" ht="15.75" thickBot="1" x14ac:dyDescent="0.3"/>
    <row r="95" spans="1:11" x14ac:dyDescent="0.25">
      <c r="A95" s="9" t="s">
        <v>25</v>
      </c>
      <c r="B95" s="11" t="s">
        <v>101</v>
      </c>
      <c r="C95" s="11"/>
      <c r="D95" s="11"/>
      <c r="E95" s="11"/>
      <c r="F95" s="12"/>
    </row>
    <row r="96" spans="1:11" x14ac:dyDescent="0.25">
      <c r="A96" s="13" t="s">
        <v>52</v>
      </c>
      <c r="B96" s="22" t="s">
        <v>102</v>
      </c>
      <c r="C96" s="22"/>
      <c r="D96" s="14" t="str">
        <f>RIGHT(B96,3)</f>
        <v>rci</v>
      </c>
      <c r="E96" s="15"/>
      <c r="F96" s="16"/>
    </row>
    <row r="97" spans="1:14" ht="15.75" thickBot="1" x14ac:dyDescent="0.3">
      <c r="A97" s="17" t="s">
        <v>45</v>
      </c>
      <c r="B97" s="18" t="s">
        <v>103</v>
      </c>
      <c r="C97" s="18"/>
      <c r="D97" s="19"/>
      <c r="E97" s="19"/>
      <c r="F97" s="20"/>
    </row>
    <row r="99" spans="1:14" ht="15.75" thickBot="1" x14ac:dyDescent="0.3"/>
    <row r="100" spans="1:14" x14ac:dyDescent="0.25">
      <c r="A100" s="9" t="s">
        <v>27</v>
      </c>
      <c r="B100" s="11" t="s">
        <v>104</v>
      </c>
      <c r="C100" s="11"/>
      <c r="D100" s="11"/>
      <c r="E100" s="11"/>
      <c r="F100" s="12"/>
    </row>
    <row r="101" spans="1:14" x14ac:dyDescent="0.25">
      <c r="A101" s="13" t="s">
        <v>52</v>
      </c>
      <c r="B101" s="22" t="s">
        <v>102</v>
      </c>
      <c r="C101" s="22"/>
      <c r="D101" s="14" t="str">
        <f>LEFT(B101,3)</f>
        <v>Yak</v>
      </c>
      <c r="E101" s="15"/>
      <c r="F101" s="16"/>
    </row>
    <row r="102" spans="1:14" ht="15.75" thickBot="1" x14ac:dyDescent="0.3">
      <c r="A102" s="17" t="s">
        <v>45</v>
      </c>
      <c r="B102" s="18" t="s">
        <v>105</v>
      </c>
      <c r="C102" s="18"/>
      <c r="D102" s="19"/>
      <c r="E102" s="19"/>
      <c r="F102" s="20"/>
    </row>
    <row r="104" spans="1:14" ht="15.75" thickBot="1" x14ac:dyDescent="0.3"/>
    <row r="105" spans="1:14" x14ac:dyDescent="0.25">
      <c r="A105" s="10" t="s">
        <v>13</v>
      </c>
      <c r="B105" s="11" t="s">
        <v>107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2"/>
    </row>
    <row r="106" spans="1:14" x14ac:dyDescent="0.25">
      <c r="A106" s="13" t="s">
        <v>52</v>
      </c>
      <c r="B106" s="22" t="s">
        <v>106</v>
      </c>
      <c r="C106" s="22"/>
      <c r="D106" s="22" t="str">
        <f>REPLACE(B106,5,1,"p")</f>
        <v>YakupSekerci</v>
      </c>
      <c r="E106" s="22"/>
      <c r="F106" s="15"/>
      <c r="G106" s="15"/>
      <c r="H106" s="15"/>
      <c r="I106" s="15"/>
      <c r="J106" s="15"/>
      <c r="K106" s="15"/>
      <c r="L106" s="15"/>
      <c r="M106" s="15"/>
      <c r="N106" s="16"/>
    </row>
    <row r="107" spans="1:14" ht="15.75" thickBot="1" x14ac:dyDescent="0.3">
      <c r="A107" s="17" t="s">
        <v>45</v>
      </c>
      <c r="B107" s="18" t="s">
        <v>108</v>
      </c>
      <c r="C107" s="18"/>
      <c r="D107" s="18"/>
      <c r="E107" s="19"/>
      <c r="F107" s="19"/>
      <c r="G107" s="19"/>
      <c r="H107" s="19"/>
      <c r="I107" s="19"/>
      <c r="J107" s="19"/>
      <c r="K107" s="19"/>
      <c r="L107" s="19"/>
      <c r="M107" s="19"/>
      <c r="N107" s="20"/>
    </row>
    <row r="109" spans="1:14" ht="15.75" thickBot="1" x14ac:dyDescent="0.3"/>
    <row r="110" spans="1:14" x14ac:dyDescent="0.25">
      <c r="A110" s="21" t="s">
        <v>65</v>
      </c>
      <c r="B110" s="11" t="s">
        <v>110</v>
      </c>
      <c r="C110" s="11"/>
      <c r="D110" s="11"/>
      <c r="E110" s="11"/>
      <c r="F110" s="11"/>
      <c r="G110" s="11"/>
      <c r="H110" s="11"/>
      <c r="I110" s="11"/>
      <c r="J110" s="11"/>
      <c r="K110" s="12"/>
    </row>
    <row r="111" spans="1:14" x14ac:dyDescent="0.25">
      <c r="A111" s="13" t="s">
        <v>52</v>
      </c>
      <c r="B111" s="15" t="s">
        <v>23</v>
      </c>
      <c r="C111" s="14" t="str">
        <f>LEFT(LOWER(REPLACE(B111,6,7,"LA")),3)</f>
        <v>par</v>
      </c>
      <c r="D111" s="15"/>
      <c r="E111" s="15"/>
      <c r="F111" s="15"/>
      <c r="G111" s="15"/>
      <c r="H111" s="15"/>
      <c r="I111" s="15"/>
      <c r="J111" s="15"/>
      <c r="K111" s="16"/>
    </row>
    <row r="112" spans="1:14" ht="15.75" thickBot="1" x14ac:dyDescent="0.3">
      <c r="A112" s="17" t="s">
        <v>45</v>
      </c>
      <c r="B112" s="39" t="s">
        <v>111</v>
      </c>
      <c r="C112" s="39"/>
      <c r="D112" s="39"/>
      <c r="E112" s="39"/>
      <c r="F112" s="19"/>
      <c r="G112" s="19"/>
      <c r="H112" s="19"/>
      <c r="I112" s="19"/>
      <c r="J112" s="19"/>
      <c r="K112" s="20"/>
    </row>
    <row r="114" spans="1:13" ht="15.75" thickBot="1" x14ac:dyDescent="0.3"/>
    <row r="115" spans="1:13" x14ac:dyDescent="0.25">
      <c r="A115" s="10" t="s">
        <v>29</v>
      </c>
      <c r="B115" s="40" t="s">
        <v>113</v>
      </c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1"/>
    </row>
    <row r="116" spans="1:13" x14ac:dyDescent="0.25">
      <c r="A116" s="31" t="s">
        <v>52</v>
      </c>
      <c r="B116" s="42">
        <v>15</v>
      </c>
      <c r="C116" s="14">
        <f>VALUE(B116)</f>
        <v>15</v>
      </c>
      <c r="D116" s="15"/>
      <c r="E116" s="15"/>
      <c r="F116" s="15"/>
      <c r="G116" s="15"/>
      <c r="H116" s="7"/>
      <c r="I116" s="7"/>
      <c r="J116" s="7"/>
      <c r="K116" s="7"/>
      <c r="L116" s="7"/>
      <c r="M116" s="8"/>
    </row>
    <row r="117" spans="1:13" ht="15.75" thickBot="1" x14ac:dyDescent="0.3">
      <c r="A117" s="32" t="s">
        <v>45</v>
      </c>
      <c r="B117" s="18" t="s">
        <v>112</v>
      </c>
      <c r="C117" s="18"/>
      <c r="D117" s="19"/>
      <c r="E117" s="19"/>
      <c r="F117" s="19"/>
      <c r="G117" s="19"/>
      <c r="H117" s="5"/>
      <c r="I117" s="5"/>
      <c r="J117" s="5"/>
      <c r="K117" s="5"/>
      <c r="L117" s="5"/>
      <c r="M117" s="6"/>
    </row>
    <row r="119" spans="1:13" ht="15.75" thickBot="1" x14ac:dyDescent="0.3"/>
    <row r="120" spans="1:13" x14ac:dyDescent="0.25">
      <c r="A120" s="9" t="s">
        <v>31</v>
      </c>
      <c r="B120" s="11" t="s">
        <v>114</v>
      </c>
      <c r="C120" s="11"/>
      <c r="D120" s="11"/>
      <c r="E120" s="11"/>
      <c r="F120" s="11"/>
      <c r="G120" s="11"/>
      <c r="H120" s="11"/>
      <c r="I120" s="12"/>
    </row>
    <row r="121" spans="1:13" x14ac:dyDescent="0.25">
      <c r="A121" s="13" t="s">
        <v>52</v>
      </c>
      <c r="B121" s="22" t="s">
        <v>115</v>
      </c>
      <c r="C121" s="22"/>
      <c r="D121" s="22"/>
      <c r="E121" s="22"/>
      <c r="F121" s="15">
        <f>LEN(B121)</f>
        <v>35</v>
      </c>
      <c r="G121" s="15"/>
      <c r="H121" s="43"/>
      <c r="I121" s="16"/>
    </row>
    <row r="122" spans="1:13" ht="15.75" thickBot="1" x14ac:dyDescent="0.3">
      <c r="A122" s="17" t="s">
        <v>45</v>
      </c>
      <c r="B122" s="38" t="s">
        <v>116</v>
      </c>
      <c r="C122" s="19"/>
      <c r="D122" s="19"/>
      <c r="E122" s="19"/>
      <c r="F122" s="19"/>
      <c r="G122" s="19"/>
      <c r="H122" s="19"/>
      <c r="I122" s="20"/>
    </row>
    <row r="124" spans="1:13" ht="15.75" thickBot="1" x14ac:dyDescent="0.3"/>
    <row r="125" spans="1:13" x14ac:dyDescent="0.25">
      <c r="A125" s="9" t="s">
        <v>37</v>
      </c>
      <c r="B125" s="11" t="s">
        <v>117</v>
      </c>
      <c r="C125" s="11"/>
      <c r="D125" s="11"/>
      <c r="E125" s="11"/>
      <c r="F125" s="11"/>
      <c r="G125" s="11"/>
      <c r="H125" s="11"/>
      <c r="I125" s="34"/>
      <c r="J125" s="34"/>
      <c r="K125" s="34"/>
      <c r="L125" s="29"/>
    </row>
    <row r="126" spans="1:13" x14ac:dyDescent="0.25">
      <c r="A126" s="13" t="s">
        <v>52</v>
      </c>
      <c r="B126" s="22" t="s">
        <v>115</v>
      </c>
      <c r="C126" s="22"/>
      <c r="D126" s="22"/>
      <c r="E126" s="22"/>
      <c r="F126" s="22" t="str">
        <f>REPT(B126,2)</f>
        <v>Yakup Şekerci Çok İyi Bir İnsandır.Yakup Şekerci Çok İyi Bir İnsandır.</v>
      </c>
      <c r="G126" s="22"/>
      <c r="H126" s="22"/>
      <c r="I126" s="22"/>
      <c r="J126" s="22"/>
      <c r="K126" s="22"/>
      <c r="L126" s="23"/>
    </row>
    <row r="127" spans="1:13" ht="15.75" thickBot="1" x14ac:dyDescent="0.3">
      <c r="A127" s="17" t="s">
        <v>45</v>
      </c>
      <c r="B127" s="18" t="s">
        <v>118</v>
      </c>
      <c r="C127" s="18"/>
      <c r="D127" s="19"/>
      <c r="E127" s="19"/>
      <c r="F127" s="19"/>
      <c r="G127" s="19"/>
      <c r="H127" s="19"/>
      <c r="I127" s="19"/>
      <c r="J127" s="19"/>
      <c r="K127" s="19"/>
      <c r="L127" s="20"/>
    </row>
    <row r="129" spans="1:21" ht="15.75" thickBot="1" x14ac:dyDescent="0.3"/>
    <row r="130" spans="1:21" x14ac:dyDescent="0.25">
      <c r="A130" s="9" t="s">
        <v>35</v>
      </c>
      <c r="B130" s="11" t="s">
        <v>119</v>
      </c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2"/>
    </row>
    <row r="131" spans="1:21" x14ac:dyDescent="0.25">
      <c r="A131" s="13" t="s">
        <v>52</v>
      </c>
      <c r="B131" s="22" t="s">
        <v>115</v>
      </c>
      <c r="C131" s="22"/>
      <c r="D131" s="22"/>
      <c r="E131" s="22"/>
      <c r="F131" s="22" t="str">
        <f>SUBSTITUTE(B131,"Yakup","Ahmet",1)</f>
        <v>Ahmet Şekerci Çok İyi Bir İnsandır.</v>
      </c>
      <c r="G131" s="22"/>
      <c r="H131" s="22"/>
      <c r="I131" s="22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6"/>
    </row>
    <row r="132" spans="1:21" ht="15.75" thickBot="1" x14ac:dyDescent="0.3">
      <c r="A132" s="17" t="s">
        <v>45</v>
      </c>
      <c r="B132" s="18" t="s">
        <v>120</v>
      </c>
      <c r="C132" s="18"/>
      <c r="D132" s="18"/>
      <c r="E132" s="18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20"/>
    </row>
    <row r="134" spans="1:21" ht="15.75" thickBot="1" x14ac:dyDescent="0.3"/>
    <row r="135" spans="1:21" x14ac:dyDescent="0.25">
      <c r="A135" s="21" t="s">
        <v>65</v>
      </c>
      <c r="B135" s="11" t="s">
        <v>121</v>
      </c>
      <c r="C135" s="11"/>
      <c r="D135" s="11"/>
      <c r="E135" s="11"/>
      <c r="F135" s="11"/>
      <c r="G135" s="12"/>
    </row>
    <row r="136" spans="1:21" x14ac:dyDescent="0.25">
      <c r="A136" s="13" t="s">
        <v>52</v>
      </c>
      <c r="B136" s="14" t="s">
        <v>122</v>
      </c>
      <c r="C136" s="14" t="str">
        <f>SUBSTITUTE(B136,"Öz","Kar")</f>
        <v>Kardeş</v>
      </c>
      <c r="D136" s="15"/>
      <c r="E136" s="15"/>
      <c r="F136" s="15"/>
      <c r="G136" s="16"/>
    </row>
    <row r="137" spans="1:21" ht="15.75" thickBot="1" x14ac:dyDescent="0.3">
      <c r="A137" s="17" t="s">
        <v>45</v>
      </c>
      <c r="B137" s="18" t="s">
        <v>123</v>
      </c>
      <c r="C137" s="18"/>
      <c r="D137" s="18"/>
      <c r="E137" s="19"/>
      <c r="F137" s="19"/>
      <c r="G137" s="20"/>
    </row>
    <row r="139" spans="1:21" ht="15.75" thickBot="1" x14ac:dyDescent="0.3"/>
    <row r="140" spans="1:21" x14ac:dyDescent="0.25">
      <c r="A140" s="21" t="s">
        <v>109</v>
      </c>
      <c r="B140" s="11" t="s">
        <v>124</v>
      </c>
      <c r="C140" s="11"/>
      <c r="D140" s="11"/>
      <c r="E140" s="11"/>
      <c r="F140" s="11"/>
      <c r="G140" s="12"/>
    </row>
    <row r="141" spans="1:21" x14ac:dyDescent="0.25">
      <c r="A141" s="13" t="s">
        <v>52</v>
      </c>
      <c r="B141" s="14" t="s">
        <v>122</v>
      </c>
      <c r="C141" s="14" t="str">
        <f>CONCATENATE(SUBSTITUTE(B141,"Öz","Kar"),"lik")</f>
        <v>Kardeşlik</v>
      </c>
      <c r="D141" s="15"/>
      <c r="E141" s="15"/>
      <c r="F141" s="15"/>
      <c r="G141" s="16"/>
    </row>
    <row r="142" spans="1:21" ht="15.75" thickBot="1" x14ac:dyDescent="0.3">
      <c r="A142" s="17" t="s">
        <v>45</v>
      </c>
      <c r="B142" s="18" t="s">
        <v>125</v>
      </c>
      <c r="C142" s="18"/>
      <c r="D142" s="18"/>
      <c r="E142" s="18"/>
      <c r="F142" s="18"/>
      <c r="G142" s="20"/>
    </row>
  </sheetData>
  <mergeCells count="95">
    <mergeCell ref="B142:F142"/>
    <mergeCell ref="B132:E132"/>
    <mergeCell ref="B120:I120"/>
    <mergeCell ref="B135:G135"/>
    <mergeCell ref="B137:D137"/>
    <mergeCell ref="B140:G140"/>
    <mergeCell ref="B121:E121"/>
    <mergeCell ref="B125:H125"/>
    <mergeCell ref="B126:E126"/>
    <mergeCell ref="F126:L126"/>
    <mergeCell ref="B127:C127"/>
    <mergeCell ref="B131:E131"/>
    <mergeCell ref="B130:U130"/>
    <mergeCell ref="F131:I131"/>
    <mergeCell ref="B110:K110"/>
    <mergeCell ref="B117:C117"/>
    <mergeCell ref="B115:M115"/>
    <mergeCell ref="B106:C106"/>
    <mergeCell ref="B105:N105"/>
    <mergeCell ref="D106:E106"/>
    <mergeCell ref="B107:D107"/>
    <mergeCell ref="B92:D92"/>
    <mergeCell ref="B96:C96"/>
    <mergeCell ref="B95:F95"/>
    <mergeCell ref="B97:C97"/>
    <mergeCell ref="B101:C101"/>
    <mergeCell ref="B102:C102"/>
    <mergeCell ref="B100:F100"/>
    <mergeCell ref="B75:F75"/>
    <mergeCell ref="B77:C77"/>
    <mergeCell ref="B80:G80"/>
    <mergeCell ref="B85:F85"/>
    <mergeCell ref="B91:C91"/>
    <mergeCell ref="B70:J70"/>
    <mergeCell ref="B71:D71"/>
    <mergeCell ref="E71:F71"/>
    <mergeCell ref="B72:C72"/>
    <mergeCell ref="K71:M71"/>
    <mergeCell ref="K70:N70"/>
    <mergeCell ref="B67:C67"/>
    <mergeCell ref="B65:H65"/>
    <mergeCell ref="I66:J66"/>
    <mergeCell ref="I65:L65"/>
    <mergeCell ref="I67:L67"/>
    <mergeCell ref="B60:F60"/>
    <mergeCell ref="B62:C62"/>
    <mergeCell ref="G60:J60"/>
    <mergeCell ref="G62:I62"/>
    <mergeCell ref="B66:C66"/>
    <mergeCell ref="D66:E66"/>
    <mergeCell ref="B52:D52"/>
    <mergeCell ref="B50:I50"/>
    <mergeCell ref="J52:L52"/>
    <mergeCell ref="J50:M50"/>
    <mergeCell ref="B55:F55"/>
    <mergeCell ref="B57:C57"/>
    <mergeCell ref="G57:I57"/>
    <mergeCell ref="G55:J55"/>
    <mergeCell ref="B42:C42"/>
    <mergeCell ref="J40:M40"/>
    <mergeCell ref="J42:K42"/>
    <mergeCell ref="B45:I45"/>
    <mergeCell ref="B47:C47"/>
    <mergeCell ref="J47:L47"/>
    <mergeCell ref="J45:M45"/>
    <mergeCell ref="J32:L32"/>
    <mergeCell ref="B37:C37"/>
    <mergeCell ref="B35:I35"/>
    <mergeCell ref="B40:I40"/>
    <mergeCell ref="J37:K37"/>
    <mergeCell ref="J35:M35"/>
    <mergeCell ref="B32:C32"/>
    <mergeCell ref="F24:L24"/>
    <mergeCell ref="F25:G25"/>
    <mergeCell ref="F26:H26"/>
    <mergeCell ref="H28:I28"/>
    <mergeCell ref="H29:K29"/>
    <mergeCell ref="H27:K27"/>
    <mergeCell ref="J30:M30"/>
    <mergeCell ref="J31:K31"/>
    <mergeCell ref="B29:D29"/>
    <mergeCell ref="D25:E25"/>
    <mergeCell ref="B26:C26"/>
    <mergeCell ref="B27:G27"/>
    <mergeCell ref="D28:E28"/>
    <mergeCell ref="B30:I30"/>
    <mergeCell ref="D31:E31"/>
    <mergeCell ref="B7:F7"/>
    <mergeCell ref="B24:D24"/>
    <mergeCell ref="A1:B1"/>
    <mergeCell ref="B2:F2"/>
    <mergeCell ref="B3:L3"/>
    <mergeCell ref="B4:I4"/>
    <mergeCell ref="B5:D5"/>
    <mergeCell ref="B6:D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1755-A6A3-46ED-AD50-8F9CB6552184}">
  <dimension ref="A1:J100"/>
  <sheetViews>
    <sheetView tabSelected="1" workbookViewId="0">
      <selection activeCell="F6" sqref="F6"/>
    </sheetView>
  </sheetViews>
  <sheetFormatPr defaultRowHeight="15" x14ac:dyDescent="0.25"/>
  <cols>
    <col min="1" max="1" width="11.85546875" customWidth="1"/>
    <col min="2" max="2" width="20.140625" customWidth="1"/>
    <col min="3" max="3" width="12.28515625" customWidth="1"/>
    <col min="4" max="4" width="10.42578125" customWidth="1"/>
    <col min="5" max="5" width="18.5703125" customWidth="1"/>
    <col min="6" max="6" width="14.85546875" customWidth="1"/>
    <col min="7" max="7" width="14.5703125" customWidth="1"/>
    <col min="8" max="8" width="24.42578125" customWidth="1"/>
    <col min="9" max="9" width="9.85546875" customWidth="1"/>
    <col min="10" max="10" width="13.140625" customWidth="1"/>
  </cols>
  <sheetData>
    <row r="1" spans="1:10" x14ac:dyDescent="0.25">
      <c r="A1" s="44" t="s">
        <v>126</v>
      </c>
      <c r="B1" s="44" t="s">
        <v>127</v>
      </c>
      <c r="C1" s="45" t="s">
        <v>128</v>
      </c>
      <c r="D1" s="44" t="s">
        <v>129</v>
      </c>
      <c r="E1" s="44" t="s">
        <v>130</v>
      </c>
      <c r="F1" s="44" t="s">
        <v>131</v>
      </c>
      <c r="G1" s="45" t="s">
        <v>132</v>
      </c>
      <c r="H1" s="44" t="s">
        <v>133</v>
      </c>
      <c r="I1" s="46" t="s">
        <v>234</v>
      </c>
      <c r="J1" s="53" t="s">
        <v>235</v>
      </c>
    </row>
    <row r="2" spans="1:10" x14ac:dyDescent="0.25">
      <c r="A2" s="47">
        <v>160351001</v>
      </c>
      <c r="B2" s="47" t="s">
        <v>134</v>
      </c>
      <c r="C2" s="48" t="s">
        <v>135</v>
      </c>
      <c r="D2" s="49">
        <v>100</v>
      </c>
      <c r="E2" s="47"/>
      <c r="F2" s="47"/>
      <c r="G2" s="50"/>
      <c r="H2" s="47"/>
      <c r="I2" s="51" t="str">
        <f t="shared" ref="I2:I33" si="0">MID(B2,1,FIND(" ",B2))</f>
        <v xml:space="preserve">Rıfkı </v>
      </c>
      <c r="J2" s="52" t="str">
        <f t="shared" ref="J2:J33" si="1">MID(B2,(FIND(" ",B2,1)+1),25)</f>
        <v>Emre Toto</v>
      </c>
    </row>
    <row r="3" spans="1:10" x14ac:dyDescent="0.25">
      <c r="A3" s="47">
        <v>160351002</v>
      </c>
      <c r="B3" s="47" t="s">
        <v>136</v>
      </c>
      <c r="C3" s="48">
        <v>32</v>
      </c>
      <c r="D3" s="49">
        <v>31</v>
      </c>
      <c r="E3" s="47"/>
      <c r="F3" s="47"/>
      <c r="G3" s="50"/>
      <c r="H3" s="47"/>
      <c r="I3" s="51" t="str">
        <f t="shared" si="0"/>
        <v xml:space="preserve">Ahmet </v>
      </c>
      <c r="J3" s="52" t="str">
        <f t="shared" si="1"/>
        <v>Vural</v>
      </c>
    </row>
    <row r="4" spans="1:10" x14ac:dyDescent="0.25">
      <c r="A4" s="47">
        <v>160351003</v>
      </c>
      <c r="B4" s="47" t="s">
        <v>137</v>
      </c>
      <c r="C4" s="48">
        <v>28</v>
      </c>
      <c r="D4" s="49">
        <v>80</v>
      </c>
      <c r="E4" s="47" t="s">
        <v>236</v>
      </c>
      <c r="F4" s="54" t="s">
        <v>237</v>
      </c>
      <c r="G4" s="50"/>
      <c r="H4" s="47"/>
      <c r="I4" s="51" t="str">
        <f t="shared" si="0"/>
        <v xml:space="preserve">Zeynep </v>
      </c>
      <c r="J4" s="52" t="str">
        <f t="shared" si="1"/>
        <v>Akgün</v>
      </c>
    </row>
    <row r="5" spans="1:10" x14ac:dyDescent="0.25">
      <c r="A5" s="47">
        <v>160351004</v>
      </c>
      <c r="B5" s="47" t="s">
        <v>138</v>
      </c>
      <c r="C5" s="48" t="s">
        <v>135</v>
      </c>
      <c r="D5" s="49" t="s">
        <v>135</v>
      </c>
      <c r="E5" s="47" t="s">
        <v>238</v>
      </c>
      <c r="F5" s="54" t="s">
        <v>239</v>
      </c>
      <c r="G5" s="50"/>
      <c r="H5" s="47"/>
      <c r="I5" s="51" t="str">
        <f t="shared" si="0"/>
        <v xml:space="preserve">Münevver </v>
      </c>
      <c r="J5" s="52" t="str">
        <f t="shared" si="1"/>
        <v>Elana</v>
      </c>
    </row>
    <row r="6" spans="1:10" x14ac:dyDescent="0.25">
      <c r="A6" s="47">
        <v>160351005</v>
      </c>
      <c r="B6" s="47" t="s">
        <v>139</v>
      </c>
      <c r="C6" s="48">
        <v>35</v>
      </c>
      <c r="D6" s="49">
        <v>44</v>
      </c>
      <c r="E6" s="47"/>
      <c r="F6" s="47"/>
      <c r="G6" s="50"/>
      <c r="H6" s="47"/>
      <c r="I6" s="51" t="str">
        <f t="shared" si="0"/>
        <v xml:space="preserve">Sevda </v>
      </c>
      <c r="J6" s="52" t="str">
        <f t="shared" si="1"/>
        <v>Çalış</v>
      </c>
    </row>
    <row r="7" spans="1:10" x14ac:dyDescent="0.25">
      <c r="A7" s="47">
        <v>160351006</v>
      </c>
      <c r="B7" s="47" t="s">
        <v>140</v>
      </c>
      <c r="C7" s="48">
        <v>32</v>
      </c>
      <c r="D7" s="49">
        <v>49</v>
      </c>
      <c r="E7" s="47"/>
      <c r="F7" s="47"/>
      <c r="G7" s="50"/>
      <c r="H7" s="47"/>
      <c r="I7" s="51" t="str">
        <f t="shared" si="0"/>
        <v xml:space="preserve">Emine </v>
      </c>
      <c r="J7" s="52" t="str">
        <f t="shared" si="1"/>
        <v>Aksoy</v>
      </c>
    </row>
    <row r="8" spans="1:10" x14ac:dyDescent="0.25">
      <c r="A8" s="47">
        <v>160351007</v>
      </c>
      <c r="B8" s="47" t="s">
        <v>141</v>
      </c>
      <c r="C8" s="48" t="s">
        <v>135</v>
      </c>
      <c r="D8" s="49">
        <v>51</v>
      </c>
      <c r="E8" s="47"/>
      <c r="F8" s="47"/>
      <c r="G8" s="50"/>
      <c r="H8" s="47"/>
      <c r="I8" s="51" t="str">
        <f t="shared" si="0"/>
        <v xml:space="preserve">Sadiye </v>
      </c>
      <c r="J8" s="52" t="str">
        <f t="shared" si="1"/>
        <v>Bayrakkızo</v>
      </c>
    </row>
    <row r="9" spans="1:10" x14ac:dyDescent="0.25">
      <c r="A9" s="47">
        <v>160351008</v>
      </c>
      <c r="B9" s="47" t="s">
        <v>142</v>
      </c>
      <c r="C9" s="48">
        <v>46</v>
      </c>
      <c r="D9" s="49">
        <v>45</v>
      </c>
      <c r="E9" s="47"/>
      <c r="F9" s="47"/>
      <c r="G9" s="50"/>
      <c r="H9" s="47"/>
      <c r="I9" s="51" t="str">
        <f t="shared" si="0"/>
        <v xml:space="preserve">Serap </v>
      </c>
      <c r="J9" s="52" t="str">
        <f t="shared" si="1"/>
        <v>Erem</v>
      </c>
    </row>
    <row r="10" spans="1:10" x14ac:dyDescent="0.25">
      <c r="A10" s="47">
        <v>160351009</v>
      </c>
      <c r="B10" s="47" t="s">
        <v>143</v>
      </c>
      <c r="C10" s="48">
        <v>35</v>
      </c>
      <c r="D10" s="49">
        <v>37</v>
      </c>
      <c r="E10" s="47"/>
      <c r="F10" s="47"/>
      <c r="G10" s="50"/>
      <c r="H10" s="47"/>
      <c r="I10" s="51" t="str">
        <f t="shared" si="0"/>
        <v xml:space="preserve">Ercan </v>
      </c>
      <c r="J10" s="52" t="str">
        <f t="shared" si="1"/>
        <v>Acar</v>
      </c>
    </row>
    <row r="11" spans="1:10" x14ac:dyDescent="0.25">
      <c r="A11" s="47">
        <v>160351010</v>
      </c>
      <c r="B11" s="47" t="s">
        <v>144</v>
      </c>
      <c r="C11" s="48" t="s">
        <v>135</v>
      </c>
      <c r="D11" s="49">
        <v>54</v>
      </c>
      <c r="E11" s="47"/>
      <c r="F11" s="47"/>
      <c r="G11" s="50"/>
      <c r="H11" s="47"/>
      <c r="I11" s="51" t="str">
        <f t="shared" si="0"/>
        <v xml:space="preserve">Cahit </v>
      </c>
      <c r="J11" s="52" t="str">
        <f t="shared" si="1"/>
        <v>Tanrıbil</v>
      </c>
    </row>
    <row r="12" spans="1:10" x14ac:dyDescent="0.25">
      <c r="A12" s="47">
        <v>160351011</v>
      </c>
      <c r="B12" s="47" t="s">
        <v>145</v>
      </c>
      <c r="C12" s="48">
        <v>49</v>
      </c>
      <c r="D12" s="49">
        <v>41</v>
      </c>
      <c r="E12" s="47"/>
      <c r="F12" s="47"/>
      <c r="G12" s="50"/>
      <c r="H12" s="47"/>
      <c r="I12" s="51" t="str">
        <f t="shared" si="0"/>
        <v xml:space="preserve">Şule </v>
      </c>
      <c r="J12" s="52" t="str">
        <f t="shared" si="1"/>
        <v>Yüksel</v>
      </c>
    </row>
    <row r="13" spans="1:10" x14ac:dyDescent="0.25">
      <c r="A13" s="47">
        <v>160351012</v>
      </c>
      <c r="B13" s="47" t="s">
        <v>146</v>
      </c>
      <c r="C13" s="48">
        <v>43</v>
      </c>
      <c r="D13" s="49">
        <v>47</v>
      </c>
      <c r="E13" s="47"/>
      <c r="F13" s="47"/>
      <c r="G13" s="50"/>
      <c r="H13" s="47"/>
      <c r="I13" s="51" t="str">
        <f t="shared" si="0"/>
        <v xml:space="preserve">Hasan </v>
      </c>
      <c r="J13" s="52" t="str">
        <f t="shared" si="1"/>
        <v>Alıçpınar</v>
      </c>
    </row>
    <row r="14" spans="1:10" x14ac:dyDescent="0.25">
      <c r="A14" s="47">
        <v>160351013</v>
      </c>
      <c r="B14" s="47" t="s">
        <v>147</v>
      </c>
      <c r="C14" s="48">
        <v>53</v>
      </c>
      <c r="D14" s="49">
        <v>42</v>
      </c>
      <c r="E14" s="47"/>
      <c r="F14" s="47"/>
      <c r="G14" s="50"/>
      <c r="H14" s="47"/>
      <c r="I14" s="51" t="str">
        <f t="shared" si="0"/>
        <v xml:space="preserve">Sultan </v>
      </c>
      <c r="J14" s="52" t="str">
        <f t="shared" si="1"/>
        <v>Bozkurt</v>
      </c>
    </row>
    <row r="15" spans="1:10" x14ac:dyDescent="0.25">
      <c r="A15" s="47">
        <v>160351014</v>
      </c>
      <c r="B15" s="47" t="s">
        <v>148</v>
      </c>
      <c r="C15" s="48" t="s">
        <v>135</v>
      </c>
      <c r="D15" s="49">
        <v>45</v>
      </c>
      <c r="E15" s="47"/>
      <c r="F15" s="47"/>
      <c r="G15" s="50"/>
      <c r="H15" s="47"/>
      <c r="I15" s="51" t="str">
        <f t="shared" si="0"/>
        <v xml:space="preserve">Ali </v>
      </c>
      <c r="J15" s="52" t="str">
        <f t="shared" si="1"/>
        <v>Dursun</v>
      </c>
    </row>
    <row r="16" spans="1:10" x14ac:dyDescent="0.25">
      <c r="A16" s="47">
        <v>160351015</v>
      </c>
      <c r="B16" s="47" t="s">
        <v>149</v>
      </c>
      <c r="C16" s="48">
        <v>35</v>
      </c>
      <c r="D16" s="49" t="s">
        <v>135</v>
      </c>
      <c r="E16" s="47"/>
      <c r="F16" s="47"/>
      <c r="G16" s="50"/>
      <c r="H16" s="47"/>
      <c r="I16" s="51" t="str">
        <f t="shared" si="0"/>
        <v xml:space="preserve">Kıvanç </v>
      </c>
      <c r="J16" s="52" t="str">
        <f t="shared" si="1"/>
        <v>Demiroglu</v>
      </c>
    </row>
    <row r="17" spans="1:10" x14ac:dyDescent="0.25">
      <c r="A17" s="47">
        <v>160351016</v>
      </c>
      <c r="B17" s="47" t="s">
        <v>150</v>
      </c>
      <c r="C17" s="48">
        <v>42</v>
      </c>
      <c r="D17" s="49">
        <v>59</v>
      </c>
      <c r="E17" s="47"/>
      <c r="F17" s="47"/>
      <c r="G17" s="50"/>
      <c r="H17" s="47"/>
      <c r="I17" s="51" t="str">
        <f t="shared" si="0"/>
        <v xml:space="preserve">Gülsüm </v>
      </c>
      <c r="J17" s="52" t="str">
        <f t="shared" si="1"/>
        <v>Baktemur</v>
      </c>
    </row>
    <row r="18" spans="1:10" x14ac:dyDescent="0.25">
      <c r="A18" s="47">
        <v>160351017</v>
      </c>
      <c r="B18" s="47" t="s">
        <v>151</v>
      </c>
      <c r="C18" s="48">
        <v>46</v>
      </c>
      <c r="D18" s="49">
        <v>44</v>
      </c>
      <c r="E18" s="47"/>
      <c r="F18" s="47"/>
      <c r="G18" s="50"/>
      <c r="H18" s="47"/>
      <c r="I18" s="51" t="str">
        <f t="shared" si="0"/>
        <v xml:space="preserve">Cumaali </v>
      </c>
      <c r="J18" s="52" t="str">
        <f t="shared" si="1"/>
        <v>Kalkan</v>
      </c>
    </row>
    <row r="19" spans="1:10" x14ac:dyDescent="0.25">
      <c r="A19" s="47">
        <v>160351018</v>
      </c>
      <c r="B19" s="47" t="s">
        <v>152</v>
      </c>
      <c r="C19" s="48">
        <v>74</v>
      </c>
      <c r="D19" s="49">
        <v>47</v>
      </c>
      <c r="E19" s="47"/>
      <c r="F19" s="47"/>
      <c r="G19" s="50"/>
      <c r="H19" s="47"/>
      <c r="I19" s="51" t="str">
        <f t="shared" si="0"/>
        <v xml:space="preserve">Abdullah </v>
      </c>
      <c r="J19" s="52" t="str">
        <f t="shared" si="1"/>
        <v>Vural</v>
      </c>
    </row>
    <row r="20" spans="1:10" x14ac:dyDescent="0.25">
      <c r="A20" s="47">
        <v>160351019</v>
      </c>
      <c r="B20" s="47" t="s">
        <v>153</v>
      </c>
      <c r="C20" s="48">
        <v>53</v>
      </c>
      <c r="D20" s="49" t="s">
        <v>135</v>
      </c>
      <c r="E20" s="47"/>
      <c r="F20" s="47"/>
      <c r="G20" s="50"/>
      <c r="H20" s="47"/>
      <c r="I20" s="51" t="str">
        <f t="shared" si="0"/>
        <v xml:space="preserve">Şevki </v>
      </c>
      <c r="J20" s="52" t="str">
        <f t="shared" si="1"/>
        <v>Ustaömeroğlu</v>
      </c>
    </row>
    <row r="21" spans="1:10" x14ac:dyDescent="0.25">
      <c r="A21" s="47">
        <v>160351020</v>
      </c>
      <c r="B21" s="47" t="s">
        <v>154</v>
      </c>
      <c r="C21" s="48">
        <v>32</v>
      </c>
      <c r="D21" s="49">
        <v>63</v>
      </c>
      <c r="E21" s="47"/>
      <c r="F21" s="47"/>
      <c r="G21" s="50"/>
      <c r="H21" s="47"/>
      <c r="I21" s="51" t="str">
        <f t="shared" si="0"/>
        <v xml:space="preserve">Esra </v>
      </c>
      <c r="J21" s="52" t="str">
        <f t="shared" si="1"/>
        <v>Erol</v>
      </c>
    </row>
    <row r="22" spans="1:10" x14ac:dyDescent="0.25">
      <c r="A22" s="47">
        <v>160351021</v>
      </c>
      <c r="B22" s="47" t="s">
        <v>155</v>
      </c>
      <c r="C22" s="48">
        <v>53</v>
      </c>
      <c r="D22" s="49">
        <v>45</v>
      </c>
      <c r="E22" s="47"/>
      <c r="F22" s="47"/>
      <c r="G22" s="50"/>
      <c r="H22" s="47"/>
      <c r="I22" s="51" t="str">
        <f t="shared" si="0"/>
        <v xml:space="preserve">Özkan </v>
      </c>
      <c r="J22" s="52" t="str">
        <f t="shared" si="1"/>
        <v>Çakıcı</v>
      </c>
    </row>
    <row r="23" spans="1:10" x14ac:dyDescent="0.25">
      <c r="A23" s="47">
        <v>160351022</v>
      </c>
      <c r="B23" s="47" t="s">
        <v>156</v>
      </c>
      <c r="C23" s="48">
        <v>28</v>
      </c>
      <c r="D23" s="49">
        <v>43</v>
      </c>
      <c r="E23" s="47"/>
      <c r="F23" s="47"/>
      <c r="G23" s="50"/>
      <c r="H23" s="47"/>
      <c r="I23" s="51" t="str">
        <f t="shared" si="0"/>
        <v xml:space="preserve">Sibel </v>
      </c>
      <c r="J23" s="52" t="str">
        <f t="shared" si="1"/>
        <v>Çelik</v>
      </c>
    </row>
    <row r="24" spans="1:10" x14ac:dyDescent="0.25">
      <c r="A24" s="47">
        <v>160351023</v>
      </c>
      <c r="B24" s="47" t="s">
        <v>157</v>
      </c>
      <c r="C24" s="48" t="s">
        <v>135</v>
      </c>
      <c r="D24" s="49" t="s">
        <v>135</v>
      </c>
      <c r="E24" s="47"/>
      <c r="F24" s="47"/>
      <c r="G24" s="50"/>
      <c r="H24" s="47"/>
      <c r="I24" s="51" t="str">
        <f t="shared" si="0"/>
        <v xml:space="preserve">Erkan </v>
      </c>
      <c r="J24" s="52" t="str">
        <f t="shared" si="1"/>
        <v>Bayram</v>
      </c>
    </row>
    <row r="25" spans="1:10" x14ac:dyDescent="0.25">
      <c r="A25" s="47">
        <v>160351024</v>
      </c>
      <c r="B25" s="47" t="s">
        <v>158</v>
      </c>
      <c r="C25" s="48">
        <v>32</v>
      </c>
      <c r="D25" s="49">
        <v>50</v>
      </c>
      <c r="E25" s="47"/>
      <c r="F25" s="47"/>
      <c r="G25" s="50"/>
      <c r="H25" s="47"/>
      <c r="I25" s="51" t="str">
        <f t="shared" si="0"/>
        <v xml:space="preserve">Tayfur </v>
      </c>
      <c r="J25" s="52" t="str">
        <f t="shared" si="1"/>
        <v>Torun</v>
      </c>
    </row>
    <row r="26" spans="1:10" x14ac:dyDescent="0.25">
      <c r="A26" s="47">
        <v>160351025</v>
      </c>
      <c r="B26" s="47" t="s">
        <v>159</v>
      </c>
      <c r="C26" s="48">
        <v>35</v>
      </c>
      <c r="D26" s="49">
        <v>46</v>
      </c>
      <c r="E26" s="47"/>
      <c r="F26" s="47"/>
      <c r="G26" s="50"/>
      <c r="H26" s="47"/>
      <c r="I26" s="51" t="str">
        <f t="shared" si="0"/>
        <v xml:space="preserve">Yetkin </v>
      </c>
      <c r="J26" s="52" t="str">
        <f t="shared" si="1"/>
        <v>Şekerci</v>
      </c>
    </row>
    <row r="27" spans="1:10" x14ac:dyDescent="0.25">
      <c r="A27" s="47">
        <v>160351026</v>
      </c>
      <c r="B27" s="47" t="s">
        <v>160</v>
      </c>
      <c r="C27" s="48">
        <v>32</v>
      </c>
      <c r="D27" s="49">
        <v>42</v>
      </c>
      <c r="E27" s="47"/>
      <c r="F27" s="47"/>
      <c r="G27" s="50"/>
      <c r="H27" s="47"/>
      <c r="I27" s="51" t="str">
        <f t="shared" si="0"/>
        <v xml:space="preserve">Ebru </v>
      </c>
      <c r="J27" s="52" t="str">
        <f t="shared" si="1"/>
        <v>Kasımoğlu</v>
      </c>
    </row>
    <row r="28" spans="1:10" x14ac:dyDescent="0.25">
      <c r="A28" s="47">
        <v>160351027</v>
      </c>
      <c r="B28" s="47" t="s">
        <v>161</v>
      </c>
      <c r="C28" s="48">
        <v>21</v>
      </c>
      <c r="D28" s="49">
        <v>44</v>
      </c>
      <c r="E28" s="47"/>
      <c r="F28" s="47"/>
      <c r="G28" s="50"/>
      <c r="H28" s="47"/>
      <c r="I28" s="51" t="str">
        <f t="shared" si="0"/>
        <v xml:space="preserve">Leyla </v>
      </c>
      <c r="J28" s="52" t="str">
        <f t="shared" si="1"/>
        <v>Şen</v>
      </c>
    </row>
    <row r="29" spans="1:10" x14ac:dyDescent="0.25">
      <c r="A29" s="47">
        <v>160351028</v>
      </c>
      <c r="B29" s="47" t="s">
        <v>162</v>
      </c>
      <c r="C29" s="48">
        <v>28</v>
      </c>
      <c r="D29" s="49">
        <v>54</v>
      </c>
      <c r="E29" s="47"/>
      <c r="F29" s="47"/>
      <c r="G29" s="50"/>
      <c r="H29" s="47"/>
      <c r="I29" s="51" t="str">
        <f t="shared" si="0"/>
        <v xml:space="preserve">Emel </v>
      </c>
      <c r="J29" s="52" t="str">
        <f t="shared" si="1"/>
        <v>Türkan</v>
      </c>
    </row>
    <row r="30" spans="1:10" x14ac:dyDescent="0.25">
      <c r="A30" s="47">
        <v>160351029</v>
      </c>
      <c r="B30" s="47" t="s">
        <v>163</v>
      </c>
      <c r="C30" s="48">
        <v>14</v>
      </c>
      <c r="D30" s="49">
        <v>39</v>
      </c>
      <c r="E30" s="47"/>
      <c r="F30" s="47"/>
      <c r="G30" s="50"/>
      <c r="H30" s="47"/>
      <c r="I30" s="51" t="str">
        <f t="shared" si="0"/>
        <v xml:space="preserve">Bayram </v>
      </c>
      <c r="J30" s="52" t="str">
        <f t="shared" si="1"/>
        <v>Musluoğlu</v>
      </c>
    </row>
    <row r="31" spans="1:10" x14ac:dyDescent="0.25">
      <c r="A31" s="47">
        <v>160351030</v>
      </c>
      <c r="B31" s="47" t="s">
        <v>164</v>
      </c>
      <c r="C31" s="48">
        <v>46</v>
      </c>
      <c r="D31" s="49">
        <v>52</v>
      </c>
      <c r="E31" s="47"/>
      <c r="F31" s="47"/>
      <c r="G31" s="50"/>
      <c r="H31" s="47"/>
      <c r="I31" s="51" t="str">
        <f t="shared" si="0"/>
        <v xml:space="preserve">Eylem </v>
      </c>
      <c r="J31" s="52" t="str">
        <f t="shared" si="1"/>
        <v>Toraman</v>
      </c>
    </row>
    <row r="32" spans="1:10" x14ac:dyDescent="0.25">
      <c r="A32" s="47">
        <v>160351031</v>
      </c>
      <c r="B32" s="47" t="s">
        <v>165</v>
      </c>
      <c r="C32" s="48">
        <v>42</v>
      </c>
      <c r="D32" s="49">
        <v>44</v>
      </c>
      <c r="E32" s="47"/>
      <c r="F32" s="47"/>
      <c r="G32" s="50"/>
      <c r="H32" s="47"/>
      <c r="I32" s="51" t="str">
        <f t="shared" si="0"/>
        <v xml:space="preserve">Ahmet </v>
      </c>
      <c r="J32" s="52" t="str">
        <f t="shared" si="1"/>
        <v>Önder</v>
      </c>
    </row>
    <row r="33" spans="1:10" x14ac:dyDescent="0.25">
      <c r="A33" s="47">
        <v>160351032</v>
      </c>
      <c r="B33" s="47" t="s">
        <v>166</v>
      </c>
      <c r="C33" s="48">
        <v>35</v>
      </c>
      <c r="D33" s="49">
        <v>38</v>
      </c>
      <c r="E33" s="47"/>
      <c r="F33" s="47"/>
      <c r="G33" s="50"/>
      <c r="H33" s="47"/>
      <c r="I33" s="51" t="str">
        <f t="shared" si="0"/>
        <v xml:space="preserve">Derya </v>
      </c>
      <c r="J33" s="52" t="str">
        <f t="shared" si="1"/>
        <v>Ehli</v>
      </c>
    </row>
    <row r="34" spans="1:10" x14ac:dyDescent="0.25">
      <c r="A34" s="47">
        <v>160351033</v>
      </c>
      <c r="B34" s="47" t="s">
        <v>167</v>
      </c>
      <c r="C34" s="48">
        <v>25</v>
      </c>
      <c r="D34" s="49">
        <v>54</v>
      </c>
      <c r="E34" s="47"/>
      <c r="F34" s="47"/>
      <c r="G34" s="50"/>
      <c r="H34" s="47"/>
      <c r="I34" s="51" t="str">
        <f t="shared" ref="I34:I65" si="2">MID(B34,1,FIND(" ",B34))</f>
        <v xml:space="preserve">Hidayet </v>
      </c>
      <c r="J34" s="52" t="str">
        <f t="shared" ref="J34:J65" si="3">MID(B34,(FIND(" ",B34,1)+1),25)</f>
        <v>Demir</v>
      </c>
    </row>
    <row r="35" spans="1:10" x14ac:dyDescent="0.25">
      <c r="A35" s="47">
        <v>160351034</v>
      </c>
      <c r="B35" s="47" t="s">
        <v>168</v>
      </c>
      <c r="C35" s="48" t="s">
        <v>135</v>
      </c>
      <c r="D35" s="49">
        <v>33</v>
      </c>
      <c r="E35" s="47"/>
      <c r="F35" s="47"/>
      <c r="G35" s="50"/>
      <c r="H35" s="47"/>
      <c r="I35" s="51" t="str">
        <f t="shared" si="2"/>
        <v xml:space="preserve">Fatma </v>
      </c>
      <c r="J35" s="52" t="str">
        <f t="shared" si="3"/>
        <v>Özer</v>
      </c>
    </row>
    <row r="36" spans="1:10" x14ac:dyDescent="0.25">
      <c r="A36" s="47">
        <v>160351035</v>
      </c>
      <c r="B36" s="47" t="s">
        <v>169</v>
      </c>
      <c r="C36" s="48">
        <v>63</v>
      </c>
      <c r="D36" s="49">
        <v>41</v>
      </c>
      <c r="E36" s="47"/>
      <c r="F36" s="47"/>
      <c r="G36" s="50"/>
      <c r="H36" s="47"/>
      <c r="I36" s="51" t="str">
        <f t="shared" si="2"/>
        <v xml:space="preserve">Şaban </v>
      </c>
      <c r="J36" s="52" t="str">
        <f t="shared" si="3"/>
        <v>Yetim</v>
      </c>
    </row>
    <row r="37" spans="1:10" x14ac:dyDescent="0.25">
      <c r="A37" s="47">
        <v>160351036</v>
      </c>
      <c r="B37" s="47" t="s">
        <v>170</v>
      </c>
      <c r="C37" s="48">
        <v>53</v>
      </c>
      <c r="D37" s="49" t="s">
        <v>135</v>
      </c>
      <c r="E37" s="47"/>
      <c r="F37" s="47"/>
      <c r="G37" s="50"/>
      <c r="H37" s="47"/>
      <c r="I37" s="51" t="str">
        <f t="shared" si="2"/>
        <v xml:space="preserve">Hacı </v>
      </c>
      <c r="J37" s="52" t="str">
        <f t="shared" si="3"/>
        <v>Ali Akten</v>
      </c>
    </row>
    <row r="38" spans="1:10" x14ac:dyDescent="0.25">
      <c r="A38" s="47">
        <v>160351037</v>
      </c>
      <c r="B38" s="47" t="s">
        <v>171</v>
      </c>
      <c r="C38" s="48">
        <v>46</v>
      </c>
      <c r="D38" s="49">
        <v>52</v>
      </c>
      <c r="E38" s="47"/>
      <c r="F38" s="47"/>
      <c r="G38" s="50"/>
      <c r="H38" s="47"/>
      <c r="I38" s="51" t="str">
        <f t="shared" si="2"/>
        <v xml:space="preserve">Tufan </v>
      </c>
      <c r="J38" s="52" t="str">
        <f t="shared" si="3"/>
        <v>Aybar</v>
      </c>
    </row>
    <row r="39" spans="1:10" x14ac:dyDescent="0.25">
      <c r="A39" s="47">
        <v>160351038</v>
      </c>
      <c r="B39" s="47" t="s">
        <v>172</v>
      </c>
      <c r="C39" s="48">
        <v>49</v>
      </c>
      <c r="D39" s="49">
        <v>33</v>
      </c>
      <c r="E39" s="47"/>
      <c r="F39" s="47"/>
      <c r="G39" s="50"/>
      <c r="H39" s="47"/>
      <c r="I39" s="51" t="str">
        <f t="shared" si="2"/>
        <v xml:space="preserve">Ayşe </v>
      </c>
      <c r="J39" s="52" t="str">
        <f t="shared" si="3"/>
        <v>Nur</v>
      </c>
    </row>
    <row r="40" spans="1:10" x14ac:dyDescent="0.25">
      <c r="A40" s="47">
        <v>160351039</v>
      </c>
      <c r="B40" s="47" t="s">
        <v>173</v>
      </c>
      <c r="C40" s="48">
        <v>49</v>
      </c>
      <c r="D40" s="49">
        <v>53</v>
      </c>
      <c r="E40" s="47"/>
      <c r="F40" s="47"/>
      <c r="G40" s="50"/>
      <c r="H40" s="47"/>
      <c r="I40" s="51" t="str">
        <f t="shared" si="2"/>
        <v xml:space="preserve">Derya </v>
      </c>
      <c r="J40" s="52" t="str">
        <f t="shared" si="3"/>
        <v>Arslan</v>
      </c>
    </row>
    <row r="41" spans="1:10" x14ac:dyDescent="0.25">
      <c r="A41" s="47">
        <v>160351040</v>
      </c>
      <c r="B41" s="47" t="s">
        <v>174</v>
      </c>
      <c r="C41" s="48">
        <v>28</v>
      </c>
      <c r="D41" s="49">
        <v>35</v>
      </c>
      <c r="E41" s="47"/>
      <c r="F41" s="47"/>
      <c r="G41" s="50"/>
      <c r="H41" s="47"/>
      <c r="I41" s="51" t="str">
        <f t="shared" si="2"/>
        <v xml:space="preserve">Yeliz </v>
      </c>
      <c r="J41" s="52" t="str">
        <f t="shared" si="3"/>
        <v>Soydan</v>
      </c>
    </row>
    <row r="42" spans="1:10" x14ac:dyDescent="0.25">
      <c r="A42" s="47">
        <v>160351041</v>
      </c>
      <c r="B42" s="47" t="s">
        <v>175</v>
      </c>
      <c r="C42" s="48">
        <v>39</v>
      </c>
      <c r="D42" s="49">
        <v>50</v>
      </c>
      <c r="E42" s="47"/>
      <c r="F42" s="47"/>
      <c r="G42" s="50"/>
      <c r="H42" s="47"/>
      <c r="I42" s="51" t="str">
        <f t="shared" si="2"/>
        <v xml:space="preserve">Zehra </v>
      </c>
      <c r="J42" s="52" t="str">
        <f t="shared" si="3"/>
        <v>Saitoğlu</v>
      </c>
    </row>
    <row r="43" spans="1:10" x14ac:dyDescent="0.25">
      <c r="A43" s="47">
        <v>160351042</v>
      </c>
      <c r="B43" s="47" t="s">
        <v>176</v>
      </c>
      <c r="C43" s="48">
        <v>46</v>
      </c>
      <c r="D43" s="49">
        <v>51</v>
      </c>
      <c r="E43" s="47"/>
      <c r="F43" s="47"/>
      <c r="G43" s="50"/>
      <c r="H43" s="47"/>
      <c r="I43" s="51" t="str">
        <f t="shared" si="2"/>
        <v xml:space="preserve">Nilüfer </v>
      </c>
      <c r="J43" s="52" t="str">
        <f t="shared" si="3"/>
        <v>Ayıboğan</v>
      </c>
    </row>
    <row r="44" spans="1:10" x14ac:dyDescent="0.25">
      <c r="A44" s="47">
        <v>160351043</v>
      </c>
      <c r="B44" s="47" t="s">
        <v>177</v>
      </c>
      <c r="C44" s="48">
        <v>56</v>
      </c>
      <c r="D44" s="49">
        <v>37</v>
      </c>
      <c r="E44" s="47"/>
      <c r="F44" s="47"/>
      <c r="G44" s="50"/>
      <c r="H44" s="47"/>
      <c r="I44" s="51" t="str">
        <f t="shared" si="2"/>
        <v xml:space="preserve">Hanife </v>
      </c>
      <c r="J44" s="52" t="str">
        <f t="shared" si="3"/>
        <v>İnci</v>
      </c>
    </row>
    <row r="45" spans="1:10" x14ac:dyDescent="0.25">
      <c r="A45" s="47">
        <v>160351044</v>
      </c>
      <c r="B45" s="47" t="s">
        <v>178</v>
      </c>
      <c r="C45" s="48" t="s">
        <v>135</v>
      </c>
      <c r="D45" s="49" t="s">
        <v>135</v>
      </c>
      <c r="E45" s="47"/>
      <c r="F45" s="47"/>
      <c r="G45" s="50"/>
      <c r="H45" s="47"/>
      <c r="I45" s="51" t="str">
        <f t="shared" si="2"/>
        <v xml:space="preserve">Erdal </v>
      </c>
      <c r="J45" s="52" t="str">
        <f t="shared" si="3"/>
        <v>Tan</v>
      </c>
    </row>
    <row r="46" spans="1:10" x14ac:dyDescent="0.25">
      <c r="A46" s="47">
        <v>160351045</v>
      </c>
      <c r="B46" s="47" t="s">
        <v>179</v>
      </c>
      <c r="C46" s="48">
        <v>60</v>
      </c>
      <c r="D46" s="49">
        <v>47</v>
      </c>
      <c r="E46" s="47"/>
      <c r="F46" s="47"/>
      <c r="G46" s="50"/>
      <c r="H46" s="47"/>
      <c r="I46" s="51" t="str">
        <f t="shared" si="2"/>
        <v xml:space="preserve">Gürcan </v>
      </c>
      <c r="J46" s="52" t="str">
        <f t="shared" si="3"/>
        <v>Arslan</v>
      </c>
    </row>
    <row r="47" spans="1:10" x14ac:dyDescent="0.25">
      <c r="A47" s="47">
        <v>160351046</v>
      </c>
      <c r="B47" s="47" t="s">
        <v>180</v>
      </c>
      <c r="C47" s="48">
        <v>39</v>
      </c>
      <c r="D47" s="49">
        <v>36</v>
      </c>
      <c r="E47" s="47"/>
      <c r="F47" s="47"/>
      <c r="G47" s="50"/>
      <c r="H47" s="47"/>
      <c r="I47" s="51" t="str">
        <f t="shared" si="2"/>
        <v xml:space="preserve">Bilal </v>
      </c>
      <c r="J47" s="52" t="str">
        <f t="shared" si="3"/>
        <v>Oğuz</v>
      </c>
    </row>
    <row r="48" spans="1:10" x14ac:dyDescent="0.25">
      <c r="A48" s="47">
        <v>160351047</v>
      </c>
      <c r="B48" s="47" t="s">
        <v>181</v>
      </c>
      <c r="C48" s="48">
        <v>42</v>
      </c>
      <c r="D48" s="49">
        <v>68</v>
      </c>
      <c r="E48" s="47"/>
      <c r="F48" s="47"/>
      <c r="G48" s="50"/>
      <c r="H48" s="47"/>
      <c r="I48" s="51" t="str">
        <f t="shared" si="2"/>
        <v xml:space="preserve">Eda </v>
      </c>
      <c r="J48" s="52" t="str">
        <f t="shared" si="3"/>
        <v>Kamber</v>
      </c>
    </row>
    <row r="49" spans="1:10" x14ac:dyDescent="0.25">
      <c r="A49" s="47">
        <v>160351048</v>
      </c>
      <c r="B49" s="47" t="s">
        <v>182</v>
      </c>
      <c r="C49" s="48">
        <v>39</v>
      </c>
      <c r="D49" s="49">
        <v>61</v>
      </c>
      <c r="E49" s="47"/>
      <c r="F49" s="47"/>
      <c r="G49" s="50"/>
      <c r="H49" s="47"/>
      <c r="I49" s="51" t="str">
        <f t="shared" si="2"/>
        <v xml:space="preserve">Necip </v>
      </c>
      <c r="J49" s="52" t="str">
        <f t="shared" si="3"/>
        <v>Fazil</v>
      </c>
    </row>
    <row r="50" spans="1:10" x14ac:dyDescent="0.25">
      <c r="A50" s="47">
        <v>160351049</v>
      </c>
      <c r="B50" s="47" t="s">
        <v>183</v>
      </c>
      <c r="C50" s="48">
        <v>39</v>
      </c>
      <c r="D50" s="49">
        <v>63</v>
      </c>
      <c r="E50" s="47"/>
      <c r="F50" s="47"/>
      <c r="G50" s="50"/>
      <c r="H50" s="47"/>
      <c r="I50" s="51" t="str">
        <f t="shared" si="2"/>
        <v xml:space="preserve">Fahri </v>
      </c>
      <c r="J50" s="52" t="str">
        <f t="shared" si="3"/>
        <v>Punar</v>
      </c>
    </row>
    <row r="51" spans="1:10" x14ac:dyDescent="0.25">
      <c r="A51" s="47">
        <v>160351050</v>
      </c>
      <c r="B51" s="47" t="s">
        <v>184</v>
      </c>
      <c r="C51" s="48">
        <v>25</v>
      </c>
      <c r="D51" s="49">
        <v>33</v>
      </c>
      <c r="E51" s="47"/>
      <c r="F51" s="47"/>
      <c r="G51" s="50"/>
      <c r="H51" s="47"/>
      <c r="I51" s="51" t="str">
        <f t="shared" si="2"/>
        <v xml:space="preserve">Denizer </v>
      </c>
      <c r="J51" s="52" t="str">
        <f t="shared" si="3"/>
        <v>Aksoy</v>
      </c>
    </row>
    <row r="52" spans="1:10" x14ac:dyDescent="0.25">
      <c r="A52" s="47">
        <v>160351051</v>
      </c>
      <c r="B52" s="47" t="s">
        <v>185</v>
      </c>
      <c r="C52" s="48" t="s">
        <v>135</v>
      </c>
      <c r="D52" s="49">
        <v>44</v>
      </c>
      <c r="E52" s="47"/>
      <c r="F52" s="47"/>
      <c r="G52" s="50"/>
      <c r="H52" s="47"/>
      <c r="I52" s="51" t="str">
        <f t="shared" si="2"/>
        <v xml:space="preserve">Murat </v>
      </c>
      <c r="J52" s="52" t="str">
        <f t="shared" si="3"/>
        <v>Kaleli</v>
      </c>
    </row>
    <row r="53" spans="1:10" x14ac:dyDescent="0.25">
      <c r="A53" s="47">
        <v>160351052</v>
      </c>
      <c r="B53" s="47" t="s">
        <v>186</v>
      </c>
      <c r="C53" s="48">
        <v>42</v>
      </c>
      <c r="D53" s="49">
        <v>46</v>
      </c>
      <c r="E53" s="47"/>
      <c r="F53" s="47"/>
      <c r="G53" s="50"/>
      <c r="H53" s="47"/>
      <c r="I53" s="51" t="str">
        <f t="shared" si="2"/>
        <v xml:space="preserve">Cengiz </v>
      </c>
      <c r="J53" s="52" t="str">
        <f t="shared" si="3"/>
        <v>Budak</v>
      </c>
    </row>
    <row r="54" spans="1:10" x14ac:dyDescent="0.25">
      <c r="A54" s="47">
        <v>160351053</v>
      </c>
      <c r="B54" s="47" t="s">
        <v>187</v>
      </c>
      <c r="C54" s="48">
        <v>35</v>
      </c>
      <c r="D54" s="49">
        <v>51</v>
      </c>
      <c r="E54" s="47"/>
      <c r="F54" s="47"/>
      <c r="G54" s="50"/>
      <c r="H54" s="47"/>
      <c r="I54" s="51" t="str">
        <f t="shared" si="2"/>
        <v xml:space="preserve">Kübra </v>
      </c>
      <c r="J54" s="52" t="str">
        <f t="shared" si="3"/>
        <v>Şebnem</v>
      </c>
    </row>
    <row r="55" spans="1:10" x14ac:dyDescent="0.25">
      <c r="A55" s="47">
        <v>160351054</v>
      </c>
      <c r="B55" s="47" t="s">
        <v>188</v>
      </c>
      <c r="C55" s="48">
        <v>46</v>
      </c>
      <c r="D55" s="49">
        <v>49</v>
      </c>
      <c r="E55" s="47"/>
      <c r="F55" s="47"/>
      <c r="G55" s="50"/>
      <c r="H55" s="47"/>
      <c r="I55" s="51" t="str">
        <f t="shared" si="2"/>
        <v xml:space="preserve">Eda </v>
      </c>
      <c r="J55" s="52" t="str">
        <f t="shared" si="3"/>
        <v>Yıldız</v>
      </c>
    </row>
    <row r="56" spans="1:10" x14ac:dyDescent="0.25">
      <c r="A56" s="47">
        <v>160351055</v>
      </c>
      <c r="B56" s="47" t="s">
        <v>189</v>
      </c>
      <c r="C56" s="48">
        <v>60</v>
      </c>
      <c r="D56" s="49">
        <v>53</v>
      </c>
      <c r="E56" s="47"/>
      <c r="F56" s="47"/>
      <c r="G56" s="50"/>
      <c r="H56" s="47"/>
      <c r="I56" s="51" t="str">
        <f t="shared" si="2"/>
        <v xml:space="preserve">Serap </v>
      </c>
      <c r="J56" s="52" t="str">
        <f t="shared" si="3"/>
        <v>Terzioğlu</v>
      </c>
    </row>
    <row r="57" spans="1:10" x14ac:dyDescent="0.25">
      <c r="A57" s="47">
        <v>160351056</v>
      </c>
      <c r="B57" s="47" t="s">
        <v>190</v>
      </c>
      <c r="C57" s="48" t="s">
        <v>135</v>
      </c>
      <c r="D57" s="49">
        <v>39</v>
      </c>
      <c r="E57" s="47"/>
      <c r="F57" s="47"/>
      <c r="G57" s="50"/>
      <c r="H57" s="47"/>
      <c r="I57" s="51" t="str">
        <f t="shared" si="2"/>
        <v xml:space="preserve">Bahattin </v>
      </c>
      <c r="J57" s="52" t="str">
        <f t="shared" si="3"/>
        <v>Güneyin</v>
      </c>
    </row>
    <row r="58" spans="1:10" x14ac:dyDescent="0.25">
      <c r="A58" s="47">
        <v>160351057</v>
      </c>
      <c r="B58" s="47" t="s">
        <v>191</v>
      </c>
      <c r="C58" s="48">
        <v>35</v>
      </c>
      <c r="D58" s="49">
        <v>53</v>
      </c>
      <c r="E58" s="47"/>
      <c r="F58" s="47"/>
      <c r="G58" s="50"/>
      <c r="H58" s="47"/>
      <c r="I58" s="51" t="str">
        <f t="shared" si="2"/>
        <v xml:space="preserve">Özge </v>
      </c>
      <c r="J58" s="52" t="str">
        <f t="shared" si="3"/>
        <v>Akarsu</v>
      </c>
    </row>
    <row r="59" spans="1:10" x14ac:dyDescent="0.25">
      <c r="A59" s="47">
        <v>160351058</v>
      </c>
      <c r="B59" s="47" t="s">
        <v>192</v>
      </c>
      <c r="C59" s="48">
        <v>53</v>
      </c>
      <c r="D59" s="49">
        <v>16</v>
      </c>
      <c r="E59" s="47"/>
      <c r="F59" s="47"/>
      <c r="G59" s="50"/>
      <c r="H59" s="47"/>
      <c r="I59" s="51" t="str">
        <f t="shared" si="2"/>
        <v xml:space="preserve">Betül </v>
      </c>
      <c r="J59" s="52" t="str">
        <f t="shared" si="3"/>
        <v>Özmen</v>
      </c>
    </row>
    <row r="60" spans="1:10" x14ac:dyDescent="0.25">
      <c r="A60" s="47">
        <v>160351059</v>
      </c>
      <c r="B60" s="47" t="s">
        <v>193</v>
      </c>
      <c r="C60" s="48">
        <v>35</v>
      </c>
      <c r="D60" s="49">
        <v>46</v>
      </c>
      <c r="E60" s="47"/>
      <c r="F60" s="47"/>
      <c r="G60" s="50"/>
      <c r="H60" s="47"/>
      <c r="I60" s="51" t="str">
        <f t="shared" si="2"/>
        <v xml:space="preserve">Elif </v>
      </c>
      <c r="J60" s="52" t="str">
        <f t="shared" si="3"/>
        <v>Yavuz</v>
      </c>
    </row>
    <row r="61" spans="1:10" x14ac:dyDescent="0.25">
      <c r="A61" s="47">
        <v>160351060</v>
      </c>
      <c r="B61" s="47" t="s">
        <v>194</v>
      </c>
      <c r="C61" s="48">
        <v>56</v>
      </c>
      <c r="D61" s="49">
        <v>55</v>
      </c>
      <c r="E61" s="47"/>
      <c r="F61" s="47"/>
      <c r="G61" s="50"/>
      <c r="H61" s="47"/>
      <c r="I61" s="51" t="str">
        <f t="shared" si="2"/>
        <v xml:space="preserve">Eda </v>
      </c>
      <c r="J61" s="52" t="str">
        <f t="shared" si="3"/>
        <v>Nur</v>
      </c>
    </row>
    <row r="62" spans="1:10" x14ac:dyDescent="0.25">
      <c r="A62" s="47">
        <v>160351061</v>
      </c>
      <c r="B62" s="47" t="s">
        <v>195</v>
      </c>
      <c r="C62" s="48">
        <v>39</v>
      </c>
      <c r="D62" s="49">
        <v>71</v>
      </c>
      <c r="E62" s="47"/>
      <c r="F62" s="47"/>
      <c r="G62" s="50"/>
      <c r="H62" s="47"/>
      <c r="I62" s="51" t="str">
        <f t="shared" si="2"/>
        <v xml:space="preserve">Yaşar </v>
      </c>
      <c r="J62" s="52" t="str">
        <f t="shared" si="3"/>
        <v>Kobya</v>
      </c>
    </row>
    <row r="63" spans="1:10" x14ac:dyDescent="0.25">
      <c r="A63" s="47">
        <v>160351062</v>
      </c>
      <c r="B63" s="47" t="s">
        <v>196</v>
      </c>
      <c r="C63" s="48">
        <v>39</v>
      </c>
      <c r="D63" s="49">
        <v>50</v>
      </c>
      <c r="E63" s="47"/>
      <c r="F63" s="47"/>
      <c r="G63" s="50"/>
      <c r="H63" s="47"/>
      <c r="I63" s="51" t="str">
        <f t="shared" si="2"/>
        <v xml:space="preserve">Hatice </v>
      </c>
      <c r="J63" s="52" t="str">
        <f t="shared" si="3"/>
        <v>Eren</v>
      </c>
    </row>
    <row r="64" spans="1:10" x14ac:dyDescent="0.25">
      <c r="A64" s="47">
        <v>160351063</v>
      </c>
      <c r="B64" s="47" t="s">
        <v>197</v>
      </c>
      <c r="C64" s="48">
        <v>50</v>
      </c>
      <c r="D64" s="49">
        <v>64</v>
      </c>
      <c r="E64" s="47"/>
      <c r="F64" s="47"/>
      <c r="G64" s="50"/>
      <c r="H64" s="47"/>
      <c r="I64" s="51" t="str">
        <f t="shared" si="2"/>
        <v xml:space="preserve">Tahsin </v>
      </c>
      <c r="J64" s="52" t="str">
        <f t="shared" si="3"/>
        <v>Aras</v>
      </c>
    </row>
    <row r="65" spans="1:10" x14ac:dyDescent="0.25">
      <c r="A65" s="47">
        <v>160351064</v>
      </c>
      <c r="B65" s="47" t="s">
        <v>198</v>
      </c>
      <c r="C65" s="48">
        <v>70</v>
      </c>
      <c r="D65" s="49">
        <v>50</v>
      </c>
      <c r="E65" s="47"/>
      <c r="F65" s="47"/>
      <c r="G65" s="50"/>
      <c r="H65" s="47"/>
      <c r="I65" s="51" t="str">
        <f t="shared" si="2"/>
        <v xml:space="preserve">Gülizar </v>
      </c>
      <c r="J65" s="52" t="str">
        <f t="shared" si="3"/>
        <v>Başova</v>
      </c>
    </row>
    <row r="66" spans="1:10" x14ac:dyDescent="0.25">
      <c r="A66" s="47">
        <v>160351065</v>
      </c>
      <c r="B66" s="47" t="s">
        <v>199</v>
      </c>
      <c r="C66" s="48">
        <v>56</v>
      </c>
      <c r="D66" s="49" t="s">
        <v>135</v>
      </c>
      <c r="E66" s="47"/>
      <c r="F66" s="47"/>
      <c r="G66" s="50"/>
      <c r="H66" s="47"/>
      <c r="I66" s="51" t="str">
        <f t="shared" ref="I66:I100" si="4">MID(B66,1,FIND(" ",B66))</f>
        <v xml:space="preserve">Kadri </v>
      </c>
      <c r="J66" s="52" t="str">
        <f t="shared" ref="J66:J100" si="5">MID(B66,(FIND(" ",B66,1)+1),25)</f>
        <v>Babagil</v>
      </c>
    </row>
    <row r="67" spans="1:10" x14ac:dyDescent="0.25">
      <c r="A67" s="47">
        <v>160351066</v>
      </c>
      <c r="B67" s="47" t="s">
        <v>200</v>
      </c>
      <c r="C67" s="48" t="s">
        <v>135</v>
      </c>
      <c r="D67" s="49">
        <v>17</v>
      </c>
      <c r="E67" s="47"/>
      <c r="F67" s="47"/>
      <c r="G67" s="50"/>
      <c r="H67" s="47"/>
      <c r="I67" s="51" t="str">
        <f t="shared" si="4"/>
        <v xml:space="preserve">Sabahattin </v>
      </c>
      <c r="J67" s="52" t="str">
        <f t="shared" si="5"/>
        <v>Mamuk</v>
      </c>
    </row>
    <row r="68" spans="1:10" x14ac:dyDescent="0.25">
      <c r="A68" s="47">
        <v>160351067</v>
      </c>
      <c r="B68" s="47" t="s">
        <v>201</v>
      </c>
      <c r="C68" s="48">
        <v>25</v>
      </c>
      <c r="D68" s="49">
        <v>55</v>
      </c>
      <c r="E68" s="47"/>
      <c r="F68" s="47"/>
      <c r="G68" s="50"/>
      <c r="H68" s="47"/>
      <c r="I68" s="51" t="str">
        <f t="shared" si="4"/>
        <v xml:space="preserve">Özgür </v>
      </c>
      <c r="J68" s="52" t="str">
        <f t="shared" si="5"/>
        <v>Yıldız</v>
      </c>
    </row>
    <row r="69" spans="1:10" x14ac:dyDescent="0.25">
      <c r="A69" s="47">
        <v>160351068</v>
      </c>
      <c r="B69" s="47" t="s">
        <v>202</v>
      </c>
      <c r="C69" s="48">
        <v>49</v>
      </c>
      <c r="D69" s="49">
        <v>26</v>
      </c>
      <c r="E69" s="47"/>
      <c r="F69" s="47"/>
      <c r="G69" s="50"/>
      <c r="H69" s="47"/>
      <c r="I69" s="51" t="str">
        <f t="shared" si="4"/>
        <v xml:space="preserve">Hasan </v>
      </c>
      <c r="J69" s="52" t="str">
        <f t="shared" si="5"/>
        <v>Türkel</v>
      </c>
    </row>
    <row r="70" spans="1:10" x14ac:dyDescent="0.25">
      <c r="A70" s="47">
        <v>160351069</v>
      </c>
      <c r="B70" s="47" t="s">
        <v>203</v>
      </c>
      <c r="C70" s="48" t="s">
        <v>135</v>
      </c>
      <c r="D70" s="49">
        <v>47</v>
      </c>
      <c r="E70" s="47"/>
      <c r="F70" s="47"/>
      <c r="G70" s="50"/>
      <c r="H70" s="47"/>
      <c r="I70" s="51" t="str">
        <f t="shared" si="4"/>
        <v xml:space="preserve">Harun </v>
      </c>
      <c r="J70" s="52" t="str">
        <f t="shared" si="5"/>
        <v>Deneri</v>
      </c>
    </row>
    <row r="71" spans="1:10" x14ac:dyDescent="0.25">
      <c r="A71" s="47">
        <v>160351070</v>
      </c>
      <c r="B71" s="47" t="s">
        <v>204</v>
      </c>
      <c r="C71" s="48">
        <v>35</v>
      </c>
      <c r="D71" s="49">
        <v>71</v>
      </c>
      <c r="E71" s="47"/>
      <c r="F71" s="47"/>
      <c r="G71" s="50"/>
      <c r="H71" s="47"/>
      <c r="I71" s="51" t="str">
        <f t="shared" si="4"/>
        <v xml:space="preserve">Cuma </v>
      </c>
      <c r="J71" s="52" t="str">
        <f t="shared" si="5"/>
        <v>Türkmen</v>
      </c>
    </row>
    <row r="72" spans="1:10" x14ac:dyDescent="0.25">
      <c r="A72" s="47">
        <v>160351071</v>
      </c>
      <c r="B72" s="47" t="s">
        <v>205</v>
      </c>
      <c r="C72" s="48">
        <v>35</v>
      </c>
      <c r="D72" s="49">
        <v>41</v>
      </c>
      <c r="E72" s="47"/>
      <c r="F72" s="47"/>
      <c r="G72" s="50"/>
      <c r="H72" s="47"/>
      <c r="I72" s="51" t="str">
        <f t="shared" si="4"/>
        <v xml:space="preserve">Sema </v>
      </c>
      <c r="J72" s="52" t="str">
        <f t="shared" si="5"/>
        <v>Çakıroğlu</v>
      </c>
    </row>
    <row r="73" spans="1:10" x14ac:dyDescent="0.25">
      <c r="A73" s="47">
        <v>160351072</v>
      </c>
      <c r="B73" s="47" t="s">
        <v>206</v>
      </c>
      <c r="C73" s="48">
        <v>42</v>
      </c>
      <c r="D73" s="49">
        <v>39</v>
      </c>
      <c r="E73" s="47"/>
      <c r="F73" s="47"/>
      <c r="G73" s="50"/>
      <c r="H73" s="47"/>
      <c r="I73" s="51" t="str">
        <f t="shared" si="4"/>
        <v xml:space="preserve">Cemal </v>
      </c>
      <c r="J73" s="52" t="str">
        <f t="shared" si="5"/>
        <v>Özmen</v>
      </c>
    </row>
    <row r="74" spans="1:10" x14ac:dyDescent="0.25">
      <c r="A74" s="47">
        <v>160351073</v>
      </c>
      <c r="B74" s="47" t="s">
        <v>207</v>
      </c>
      <c r="C74" s="48">
        <v>53</v>
      </c>
      <c r="D74" s="49">
        <v>42</v>
      </c>
      <c r="E74" s="47"/>
      <c r="F74" s="47"/>
      <c r="G74" s="50"/>
      <c r="H74" s="47"/>
      <c r="I74" s="51" t="str">
        <f t="shared" si="4"/>
        <v xml:space="preserve">Ayşegül </v>
      </c>
      <c r="J74" s="52" t="str">
        <f t="shared" si="5"/>
        <v>Bekçi</v>
      </c>
    </row>
    <row r="75" spans="1:10" x14ac:dyDescent="0.25">
      <c r="A75" s="47">
        <v>160351074</v>
      </c>
      <c r="B75" s="47" t="s">
        <v>208</v>
      </c>
      <c r="C75" s="48">
        <v>28</v>
      </c>
      <c r="D75" s="49">
        <v>43</v>
      </c>
      <c r="E75" s="47"/>
      <c r="F75" s="47"/>
      <c r="G75" s="50"/>
      <c r="H75" s="47"/>
      <c r="I75" s="51" t="str">
        <f t="shared" si="4"/>
        <v xml:space="preserve">Murat </v>
      </c>
      <c r="J75" s="52" t="str">
        <f t="shared" si="5"/>
        <v>Eyiip</v>
      </c>
    </row>
    <row r="76" spans="1:10" x14ac:dyDescent="0.25">
      <c r="A76" s="47">
        <v>160351075</v>
      </c>
      <c r="B76" s="47" t="s">
        <v>209</v>
      </c>
      <c r="C76" s="48">
        <v>46</v>
      </c>
      <c r="D76" s="49">
        <v>38</v>
      </c>
      <c r="E76" s="47"/>
      <c r="F76" s="47"/>
      <c r="G76" s="50"/>
      <c r="H76" s="47"/>
      <c r="I76" s="51" t="str">
        <f t="shared" si="4"/>
        <v xml:space="preserve">Aslı </v>
      </c>
      <c r="J76" s="52" t="str">
        <f t="shared" si="5"/>
        <v>Yılmaz</v>
      </c>
    </row>
    <row r="77" spans="1:10" x14ac:dyDescent="0.25">
      <c r="A77" s="47">
        <v>160351076</v>
      </c>
      <c r="B77" s="47" t="s">
        <v>210</v>
      </c>
      <c r="C77" s="48">
        <v>35</v>
      </c>
      <c r="D77" s="49">
        <v>68</v>
      </c>
      <c r="E77" s="47"/>
      <c r="F77" s="47"/>
      <c r="G77" s="50"/>
      <c r="H77" s="47"/>
      <c r="I77" s="51" t="str">
        <f t="shared" si="4"/>
        <v xml:space="preserve">Mehmet </v>
      </c>
      <c r="J77" s="52" t="str">
        <f t="shared" si="5"/>
        <v>Şirin</v>
      </c>
    </row>
    <row r="78" spans="1:10" x14ac:dyDescent="0.25">
      <c r="A78" s="47">
        <v>160351077</v>
      </c>
      <c r="B78" s="47" t="s">
        <v>211</v>
      </c>
      <c r="C78" s="48">
        <v>32</v>
      </c>
      <c r="D78" s="49">
        <v>51</v>
      </c>
      <c r="E78" s="47"/>
      <c r="F78" s="47"/>
      <c r="G78" s="50"/>
      <c r="H78" s="47"/>
      <c r="I78" s="51" t="str">
        <f t="shared" si="4"/>
        <v xml:space="preserve">Mehmet </v>
      </c>
      <c r="J78" s="52" t="str">
        <f t="shared" si="5"/>
        <v>Koç</v>
      </c>
    </row>
    <row r="79" spans="1:10" x14ac:dyDescent="0.25">
      <c r="A79" s="47">
        <v>160351078</v>
      </c>
      <c r="B79" s="47" t="s">
        <v>212</v>
      </c>
      <c r="C79" s="48">
        <v>39</v>
      </c>
      <c r="D79" s="49">
        <v>49</v>
      </c>
      <c r="E79" s="47"/>
      <c r="F79" s="47"/>
      <c r="G79" s="50"/>
      <c r="H79" s="47"/>
      <c r="I79" s="51" t="str">
        <f t="shared" si="4"/>
        <v xml:space="preserve">Gülay </v>
      </c>
      <c r="J79" s="52" t="str">
        <f t="shared" si="5"/>
        <v>Karalar</v>
      </c>
    </row>
    <row r="80" spans="1:10" x14ac:dyDescent="0.25">
      <c r="A80" s="47">
        <v>160351079</v>
      </c>
      <c r="B80" s="47" t="s">
        <v>213</v>
      </c>
      <c r="C80" s="48">
        <v>35</v>
      </c>
      <c r="D80" s="49">
        <v>58</v>
      </c>
      <c r="E80" s="47"/>
      <c r="F80" s="47"/>
      <c r="G80" s="50"/>
      <c r="H80" s="47"/>
      <c r="I80" s="51" t="str">
        <f t="shared" si="4"/>
        <v xml:space="preserve">İsmail </v>
      </c>
      <c r="J80" s="52" t="str">
        <f t="shared" si="5"/>
        <v>Kalkan</v>
      </c>
    </row>
    <row r="81" spans="1:10" x14ac:dyDescent="0.25">
      <c r="A81" s="47">
        <v>160351080</v>
      </c>
      <c r="B81" s="47" t="s">
        <v>214</v>
      </c>
      <c r="C81" s="48" t="s">
        <v>135</v>
      </c>
      <c r="D81" s="49">
        <v>43</v>
      </c>
      <c r="E81" s="47"/>
      <c r="F81" s="47"/>
      <c r="G81" s="50"/>
      <c r="H81" s="47"/>
      <c r="I81" s="51" t="str">
        <f t="shared" si="4"/>
        <v xml:space="preserve">Tansu </v>
      </c>
      <c r="J81" s="52" t="str">
        <f t="shared" si="5"/>
        <v>Aygün</v>
      </c>
    </row>
    <row r="82" spans="1:10" x14ac:dyDescent="0.25">
      <c r="A82" s="47">
        <v>160351081</v>
      </c>
      <c r="B82" s="47" t="s">
        <v>215</v>
      </c>
      <c r="C82" s="48">
        <v>25</v>
      </c>
      <c r="D82" s="49">
        <v>48</v>
      </c>
      <c r="E82" s="47"/>
      <c r="F82" s="47"/>
      <c r="G82" s="50"/>
      <c r="H82" s="47"/>
      <c r="I82" s="51" t="str">
        <f t="shared" si="4"/>
        <v xml:space="preserve">Beyza </v>
      </c>
      <c r="J82" s="52" t="str">
        <f t="shared" si="5"/>
        <v>Usta</v>
      </c>
    </row>
    <row r="83" spans="1:10" x14ac:dyDescent="0.25">
      <c r="A83" s="47">
        <v>160351082</v>
      </c>
      <c r="B83" s="47" t="s">
        <v>216</v>
      </c>
      <c r="C83" s="48">
        <v>49</v>
      </c>
      <c r="D83" s="49">
        <v>35</v>
      </c>
      <c r="E83" s="47"/>
      <c r="F83" s="47"/>
      <c r="G83" s="50"/>
      <c r="H83" s="47"/>
      <c r="I83" s="51" t="str">
        <f t="shared" si="4"/>
        <v xml:space="preserve">Ayşenur </v>
      </c>
      <c r="J83" s="52" t="str">
        <f t="shared" si="5"/>
        <v>Özlü</v>
      </c>
    </row>
    <row r="84" spans="1:10" x14ac:dyDescent="0.25">
      <c r="A84" s="47">
        <v>160351083</v>
      </c>
      <c r="B84" s="47" t="s">
        <v>217</v>
      </c>
      <c r="C84" s="48">
        <v>46</v>
      </c>
      <c r="D84" s="49">
        <v>0</v>
      </c>
      <c r="E84" s="47"/>
      <c r="F84" s="47"/>
      <c r="G84" s="50"/>
      <c r="H84" s="47"/>
      <c r="I84" s="51" t="str">
        <f t="shared" si="4"/>
        <v xml:space="preserve">Esra </v>
      </c>
      <c r="J84" s="52" t="str">
        <f t="shared" si="5"/>
        <v>Gürsoy</v>
      </c>
    </row>
    <row r="85" spans="1:10" x14ac:dyDescent="0.25">
      <c r="A85" s="47">
        <v>160351084</v>
      </c>
      <c r="B85" s="47" t="s">
        <v>218</v>
      </c>
      <c r="C85" s="48">
        <v>39</v>
      </c>
      <c r="D85" s="49">
        <v>81</v>
      </c>
      <c r="E85" s="47"/>
      <c r="F85" s="47"/>
      <c r="G85" s="50"/>
      <c r="H85" s="47"/>
      <c r="I85" s="51" t="str">
        <f t="shared" si="4"/>
        <v xml:space="preserve">Elif </v>
      </c>
      <c r="J85" s="52" t="str">
        <f t="shared" si="5"/>
        <v>Öztürk</v>
      </c>
    </row>
    <row r="86" spans="1:10" x14ac:dyDescent="0.25">
      <c r="A86" s="47">
        <v>160351085</v>
      </c>
      <c r="B86" s="47" t="s">
        <v>219</v>
      </c>
      <c r="C86" s="48">
        <v>39</v>
      </c>
      <c r="D86" s="49">
        <v>72</v>
      </c>
      <c r="E86" s="47"/>
      <c r="F86" s="47"/>
      <c r="G86" s="50"/>
      <c r="H86" s="47"/>
      <c r="I86" s="51" t="str">
        <f t="shared" si="4"/>
        <v xml:space="preserve">Seyhan </v>
      </c>
      <c r="J86" s="52" t="str">
        <f t="shared" si="5"/>
        <v>Gürkan</v>
      </c>
    </row>
    <row r="87" spans="1:10" x14ac:dyDescent="0.25">
      <c r="A87" s="47">
        <v>160351086</v>
      </c>
      <c r="B87" s="47" t="s">
        <v>220</v>
      </c>
      <c r="C87" s="48">
        <v>42</v>
      </c>
      <c r="D87" s="49">
        <v>57</v>
      </c>
      <c r="E87" s="47"/>
      <c r="F87" s="47"/>
      <c r="G87" s="50"/>
      <c r="H87" s="47"/>
      <c r="I87" s="51" t="str">
        <f t="shared" si="4"/>
        <v xml:space="preserve">Neşe </v>
      </c>
      <c r="J87" s="52" t="str">
        <f t="shared" si="5"/>
        <v>Hekimoğlu</v>
      </c>
    </row>
    <row r="88" spans="1:10" x14ac:dyDescent="0.25">
      <c r="A88" s="47">
        <v>160351087</v>
      </c>
      <c r="B88" s="47" t="s">
        <v>221</v>
      </c>
      <c r="C88" s="48">
        <v>18</v>
      </c>
      <c r="D88" s="49">
        <v>56</v>
      </c>
      <c r="E88" s="47"/>
      <c r="F88" s="47"/>
      <c r="G88" s="50"/>
      <c r="H88" s="47"/>
      <c r="I88" s="51" t="str">
        <f t="shared" si="4"/>
        <v xml:space="preserve">Meryem </v>
      </c>
      <c r="J88" s="52" t="str">
        <f t="shared" si="5"/>
        <v>Koç</v>
      </c>
    </row>
    <row r="89" spans="1:10" x14ac:dyDescent="0.25">
      <c r="A89" s="47">
        <v>160351088</v>
      </c>
      <c r="B89" s="47" t="s">
        <v>222</v>
      </c>
      <c r="C89" s="48">
        <v>14</v>
      </c>
      <c r="D89" s="49">
        <v>30</v>
      </c>
      <c r="E89" s="47"/>
      <c r="F89" s="47"/>
      <c r="G89" s="50"/>
      <c r="H89" s="47"/>
      <c r="I89" s="51" t="str">
        <f t="shared" si="4"/>
        <v xml:space="preserve">Ayşe </v>
      </c>
      <c r="J89" s="52" t="str">
        <f t="shared" si="5"/>
        <v>Çetinkaya</v>
      </c>
    </row>
    <row r="90" spans="1:10" x14ac:dyDescent="0.25">
      <c r="A90" s="47">
        <v>160351089</v>
      </c>
      <c r="B90" s="47" t="s">
        <v>223</v>
      </c>
      <c r="C90" s="48">
        <v>46</v>
      </c>
      <c r="D90" s="49">
        <v>68</v>
      </c>
      <c r="E90" s="47"/>
      <c r="F90" s="47"/>
      <c r="G90" s="50"/>
      <c r="H90" s="47"/>
      <c r="I90" s="51" t="str">
        <f t="shared" si="4"/>
        <v xml:space="preserve">Turgay </v>
      </c>
      <c r="J90" s="52" t="str">
        <f t="shared" si="5"/>
        <v>Yazıcı</v>
      </c>
    </row>
    <row r="91" spans="1:10" x14ac:dyDescent="0.25">
      <c r="A91" s="47">
        <v>160351090</v>
      </c>
      <c r="B91" s="47" t="s">
        <v>224</v>
      </c>
      <c r="C91" s="48">
        <v>49</v>
      </c>
      <c r="D91" s="49">
        <v>46</v>
      </c>
      <c r="E91" s="47"/>
      <c r="F91" s="47"/>
      <c r="G91" s="50"/>
      <c r="H91" s="47"/>
      <c r="I91" s="51" t="str">
        <f t="shared" si="4"/>
        <v xml:space="preserve">Mehmet </v>
      </c>
      <c r="J91" s="52" t="str">
        <f t="shared" si="5"/>
        <v>Fatih</v>
      </c>
    </row>
    <row r="92" spans="1:10" x14ac:dyDescent="0.25">
      <c r="A92" s="47">
        <v>160351091</v>
      </c>
      <c r="B92" s="47" t="s">
        <v>225</v>
      </c>
      <c r="C92" s="48">
        <v>25</v>
      </c>
      <c r="D92" s="49">
        <v>48</v>
      </c>
      <c r="E92" s="47"/>
      <c r="F92" s="47"/>
      <c r="G92" s="50"/>
      <c r="H92" s="47"/>
      <c r="I92" s="51" t="str">
        <f t="shared" si="4"/>
        <v xml:space="preserve">Hüseyin </v>
      </c>
      <c r="J92" s="52" t="str">
        <f t="shared" si="5"/>
        <v>Aksungur</v>
      </c>
    </row>
    <row r="93" spans="1:10" x14ac:dyDescent="0.25">
      <c r="A93" s="47">
        <v>160351092</v>
      </c>
      <c r="B93" s="47" t="s">
        <v>226</v>
      </c>
      <c r="C93" s="48">
        <v>39</v>
      </c>
      <c r="D93" s="49">
        <v>53</v>
      </c>
      <c r="E93" s="47"/>
      <c r="F93" s="47"/>
      <c r="G93" s="50"/>
      <c r="H93" s="47"/>
      <c r="I93" s="51" t="str">
        <f t="shared" si="4"/>
        <v xml:space="preserve">Güneş </v>
      </c>
      <c r="J93" s="52" t="str">
        <f t="shared" si="5"/>
        <v>Atlı</v>
      </c>
    </row>
    <row r="94" spans="1:10" x14ac:dyDescent="0.25">
      <c r="A94" s="47">
        <v>160351093</v>
      </c>
      <c r="B94" s="47" t="s">
        <v>227</v>
      </c>
      <c r="C94" s="48">
        <v>46</v>
      </c>
      <c r="D94" s="49">
        <v>37</v>
      </c>
      <c r="E94" s="47"/>
      <c r="F94" s="47"/>
      <c r="G94" s="50"/>
      <c r="H94" s="47"/>
      <c r="I94" s="51" t="str">
        <f t="shared" si="4"/>
        <v xml:space="preserve">Mehmet </v>
      </c>
      <c r="J94" s="52" t="str">
        <f t="shared" si="5"/>
        <v>Gezer</v>
      </c>
    </row>
    <row r="95" spans="1:10" x14ac:dyDescent="0.25">
      <c r="A95" s="47">
        <v>160351094</v>
      </c>
      <c r="B95" s="47" t="s">
        <v>228</v>
      </c>
      <c r="C95" s="48">
        <v>25</v>
      </c>
      <c r="D95" s="49">
        <v>66</v>
      </c>
      <c r="E95" s="47"/>
      <c r="F95" s="47"/>
      <c r="G95" s="50"/>
      <c r="H95" s="47"/>
      <c r="I95" s="51" t="str">
        <f t="shared" si="4"/>
        <v xml:space="preserve">Efsun </v>
      </c>
      <c r="J95" s="52" t="str">
        <f t="shared" si="5"/>
        <v>Gergin</v>
      </c>
    </row>
    <row r="96" spans="1:10" x14ac:dyDescent="0.25">
      <c r="A96" s="47">
        <v>160351095</v>
      </c>
      <c r="B96" s="47" t="s">
        <v>229</v>
      </c>
      <c r="C96" s="48">
        <v>25</v>
      </c>
      <c r="D96" s="49">
        <v>0</v>
      </c>
      <c r="E96" s="47"/>
      <c r="F96" s="47"/>
      <c r="G96" s="50"/>
      <c r="H96" s="47"/>
      <c r="I96" s="51" t="str">
        <f t="shared" si="4"/>
        <v xml:space="preserve">Aykut </v>
      </c>
      <c r="J96" s="52" t="str">
        <f t="shared" si="5"/>
        <v>Bozkaya</v>
      </c>
    </row>
    <row r="97" spans="1:10" x14ac:dyDescent="0.25">
      <c r="A97" s="47">
        <v>160351096</v>
      </c>
      <c r="B97" s="47" t="s">
        <v>230</v>
      </c>
      <c r="C97" s="48">
        <v>28</v>
      </c>
      <c r="D97" s="49">
        <v>44</v>
      </c>
      <c r="E97" s="47"/>
      <c r="F97" s="47"/>
      <c r="G97" s="50"/>
      <c r="H97" s="47"/>
      <c r="I97" s="51" t="str">
        <f t="shared" si="4"/>
        <v xml:space="preserve">Cemile </v>
      </c>
      <c r="J97" s="52" t="str">
        <f t="shared" si="5"/>
        <v>Bakır</v>
      </c>
    </row>
    <row r="98" spans="1:10" x14ac:dyDescent="0.25">
      <c r="A98" s="47">
        <v>160351097</v>
      </c>
      <c r="B98" s="47" t="s">
        <v>231</v>
      </c>
      <c r="C98" s="50">
        <v>39</v>
      </c>
      <c r="D98" s="49">
        <v>29</v>
      </c>
      <c r="E98" s="47"/>
      <c r="F98" s="47"/>
      <c r="G98" s="50"/>
      <c r="H98" s="47"/>
      <c r="I98" s="51" t="str">
        <f t="shared" si="4"/>
        <v xml:space="preserve">Fatih </v>
      </c>
      <c r="J98" s="52" t="str">
        <f t="shared" si="5"/>
        <v>Gözütok</v>
      </c>
    </row>
    <row r="99" spans="1:10" x14ac:dyDescent="0.25">
      <c r="A99" s="47">
        <v>160351098</v>
      </c>
      <c r="B99" s="47" t="s">
        <v>232</v>
      </c>
      <c r="C99" s="48">
        <v>42</v>
      </c>
      <c r="D99" s="49">
        <v>39</v>
      </c>
      <c r="E99" s="47"/>
      <c r="F99" s="47"/>
      <c r="G99" s="50"/>
      <c r="H99" s="47"/>
      <c r="I99" s="51" t="str">
        <f t="shared" si="4"/>
        <v xml:space="preserve">Hasan </v>
      </c>
      <c r="J99" s="52" t="str">
        <f t="shared" si="5"/>
        <v>Çimendor</v>
      </c>
    </row>
    <row r="100" spans="1:10" x14ac:dyDescent="0.25">
      <c r="A100" s="47">
        <v>160351099</v>
      </c>
      <c r="B100" s="47" t="s">
        <v>233</v>
      </c>
      <c r="C100" s="48">
        <v>18</v>
      </c>
      <c r="D100" s="49">
        <v>34</v>
      </c>
      <c r="E100" s="47"/>
      <c r="F100" s="47"/>
      <c r="G100" s="50"/>
      <c r="H100" s="47"/>
      <c r="I100" s="51" t="str">
        <f t="shared" si="4"/>
        <v xml:space="preserve">Orhan </v>
      </c>
      <c r="J100" s="52" t="str">
        <f t="shared" si="5"/>
        <v>Ayan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metin fonksiyonları</vt:lpstr>
      <vt:lpstr>örnek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Yakup Şekerci</dc:creator>
  <cp:lastModifiedBy>LENOVO</cp:lastModifiedBy>
  <dcterms:created xsi:type="dcterms:W3CDTF">2015-06-05T18:19:34Z</dcterms:created>
  <dcterms:modified xsi:type="dcterms:W3CDTF">2020-05-29T16:10:12Z</dcterms:modified>
</cp:coreProperties>
</file>