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6605" windowHeight="9435" firstSheet="2" activeTab="2"/>
  </bookViews>
  <sheets>
    <sheet name="合作公司名录" sheetId="4" r:id="rId1"/>
    <sheet name="季度报表" sheetId="1" r:id="rId2"/>
    <sheet name="季度报表（试行期）" sheetId="12" r:id="rId3"/>
  </sheets>
  <definedNames>
    <definedName name="_xlnm._FilterDatabase" localSheetId="0" hidden="1">合作公司名录!$A$1:$H$293</definedName>
    <definedName name="_xlnm.Print_Area" localSheetId="1">季度报表!$A$3:$Y$33</definedName>
    <definedName name="_xlnm.Print_Area" localSheetId="2">'季度报表（试行期）'!$A$3:$L$28</definedName>
    <definedName name="标准分上限">季度报表!$AA$1</definedName>
    <definedName name="标准分下限">季度报表!$AA$2</definedName>
    <definedName name="供应商名称" localSheetId="0">合作公司名录!$B$2:$B$275</definedName>
    <definedName name="合作公司名录">合作公司名录!$B$2:$B$318</definedName>
  </definedNames>
  <calcPr calcId="152511"/>
  <fileRecoveryPr autoRecover="0"/>
</workbook>
</file>

<file path=xl/calcChain.xml><?xml version="1.0" encoding="utf-8"?>
<calcChain xmlns="http://schemas.openxmlformats.org/spreadsheetml/2006/main">
  <c r="S25" i="12" l="1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 s="1"/>
  <c r="C25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 s="1"/>
  <c r="C24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 s="1"/>
  <c r="C23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 s="1"/>
  <c r="C22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 s="1"/>
  <c r="C21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 s="1"/>
  <c r="C20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 s="1"/>
  <c r="C19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 s="1"/>
  <c r="C18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 s="1"/>
  <c r="C17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 s="1"/>
  <c r="C16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 s="1"/>
  <c r="C15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 s="1"/>
  <c r="C14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 s="1"/>
  <c r="C13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 s="1"/>
  <c r="C12" i="12"/>
  <c r="S11" i="12"/>
  <c r="R11" i="12"/>
  <c r="Q11" i="12"/>
  <c r="P11" i="12"/>
  <c r="O11" i="12"/>
  <c r="L11" i="12"/>
  <c r="K11" i="12"/>
  <c r="J11" i="12"/>
  <c r="I11" i="12"/>
  <c r="H11" i="12"/>
  <c r="G11" i="12"/>
  <c r="F11" i="12"/>
  <c r="C11" i="12"/>
  <c r="S10" i="12"/>
  <c r="R10" i="12"/>
  <c r="Q10" i="12"/>
  <c r="P10" i="12"/>
  <c r="O10" i="12"/>
  <c r="L10" i="12"/>
  <c r="K10" i="12"/>
  <c r="J10" i="12"/>
  <c r="I10" i="12"/>
  <c r="H10" i="12"/>
  <c r="G10" i="12"/>
  <c r="F10" i="12"/>
  <c r="C10" i="12"/>
  <c r="S9" i="12"/>
  <c r="Q9" i="12"/>
  <c r="P9" i="12"/>
  <c r="O9" i="12"/>
  <c r="L9" i="12"/>
  <c r="K9" i="12"/>
  <c r="J9" i="12"/>
  <c r="I9" i="12"/>
  <c r="H9" i="12"/>
  <c r="G9" i="12"/>
  <c r="F9" i="12"/>
  <c r="C9" i="12"/>
  <c r="S8" i="12"/>
  <c r="R8" i="12"/>
  <c r="Q8" i="12"/>
  <c r="P8" i="12"/>
  <c r="O8" i="12"/>
  <c r="L8" i="12"/>
  <c r="K8" i="12"/>
  <c r="J8" i="12"/>
  <c r="I8" i="12"/>
  <c r="H8" i="12"/>
  <c r="G8" i="12"/>
  <c r="F8" i="12"/>
  <c r="C8" i="12"/>
  <c r="S7" i="12"/>
  <c r="R7" i="12"/>
  <c r="Q7" i="12"/>
  <c r="P7" i="12"/>
  <c r="O7" i="12"/>
  <c r="L7" i="12"/>
  <c r="K7" i="12"/>
  <c r="J7" i="12"/>
  <c r="I7" i="12"/>
  <c r="H7" i="12"/>
  <c r="G7" i="12"/>
  <c r="F7" i="12"/>
  <c r="C7" i="12"/>
  <c r="Z6" i="12"/>
  <c r="Y6" i="12"/>
  <c r="R9" i="12" s="1"/>
  <c r="X6" i="12"/>
  <c r="W6" i="12"/>
  <c r="V6" i="12"/>
  <c r="U6" i="12"/>
  <c r="N7" i="12" s="1"/>
  <c r="T6" i="12"/>
  <c r="M7" i="12" s="1"/>
  <c r="T4" i="12"/>
  <c r="M4" i="12"/>
  <c r="F4" i="12"/>
  <c r="B4" i="12"/>
  <c r="A3" i="12"/>
  <c r="M11" i="12" l="1"/>
  <c r="M10" i="12"/>
  <c r="E7" i="12"/>
  <c r="N8" i="12"/>
  <c r="M9" i="12"/>
  <c r="M8" i="12"/>
  <c r="N11" i="12"/>
  <c r="N10" i="12"/>
  <c r="N9" i="12"/>
  <c r="E11" i="12" l="1"/>
  <c r="E8" i="12"/>
  <c r="E10" i="12"/>
  <c r="E9" i="12"/>
  <c r="D9" i="12" l="1"/>
  <c r="D10" i="12"/>
  <c r="D8" i="12"/>
  <c r="D11" i="12"/>
  <c r="D7" i="12"/>
  <c r="AS30" i="1" l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 s="1"/>
  <c r="C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 s="1"/>
  <c r="C29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 s="1"/>
  <c r="C28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 s="1"/>
  <c r="C27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 s="1"/>
  <c r="C26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 s="1"/>
  <c r="C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 s="1"/>
  <c r="C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 s="1"/>
  <c r="C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 s="1"/>
  <c r="C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 s="1"/>
  <c r="C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 s="1"/>
  <c r="C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 s="1"/>
  <c r="C19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 s="1"/>
  <c r="C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 s="1"/>
  <c r="C17" i="1"/>
  <c r="AS16" i="1"/>
  <c r="AR16" i="1"/>
  <c r="AQ16" i="1"/>
  <c r="AP16" i="1"/>
  <c r="AO16" i="1"/>
  <c r="AN16" i="1"/>
  <c r="AM16" i="1"/>
  <c r="AL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AS15" i="1"/>
  <c r="AR15" i="1"/>
  <c r="AQ15" i="1"/>
  <c r="AP15" i="1"/>
  <c r="AO15" i="1"/>
  <c r="AN15" i="1"/>
  <c r="AM15" i="1"/>
  <c r="AL15" i="1"/>
  <c r="AJ15" i="1"/>
  <c r="AI15" i="1"/>
  <c r="AH15" i="1"/>
  <c r="AG15" i="1"/>
  <c r="AF15" i="1"/>
  <c r="AD15" i="1"/>
  <c r="AC15" i="1"/>
  <c r="AB15" i="1"/>
  <c r="AA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AS14" i="1"/>
  <c r="AR14" i="1"/>
  <c r="AQ14" i="1"/>
  <c r="AP14" i="1"/>
  <c r="AO14" i="1"/>
  <c r="AN14" i="1"/>
  <c r="AM14" i="1"/>
  <c r="AL14" i="1"/>
  <c r="AJ14" i="1"/>
  <c r="AI14" i="1"/>
  <c r="AH14" i="1"/>
  <c r="AG14" i="1"/>
  <c r="AF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D13" i="1"/>
  <c r="AC13" i="1"/>
  <c r="AB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AS12" i="1"/>
  <c r="AR12" i="1"/>
  <c r="AQ12" i="1"/>
  <c r="AP12" i="1"/>
  <c r="AO12" i="1"/>
  <c r="AN12" i="1"/>
  <c r="AM12" i="1"/>
  <c r="AL12" i="1"/>
  <c r="AK12" i="1"/>
  <c r="AI12" i="1"/>
  <c r="AH12" i="1"/>
  <c r="AG12" i="1"/>
  <c r="AF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AS11" i="1"/>
  <c r="AR11" i="1"/>
  <c r="AQ11" i="1"/>
  <c r="AP11" i="1"/>
  <c r="AO11" i="1"/>
  <c r="AM11" i="1"/>
  <c r="AL11" i="1"/>
  <c r="AK11" i="1"/>
  <c r="AJ11" i="1"/>
  <c r="AI11" i="1"/>
  <c r="AH11" i="1"/>
  <c r="AG11" i="1"/>
  <c r="AF11" i="1"/>
  <c r="AD11" i="1"/>
  <c r="AC11" i="1"/>
  <c r="AB11" i="1"/>
  <c r="AA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AS9" i="1"/>
  <c r="AR9" i="1"/>
  <c r="AQ9" i="1"/>
  <c r="AP9" i="1"/>
  <c r="AO9" i="1"/>
  <c r="AN9" i="1"/>
  <c r="AM9" i="1"/>
  <c r="AL9" i="1"/>
  <c r="AK9" i="1"/>
  <c r="AI9" i="1"/>
  <c r="AH9" i="1"/>
  <c r="AG9" i="1"/>
  <c r="AF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BM7" i="1"/>
  <c r="BL7" i="1"/>
  <c r="BK7" i="1"/>
  <c r="BJ7" i="1"/>
  <c r="BI7" i="1"/>
  <c r="BH7" i="1"/>
  <c r="AN11" i="1" s="1"/>
  <c r="BG7" i="1"/>
  <c r="BF7" i="1"/>
  <c r="BE7" i="1"/>
  <c r="AK16" i="1" s="1"/>
  <c r="BD7" i="1"/>
  <c r="AJ12" i="1" s="1"/>
  <c r="BC7" i="1"/>
  <c r="BB7" i="1"/>
  <c r="BA7" i="1"/>
  <c r="AZ7" i="1"/>
  <c r="AY7" i="1"/>
  <c r="AE15" i="1" s="1"/>
  <c r="AX7" i="1"/>
  <c r="AW7" i="1"/>
  <c r="AV7" i="1"/>
  <c r="AU7" i="1"/>
  <c r="AA10" i="1" s="1"/>
  <c r="AT7" i="1"/>
  <c r="Z13" i="1" s="1"/>
  <c r="B7" i="1"/>
  <c r="C15" i="1" s="1"/>
  <c r="AT4" i="1"/>
  <c r="Z4" i="1"/>
  <c r="F4" i="1"/>
  <c r="B4" i="1"/>
  <c r="A3" i="1"/>
  <c r="AA13" i="1" l="1"/>
  <c r="AE13" i="1"/>
  <c r="AE12" i="1"/>
  <c r="Z8" i="1"/>
  <c r="AJ9" i="1"/>
  <c r="E10" i="1"/>
  <c r="AE14" i="1"/>
  <c r="AA8" i="1"/>
  <c r="AE9" i="1"/>
  <c r="E9" i="1" s="1"/>
  <c r="E16" i="1"/>
  <c r="E12" i="1"/>
  <c r="C9" i="1"/>
  <c r="C8" i="1"/>
  <c r="Z11" i="1"/>
  <c r="C12" i="1"/>
  <c r="AK14" i="1"/>
  <c r="Z15" i="1"/>
  <c r="C16" i="1"/>
  <c r="C13" i="1"/>
  <c r="AK15" i="1"/>
  <c r="C10" i="1"/>
  <c r="C14" i="1"/>
  <c r="C11" i="1"/>
  <c r="AE11" i="1"/>
  <c r="E13" i="1" l="1"/>
  <c r="E15" i="1"/>
  <c r="E14" i="1"/>
  <c r="E11" i="1"/>
  <c r="E8" i="1"/>
  <c r="D15" i="1" l="1"/>
  <c r="D10" i="1"/>
  <c r="D12" i="1"/>
  <c r="D8" i="1"/>
  <c r="D11" i="1"/>
  <c r="D14" i="1"/>
  <c r="D16" i="1"/>
  <c r="D9" i="1"/>
  <c r="D13" i="1"/>
</calcChain>
</file>

<file path=xl/sharedStrings.xml><?xml version="1.0" encoding="utf-8"?>
<sst xmlns="http://schemas.openxmlformats.org/spreadsheetml/2006/main" count="1450" uniqueCount="390">
  <si>
    <t>传输</t>
    <phoneticPr fontId="6" type="noConversion"/>
  </si>
  <si>
    <t>无线</t>
    <phoneticPr fontId="6" type="noConversion"/>
  </si>
  <si>
    <t>交换</t>
    <phoneticPr fontId="6" type="noConversion"/>
  </si>
  <si>
    <t>数据</t>
    <phoneticPr fontId="6" type="noConversion"/>
  </si>
  <si>
    <t>电源</t>
    <phoneticPr fontId="6" type="noConversion"/>
  </si>
  <si>
    <t>土建</t>
    <phoneticPr fontId="6" type="noConversion"/>
  </si>
  <si>
    <t>网优</t>
    <phoneticPr fontId="6" type="noConversion"/>
  </si>
  <si>
    <t>设备</t>
    <phoneticPr fontId="6" type="noConversion"/>
  </si>
  <si>
    <t>线路</t>
    <phoneticPr fontId="6" type="noConversion"/>
  </si>
  <si>
    <t>管道</t>
    <phoneticPr fontId="6" type="noConversion"/>
  </si>
  <si>
    <t>宽带接入</t>
    <phoneticPr fontId="6" type="noConversion"/>
  </si>
  <si>
    <t>基站控制器</t>
    <phoneticPr fontId="6" type="noConversion"/>
  </si>
  <si>
    <t>蜂窝网</t>
    <phoneticPr fontId="6" type="noConversion"/>
  </si>
  <si>
    <t>分布系统</t>
    <phoneticPr fontId="6" type="noConversion"/>
  </si>
  <si>
    <t>WLAN</t>
    <phoneticPr fontId="6" type="noConversion"/>
  </si>
  <si>
    <t>微波</t>
    <phoneticPr fontId="6" type="noConversion"/>
  </si>
  <si>
    <t>卫星</t>
    <phoneticPr fontId="6" type="noConversion"/>
  </si>
  <si>
    <t>变配电</t>
    <phoneticPr fontId="6" type="noConversion"/>
  </si>
  <si>
    <t>局房电源</t>
    <phoneticPr fontId="6" type="noConversion"/>
  </si>
  <si>
    <t>接入电源</t>
    <phoneticPr fontId="6" type="noConversion"/>
  </si>
  <si>
    <t>大楼土建</t>
    <phoneticPr fontId="6" type="noConversion"/>
  </si>
  <si>
    <t>接入配套</t>
    <phoneticPr fontId="6" type="noConversion"/>
  </si>
  <si>
    <t>工艺</t>
    <phoneticPr fontId="6" type="noConversion"/>
  </si>
  <si>
    <t>优化</t>
    <phoneticPr fontId="6" type="noConversion"/>
  </si>
  <si>
    <t>测试</t>
    <phoneticPr fontId="6" type="noConversion"/>
  </si>
  <si>
    <t xml:space="preserve">山东科信建设工程有限公司 </t>
  </si>
  <si>
    <t>珠海市经纬天地通讯技术有限公司</t>
  </si>
  <si>
    <t>珠海世纪鼎利通信科技股份有限公司</t>
  </si>
  <si>
    <t>重庆智创企业管理咨询有限公司</t>
  </si>
  <si>
    <t>重庆信科设计有限公司</t>
  </si>
  <si>
    <t>重庆市电信规划设计院有限公司</t>
  </si>
  <si>
    <t>重庆润庆科技有限责任公司</t>
  </si>
  <si>
    <t>重庆立信市场研究有限公司</t>
  </si>
  <si>
    <t>重庆里程科技发展有限公司</t>
  </si>
  <si>
    <t>重庆比坚科技有限公司</t>
  </si>
  <si>
    <t>中通建设股份有限公司</t>
  </si>
  <si>
    <t>中铁二院工程集团有限责任公司</t>
  </si>
  <si>
    <t>中国通信建设集团设计院有限公司</t>
  </si>
  <si>
    <t>中国通信建设第一工程局有限公司</t>
  </si>
  <si>
    <t>中国通信建设第三工程局有限公司</t>
  </si>
  <si>
    <t>中国通信建设第二工程局有限公司</t>
  </si>
  <si>
    <t>中国人民解放军66240部队</t>
  </si>
  <si>
    <t>中国普天信息产业北京通信规划设计院</t>
  </si>
  <si>
    <t>中国电子系统工程总公司</t>
  </si>
  <si>
    <t>中钢集团工程设计研究院有限公司石家庄设计院</t>
  </si>
  <si>
    <t>中创赢通（北京）网络科技有限公司</t>
  </si>
  <si>
    <t>郑州市世达通信工程有限公司</t>
  </si>
  <si>
    <t>郑州恒联通信技术有限公司</t>
  </si>
  <si>
    <t>浙江省邮电工程建设有限公司</t>
  </si>
  <si>
    <t>浙江省通信产业服务有限公司咨询设计院</t>
  </si>
  <si>
    <t>浙江联邮通信工程有限公司</t>
  </si>
  <si>
    <t>浙江东冠通信技术股份有限公司</t>
  </si>
  <si>
    <t>长春电信工程设计院股份有限公司</t>
  </si>
  <si>
    <t>云南邮电规划设计院有限公司</t>
  </si>
  <si>
    <t>亿阳信通股份有限公司</t>
  </si>
  <si>
    <t>新疆中移通信技术工程有限公司</t>
  </si>
  <si>
    <t>新疆正基投资有限公司</t>
  </si>
  <si>
    <t>新疆讯通网络工程有限公司</t>
  </si>
  <si>
    <t>新疆立昂电信技术有限公司</t>
  </si>
  <si>
    <t>新疆凯凌新技术开发有限公司</t>
  </si>
  <si>
    <t>祥宇建筑设计咨询有限公司</t>
  </si>
  <si>
    <t>西伯尔联合通信科技（北京）有限公司</t>
  </si>
  <si>
    <t>西安卓创通信技术有限公司</t>
  </si>
  <si>
    <t>西安网龙通信技术有限公司</t>
  </si>
  <si>
    <t>西安汇诚电信有限责任公司</t>
  </si>
  <si>
    <t>武汉维京电气系统工程有限责任公司</t>
  </si>
  <si>
    <t>武汉虹信通信技术有限责任公司</t>
  </si>
  <si>
    <t>乌鲁木齐金顺置业商务服务有限公司</t>
  </si>
  <si>
    <t>乌鲁木齐富迪信息技术有限公司</t>
  </si>
  <si>
    <t>同济大学建筑设计研究院（集团）有限公司</t>
  </si>
  <si>
    <t>同济大学房屋质量检测站</t>
  </si>
  <si>
    <t>天津恒泽通用工程规划设计院</t>
  </si>
  <si>
    <t>四川致远通信有限公司</t>
  </si>
  <si>
    <t>四川煜金桥通信建设监理咨询有限责任公司</t>
  </si>
  <si>
    <t>四川通信科研规划设计有限责任公司</t>
  </si>
  <si>
    <t>四川省鼎讯科技有限公司</t>
  </si>
  <si>
    <t>石家庄惠远邮电设计咨询有限公司</t>
  </si>
  <si>
    <t>石家庄常宏建筑装饰工程有限公司</t>
  </si>
  <si>
    <t>沈阳施盟通信工程有限公司</t>
  </si>
  <si>
    <t>深圳市天和通信有限公司</t>
  </si>
  <si>
    <t>深圳市深度纵横信息咨询有限公司</t>
  </si>
  <si>
    <t>深圳市三鑫幕墙工程有限公司</t>
  </si>
  <si>
    <t>深圳市群力通信技术有限公司</t>
  </si>
  <si>
    <t>深圳市国人网络技术有限公司</t>
  </si>
  <si>
    <t>上海邮电设计咨询研究院有限公司</t>
  </si>
  <si>
    <t>上海鑫众通信技术有限公司</t>
  </si>
  <si>
    <t>上海通民通信技术有限公司</t>
  </si>
  <si>
    <t>上海通福电信建设工程设计有限公司</t>
  </si>
  <si>
    <t>上海井胜通讯技术有限公司</t>
  </si>
  <si>
    <t>上海恒志信息技术有限公司</t>
  </si>
  <si>
    <t>上海东洲罗顿通信技术有限公司</t>
  </si>
  <si>
    <t>上海电力设计院有限公司</t>
  </si>
  <si>
    <t>上海大唐移动通信设备有限公司</t>
  </si>
  <si>
    <t>上海百林通信网络科技有限公司</t>
  </si>
  <si>
    <t>陕西欣宇通信技术有限公司</t>
  </si>
  <si>
    <t>陕西通信规划设计研究院有限公司</t>
  </si>
  <si>
    <t>陕西天元通信规划设计咨询有限公司</t>
  </si>
  <si>
    <t>陕西松涛信息工程有限责任公司</t>
  </si>
  <si>
    <t>陕西思普瑞科技有限公司</t>
  </si>
  <si>
    <t>陕西圣宝通信规划设计院有限公司</t>
  </si>
  <si>
    <t>陕西杰讯通信技术有限责任公司</t>
  </si>
  <si>
    <t>陕西佳圣通讯科技有限公司</t>
  </si>
  <si>
    <t>陕西鸿基通信设计咨询有限公司</t>
  </si>
  <si>
    <t>陕西烽联科技发展有限公司</t>
  </si>
  <si>
    <t>山西中移通信技术工程有限公司</t>
  </si>
  <si>
    <t>山西信息规划设计院有限公司</t>
  </si>
  <si>
    <t>山东万博科技股份有限公司</t>
  </si>
  <si>
    <t>山东省邮电规划设计院有限公司</t>
  </si>
  <si>
    <t>山东鲁浦信息技术有限公司</t>
  </si>
  <si>
    <t>山东联创建筑设计有限公司</t>
  </si>
  <si>
    <t>山东黄河通信安装工程处</t>
  </si>
  <si>
    <t>厦门华络通信设计有限公司</t>
  </si>
  <si>
    <t>宁夏通信规划设计院（有限责任公司）</t>
  </si>
  <si>
    <t>宁波华讯通信服务有限公司</t>
  </si>
  <si>
    <t>内蒙古昊鼎科技有限公司</t>
  </si>
  <si>
    <t>南京欣网视讯通信科技有限公司</t>
  </si>
  <si>
    <t>南京华泰正信通信技术有限公司</t>
  </si>
  <si>
    <t>南京奥联信息技术有限公司</t>
  </si>
  <si>
    <t>辽宁邮电规划设计院有限公司</t>
  </si>
  <si>
    <t>京信通信系统（中国）有限公司</t>
  </si>
  <si>
    <t>江西中昌建筑规划设计院</t>
  </si>
  <si>
    <t>江西省邮电规划设计院有限公司</t>
  </si>
  <si>
    <t>江西省鸿海通信规划设计有限公司</t>
  </si>
  <si>
    <t>江西绿鸿通信有限责任公司</t>
  </si>
  <si>
    <t>江苏长宏邮电设备实业有限公司</t>
  </si>
  <si>
    <t>江苏省邮电建设工程有限公司</t>
  </si>
  <si>
    <t>江苏省邮电规划设计院有限责任公司</t>
  </si>
  <si>
    <t>建研科技股份有限公司</t>
  </si>
  <si>
    <t>济南华北易通通信设计有限公司</t>
  </si>
  <si>
    <t>吉林省邮电规划设计院有限公司</t>
  </si>
  <si>
    <t>吉林省万丰通信有限公司</t>
  </si>
  <si>
    <t>吉林省万方通信工程设计咨询有限公司</t>
  </si>
  <si>
    <t>吉林省利达通信设计咨询有限责任公司</t>
  </si>
  <si>
    <t>吉林吉信通信咨询设计有限公司</t>
  </si>
  <si>
    <t>湖北邮电规划设计有限公司</t>
  </si>
  <si>
    <t>湖北君信达科技有限公司</t>
  </si>
  <si>
    <t>黑龙江中美建筑设计研究院有限责任公司</t>
  </si>
  <si>
    <t>黑龙江省同信通信规划设计有限公司</t>
  </si>
  <si>
    <t>黑龙江省建筑设计研究院</t>
  </si>
  <si>
    <t>黑龙江省寒地建筑科学研究院</t>
  </si>
  <si>
    <t>河南泰尔通信有限公司</t>
  </si>
  <si>
    <t>河南君友商务咨询有限公司</t>
  </si>
  <si>
    <t>河南华讯通信设计有限公司</t>
  </si>
  <si>
    <t>河北优泰通信设计有限公司</t>
  </si>
  <si>
    <t>河北加壹建筑设计有限公司</t>
  </si>
  <si>
    <t>河北风标建筑设计咨询有限公司</t>
  </si>
  <si>
    <t>河北博科工程咨询有限公司</t>
  </si>
  <si>
    <t>合肥志安通信工程技术有限公司</t>
  </si>
  <si>
    <t>合肥铁信技术开发有限责任公司</t>
  </si>
  <si>
    <t>合肥天馈信息技术有限公司</t>
  </si>
  <si>
    <t>合肥市三为通信设计咨询有限责任公司</t>
  </si>
  <si>
    <t>合肥浦发建筑装饰工程有限责任公司</t>
  </si>
  <si>
    <t>合肥科泰网络系统有限责任公司</t>
  </si>
  <si>
    <t>合肥经纬科技发展有限责任公司</t>
  </si>
  <si>
    <t>合肥建工装饰工程有限责任公司</t>
  </si>
  <si>
    <t>合肥和顺信息科技有限公司</t>
  </si>
  <si>
    <t>合肥工业大学科教开发部</t>
  </si>
  <si>
    <t>杭州紫光通信技术有限公司</t>
  </si>
  <si>
    <t>杭州友华通信工程设计有限公司</t>
  </si>
  <si>
    <t>杭州威力克通信系统有限公司</t>
  </si>
  <si>
    <t>杭州华星创业通信技术股份有限公司</t>
  </si>
  <si>
    <t>杭州鸿宇数字信息技术有限公司</t>
  </si>
  <si>
    <t>海南中京南方信息工程有限公司</t>
  </si>
  <si>
    <t>海南普大通信规划设计研究院</t>
  </si>
  <si>
    <t>哈尔滨中信通信规划设计有限公司</t>
  </si>
  <si>
    <t>国脉通信规划设计有限公司</t>
  </si>
  <si>
    <t>广州优亿信息科技有限公司</t>
  </si>
  <si>
    <t>广州天越通信技术发展有限公司</t>
  </si>
  <si>
    <t>广州市鑫润通信技术有限公司</t>
  </si>
  <si>
    <t>广州市普拓通信技术有限公司</t>
  </si>
  <si>
    <t>广州市共能资讯科技有限公司</t>
  </si>
  <si>
    <t>广州明镜市场研究咨询有限公司</t>
  </si>
  <si>
    <t>广州杰赛科技股份有限公司</t>
  </si>
  <si>
    <t>广州瀚信通信科技股份有限公司</t>
  </si>
  <si>
    <t>广州高正物流有限公司</t>
  </si>
  <si>
    <t>广西通信规划设计咨询有限公司</t>
  </si>
  <si>
    <t>广东原创通信咨询设计有限公司</t>
  </si>
  <si>
    <t>广东省电信工程有限公司</t>
  </si>
  <si>
    <t>广东南方电信规划咨询设计院有限公司</t>
  </si>
  <si>
    <t>工业和信息化部电信规划研究院</t>
  </si>
  <si>
    <t>工业和信息化部电信传输研究所</t>
  </si>
  <si>
    <t>甘肃省通信产业咨询设计有限公司</t>
  </si>
  <si>
    <t>富春通信股份有限公司</t>
  </si>
  <si>
    <t>福建信睿网络科技有限公司</t>
  </si>
  <si>
    <t>福建先创电子有限公司</t>
  </si>
  <si>
    <t>福建天海通信科技有限公司</t>
  </si>
  <si>
    <t>福建省森信设计咨询有限公司</t>
  </si>
  <si>
    <t>福建瑞聚通信科技有限公司</t>
  </si>
  <si>
    <t>福建华讯通信规划设计有限公司</t>
  </si>
  <si>
    <t>福建福诺移动通信技术有限公司</t>
  </si>
  <si>
    <t>福建福华通信规划设计有限公司</t>
  </si>
  <si>
    <t>福建成丰通信设计咨询有限公司</t>
  </si>
  <si>
    <t>佛山市科泰信息技术有限公司</t>
  </si>
  <si>
    <t>电信科学技术第一研究所</t>
  </si>
  <si>
    <t>大连云中达通信科技有限公司</t>
  </si>
  <si>
    <t>成都市东讯电子工程有限公司</t>
  </si>
  <si>
    <t>成都军通通信股份有限公司</t>
  </si>
  <si>
    <t>成都华通信息系统有限公司</t>
  </si>
  <si>
    <t>成都安辉电信工程设计有限责任公司</t>
  </si>
  <si>
    <t>北京中网华通设计咨询有限公司</t>
  </si>
  <si>
    <t>北京中通海科技有限公司</t>
  </si>
  <si>
    <t>北京中科博森科技发展有限公司</t>
  </si>
  <si>
    <t>北京中建华昊装饰工程有限公司</t>
  </si>
  <si>
    <t>北京中恒创业信息技术有限公司</t>
  </si>
  <si>
    <t>北京智友兴筑科技咨询有限责任公司</t>
  </si>
  <si>
    <t>北京直真节点技术开发有限公司</t>
  </si>
  <si>
    <t>北京正兴华泰数码影视技术有限公司</t>
  </si>
  <si>
    <t>北京正略钧策管理顾问有限公司</t>
  </si>
  <si>
    <t>北京蕴岚科技有限公司</t>
  </si>
  <si>
    <t>北京邮电大学</t>
  </si>
  <si>
    <t>北京易腾时代科技有限公司</t>
  </si>
  <si>
    <t>北京万和汇通通信科技有限公司</t>
  </si>
  <si>
    <t>北京拓明科技有限公司</t>
  </si>
  <si>
    <t>北京同友创业信息技术有限公司</t>
  </si>
  <si>
    <t>北京通畅电信规划设计院有限公司</t>
  </si>
  <si>
    <t>北京天星奥德科技有限公司</t>
  </si>
  <si>
    <t>北京泰合佳通信息技术有限公司</t>
  </si>
  <si>
    <t>北京斯诺亚通信技术有限公司</t>
  </si>
  <si>
    <t>北京首信泰兴通信设备安装有限公司</t>
  </si>
  <si>
    <t>北京市电信工程设计院有限公司</t>
  </si>
  <si>
    <t>北京市电话通信设计院有限公司</t>
  </si>
  <si>
    <t>北京世纪中天国际建筑设计有限公司</t>
  </si>
  <si>
    <t>北京神州泰岳软件股份有限公司</t>
  </si>
  <si>
    <t>北京神鸿科技有限公司</t>
  </si>
  <si>
    <t>北京三吉恒元通信技术咨询有限公司</t>
  </si>
  <si>
    <t>北京瑞天智讯信息技术有限公司</t>
  </si>
  <si>
    <t>北京日讯在线科技有限公司</t>
  </si>
  <si>
    <t>北京清尚建筑装饰工程有限公司</t>
  </si>
  <si>
    <t>北京清润国际建筑设计研究有限公司</t>
  </si>
  <si>
    <t>北京欧佩泰斯技术有限公司</t>
  </si>
  <si>
    <t>北京摩瑞嘉泰市场咨询有限公司</t>
  </si>
  <si>
    <t>北京龙安华诚建筑设计有限公司</t>
  </si>
  <si>
    <t>北京利德捷信信息科技有限公司</t>
  </si>
  <si>
    <t>北京磊鑫建筑工程有限公司</t>
  </si>
  <si>
    <t>北京蓝图工程设计有限公司</t>
  </si>
  <si>
    <t>北京可力亚尔通信技术开发有限责任公司</t>
  </si>
  <si>
    <t>北京凯文斯科技发展有限公司</t>
  </si>
  <si>
    <t>北京凯通达计威智能系统集成有限公司</t>
  </si>
  <si>
    <t>北京京侨通信工程设计院有限公司石家庄分公司</t>
  </si>
  <si>
    <t>北京建工建筑设计研究院</t>
  </si>
  <si>
    <t>北京慧通科技有限公司</t>
  </si>
  <si>
    <t>北京华信睿诚科技有限公司</t>
  </si>
  <si>
    <t>北京华埠特克科技发展有限公司</t>
  </si>
  <si>
    <t>北京东方信联无线通信有限公司</t>
  </si>
  <si>
    <t>北京东方华脉工程设计有限公司</t>
  </si>
  <si>
    <t>北京东方道迩信息技术股份有限公司</t>
  </si>
  <si>
    <t>北京东方贝尔通信技术有限公司</t>
  </si>
  <si>
    <t>北京鼎鑫天宏科技有限公司</t>
  </si>
  <si>
    <t>北京电信规划设计院有限公司</t>
  </si>
  <si>
    <t>北京电旗益讯技术开发有限公司</t>
  </si>
  <si>
    <t>北京创智多维信息技术有限公司</t>
  </si>
  <si>
    <t>北京创和世纪通讯技术有限公司</t>
  </si>
  <si>
    <t>北京诚创盛合通信工程设计有限公司</t>
  </si>
  <si>
    <t>北京博威创智信息技术有限公司</t>
  </si>
  <si>
    <t>北京博通恒远科技有限责任公司</t>
  </si>
  <si>
    <t>邦讯技术股份有限公司</t>
  </si>
  <si>
    <t>安徽长线建设工程有限公司</t>
  </si>
  <si>
    <t>安徽艺人建筑装饰设计有限公司</t>
  </si>
  <si>
    <t>安徽讯海通信科技有限公司</t>
  </si>
  <si>
    <t>安徽新趋势通信技术有限公司</t>
  </si>
  <si>
    <t>安徽五维空间建筑设计咨询有限公司</t>
  </si>
  <si>
    <t>安徽同创通信规划设计院有限公司</t>
  </si>
  <si>
    <t>安徽通联信息科技有限公司</t>
  </si>
  <si>
    <t>安徽天傲通信科技有限公司</t>
  </si>
  <si>
    <t>安徽省通建通信工程有限公司</t>
  </si>
  <si>
    <t>安徽省轻工业设计院有限公司</t>
  </si>
  <si>
    <t>安徽省和展通信网络规划设计有限公司</t>
  </si>
  <si>
    <t>安徽绿达通信有限公司</t>
  </si>
  <si>
    <t>安徽利皖信息网络有限责任公司</t>
  </si>
  <si>
    <t>安徽环琪电子科技有限公司</t>
  </si>
  <si>
    <t>安徽广通建设工程有限公司</t>
  </si>
  <si>
    <t>安徽富通通信工程有限责任公司</t>
  </si>
  <si>
    <t>安徽电信规划设计有限责任公司</t>
  </si>
  <si>
    <t>省区名称</t>
    <phoneticPr fontId="4" type="noConversion"/>
  </si>
  <si>
    <t>分数排名</t>
    <phoneticPr fontId="6" type="noConversion"/>
  </si>
  <si>
    <t>加权得分</t>
    <phoneticPr fontId="6" type="noConversion"/>
  </si>
  <si>
    <t>-</t>
  </si>
  <si>
    <t>-</t>
    <phoneticPr fontId="4" type="noConversion"/>
  </si>
  <si>
    <t>标准分下限</t>
    <phoneticPr fontId="4" type="noConversion"/>
  </si>
  <si>
    <t>标准分上限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</si>
  <si>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</si>
  <si>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</si>
  <si>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</si>
  <si>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</si>
  <si>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填报年份：</t>
    <phoneticPr fontId="4" type="noConversion"/>
  </si>
  <si>
    <t>填报季度：</t>
    <phoneticPr fontId="4" type="noConversion"/>
  </si>
  <si>
    <t>最终积分</t>
    <phoneticPr fontId="6" type="noConversion"/>
  </si>
  <si>
    <t>最终排名</t>
    <phoneticPr fontId="6" type="noConversion"/>
  </si>
  <si>
    <t>二</t>
    <phoneticPr fontId="4" type="noConversion"/>
  </si>
  <si>
    <t>安徽省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</si>
  <si>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</si>
  <si>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</si>
  <si>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</si>
  <si>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只填报黄底红字单元格即可</t>
    <phoneticPr fontId="4" type="noConversion"/>
  </si>
  <si>
    <t xml:space="preserve">          2012年度专业权重
              合作公司数量
  合作公司名称</t>
    <phoneticPr fontId="4" type="noConversion"/>
  </si>
  <si>
    <t>河北志科通信设计咨询有限公司</t>
  </si>
  <si>
    <t>重庆鸿捷通信科技发展有限公司</t>
  </si>
  <si>
    <t>安徽永腾通信技术有限公司</t>
  </si>
  <si>
    <t>北京电旗通讯技术股份有限公司</t>
  </si>
  <si>
    <t>上海杰盛无线通信设备有限公司</t>
  </si>
  <si>
    <t>弘浩明传科技（北京）股份有限公司</t>
  </si>
  <si>
    <t>安徽健坤通信技术有限公司</t>
  </si>
  <si>
    <t>安徽江淮通信有限公司</t>
  </si>
  <si>
    <t>安徽帕仕达通信网络规划设计有限公司</t>
  </si>
  <si>
    <t>安徽省国维通信工程有限责任公司</t>
  </si>
  <si>
    <t>安徽宇翔科技有限公司</t>
  </si>
  <si>
    <t>北京大地科恩科技发展有限责任公司</t>
  </si>
  <si>
    <t>北京凡创通信技术有限公司</t>
  </si>
  <si>
    <t>北京京科典科技有限公司</t>
  </si>
  <si>
    <t>北京市电信工程局有限公司</t>
  </si>
  <si>
    <t>北京鼹鼠科技发展有限公司</t>
  </si>
  <si>
    <t>北京中外建建筑设计有限公司</t>
  </si>
  <si>
    <t>成都大陆建筑设计有限公司</t>
  </si>
  <si>
    <t>佛山市东建装饰工程有限公司</t>
  </si>
  <si>
    <t>福建邮科通信技术有限公司</t>
  </si>
  <si>
    <t>甘肃汉宇通信工程设计有限责任公司</t>
  </si>
  <si>
    <t>贵州通服通信设计有限公司</t>
  </si>
  <si>
    <t>河北电信设计咨询有限公司</t>
  </si>
  <si>
    <t>河北华网通信勘察设计有限公司</t>
  </si>
  <si>
    <t>河北吉讯通信技术有限公司</t>
  </si>
  <si>
    <t>黑龙江网联通信规划设计有限公司</t>
  </si>
  <si>
    <t>华为技术服务有限公司</t>
  </si>
  <si>
    <t>华夏邮电咨询监理有限公司</t>
  </si>
  <si>
    <t>济南益祥信息技术开发有限公司</t>
  </si>
  <si>
    <t>江西广博通信有限公司</t>
  </si>
  <si>
    <t>山东科信建设工程有限公司</t>
  </si>
  <si>
    <t>山东省邮电工程有限公司</t>
  </si>
  <si>
    <t>山东天地通信设计咨询有限公司</t>
  </si>
  <si>
    <t>山西和讯科技有限公司</t>
  </si>
  <si>
    <t>山西伟远通信有限公司</t>
  </si>
  <si>
    <t>陕西正泰通信工程有限公司</t>
  </si>
  <si>
    <t>深圳市科虹通信有限公司</t>
  </si>
  <si>
    <t>深圳市欧顾得企业管理顾问有限公司</t>
  </si>
  <si>
    <t>四川瑞登通讯有限责任公司</t>
  </si>
  <si>
    <t>四川鑫雁通信工程有限公司</t>
  </si>
  <si>
    <t>四川中移通信技术工程有限公司</t>
  </si>
  <si>
    <t>苏州百事通信息技术有限公司</t>
  </si>
  <si>
    <t>瓦雅咨询(北京)有限公司</t>
  </si>
  <si>
    <t>长春金城通信有限公司</t>
  </si>
  <si>
    <t>浙江宇脉科技有限公司</t>
  </si>
  <si>
    <t>中关村科技软件有限公司</t>
  </si>
  <si>
    <t>中国通信建设第四工程局有限公司</t>
  </si>
  <si>
    <t>安徽宇达通信工程有限公司</t>
  </si>
  <si>
    <t>北京宏达辉电子技术有限公司</t>
  </si>
  <si>
    <t>北京华胜天成科技股份有限公司</t>
  </si>
  <si>
    <t>北京佳苏泓源物流技术研究所</t>
  </si>
  <si>
    <t>北京泰立威武通信技术有限公司</t>
  </si>
  <si>
    <t>北京中城华鼎建筑设计有限责任公司</t>
  </si>
  <si>
    <t>福建省向宇规划设计有限公司</t>
  </si>
  <si>
    <t>广东怡创通信有限公司</t>
  </si>
  <si>
    <t>广东中人工程设计有限公司</t>
  </si>
  <si>
    <t>广州市灵讯通信科技有限公司</t>
  </si>
  <si>
    <t>杭州市电信规划设计院有限公司</t>
  </si>
  <si>
    <t>河北珠峰通信工程有限公司</t>
  </si>
  <si>
    <t>黑龙江省林业设计研究院</t>
  </si>
  <si>
    <t>弘浩明传科技（北京）有限公司</t>
  </si>
  <si>
    <t>湖北中移通信技术工程有限公司</t>
  </si>
  <si>
    <t>济南瑞普森科技发展有限公司</t>
  </si>
  <si>
    <t>江苏省东方世纪网络信息有限公司</t>
  </si>
  <si>
    <t>江苏邮通工程咨询有限公司</t>
  </si>
  <si>
    <t>宁国市建设咨询监理有限责任公司</t>
  </si>
  <si>
    <t>山东矩阵软件工程有限公司</t>
  </si>
  <si>
    <t>上海杰盛无线通讯设备有限公司</t>
  </si>
  <si>
    <t>四川科技公司</t>
  </si>
  <si>
    <t>长沙有色冶金设计研究院</t>
  </si>
  <si>
    <t>中博信息技术研究院有限公司</t>
  </si>
  <si>
    <t>中广电信有限公司</t>
  </si>
  <si>
    <t>中国卫星通信集团有限公司</t>
  </si>
  <si>
    <t>重庆鸿捷科技发展有限公司</t>
  </si>
  <si>
    <t xml:space="preserve">                      2012年度专业权重
                               合作公司数量
  合作公司名称</t>
  </si>
  <si>
    <t>2011/2012</t>
  </si>
  <si>
    <t>入围年份</t>
  </si>
  <si>
    <t>xxxx/2012</t>
  </si>
  <si>
    <t>2011/xxxx</t>
  </si>
  <si>
    <t>－</t>
  </si>
  <si>
    <t>合作公司名称</t>
  </si>
  <si>
    <t>合作公司名称（更名前）</t>
  </si>
  <si>
    <t>综合排名</t>
    <phoneticPr fontId="6" type="noConversion"/>
  </si>
  <si>
    <t>省、自治区负责人签字：</t>
  </si>
  <si>
    <t>分院主管部门（盖章）：</t>
  </si>
  <si>
    <t>生产管理部门负责人签字：</t>
  </si>
  <si>
    <t>分院主管部门（盖章）：</t>
    <phoneticPr fontId="4" type="noConversion"/>
  </si>
  <si>
    <t>江西省鸿海通信规划设计有限公司</t>
    <phoneticPr fontId="4" type="noConversion"/>
  </si>
  <si>
    <t>江苏省</t>
    <phoneticPr fontId="4" type="noConversion"/>
  </si>
  <si>
    <t>杭州友华通信工程设计有限公司</t>
    <phoneticPr fontId="4" type="noConversion"/>
  </si>
  <si>
    <t>江苏省邮电建设工程有限公司</t>
    <phoneticPr fontId="4" type="noConversion"/>
  </si>
  <si>
    <t>-</t>
    <phoneticPr fontId="4" type="noConversion"/>
  </si>
  <si>
    <t>填报年份：2013年1月</t>
    <phoneticPr fontId="4" type="noConversion"/>
  </si>
  <si>
    <t>填报季度：第四季度</t>
    <phoneticPr fontId="4" type="noConversion"/>
  </si>
  <si>
    <t>四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</si>
</sst>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6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theme="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2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rgb="FFFF00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b/>
      <sz val="10"/>
      <color theme="0" tint="-0.89999084444715716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double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double">
        <color theme="4" tint="-0.24994659260841701"/>
      </right>
      <top style="double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double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double">
        <color theme="4" tint="-0.24994659260841701"/>
      </bottom>
      <diagonal/>
    </border>
    <border>
      <left style="thin">
        <color theme="4" tint="-0.24994659260841701"/>
      </left>
      <right style="double">
        <color theme="4" tint="-0.24994659260841701"/>
      </right>
      <top style="thin">
        <color theme="4" tint="-0.24994659260841701"/>
      </top>
      <bottom style="double">
        <color theme="4" tint="-0.24994659260841701"/>
      </bottom>
      <diagonal/>
    </border>
    <border>
      <left style="thin">
        <color theme="9" tint="-0.499984740745262"/>
      </left>
      <right style="thin">
        <color theme="9" tint="-0.499984740745262"/>
      </right>
      <top style="double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double">
        <color theme="9" tint="-0.499984740745262"/>
      </right>
      <top style="double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double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double">
        <color theme="9" tint="-0.499984740745262"/>
      </bottom>
      <diagonal/>
    </border>
    <border>
      <left style="thin">
        <color theme="9" tint="-0.499984740745262"/>
      </left>
      <right style="double">
        <color theme="9" tint="-0.499984740745262"/>
      </right>
      <top style="thin">
        <color theme="9" tint="-0.499984740745262"/>
      </top>
      <bottom style="double">
        <color theme="9" tint="-0.499984740745262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double">
        <color theme="4" tint="-0.24994659260841701"/>
      </bottom>
      <diagonal/>
    </border>
    <border>
      <left style="double">
        <color theme="7" tint="-0.24994659260841701"/>
      </left>
      <right style="thin">
        <color theme="7" tint="-0.24994659260841701"/>
      </right>
      <top style="double">
        <color theme="7" tint="-0.24994659260841701"/>
      </top>
      <bottom style="thin">
        <color theme="7" tint="-0.24994659260841701"/>
      </bottom>
      <diagonal/>
    </border>
    <border>
      <left style="double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 style="double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 diagonalDown="1">
      <left style="double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 style="thin">
        <color indexed="64"/>
      </diagonal>
    </border>
    <border>
      <left style="double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double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double">
        <color theme="7" tint="-0.24994659260841701"/>
      </bottom>
      <diagonal/>
    </border>
    <border>
      <left style="thin">
        <color theme="7" tint="-0.24994659260841701"/>
      </left>
      <right style="double">
        <color theme="7" tint="-0.24994659260841701"/>
      </right>
      <top style="thin">
        <color theme="7" tint="-0.24994659260841701"/>
      </top>
      <bottom style="double">
        <color theme="7" tint="-0.24994659260841701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double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double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 style="double">
        <color theme="4" tint="-0.24994659260841701"/>
      </right>
      <top/>
      <bottom style="thin">
        <color theme="4" tint="-0.24994659260841701"/>
      </bottom>
      <diagonal/>
    </border>
    <border>
      <left style="double">
        <color theme="7" tint="-0.24994659260841701"/>
      </left>
      <right style="thin">
        <color theme="4" tint="-0.24994659260841701"/>
      </right>
      <top style="double">
        <color theme="4" tint="-0.24994659260841701"/>
      </top>
      <bottom style="thin">
        <color theme="4" tint="-0.24994659260841701"/>
      </bottom>
      <diagonal/>
    </border>
    <border>
      <left style="double">
        <color theme="7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double">
        <color theme="7" tint="-0.24994659260841701"/>
      </left>
      <right style="thin">
        <color theme="7" tint="-0.24994659260841701"/>
      </right>
      <top/>
      <bottom style="thin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/>
      <bottom style="thin">
        <color theme="7" tint="-0.24994659260841701"/>
      </bottom>
      <diagonal/>
    </border>
    <border>
      <left style="thin">
        <color theme="7" tint="-0.24994659260841701"/>
      </left>
      <right style="double">
        <color theme="7" tint="-0.24994659260841701"/>
      </right>
      <top/>
      <bottom style="thin">
        <color theme="7" tint="-0.24994659260841701"/>
      </bottom>
      <diagonal/>
    </border>
    <border diagonalDown="1">
      <left style="double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medium">
        <color theme="7" tint="-0.24994659260841701"/>
      </bottom>
      <diagonal style="thin">
        <color indexed="64"/>
      </diagonal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medium">
        <color theme="7" tint="-0.24994659260841701"/>
      </bottom>
      <diagonal/>
    </border>
    <border>
      <left style="thin">
        <color theme="7" tint="-0.24994659260841701"/>
      </left>
      <right/>
      <top style="double">
        <color theme="7" tint="-0.24994659260841701"/>
      </top>
      <bottom/>
      <diagonal/>
    </border>
    <border>
      <left/>
      <right/>
      <top style="double">
        <color theme="7" tint="-0.24994659260841701"/>
      </top>
      <bottom/>
      <diagonal/>
    </border>
    <border>
      <left/>
      <right style="double">
        <color theme="7" tint="-0.24994659260841701"/>
      </right>
      <top style="double">
        <color theme="7" tint="-0.24994659260841701"/>
      </top>
      <bottom/>
      <diagonal/>
    </border>
    <border>
      <left style="thin">
        <color theme="7" tint="-0.24994659260841701"/>
      </left>
      <right/>
      <top/>
      <bottom style="thin">
        <color theme="7" tint="-0.24994659260841701"/>
      </bottom>
      <diagonal/>
    </border>
    <border>
      <left/>
      <right/>
      <top/>
      <bottom style="thin">
        <color theme="7" tint="-0.24994659260841701"/>
      </bottom>
      <diagonal/>
    </border>
    <border>
      <left/>
      <right style="double">
        <color theme="7" tint="-0.24994659260841701"/>
      </right>
      <top/>
      <bottom style="thin">
        <color theme="7" tint="-0.24994659260841701"/>
      </bottom>
      <diagonal/>
    </border>
    <border>
      <left style="thin">
        <color theme="7" tint="-0.24994659260841701"/>
      </left>
      <right/>
      <top style="thin">
        <color theme="7" tint="-0.24994659260841701"/>
      </top>
      <bottom style="medium">
        <color theme="7" tint="-0.24994659260841701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double">
        <color theme="7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double">
        <color theme="4" tint="-0.24994659260841701"/>
      </right>
      <top style="thin">
        <color theme="4" tint="-0.24994659260841701"/>
      </top>
      <bottom/>
      <diagonal/>
    </border>
    <border>
      <left style="medium">
        <color indexed="64"/>
      </left>
      <right style="thin">
        <color theme="4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4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9" tint="-0.499984740745262"/>
      </right>
      <top style="double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double">
        <color theme="9" tint="-0.499984740745262"/>
      </bottom>
      <diagonal/>
    </border>
    <border>
      <left style="double">
        <color theme="7" tint="-0.24994659260841701"/>
      </left>
      <right style="thin">
        <color theme="1" tint="9.9948118533890809E-2"/>
      </right>
      <top style="double">
        <color theme="1" tint="9.9948118533890809E-2"/>
      </top>
      <bottom style="thin">
        <color theme="1" tint="9.9948118533890809E-2"/>
      </bottom>
      <diagonal/>
    </border>
    <border>
      <left style="thin">
        <color theme="1" tint="9.9948118533890809E-2"/>
      </left>
      <right style="thin">
        <color theme="1" tint="9.9948118533890809E-2"/>
      </right>
      <top style="double">
        <color theme="1" tint="9.9948118533890809E-2"/>
      </top>
      <bottom style="thin">
        <color theme="1" tint="9.9948118533890809E-2"/>
      </bottom>
      <diagonal/>
    </border>
    <border>
      <left style="thin">
        <color theme="1" tint="9.9948118533890809E-2"/>
      </left>
      <right style="double">
        <color theme="1" tint="9.9948118533890809E-2"/>
      </right>
      <top style="double">
        <color theme="1" tint="9.9948118533890809E-2"/>
      </top>
      <bottom style="thin">
        <color theme="1" tint="9.9948118533890809E-2"/>
      </bottom>
      <diagonal/>
    </border>
    <border>
      <left style="double">
        <color theme="7" tint="-0.24994659260841701"/>
      </left>
      <right style="thin">
        <color theme="1" tint="9.9948118533890809E-2"/>
      </right>
      <top style="thin">
        <color theme="1" tint="9.9948118533890809E-2"/>
      </top>
      <bottom style="thin">
        <color theme="1" tint="9.9948118533890809E-2"/>
      </bottom>
      <diagonal/>
    </border>
    <border>
      <left style="thin">
        <color theme="1" tint="9.9948118533890809E-2"/>
      </left>
      <right style="thin">
        <color theme="1" tint="9.9948118533890809E-2"/>
      </right>
      <top style="thin">
        <color theme="1" tint="9.9948118533890809E-2"/>
      </top>
      <bottom style="thin">
        <color theme="1" tint="9.9948118533890809E-2"/>
      </bottom>
      <diagonal/>
    </border>
    <border>
      <left style="thin">
        <color theme="1" tint="9.9948118533890809E-2"/>
      </left>
      <right style="double">
        <color theme="1" tint="9.9948118533890809E-2"/>
      </right>
      <top style="thin">
        <color theme="1" tint="9.9948118533890809E-2"/>
      </top>
      <bottom style="thin">
        <color theme="1" tint="9.9948118533890809E-2"/>
      </bottom>
      <diagonal/>
    </border>
    <border>
      <left/>
      <right style="thin">
        <color theme="1" tint="9.9948118533890809E-2"/>
      </right>
      <top style="thin">
        <color theme="1" tint="9.9948118533890809E-2"/>
      </top>
      <bottom style="thin">
        <color theme="1" tint="9.9948118533890809E-2"/>
      </bottom>
      <diagonal/>
    </border>
    <border>
      <left/>
      <right style="thin">
        <color theme="1" tint="9.9948118533890809E-2"/>
      </right>
      <top style="thin">
        <color theme="1" tint="9.9948118533890809E-2"/>
      </top>
      <bottom style="double">
        <color theme="1" tint="9.9948118533890809E-2"/>
      </bottom>
      <diagonal/>
    </border>
    <border>
      <left style="thin">
        <color theme="1" tint="9.9948118533890809E-2"/>
      </left>
      <right style="thin">
        <color theme="1" tint="9.9948118533890809E-2"/>
      </right>
      <top style="thin">
        <color theme="1" tint="9.9948118533890809E-2"/>
      </top>
      <bottom style="double">
        <color theme="1" tint="9.9948118533890809E-2"/>
      </bottom>
      <diagonal/>
    </border>
    <border>
      <left style="thin">
        <color theme="1" tint="9.9948118533890809E-2"/>
      </left>
      <right style="double">
        <color theme="1" tint="9.9948118533890809E-2"/>
      </right>
      <top style="thin">
        <color theme="1" tint="9.9948118533890809E-2"/>
      </top>
      <bottom style="double">
        <color theme="1" tint="9.9948118533890809E-2"/>
      </bottom>
      <diagonal/>
    </border>
    <border>
      <left/>
      <right style="thin">
        <color theme="1" tint="9.9948118533890809E-2"/>
      </right>
      <top/>
      <bottom style="thin">
        <color theme="1" tint="9.9948118533890809E-2"/>
      </bottom>
      <diagonal/>
    </border>
    <border>
      <left style="thin">
        <color theme="1" tint="9.9948118533890809E-2"/>
      </left>
      <right style="thin">
        <color theme="1" tint="9.9948118533890809E-2"/>
      </right>
      <top/>
      <bottom style="thin">
        <color theme="1" tint="9.9948118533890809E-2"/>
      </bottom>
      <diagonal/>
    </border>
    <border>
      <left style="thin">
        <color theme="1" tint="9.9948118533890809E-2"/>
      </left>
      <right style="double">
        <color theme="1" tint="9.9948118533890809E-2"/>
      </right>
      <top/>
      <bottom style="thin">
        <color theme="1" tint="9.9948118533890809E-2"/>
      </bottom>
      <diagonal/>
    </border>
    <border>
      <left style="medium">
        <color indexed="64"/>
      </left>
      <right style="thin">
        <color theme="1" tint="9.9948118533890809E-2"/>
      </right>
      <top style="thin">
        <color theme="1" tint="9.9948118533890809E-2"/>
      </top>
      <bottom style="medium">
        <color theme="1" tint="9.9917600024414813E-2"/>
      </bottom>
      <diagonal/>
    </border>
    <border>
      <left style="thin">
        <color theme="1" tint="9.9948118533890809E-2"/>
      </left>
      <right style="thin">
        <color theme="1" tint="9.9948118533890809E-2"/>
      </right>
      <top style="thin">
        <color theme="1" tint="9.9948118533890809E-2"/>
      </top>
      <bottom style="medium">
        <color theme="1" tint="9.9917600024414813E-2"/>
      </bottom>
      <diagonal/>
    </border>
    <border>
      <left style="thin">
        <color theme="1" tint="9.9948118533890809E-2"/>
      </left>
      <right style="double">
        <color theme="1" tint="9.9948118533890809E-2"/>
      </right>
      <top style="thin">
        <color theme="1" tint="9.9948118533890809E-2"/>
      </top>
      <bottom style="medium">
        <color theme="1" tint="9.9917600024414813E-2"/>
      </bottom>
      <diagonal/>
    </border>
    <border diagonalDown="1">
      <left style="double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 style="thin">
        <color indexed="64"/>
      </diagonal>
    </border>
    <border>
      <left style="thin">
        <color theme="1" tint="9.9948118533890809E-2"/>
      </left>
      <right style="double">
        <color theme="1" tint="9.9917600024414813E-2"/>
      </right>
      <top style="double">
        <color theme="1" tint="9.9948118533890809E-2"/>
      </top>
      <bottom style="thin">
        <color theme="1" tint="9.9948118533890809E-2"/>
      </bottom>
      <diagonal/>
    </border>
    <border>
      <left style="thin">
        <color theme="1" tint="9.9948118533890809E-2"/>
      </left>
      <right style="double">
        <color theme="1" tint="9.9917600024414813E-2"/>
      </right>
      <top style="thin">
        <color theme="1" tint="9.9948118533890809E-2"/>
      </top>
      <bottom style="thin">
        <color theme="1" tint="9.9948118533890809E-2"/>
      </bottom>
      <diagonal/>
    </border>
    <border>
      <left style="thin">
        <color theme="1" tint="9.9948118533890809E-2"/>
      </left>
      <right style="double">
        <color theme="1" tint="9.9917600024414813E-2"/>
      </right>
      <top style="thin">
        <color theme="1" tint="9.9948118533890809E-2"/>
      </top>
      <bottom style="double">
        <color theme="1" tint="9.9948118533890809E-2"/>
      </bottom>
      <diagonal/>
    </border>
    <border>
      <left style="thin">
        <color theme="7" tint="-0.24994659260841701"/>
      </left>
      <right style="double">
        <color theme="7" tint="-0.24994659260841701"/>
      </right>
      <top style="thin">
        <color theme="7" tint="-0.24994659260841701"/>
      </top>
      <bottom style="medium">
        <color theme="7" tint="-0.24994659260841701"/>
      </bottom>
      <diagonal/>
    </border>
    <border>
      <left style="medium">
        <color indexed="64"/>
      </left>
      <right style="thin">
        <color theme="1" tint="9.9948118533890809E-2"/>
      </right>
      <top style="thin">
        <color theme="1" tint="9.9948118533890809E-2"/>
      </top>
      <bottom style="medium">
        <color theme="7" tint="-0.24994659260841701"/>
      </bottom>
      <diagonal/>
    </border>
    <border>
      <left style="thin">
        <color theme="1" tint="9.9948118533890809E-2"/>
      </left>
      <right style="thin">
        <color theme="1" tint="9.9948118533890809E-2"/>
      </right>
      <top style="thin">
        <color theme="1" tint="9.9948118533890809E-2"/>
      </top>
      <bottom style="medium">
        <color theme="7" tint="-0.24994659260841701"/>
      </bottom>
      <diagonal/>
    </border>
    <border>
      <left style="thin">
        <color theme="1" tint="9.9948118533890809E-2"/>
      </left>
      <right style="double">
        <color theme="1" tint="9.9917600024414813E-2"/>
      </right>
      <top style="thin">
        <color theme="1" tint="9.9948118533890809E-2"/>
      </top>
      <bottom style="medium">
        <color theme="7" tint="-0.24994659260841701"/>
      </bottom>
      <diagonal/>
    </border>
    <border>
      <left style="double">
        <color theme="7" tint="-0.24994659260841701"/>
      </left>
      <right style="thin">
        <color theme="7" tint="-0.24994659260841701"/>
      </right>
      <top style="medium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medium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 style="double">
        <color theme="7" tint="-0.24994659260841701"/>
      </right>
      <top style="medium">
        <color theme="7" tint="-0.24994659260841701"/>
      </top>
      <bottom style="thin">
        <color theme="7" tint="-0.24994659260841701"/>
      </bottom>
      <diagonal/>
    </border>
    <border>
      <left/>
      <right style="thin">
        <color theme="1" tint="9.9948118533890809E-2"/>
      </right>
      <top style="medium">
        <color theme="7" tint="-0.24994659260841701"/>
      </top>
      <bottom style="thin">
        <color theme="1" tint="9.9948118533890809E-2"/>
      </bottom>
      <diagonal/>
    </border>
    <border>
      <left style="thin">
        <color theme="1" tint="9.9948118533890809E-2"/>
      </left>
      <right style="thin">
        <color theme="1" tint="9.9948118533890809E-2"/>
      </right>
      <top style="medium">
        <color theme="7" tint="-0.24994659260841701"/>
      </top>
      <bottom style="thin">
        <color theme="1" tint="9.9948118533890809E-2"/>
      </bottom>
      <diagonal/>
    </border>
    <border>
      <left style="thin">
        <color theme="1" tint="9.9948118533890809E-2"/>
      </left>
      <right style="double">
        <color theme="1" tint="9.9917600024414813E-2"/>
      </right>
      <top style="medium">
        <color theme="7" tint="-0.24994659260841701"/>
      </top>
      <bottom style="thin">
        <color theme="1" tint="9.9948118533890809E-2"/>
      </bottom>
      <diagonal/>
    </border>
    <border>
      <left style="double">
        <color theme="1" tint="9.9917600024414813E-2"/>
      </left>
      <right style="thin">
        <color theme="4" tint="-0.24994659260841701"/>
      </right>
      <top style="double">
        <color theme="4" tint="-0.24994659260841701"/>
      </top>
      <bottom style="thin">
        <color theme="1" tint="9.9887081514938816E-2"/>
      </bottom>
      <diagonal/>
    </border>
    <border>
      <left style="thin">
        <color theme="4" tint="-0.24994659260841701"/>
      </left>
      <right style="thin">
        <color theme="4" tint="-0.24994659260841701"/>
      </right>
      <top style="double">
        <color theme="4" tint="-0.24994659260841701"/>
      </top>
      <bottom style="thin">
        <color theme="1" tint="9.9887081514938816E-2"/>
      </bottom>
      <diagonal/>
    </border>
    <border>
      <left style="thin">
        <color theme="4" tint="-0.24994659260841701"/>
      </left>
      <right style="double">
        <color theme="1" tint="9.9887081514938816E-2"/>
      </right>
      <top style="double">
        <color theme="4" tint="-0.24994659260841701"/>
      </top>
      <bottom style="thin">
        <color theme="1" tint="9.9887081514938816E-2"/>
      </bottom>
      <diagonal/>
    </border>
    <border>
      <left style="double">
        <color theme="1" tint="9.9917600024414813E-2"/>
      </left>
      <right style="thin">
        <color theme="4" tint="-0.24994659260841701"/>
      </right>
      <top style="thin">
        <color theme="1" tint="9.9887081514938816E-2"/>
      </top>
      <bottom style="thin">
        <color theme="1" tint="9.9887081514938816E-2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1" tint="9.9887081514938816E-2"/>
      </top>
      <bottom style="thin">
        <color theme="1" tint="9.9887081514938816E-2"/>
      </bottom>
      <diagonal/>
    </border>
    <border>
      <left style="thin">
        <color theme="4" tint="-0.24994659260841701"/>
      </left>
      <right style="double">
        <color theme="1" tint="9.9887081514938816E-2"/>
      </right>
      <top style="thin">
        <color theme="1" tint="9.9887081514938816E-2"/>
      </top>
      <bottom style="thin">
        <color theme="1" tint="9.9887081514938816E-2"/>
      </bottom>
      <diagonal/>
    </border>
    <border>
      <left style="double">
        <color theme="1" tint="9.9917600024414813E-2"/>
      </left>
      <right style="thin">
        <color theme="4" tint="-0.24994659260841701"/>
      </right>
      <top style="thin">
        <color theme="1" tint="9.9887081514938816E-2"/>
      </top>
      <bottom style="double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1" tint="9.9887081514938816E-2"/>
      </top>
      <bottom style="double">
        <color theme="4" tint="-0.24994659260841701"/>
      </bottom>
      <diagonal/>
    </border>
    <border>
      <left style="thin">
        <color theme="4" tint="-0.24994659260841701"/>
      </left>
      <right style="double">
        <color theme="1" tint="9.9887081514938816E-2"/>
      </right>
      <top style="thin">
        <color theme="1" tint="9.9887081514938816E-2"/>
      </top>
      <bottom style="double">
        <color theme="4" tint="-0.24994659260841701"/>
      </bottom>
      <diagonal/>
    </border>
    <border>
      <left style="double">
        <color theme="1" tint="9.9917600024414813E-2"/>
      </left>
      <right style="thin">
        <color theme="4" tint="-0.24994659260841701"/>
      </right>
      <top/>
      <bottom style="thin">
        <color theme="1" tint="9.9887081514938816E-2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1" tint="9.9887081514938816E-2"/>
      </bottom>
      <diagonal/>
    </border>
    <border>
      <left style="thin">
        <color theme="4" tint="-0.24994659260841701"/>
      </left>
      <right style="double">
        <color theme="1" tint="9.9887081514938816E-2"/>
      </right>
      <top/>
      <bottom style="thin">
        <color theme="1" tint="9.9887081514938816E-2"/>
      </bottom>
      <diagonal/>
    </border>
    <border>
      <left style="double">
        <color theme="1" tint="9.9917600024414813E-2"/>
      </left>
      <right style="thin">
        <color theme="4" tint="-0.24994659260841701"/>
      </right>
      <top style="thin">
        <color theme="1" tint="9.9887081514938816E-2"/>
      </top>
      <bottom style="medium">
        <color theme="1" tint="9.9887081514938816E-2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1" tint="9.9887081514938816E-2"/>
      </top>
      <bottom style="medium">
        <color theme="1" tint="9.9887081514938816E-2"/>
      </bottom>
      <diagonal/>
    </border>
    <border>
      <left style="thin">
        <color theme="4" tint="-0.24994659260841701"/>
      </left>
      <right style="double">
        <color theme="1" tint="9.9887081514938816E-2"/>
      </right>
      <top style="thin">
        <color theme="1" tint="9.9887081514938816E-2"/>
      </top>
      <bottom style="medium">
        <color theme="1" tint="9.9887081514938816E-2"/>
      </bottom>
      <diagonal/>
    </border>
    <border>
      <left style="double">
        <color theme="1" tint="9.9887081514938816E-2"/>
      </left>
      <right style="thin">
        <color theme="9" tint="-0.499984740745262"/>
      </right>
      <top style="double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double">
        <color theme="5" tint="-0.499984740745262"/>
      </right>
      <top style="double">
        <color theme="9" tint="-0.499984740745262"/>
      </top>
      <bottom style="thin">
        <color theme="9" tint="-0.499984740745262"/>
      </bottom>
      <diagonal/>
    </border>
    <border>
      <left style="double">
        <color theme="1" tint="9.9887081514938816E-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double">
        <color theme="5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double">
        <color theme="1" tint="9.9887081514938816E-2"/>
      </left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double">
        <color theme="5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double">
        <color theme="1" tint="9.9887081514938816E-2"/>
      </left>
      <right style="thin">
        <color theme="9" tint="-0.499984740745262"/>
      </right>
      <top style="thin">
        <color theme="9" tint="-0.499984740745262"/>
      </top>
      <bottom style="double">
        <color theme="9" tint="-0.499984740745262"/>
      </bottom>
      <diagonal/>
    </border>
    <border>
      <left style="thin">
        <color theme="9" tint="-0.499984740745262"/>
      </left>
      <right style="double">
        <color theme="5" tint="-0.499984740745262"/>
      </right>
      <top style="thin">
        <color theme="9" tint="-0.499984740745262"/>
      </top>
      <bottom style="double">
        <color theme="9" tint="-0.499984740745262"/>
      </bottom>
      <diagonal/>
    </border>
  </borders>
  <cellStyleXfs count="5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2" fillId="0" borderId="0"/>
    <xf numFmtId="0" fontId="1" fillId="0" borderId="0">
      <alignment vertical="center"/>
    </xf>
  </cellStyleXfs>
  <cellXfs count="211">
    <xf numFmtId="0" fontId="0" fillId="0" borderId="0" xfId="0"/>
    <xf numFmtId="0" fontId="3" fillId="0" borderId="0" xfId="0" applyFont="1"/>
    <xf numFmtId="0" fontId="8" fillId="0" borderId="1" xfId="0" applyFont="1" applyBorder="1"/>
    <xf numFmtId="0" fontId="9" fillId="0" borderId="1" xfId="0" applyFont="1" applyBorder="1" applyAlignment="1">
      <alignment vertical="center"/>
    </xf>
    <xf numFmtId="0" fontId="3" fillId="11" borderId="2" xfId="0" applyFont="1" applyFill="1" applyBorder="1" applyAlignment="1">
      <alignment horizontal="centerContinuous" vertical="center"/>
    </xf>
    <xf numFmtId="0" fontId="3" fillId="11" borderId="3" xfId="0" applyFont="1" applyFill="1" applyBorder="1" applyAlignment="1">
      <alignment horizontal="centerContinuous" vertical="center"/>
    </xf>
    <xf numFmtId="0" fontId="5" fillId="3" borderId="4" xfId="0" applyFont="1" applyFill="1" applyBorder="1" applyAlignment="1">
      <alignment horizontal="centerContinuous" vertical="center"/>
    </xf>
    <xf numFmtId="0" fontId="5" fillId="4" borderId="4" xfId="0" applyFont="1" applyFill="1" applyBorder="1" applyAlignment="1">
      <alignment horizontal="centerContinuous" vertical="center"/>
    </xf>
    <xf numFmtId="0" fontId="5" fillId="6" borderId="4" xfId="0" applyFont="1" applyFill="1" applyBorder="1" applyAlignment="1">
      <alignment horizontal="centerContinuous" vertical="center"/>
    </xf>
    <xf numFmtId="0" fontId="5" fillId="7" borderId="4" xfId="0" applyFont="1" applyFill="1" applyBorder="1" applyAlignment="1">
      <alignment horizontal="centerContinuous" vertical="center"/>
    </xf>
    <xf numFmtId="0" fontId="5" fillId="8" borderId="4" xfId="0" applyFont="1" applyFill="1" applyBorder="1" applyAlignment="1">
      <alignment horizontal="centerContinuous" vertical="center"/>
    </xf>
    <xf numFmtId="0" fontId="5" fillId="8" borderId="5" xfId="0" applyFont="1" applyFill="1" applyBorder="1" applyAlignment="1">
      <alignment horizontal="centerContinuous" vertical="center"/>
    </xf>
    <xf numFmtId="0" fontId="3" fillId="2" borderId="8" xfId="0" applyFont="1" applyFill="1" applyBorder="1" applyAlignment="1">
      <alignment horizontal="centerContinuous" vertical="center"/>
    </xf>
    <xf numFmtId="0" fontId="3" fillId="2" borderId="9" xfId="0" applyFont="1" applyFill="1" applyBorder="1" applyAlignment="1">
      <alignment horizontal="centerContinuous" vertical="center"/>
    </xf>
    <xf numFmtId="0" fontId="5" fillId="3" borderId="10" xfId="0" applyFont="1" applyFill="1" applyBorder="1" applyAlignment="1">
      <alignment horizontal="centerContinuous" vertical="center"/>
    </xf>
    <xf numFmtId="0" fontId="5" fillId="4" borderId="10" xfId="0" applyFont="1" applyFill="1" applyBorder="1" applyAlignment="1">
      <alignment horizontal="centerContinuous" vertical="center"/>
    </xf>
    <xf numFmtId="0" fontId="5" fillId="6" borderId="10" xfId="0" applyFont="1" applyFill="1" applyBorder="1" applyAlignment="1">
      <alignment horizontal="centerContinuous" vertical="center"/>
    </xf>
    <xf numFmtId="0" fontId="5" fillId="7" borderId="10" xfId="0" applyFont="1" applyFill="1" applyBorder="1" applyAlignment="1">
      <alignment horizontal="centerContinuous" vertical="center"/>
    </xf>
    <xf numFmtId="0" fontId="5" fillId="8" borderId="10" xfId="0" applyFont="1" applyFill="1" applyBorder="1" applyAlignment="1">
      <alignment horizontal="centerContinuous" vertical="center"/>
    </xf>
    <xf numFmtId="0" fontId="5" fillId="8" borderId="11" xfId="0" applyFont="1" applyFill="1" applyBorder="1" applyAlignment="1">
      <alignment horizontal="centerContinuous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11" fillId="10" borderId="16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Continuous" vertical="center"/>
    </xf>
    <xf numFmtId="176" fontId="7" fillId="9" borderId="37" xfId="0" applyNumberFormat="1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176" fontId="7" fillId="9" borderId="44" xfId="0" applyNumberFormat="1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 wrapText="1"/>
    </xf>
    <xf numFmtId="0" fontId="5" fillId="7" borderId="47" xfId="0" applyFont="1" applyFill="1" applyBorder="1" applyAlignment="1">
      <alignment horizontal="center" vertical="center" wrapText="1"/>
    </xf>
    <xf numFmtId="0" fontId="5" fillId="8" borderId="47" xfId="0" applyFont="1" applyFill="1" applyBorder="1" applyAlignment="1">
      <alignment horizontal="center" vertical="center" wrapText="1"/>
    </xf>
    <xf numFmtId="0" fontId="5" fillId="8" borderId="48" xfId="0" applyFont="1" applyFill="1" applyBorder="1" applyAlignment="1">
      <alignment horizontal="center" vertical="center" wrapText="1"/>
    </xf>
    <xf numFmtId="0" fontId="5" fillId="3" borderId="53" xfId="0" applyFont="1" applyFill="1" applyBorder="1" applyAlignment="1">
      <alignment horizontal="centerContinuous" vertical="center"/>
    </xf>
    <xf numFmtId="0" fontId="5" fillId="3" borderId="53" xfId="0" applyFont="1" applyFill="1" applyBorder="1" applyAlignment="1">
      <alignment horizontal="center" vertical="center" wrapText="1"/>
    </xf>
    <xf numFmtId="0" fontId="3" fillId="13" borderId="57" xfId="0" applyFont="1" applyFill="1" applyBorder="1" applyAlignment="1">
      <alignment horizontal="centerContinuous" vertical="center"/>
    </xf>
    <xf numFmtId="0" fontId="3" fillId="13" borderId="58" xfId="0" applyFont="1" applyFill="1" applyBorder="1" applyAlignment="1">
      <alignment horizontal="centerContinuous" vertical="center"/>
    </xf>
    <xf numFmtId="0" fontId="5" fillId="3" borderId="59" xfId="0" applyFont="1" applyFill="1" applyBorder="1" applyAlignment="1">
      <alignment horizontal="centerContinuous" vertical="center"/>
    </xf>
    <xf numFmtId="0" fontId="5" fillId="3" borderId="60" xfId="0" applyFont="1" applyFill="1" applyBorder="1" applyAlignment="1">
      <alignment horizontal="centerContinuous" vertical="center"/>
    </xf>
    <xf numFmtId="0" fontId="5" fillId="4" borderId="60" xfId="0" applyFont="1" applyFill="1" applyBorder="1" applyAlignment="1">
      <alignment horizontal="centerContinuous" vertical="center"/>
    </xf>
    <xf numFmtId="0" fontId="5" fillId="6" borderId="60" xfId="0" applyFont="1" applyFill="1" applyBorder="1" applyAlignment="1">
      <alignment horizontal="centerContinuous" vertical="center"/>
    </xf>
    <xf numFmtId="0" fontId="5" fillId="7" borderId="60" xfId="0" applyFont="1" applyFill="1" applyBorder="1" applyAlignment="1">
      <alignment horizontal="centerContinuous" vertical="center"/>
    </xf>
    <xf numFmtId="0" fontId="5" fillId="8" borderId="60" xfId="0" applyFont="1" applyFill="1" applyBorder="1" applyAlignment="1">
      <alignment horizontal="centerContinuous" vertical="center"/>
    </xf>
    <xf numFmtId="0" fontId="5" fillId="8" borderId="61" xfId="0" applyFont="1" applyFill="1" applyBorder="1" applyAlignment="1">
      <alignment horizontal="centerContinuous" vertical="center"/>
    </xf>
    <xf numFmtId="0" fontId="5" fillId="3" borderId="59" xfId="0" applyFont="1" applyFill="1" applyBorder="1" applyAlignment="1">
      <alignment horizontal="center" vertical="center" wrapText="1"/>
    </xf>
    <xf numFmtId="0" fontId="5" fillId="3" borderId="60" xfId="0" applyFont="1" applyFill="1" applyBorder="1" applyAlignment="1">
      <alignment horizontal="center" vertical="center" wrapText="1"/>
    </xf>
    <xf numFmtId="0" fontId="5" fillId="4" borderId="60" xfId="0" applyFont="1" applyFill="1" applyBorder="1" applyAlignment="1">
      <alignment horizontal="center" vertical="center" wrapText="1"/>
    </xf>
    <xf numFmtId="0" fontId="5" fillId="6" borderId="60" xfId="0" applyFont="1" applyFill="1" applyBorder="1" applyAlignment="1">
      <alignment horizontal="center" vertical="center" wrapText="1"/>
    </xf>
    <xf numFmtId="0" fontId="5" fillId="7" borderId="60" xfId="0" applyFont="1" applyFill="1" applyBorder="1" applyAlignment="1">
      <alignment horizontal="center" vertical="center" wrapText="1"/>
    </xf>
    <xf numFmtId="0" fontId="5" fillId="8" borderId="60" xfId="0" applyFont="1" applyFill="1" applyBorder="1" applyAlignment="1">
      <alignment horizontal="center" vertical="center" wrapText="1"/>
    </xf>
    <xf numFmtId="0" fontId="5" fillId="8" borderId="61" xfId="0" applyFont="1" applyFill="1" applyBorder="1" applyAlignment="1">
      <alignment horizontal="center" vertical="center" wrapText="1"/>
    </xf>
    <xf numFmtId="1" fontId="7" fillId="3" borderId="69" xfId="0" applyNumberFormat="1" applyFont="1" applyFill="1" applyBorder="1" applyAlignment="1">
      <alignment horizontal="center"/>
    </xf>
    <xf numFmtId="1" fontId="7" fillId="3" borderId="70" xfId="0" applyNumberFormat="1" applyFont="1" applyFill="1" applyBorder="1" applyAlignment="1">
      <alignment horizontal="center"/>
    </xf>
    <xf numFmtId="1" fontId="7" fillId="4" borderId="70" xfId="0" applyNumberFormat="1" applyFont="1" applyFill="1" applyBorder="1" applyAlignment="1">
      <alignment horizontal="center"/>
    </xf>
    <xf numFmtId="1" fontId="7" fillId="5" borderId="70" xfId="0" applyNumberFormat="1" applyFont="1" applyFill="1" applyBorder="1" applyAlignment="1">
      <alignment horizontal="center"/>
    </xf>
    <xf numFmtId="1" fontId="7" fillId="6" borderId="70" xfId="0" applyNumberFormat="1" applyFont="1" applyFill="1" applyBorder="1" applyAlignment="1">
      <alignment horizontal="center"/>
    </xf>
    <xf numFmtId="1" fontId="7" fillId="7" borderId="70" xfId="0" applyNumberFormat="1" applyFont="1" applyFill="1" applyBorder="1" applyAlignment="1">
      <alignment horizontal="center"/>
    </xf>
    <xf numFmtId="1" fontId="7" fillId="8" borderId="70" xfId="0" applyNumberFormat="1" applyFont="1" applyFill="1" applyBorder="1" applyAlignment="1">
      <alignment horizontal="center"/>
    </xf>
    <xf numFmtId="1" fontId="7" fillId="8" borderId="7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Continuous"/>
    </xf>
    <xf numFmtId="0" fontId="3" fillId="14" borderId="56" xfId="0" applyFont="1" applyFill="1" applyBorder="1" applyAlignment="1">
      <alignment horizontal="centerContinuous" vertical="center"/>
    </xf>
    <xf numFmtId="0" fontId="3" fillId="14" borderId="31" xfId="0" applyFont="1" applyFill="1" applyBorder="1" applyAlignment="1">
      <alignment horizontal="centerContinuous" vertical="center"/>
    </xf>
    <xf numFmtId="0" fontId="3" fillId="14" borderId="52" xfId="0" applyFont="1" applyFill="1" applyBorder="1" applyAlignment="1">
      <alignment horizontal="centerContinuous" vertical="center"/>
    </xf>
    <xf numFmtId="1" fontId="7" fillId="14" borderId="37" xfId="0" applyNumberFormat="1" applyFont="1" applyFill="1" applyBorder="1" applyAlignment="1">
      <alignment horizontal="center"/>
    </xf>
    <xf numFmtId="1" fontId="7" fillId="14" borderId="45" xfId="0" applyNumberFormat="1" applyFont="1" applyFill="1" applyBorder="1" applyAlignment="1">
      <alignment horizontal="center"/>
    </xf>
    <xf numFmtId="1" fontId="7" fillId="14" borderId="26" xfId="0" applyNumberFormat="1" applyFont="1" applyFill="1" applyBorder="1" applyAlignment="1">
      <alignment horizontal="center"/>
    </xf>
    <xf numFmtId="1" fontId="7" fillId="14" borderId="27" xfId="0" applyNumberFormat="1" applyFont="1" applyFill="1" applyBorder="1" applyAlignment="1">
      <alignment horizontal="center"/>
    </xf>
    <xf numFmtId="176" fontId="3" fillId="14" borderId="34" xfId="0" applyNumberFormat="1" applyFont="1" applyFill="1" applyBorder="1" applyAlignment="1"/>
    <xf numFmtId="0" fontId="3" fillId="14" borderId="34" xfId="0" applyFont="1" applyFill="1" applyBorder="1" applyAlignment="1">
      <alignment horizontal="center"/>
    </xf>
    <xf numFmtId="2" fontId="3" fillId="14" borderId="35" xfId="0" applyNumberFormat="1" applyFont="1" applyFill="1" applyBorder="1"/>
    <xf numFmtId="1" fontId="3" fillId="14" borderId="66" xfId="0" applyNumberFormat="1" applyFont="1" applyFill="1" applyBorder="1" applyAlignment="1">
      <alignment horizontal="center"/>
    </xf>
    <xf numFmtId="1" fontId="3" fillId="14" borderId="67" xfId="0" applyNumberFormat="1" applyFont="1" applyFill="1" applyBorder="1" applyAlignment="1">
      <alignment horizontal="center"/>
    </xf>
    <xf numFmtId="1" fontId="3" fillId="14" borderId="68" xfId="0" applyNumberFormat="1" applyFont="1" applyFill="1" applyBorder="1" applyAlignment="1">
      <alignment horizontal="center"/>
    </xf>
    <xf numFmtId="176" fontId="3" fillId="14" borderId="28" xfId="0" applyNumberFormat="1" applyFont="1" applyFill="1" applyBorder="1"/>
    <xf numFmtId="176" fontId="3" fillId="14" borderId="29" xfId="0" applyNumberFormat="1" applyFont="1" applyFill="1" applyBorder="1"/>
    <xf numFmtId="176" fontId="3" fillId="14" borderId="30" xfId="0" applyNumberFormat="1" applyFont="1" applyFill="1" applyBorder="1"/>
    <xf numFmtId="176" fontId="3" fillId="14" borderId="18" xfId="0" applyNumberFormat="1" applyFont="1" applyFill="1" applyBorder="1" applyAlignment="1"/>
    <xf numFmtId="0" fontId="3" fillId="14" borderId="18" xfId="0" applyFont="1" applyFill="1" applyBorder="1" applyAlignment="1">
      <alignment horizontal="center"/>
    </xf>
    <xf numFmtId="2" fontId="3" fillId="14" borderId="19" xfId="0" applyNumberFormat="1" applyFont="1" applyFill="1" applyBorder="1"/>
    <xf numFmtId="1" fontId="3" fillId="14" borderId="62" xfId="0" applyNumberFormat="1" applyFont="1" applyFill="1" applyBorder="1" applyAlignment="1">
      <alignment horizontal="center"/>
    </xf>
    <xf numFmtId="1" fontId="3" fillId="14" borderId="60" xfId="0" applyNumberFormat="1" applyFont="1" applyFill="1" applyBorder="1" applyAlignment="1">
      <alignment horizontal="center"/>
    </xf>
    <xf numFmtId="1" fontId="3" fillId="14" borderId="61" xfId="0" applyNumberFormat="1" applyFont="1" applyFill="1" applyBorder="1" applyAlignment="1">
      <alignment horizontal="center"/>
    </xf>
    <xf numFmtId="176" fontId="3" fillId="14" borderId="14" xfId="0" applyNumberFormat="1" applyFont="1" applyFill="1" applyBorder="1"/>
    <xf numFmtId="176" fontId="3" fillId="14" borderId="4" xfId="0" applyNumberFormat="1" applyFont="1" applyFill="1" applyBorder="1"/>
    <xf numFmtId="176" fontId="3" fillId="14" borderId="5" xfId="0" applyNumberFormat="1" applyFont="1" applyFill="1" applyBorder="1"/>
    <xf numFmtId="176" fontId="3" fillId="14" borderId="22" xfId="0" applyNumberFormat="1" applyFont="1" applyFill="1" applyBorder="1" applyAlignment="1"/>
    <xf numFmtId="0" fontId="3" fillId="14" borderId="22" xfId="0" applyFont="1" applyFill="1" applyBorder="1" applyAlignment="1">
      <alignment horizontal="center"/>
    </xf>
    <xf numFmtId="2" fontId="3" fillId="14" borderId="23" xfId="0" applyNumberFormat="1" applyFont="1" applyFill="1" applyBorder="1"/>
    <xf numFmtId="1" fontId="3" fillId="14" borderId="63" xfId="0" applyNumberFormat="1" applyFont="1" applyFill="1" applyBorder="1" applyAlignment="1">
      <alignment horizontal="center"/>
    </xf>
    <xf numFmtId="1" fontId="3" fillId="14" borderId="64" xfId="0" applyNumberFormat="1" applyFont="1" applyFill="1" applyBorder="1" applyAlignment="1">
      <alignment horizontal="center"/>
    </xf>
    <xf numFmtId="1" fontId="3" fillId="14" borderId="65" xfId="0" applyNumberFormat="1" applyFont="1" applyFill="1" applyBorder="1" applyAlignment="1">
      <alignment horizontal="center"/>
    </xf>
    <xf numFmtId="176" fontId="3" fillId="14" borderId="15" xfId="0" applyNumberFormat="1" applyFont="1" applyFill="1" applyBorder="1"/>
    <xf numFmtId="176" fontId="3" fillId="14" borderId="6" xfId="0" applyNumberFormat="1" applyFont="1" applyFill="1" applyBorder="1"/>
    <xf numFmtId="176" fontId="3" fillId="14" borderId="7" xfId="0" applyNumberFormat="1" applyFont="1" applyFill="1" applyBorder="1"/>
    <xf numFmtId="0" fontId="12" fillId="12" borderId="17" xfId="0" applyFont="1" applyFill="1" applyBorder="1" applyAlignment="1">
      <alignment horizontal="center"/>
    </xf>
    <xf numFmtId="1" fontId="12" fillId="12" borderId="34" xfId="0" applyNumberFormat="1" applyFont="1" applyFill="1" applyBorder="1" applyAlignment="1">
      <alignment horizontal="center"/>
    </xf>
    <xf numFmtId="1" fontId="12" fillId="12" borderId="18" xfId="0" applyNumberFormat="1" applyFont="1" applyFill="1" applyBorder="1" applyAlignment="1">
      <alignment horizontal="center"/>
    </xf>
    <xf numFmtId="0" fontId="12" fillId="12" borderId="18" xfId="0" applyFont="1" applyFill="1" applyBorder="1" applyAlignment="1">
      <alignment horizontal="center"/>
    </xf>
    <xf numFmtId="0" fontId="12" fillId="12" borderId="54" xfId="0" applyFont="1" applyFill="1" applyBorder="1"/>
    <xf numFmtId="0" fontId="12" fillId="12" borderId="24" xfId="0" applyFont="1" applyFill="1" applyBorder="1"/>
    <xf numFmtId="0" fontId="12" fillId="12" borderId="25" xfId="0" applyFont="1" applyFill="1" applyBorder="1"/>
    <xf numFmtId="0" fontId="12" fillId="12" borderId="53" xfId="0" applyFont="1" applyFill="1" applyBorder="1"/>
    <xf numFmtId="0" fontId="12" fillId="12" borderId="10" xfId="0" applyFont="1" applyFill="1" applyBorder="1"/>
    <xf numFmtId="0" fontId="12" fillId="12" borderId="11" xfId="0" applyFont="1" applyFill="1" applyBorder="1"/>
    <xf numFmtId="0" fontId="12" fillId="12" borderId="55" xfId="0" applyFont="1" applyFill="1" applyBorder="1"/>
    <xf numFmtId="0" fontId="12" fillId="12" borderId="12" xfId="0" applyFont="1" applyFill="1" applyBorder="1"/>
    <xf numFmtId="0" fontId="12" fillId="12" borderId="13" xfId="0" applyFont="1" applyFill="1" applyBorder="1"/>
    <xf numFmtId="0" fontId="3" fillId="0" borderId="0" xfId="0" applyFont="1" applyAlignment="1">
      <alignment vertical="center"/>
    </xf>
    <xf numFmtId="0" fontId="12" fillId="12" borderId="0" xfId="0" applyFont="1" applyFill="1" applyAlignment="1">
      <alignment horizontal="center" vertical="center"/>
    </xf>
    <xf numFmtId="0" fontId="12" fillId="12" borderId="0" xfId="0" applyFont="1" applyFill="1" applyAlignment="1">
      <alignment vertical="center"/>
    </xf>
    <xf numFmtId="0" fontId="13" fillId="0" borderId="0" xfId="0" applyFont="1" applyFill="1" applyAlignment="1">
      <alignment horizontal="centerContinuous"/>
    </xf>
    <xf numFmtId="0" fontId="11" fillId="10" borderId="72" xfId="0" applyFont="1" applyFill="1" applyBorder="1" applyAlignment="1">
      <alignment vertical="center" wrapText="1"/>
    </xf>
    <xf numFmtId="1" fontId="7" fillId="14" borderId="26" xfId="0" applyNumberFormat="1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Continuous" vertical="center"/>
    </xf>
    <xf numFmtId="0" fontId="3" fillId="12" borderId="0" xfId="0" applyFont="1" applyFill="1"/>
    <xf numFmtId="0" fontId="3" fillId="13" borderId="73" xfId="0" applyFont="1" applyFill="1" applyBorder="1" applyAlignment="1">
      <alignment horizontal="centerContinuous" vertical="center"/>
    </xf>
    <xf numFmtId="0" fontId="5" fillId="8" borderId="74" xfId="0" applyFont="1" applyFill="1" applyBorder="1" applyAlignment="1">
      <alignment horizontal="centerContinuous" vertical="center"/>
    </xf>
    <xf numFmtId="1" fontId="3" fillId="14" borderId="74" xfId="0" applyNumberFormat="1" applyFont="1" applyFill="1" applyBorder="1" applyAlignment="1">
      <alignment horizontal="center"/>
    </xf>
    <xf numFmtId="1" fontId="3" fillId="14" borderId="75" xfId="0" applyNumberFormat="1" applyFont="1" applyFill="1" applyBorder="1" applyAlignment="1">
      <alignment horizontal="center"/>
    </xf>
    <xf numFmtId="0" fontId="5" fillId="9" borderId="37" xfId="0" applyFont="1" applyFill="1" applyBorder="1" applyAlignment="1">
      <alignment horizontal="center" vertical="center" wrapText="1"/>
    </xf>
    <xf numFmtId="0" fontId="5" fillId="9" borderId="76" xfId="0" applyFont="1" applyFill="1" applyBorder="1" applyAlignment="1">
      <alignment horizontal="center" vertical="center" wrapText="1"/>
    </xf>
    <xf numFmtId="1" fontId="7" fillId="3" borderId="77" xfId="0" applyNumberFormat="1" applyFont="1" applyFill="1" applyBorder="1" applyAlignment="1">
      <alignment horizontal="center" vertical="center"/>
    </xf>
    <xf numFmtId="1" fontId="7" fillId="4" borderId="78" xfId="0" applyNumberFormat="1" applyFont="1" applyFill="1" applyBorder="1" applyAlignment="1">
      <alignment horizontal="center" vertical="center"/>
    </xf>
    <xf numFmtId="1" fontId="7" fillId="5" borderId="78" xfId="0" applyNumberFormat="1" applyFont="1" applyFill="1" applyBorder="1" applyAlignment="1">
      <alignment horizontal="center" vertical="center"/>
    </xf>
    <xf numFmtId="1" fontId="7" fillId="6" borderId="78" xfId="0" applyNumberFormat="1" applyFont="1" applyFill="1" applyBorder="1" applyAlignment="1">
      <alignment horizontal="center" vertical="center"/>
    </xf>
    <xf numFmtId="1" fontId="7" fillId="7" borderId="78" xfId="0" applyNumberFormat="1" applyFont="1" applyFill="1" applyBorder="1" applyAlignment="1">
      <alignment horizontal="center" vertical="center"/>
    </xf>
    <xf numFmtId="1" fontId="7" fillId="8" borderId="79" xfId="0" applyNumberFormat="1" applyFont="1" applyFill="1" applyBorder="1" applyAlignment="1">
      <alignment horizontal="center" vertical="center"/>
    </xf>
    <xf numFmtId="1" fontId="12" fillId="12" borderId="81" xfId="0" applyNumberFormat="1" applyFont="1" applyFill="1" applyBorder="1" applyAlignment="1">
      <alignment horizontal="center"/>
    </xf>
    <xf numFmtId="176" fontId="3" fillId="14" borderId="81" xfId="0" applyNumberFormat="1" applyFont="1" applyFill="1" applyBorder="1" applyAlignment="1"/>
    <xf numFmtId="0" fontId="3" fillId="14" borderId="81" xfId="0" applyFont="1" applyFill="1" applyBorder="1" applyAlignment="1">
      <alignment horizontal="center"/>
    </xf>
    <xf numFmtId="2" fontId="3" fillId="14" borderId="82" xfId="0" applyNumberFormat="1" applyFont="1" applyFill="1" applyBorder="1"/>
    <xf numFmtId="1" fontId="3" fillId="14" borderId="83" xfId="0" applyNumberFormat="1" applyFont="1" applyFill="1" applyBorder="1" applyAlignment="1">
      <alignment horizontal="center"/>
    </xf>
    <xf numFmtId="1" fontId="3" fillId="14" borderId="84" xfId="0" applyNumberFormat="1" applyFont="1" applyFill="1" applyBorder="1" applyAlignment="1">
      <alignment horizontal="center"/>
    </xf>
    <xf numFmtId="1" fontId="3" fillId="14" borderId="85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15" borderId="0" xfId="0" applyFont="1" applyFill="1"/>
    <xf numFmtId="0" fontId="3" fillId="11" borderId="86" xfId="0" applyFont="1" applyFill="1" applyBorder="1" applyAlignment="1">
      <alignment horizontal="centerContinuous" vertical="center"/>
    </xf>
    <xf numFmtId="0" fontId="3" fillId="11" borderId="87" xfId="0" applyFont="1" applyFill="1" applyBorder="1" applyAlignment="1">
      <alignment horizontal="centerContinuous" vertical="center"/>
    </xf>
    <xf numFmtId="0" fontId="3" fillId="11" borderId="88" xfId="0" applyFont="1" applyFill="1" applyBorder="1" applyAlignment="1">
      <alignment horizontal="centerContinuous" vertical="center"/>
    </xf>
    <xf numFmtId="0" fontId="5" fillId="3" borderId="89" xfId="0" applyFont="1" applyFill="1" applyBorder="1" applyAlignment="1">
      <alignment horizontal="centerContinuous" vertical="center"/>
    </xf>
    <xf numFmtId="0" fontId="5" fillId="4" borderId="90" xfId="0" applyFont="1" applyFill="1" applyBorder="1" applyAlignment="1">
      <alignment horizontal="centerContinuous" vertical="center"/>
    </xf>
    <xf numFmtId="0" fontId="5" fillId="5" borderId="90" xfId="0" applyFont="1" applyFill="1" applyBorder="1" applyAlignment="1">
      <alignment horizontal="center" vertical="center"/>
    </xf>
    <xf numFmtId="0" fontId="5" fillId="6" borderId="90" xfId="0" applyFont="1" applyFill="1" applyBorder="1" applyAlignment="1">
      <alignment horizontal="centerContinuous" vertical="center"/>
    </xf>
    <xf numFmtId="0" fontId="5" fillId="7" borderId="90" xfId="0" applyFont="1" applyFill="1" applyBorder="1" applyAlignment="1">
      <alignment horizontal="centerContinuous" vertical="center"/>
    </xf>
    <xf numFmtId="0" fontId="5" fillId="8" borderId="91" xfId="0" applyFont="1" applyFill="1" applyBorder="1" applyAlignment="1">
      <alignment horizontal="centerContinuous" vertical="center"/>
    </xf>
    <xf numFmtId="176" fontId="3" fillId="14" borderId="89" xfId="0" applyNumberFormat="1" applyFont="1" applyFill="1" applyBorder="1"/>
    <xf numFmtId="176" fontId="3" fillId="14" borderId="90" xfId="0" applyNumberFormat="1" applyFont="1" applyFill="1" applyBorder="1"/>
    <xf numFmtId="176" fontId="3" fillId="14" borderId="91" xfId="0" applyNumberFormat="1" applyFont="1" applyFill="1" applyBorder="1"/>
    <xf numFmtId="176" fontId="3" fillId="14" borderId="92" xfId="0" applyNumberFormat="1" applyFont="1" applyFill="1" applyBorder="1"/>
    <xf numFmtId="176" fontId="3" fillId="14" borderId="93" xfId="0" applyNumberFormat="1" applyFont="1" applyFill="1" applyBorder="1"/>
    <xf numFmtId="176" fontId="3" fillId="14" borderId="94" xfId="0" applyNumberFormat="1" applyFont="1" applyFill="1" applyBorder="1"/>
    <xf numFmtId="176" fontId="3" fillId="14" borderId="95" xfId="0" applyNumberFormat="1" applyFont="1" applyFill="1" applyBorder="1"/>
    <xf numFmtId="176" fontId="3" fillId="14" borderId="96" xfId="0" applyNumberFormat="1" applyFont="1" applyFill="1" applyBorder="1"/>
    <xf numFmtId="176" fontId="3" fillId="14" borderId="97" xfId="0" applyNumberFormat="1" applyFont="1" applyFill="1" applyBorder="1"/>
    <xf numFmtId="0" fontId="3" fillId="2" borderId="101" xfId="0" applyFont="1" applyFill="1" applyBorder="1" applyAlignment="1">
      <alignment horizontal="centerContinuous" vertical="center"/>
    </xf>
    <xf numFmtId="0" fontId="3" fillId="2" borderId="102" xfId="0" applyFont="1" applyFill="1" applyBorder="1" applyAlignment="1">
      <alignment horizontal="centerContinuous" vertical="center"/>
    </xf>
    <xf numFmtId="0" fontId="5" fillId="3" borderId="103" xfId="0" applyFont="1" applyFill="1" applyBorder="1" applyAlignment="1">
      <alignment horizontal="centerContinuous" vertical="center"/>
    </xf>
    <xf numFmtId="0" fontId="5" fillId="8" borderId="104" xfId="0" applyFont="1" applyFill="1" applyBorder="1" applyAlignment="1">
      <alignment horizontal="centerContinuous" vertical="center"/>
    </xf>
    <xf numFmtId="1" fontId="7" fillId="14" borderId="105" xfId="0" applyNumberFormat="1" applyFont="1" applyFill="1" applyBorder="1" applyAlignment="1">
      <alignment horizontal="center" vertical="center"/>
    </xf>
    <xf numFmtId="1" fontId="7" fillId="14" borderId="106" xfId="0" applyNumberFormat="1" applyFont="1" applyFill="1" applyBorder="1" applyAlignment="1">
      <alignment horizontal="center" vertical="center"/>
    </xf>
    <xf numFmtId="0" fontId="12" fillId="12" borderId="103" xfId="0" applyFont="1" applyFill="1" applyBorder="1"/>
    <xf numFmtId="0" fontId="12" fillId="12" borderId="104" xfId="0" applyFont="1" applyFill="1" applyBorder="1"/>
    <xf numFmtId="0" fontId="12" fillId="12" borderId="107" xfId="0" applyFont="1" applyFill="1" applyBorder="1"/>
    <xf numFmtId="0" fontId="12" fillId="12" borderId="108" xfId="0" applyFont="1" applyFill="1" applyBorder="1"/>
    <xf numFmtId="1" fontId="14" fillId="12" borderId="49" xfId="0" applyNumberFormat="1" applyFont="1" applyFill="1" applyBorder="1" applyAlignment="1">
      <alignment horizontal="center"/>
    </xf>
    <xf numFmtId="1" fontId="14" fillId="12" borderId="50" xfId="0" applyNumberFormat="1" applyFont="1" applyFill="1" applyBorder="1" applyAlignment="1">
      <alignment horizontal="center"/>
    </xf>
    <xf numFmtId="1" fontId="14" fillId="12" borderId="51" xfId="0" applyNumberFormat="1" applyFont="1" applyFill="1" applyBorder="1" applyAlignment="1">
      <alignment horizontal="center"/>
    </xf>
    <xf numFmtId="0" fontId="5" fillId="16" borderId="60" xfId="0" applyFont="1" applyFill="1" applyBorder="1" applyAlignment="1">
      <alignment horizontal="center" vertical="center"/>
    </xf>
    <xf numFmtId="0" fontId="5" fillId="16" borderId="90" xfId="0" applyFont="1" applyFill="1" applyBorder="1" applyAlignment="1">
      <alignment horizontal="center" vertical="center"/>
    </xf>
    <xf numFmtId="0" fontId="5" fillId="16" borderId="10" xfId="0" applyFont="1" applyFill="1" applyBorder="1" applyAlignment="1">
      <alignment horizontal="center" vertical="center"/>
    </xf>
    <xf numFmtId="0" fontId="12" fillId="12" borderId="17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12" fillId="12" borderId="80" xfId="0" applyFont="1" applyFill="1" applyBorder="1" applyAlignment="1">
      <alignment shrinkToFit="1"/>
    </xf>
    <xf numFmtId="0" fontId="12" fillId="12" borderId="17" xfId="0" applyFont="1" applyFill="1" applyBorder="1" applyAlignment="1">
      <alignment shrinkToFit="1"/>
    </xf>
    <xf numFmtId="0" fontId="3" fillId="12" borderId="17" xfId="0" applyFont="1" applyFill="1" applyBorder="1" applyAlignment="1">
      <alignment shrinkToFit="1"/>
    </xf>
    <xf numFmtId="0" fontId="3" fillId="12" borderId="21" xfId="0" applyFont="1" applyFill="1" applyBorder="1" applyAlignment="1">
      <alignment shrinkToFit="1"/>
    </xf>
    <xf numFmtId="0" fontId="12" fillId="12" borderId="33" xfId="0" applyFont="1" applyFill="1" applyBorder="1" applyAlignment="1">
      <alignment shrinkToFit="1"/>
    </xf>
    <xf numFmtId="0" fontId="12" fillId="12" borderId="21" xfId="0" applyFont="1" applyFill="1" applyBorder="1" applyAlignment="1">
      <alignment shrinkToFit="1"/>
    </xf>
    <xf numFmtId="0" fontId="5" fillId="5" borderId="10" xfId="0" applyFont="1" applyFill="1" applyBorder="1" applyAlignment="1">
      <alignment horizontal="center" vertical="center"/>
    </xf>
    <xf numFmtId="0" fontId="5" fillId="5" borderId="60" xfId="0" applyFont="1" applyFill="1" applyBorder="1" applyAlignment="1">
      <alignment horizontal="center" vertical="center"/>
    </xf>
    <xf numFmtId="176" fontId="14" fillId="12" borderId="98" xfId="0" applyNumberFormat="1" applyFont="1" applyFill="1" applyBorder="1" applyAlignment="1">
      <alignment horizontal="center" vertical="center"/>
    </xf>
    <xf numFmtId="176" fontId="14" fillId="12" borderId="99" xfId="0" applyNumberFormat="1" applyFont="1" applyFill="1" applyBorder="1" applyAlignment="1">
      <alignment horizontal="center" vertical="center"/>
    </xf>
    <xf numFmtId="176" fontId="14" fillId="12" borderId="100" xfId="0" applyNumberFormat="1" applyFont="1" applyFill="1" applyBorder="1" applyAlignment="1">
      <alignment horizontal="center" vertical="center"/>
    </xf>
    <xf numFmtId="0" fontId="3" fillId="0" borderId="0" xfId="0" applyFont="1" applyAlignment="1"/>
    <xf numFmtId="0" fontId="0" fillId="0" borderId="0" xfId="0" applyAlignment="1"/>
    <xf numFmtId="0" fontId="5" fillId="5" borderId="10" xfId="0" applyFont="1" applyFill="1" applyBorder="1" applyAlignment="1">
      <alignment horizontal="center" vertical="center"/>
    </xf>
    <xf numFmtId="0" fontId="5" fillId="14" borderId="38" xfId="0" applyFont="1" applyFill="1" applyBorder="1" applyAlignment="1">
      <alignment horizontal="center" vertical="center" wrapText="1"/>
    </xf>
    <xf numFmtId="0" fontId="5" fillId="9" borderId="39" xfId="0" applyFont="1" applyFill="1" applyBorder="1" applyAlignment="1">
      <alignment horizontal="center" vertical="center" wrapText="1"/>
    </xf>
    <xf numFmtId="0" fontId="5" fillId="9" borderId="40" xfId="0" applyFont="1" applyFill="1" applyBorder="1" applyAlignment="1">
      <alignment horizontal="center" vertical="center" wrapText="1"/>
    </xf>
    <xf numFmtId="0" fontId="5" fillId="9" borderId="41" xfId="0" applyFont="1" applyFill="1" applyBorder="1" applyAlignment="1">
      <alignment horizontal="center" vertical="center" wrapText="1"/>
    </xf>
    <xf numFmtId="0" fontId="5" fillId="9" borderId="42" xfId="0" applyFont="1" applyFill="1" applyBorder="1" applyAlignment="1">
      <alignment horizontal="center" vertical="center" wrapText="1"/>
    </xf>
    <xf numFmtId="0" fontId="5" fillId="9" borderId="43" xfId="0" applyFont="1" applyFill="1" applyBorder="1" applyAlignment="1">
      <alignment horizontal="center" vertical="center" wrapText="1"/>
    </xf>
    <xf numFmtId="0" fontId="11" fillId="10" borderId="20" xfId="0" applyFont="1" applyFill="1" applyBorder="1" applyAlignment="1">
      <alignment horizontal="left" vertical="center" wrapText="1"/>
    </xf>
    <xf numFmtId="0" fontId="11" fillId="10" borderId="36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vertical="center"/>
    </xf>
    <xf numFmtId="0" fontId="5" fillId="5" borderId="60" xfId="0" applyFont="1" applyFill="1" applyBorder="1" applyAlignment="1">
      <alignment horizontal="center" vertical="center"/>
    </xf>
    <xf numFmtId="0" fontId="15" fillId="14" borderId="38" xfId="0" applyFont="1" applyFill="1" applyBorder="1" applyAlignment="1">
      <alignment horizontal="center" vertical="center" wrapText="1"/>
    </xf>
    <xf numFmtId="0" fontId="15" fillId="9" borderId="39" xfId="0" applyFont="1" applyFill="1" applyBorder="1" applyAlignment="1">
      <alignment horizontal="center" vertical="center" wrapText="1"/>
    </xf>
    <xf numFmtId="0" fontId="15" fillId="9" borderId="40" xfId="0" applyFont="1" applyFill="1" applyBorder="1" applyAlignment="1">
      <alignment horizontal="center" vertical="center" wrapText="1"/>
    </xf>
    <xf numFmtId="0" fontId="15" fillId="9" borderId="41" xfId="0" applyFont="1" applyFill="1" applyBorder="1" applyAlignment="1">
      <alignment horizontal="center" vertical="center" wrapText="1"/>
    </xf>
    <xf numFmtId="0" fontId="15" fillId="9" borderId="42" xfId="0" applyFont="1" applyFill="1" applyBorder="1" applyAlignment="1">
      <alignment horizontal="center" vertical="center" wrapText="1"/>
    </xf>
    <xf numFmtId="0" fontId="15" fillId="9" borderId="43" xfId="0" applyFont="1" applyFill="1" applyBorder="1" applyAlignment="1">
      <alignment horizontal="center" vertical="center" wrapText="1"/>
    </xf>
  </cellXfs>
  <cellStyles count="5">
    <cellStyle name="常规" xfId="0" builtinId="0"/>
    <cellStyle name="常规 2" xfId="1"/>
    <cellStyle name="常规 3" xfId="2"/>
    <cellStyle name="常规 3 2" xfId="3"/>
    <cellStyle name="常规 4" xfId="4"/>
  </cellStyles>
  <dxfs count="8">
    <dxf>
      <font>
        <color rgb="FFFF0000"/>
      </font>
      <fill>
        <patternFill>
          <bgColor rgb="FF66FF66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lor theme="0" tint="-0.24994659260841701"/>
      </font>
      <fill>
        <patternFill>
          <bgColor theme="0" tint="-9.9948118533890809E-2"/>
        </patternFill>
      </fill>
    </dxf>
    <dxf>
      <font>
        <color rgb="FFFF0000"/>
      </font>
      <fill>
        <patternFill>
          <bgColor rgb="FF66FF66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lor theme="0" tint="-0.24994659260841701"/>
      </font>
      <fill>
        <patternFill>
          <bgColor theme="0" tint="-9.9948118533890809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9.9948118533890809E-2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defaultColWidth="9" defaultRowHeight="12" x14ac:dyDescent="0.15"/>
  <cols>
    <col min="1" max="1" width="9" style="1"/>
    <col min="2" max="2" width="33.875" style="1" customWidth="1"/>
    <col min="3" max="3" width="10.5" style="1" bestFit="1" customWidth="1"/>
    <col min="4" max="4" width="27.5" style="1" bestFit="1" customWidth="1"/>
    <col min="5" max="16384" width="9" style="1"/>
  </cols>
  <sheetData>
    <row r="1" spans="2:4" ht="13.5" customHeight="1" x14ac:dyDescent="0.15">
      <c r="B1" s="3" t="s">
        <v>375</v>
      </c>
      <c r="C1" s="3" t="s">
        <v>371</v>
      </c>
      <c r="D1" s="3" t="s">
        <v>376</v>
      </c>
    </row>
    <row r="2" spans="2:4" x14ac:dyDescent="0.15">
      <c r="B2" s="2" t="s">
        <v>277</v>
      </c>
      <c r="C2" s="2"/>
      <c r="D2" s="142"/>
    </row>
    <row r="3" spans="2:4" x14ac:dyDescent="0.15">
      <c r="B3" s="2" t="s">
        <v>272</v>
      </c>
      <c r="C3" s="2" t="s">
        <v>370</v>
      </c>
      <c r="D3" s="142"/>
    </row>
    <row r="4" spans="2:4" x14ac:dyDescent="0.15">
      <c r="B4" s="2" t="s">
        <v>271</v>
      </c>
      <c r="C4" s="2" t="s">
        <v>370</v>
      </c>
      <c r="D4" s="142"/>
    </row>
    <row r="5" spans="2:4" x14ac:dyDescent="0.15">
      <c r="B5" s="2" t="s">
        <v>270</v>
      </c>
      <c r="C5" s="2" t="s">
        <v>370</v>
      </c>
      <c r="D5" s="142"/>
    </row>
    <row r="6" spans="2:4" x14ac:dyDescent="0.15">
      <c r="B6" s="2" t="s">
        <v>269</v>
      </c>
      <c r="C6" s="2" t="s">
        <v>370</v>
      </c>
      <c r="D6" s="142"/>
    </row>
    <row r="7" spans="2:4" x14ac:dyDescent="0.15">
      <c r="B7" s="2" t="s">
        <v>301</v>
      </c>
      <c r="C7" s="2" t="s">
        <v>372</v>
      </c>
      <c r="D7" s="142"/>
    </row>
    <row r="8" spans="2:4" x14ac:dyDescent="0.15">
      <c r="B8" s="2" t="s">
        <v>302</v>
      </c>
      <c r="C8" s="2" t="s">
        <v>372</v>
      </c>
      <c r="D8" s="142"/>
    </row>
    <row r="9" spans="2:4" x14ac:dyDescent="0.15">
      <c r="B9" s="2" t="s">
        <v>268</v>
      </c>
      <c r="C9" s="2" t="s">
        <v>370</v>
      </c>
      <c r="D9" s="142"/>
    </row>
    <row r="10" spans="2:4" x14ac:dyDescent="0.15">
      <c r="B10" s="2" t="s">
        <v>267</v>
      </c>
      <c r="C10" s="2" t="s">
        <v>370</v>
      </c>
      <c r="D10" s="142"/>
    </row>
    <row r="11" spans="2:4" x14ac:dyDescent="0.15">
      <c r="B11" s="2" t="s">
        <v>303</v>
      </c>
      <c r="C11" s="2" t="s">
        <v>372</v>
      </c>
      <c r="D11" s="142"/>
    </row>
    <row r="12" spans="2:4" x14ac:dyDescent="0.15">
      <c r="B12" s="2" t="s">
        <v>304</v>
      </c>
      <c r="C12" s="2" t="s">
        <v>372</v>
      </c>
      <c r="D12" s="142"/>
    </row>
    <row r="13" spans="2:4" x14ac:dyDescent="0.15">
      <c r="B13" s="2" t="s">
        <v>266</v>
      </c>
      <c r="C13" s="2" t="s">
        <v>370</v>
      </c>
      <c r="D13" s="142"/>
    </row>
    <row r="14" spans="2:4" x14ac:dyDescent="0.15">
      <c r="B14" s="2" t="s">
        <v>265</v>
      </c>
      <c r="C14" s="2" t="s">
        <v>370</v>
      </c>
      <c r="D14" s="142"/>
    </row>
    <row r="15" spans="2:4" x14ac:dyDescent="0.15">
      <c r="B15" s="2" t="s">
        <v>264</v>
      </c>
      <c r="C15" s="2" t="s">
        <v>370</v>
      </c>
      <c r="D15" s="142"/>
    </row>
    <row r="16" spans="2:4" x14ac:dyDescent="0.15">
      <c r="B16" s="2" t="s">
        <v>263</v>
      </c>
      <c r="C16" s="2" t="s">
        <v>370</v>
      </c>
      <c r="D16" s="142"/>
    </row>
    <row r="17" spans="2:4" x14ac:dyDescent="0.15">
      <c r="B17" s="2" t="s">
        <v>262</v>
      </c>
      <c r="C17" s="2" t="s">
        <v>370</v>
      </c>
      <c r="D17" s="142"/>
    </row>
    <row r="18" spans="2:4" x14ac:dyDescent="0.15">
      <c r="B18" s="2" t="s">
        <v>261</v>
      </c>
      <c r="C18" s="2" t="s">
        <v>370</v>
      </c>
      <c r="D18" s="142"/>
    </row>
    <row r="19" spans="2:4" x14ac:dyDescent="0.15">
      <c r="B19" s="2" t="s">
        <v>260</v>
      </c>
      <c r="C19" s="2" t="s">
        <v>370</v>
      </c>
      <c r="D19" s="142"/>
    </row>
    <row r="20" spans="2:4" x14ac:dyDescent="0.15">
      <c r="B20" s="2" t="s">
        <v>258</v>
      </c>
      <c r="C20" s="2" t="s">
        <v>370</v>
      </c>
      <c r="D20" s="142"/>
    </row>
    <row r="21" spans="2:4" x14ac:dyDescent="0.15">
      <c r="B21" s="2" t="s">
        <v>257</v>
      </c>
      <c r="C21" s="2" t="s">
        <v>370</v>
      </c>
      <c r="D21" s="142"/>
    </row>
    <row r="22" spans="2:4" x14ac:dyDescent="0.15">
      <c r="B22" s="2" t="s">
        <v>297</v>
      </c>
      <c r="C22" s="2" t="s">
        <v>370</v>
      </c>
      <c r="D22" s="2" t="s">
        <v>259</v>
      </c>
    </row>
    <row r="23" spans="2:4" x14ac:dyDescent="0.15">
      <c r="B23" s="2" t="s">
        <v>342</v>
      </c>
      <c r="C23" s="2" t="s">
        <v>373</v>
      </c>
      <c r="D23" s="142"/>
    </row>
    <row r="24" spans="2:4" x14ac:dyDescent="0.15">
      <c r="B24" s="2" t="s">
        <v>305</v>
      </c>
      <c r="C24" s="2" t="s">
        <v>372</v>
      </c>
      <c r="D24" s="142"/>
    </row>
    <row r="25" spans="2:4" x14ac:dyDescent="0.15">
      <c r="B25" s="2" t="s">
        <v>256</v>
      </c>
      <c r="C25" s="2" t="s">
        <v>370</v>
      </c>
      <c r="D25" s="142"/>
    </row>
    <row r="26" spans="2:4" x14ac:dyDescent="0.15">
      <c r="B26" s="2" t="s">
        <v>255</v>
      </c>
      <c r="C26" s="2" t="s">
        <v>370</v>
      </c>
      <c r="D26" s="142"/>
    </row>
    <row r="27" spans="2:4" x14ac:dyDescent="0.15">
      <c r="B27" s="2" t="s">
        <v>254</v>
      </c>
      <c r="C27" s="2" t="s">
        <v>370</v>
      </c>
      <c r="D27" s="142"/>
    </row>
    <row r="28" spans="2:4" x14ac:dyDescent="0.15">
      <c r="B28" s="2" t="s">
        <v>253</v>
      </c>
      <c r="C28" s="2" t="s">
        <v>370</v>
      </c>
      <c r="D28" s="142"/>
    </row>
    <row r="29" spans="2:4" x14ac:dyDescent="0.15">
      <c r="B29" s="2" t="s">
        <v>252</v>
      </c>
      <c r="C29" s="2" t="s">
        <v>370</v>
      </c>
      <c r="D29" s="142"/>
    </row>
    <row r="30" spans="2:4" x14ac:dyDescent="0.15">
      <c r="B30" s="2" t="s">
        <v>251</v>
      </c>
      <c r="C30" s="2" t="s">
        <v>370</v>
      </c>
      <c r="D30" s="142"/>
    </row>
    <row r="31" spans="2:4" x14ac:dyDescent="0.15">
      <c r="B31" s="2" t="s">
        <v>250</v>
      </c>
      <c r="C31" s="2" t="s">
        <v>370</v>
      </c>
      <c r="D31" s="142"/>
    </row>
    <row r="32" spans="2:4" x14ac:dyDescent="0.15">
      <c r="B32" s="2" t="s">
        <v>306</v>
      </c>
      <c r="C32" s="2" t="s">
        <v>372</v>
      </c>
      <c r="D32" s="142"/>
    </row>
    <row r="33" spans="2:4" x14ac:dyDescent="0.15">
      <c r="B33" s="2" t="s">
        <v>298</v>
      </c>
      <c r="C33" s="2" t="s">
        <v>370</v>
      </c>
      <c r="D33" s="142" t="s">
        <v>249</v>
      </c>
    </row>
    <row r="34" spans="2:4" x14ac:dyDescent="0.15">
      <c r="B34" s="2" t="s">
        <v>248</v>
      </c>
      <c r="C34" s="2" t="s">
        <v>370</v>
      </c>
      <c r="D34" s="142"/>
    </row>
    <row r="35" spans="2:4" x14ac:dyDescent="0.15">
      <c r="B35" s="2" t="s">
        <v>247</v>
      </c>
      <c r="C35" s="2" t="s">
        <v>370</v>
      </c>
      <c r="D35" s="142"/>
    </row>
    <row r="36" spans="2:4" x14ac:dyDescent="0.15">
      <c r="B36" s="2" t="s">
        <v>246</v>
      </c>
      <c r="C36" s="2" t="s">
        <v>370</v>
      </c>
      <c r="D36" s="142"/>
    </row>
    <row r="37" spans="2:4" x14ac:dyDescent="0.15">
      <c r="B37" s="2" t="s">
        <v>245</v>
      </c>
      <c r="C37" s="2" t="s">
        <v>370</v>
      </c>
      <c r="D37" s="142"/>
    </row>
    <row r="38" spans="2:4" x14ac:dyDescent="0.15">
      <c r="B38" s="2" t="s">
        <v>244</v>
      </c>
      <c r="C38" s="2" t="s">
        <v>370</v>
      </c>
      <c r="D38" s="142"/>
    </row>
    <row r="39" spans="2:4" x14ac:dyDescent="0.15">
      <c r="B39" s="2" t="s">
        <v>243</v>
      </c>
      <c r="C39" s="2" t="s">
        <v>370</v>
      </c>
      <c r="D39" s="142"/>
    </row>
    <row r="40" spans="2:4" x14ac:dyDescent="0.15">
      <c r="B40" s="2" t="s">
        <v>307</v>
      </c>
      <c r="C40" s="2" t="s">
        <v>372</v>
      </c>
      <c r="D40" s="142"/>
    </row>
    <row r="41" spans="2:4" x14ac:dyDescent="0.15">
      <c r="B41" s="2" t="s">
        <v>343</v>
      </c>
      <c r="C41" s="2" t="s">
        <v>373</v>
      </c>
      <c r="D41" s="142"/>
    </row>
    <row r="42" spans="2:4" x14ac:dyDescent="0.15">
      <c r="B42" s="2" t="s">
        <v>242</v>
      </c>
      <c r="C42" s="2" t="s">
        <v>370</v>
      </c>
      <c r="D42" s="142"/>
    </row>
    <row r="43" spans="2:4" x14ac:dyDescent="0.15">
      <c r="B43" s="2" t="s">
        <v>344</v>
      </c>
      <c r="C43" s="2" t="s">
        <v>373</v>
      </c>
      <c r="D43" s="142"/>
    </row>
    <row r="44" spans="2:4" x14ac:dyDescent="0.15">
      <c r="B44" s="2" t="s">
        <v>241</v>
      </c>
      <c r="C44" s="2" t="s">
        <v>370</v>
      </c>
      <c r="D44" s="142"/>
    </row>
    <row r="45" spans="2:4" x14ac:dyDescent="0.15">
      <c r="B45" s="2" t="s">
        <v>240</v>
      </c>
      <c r="C45" s="2" t="s">
        <v>370</v>
      </c>
      <c r="D45" s="142"/>
    </row>
    <row r="46" spans="2:4" x14ac:dyDescent="0.15">
      <c r="B46" s="2" t="s">
        <v>345</v>
      </c>
      <c r="C46" s="2" t="s">
        <v>373</v>
      </c>
      <c r="D46" s="142"/>
    </row>
    <row r="47" spans="2:4" x14ac:dyDescent="0.15">
      <c r="B47" s="2" t="s">
        <v>239</v>
      </c>
      <c r="C47" s="2" t="s">
        <v>370</v>
      </c>
      <c r="D47" s="142"/>
    </row>
    <row r="48" spans="2:4" x14ac:dyDescent="0.15">
      <c r="B48" s="2" t="s">
        <v>308</v>
      </c>
      <c r="C48" s="2" t="s">
        <v>372</v>
      </c>
      <c r="D48" s="142"/>
    </row>
    <row r="49" spans="2:4" x14ac:dyDescent="0.15">
      <c r="B49" s="2" t="s">
        <v>238</v>
      </c>
      <c r="C49" s="2" t="s">
        <v>370</v>
      </c>
      <c r="D49" s="142"/>
    </row>
    <row r="50" spans="2:4" x14ac:dyDescent="0.15">
      <c r="B50" s="2" t="s">
        <v>237</v>
      </c>
      <c r="C50" s="2" t="s">
        <v>370</v>
      </c>
      <c r="D50" s="142"/>
    </row>
    <row r="51" spans="2:4" x14ac:dyDescent="0.15">
      <c r="B51" s="2" t="s">
        <v>236</v>
      </c>
      <c r="C51" s="2" t="s">
        <v>370</v>
      </c>
      <c r="D51" s="142"/>
    </row>
    <row r="52" spans="2:4" x14ac:dyDescent="0.15">
      <c r="B52" s="2" t="s">
        <v>235</v>
      </c>
      <c r="C52" s="2" t="s">
        <v>370</v>
      </c>
      <c r="D52" s="142"/>
    </row>
    <row r="53" spans="2:4" x14ac:dyDescent="0.15">
      <c r="B53" s="2" t="s">
        <v>234</v>
      </c>
      <c r="C53" s="2" t="s">
        <v>370</v>
      </c>
      <c r="D53" s="142"/>
    </row>
    <row r="54" spans="2:4" x14ac:dyDescent="0.15">
      <c r="B54" s="2" t="s">
        <v>233</v>
      </c>
      <c r="C54" s="2" t="s">
        <v>370</v>
      </c>
      <c r="D54" s="142"/>
    </row>
    <row r="55" spans="2:4" x14ac:dyDescent="0.15">
      <c r="B55" s="2" t="s">
        <v>232</v>
      </c>
      <c r="C55" s="2" t="s">
        <v>370</v>
      </c>
      <c r="D55" s="142"/>
    </row>
    <row r="56" spans="2:4" x14ac:dyDescent="0.15">
      <c r="B56" s="2" t="s">
        <v>231</v>
      </c>
      <c r="C56" s="2" t="s">
        <v>370</v>
      </c>
      <c r="D56" s="142"/>
    </row>
    <row r="57" spans="2:4" x14ac:dyDescent="0.15">
      <c r="B57" s="2" t="s">
        <v>230</v>
      </c>
      <c r="C57" s="2" t="s">
        <v>370</v>
      </c>
      <c r="D57" s="142"/>
    </row>
    <row r="58" spans="2:4" x14ac:dyDescent="0.15">
      <c r="B58" s="2" t="s">
        <v>229</v>
      </c>
      <c r="C58" s="2" t="s">
        <v>370</v>
      </c>
      <c r="D58" s="142"/>
    </row>
    <row r="59" spans="2:4" x14ac:dyDescent="0.15">
      <c r="B59" s="2" t="s">
        <v>228</v>
      </c>
      <c r="C59" s="2" t="s">
        <v>370</v>
      </c>
      <c r="D59" s="142"/>
    </row>
    <row r="60" spans="2:4" x14ac:dyDescent="0.15">
      <c r="B60" s="2" t="s">
        <v>227</v>
      </c>
      <c r="C60" s="2" t="s">
        <v>370</v>
      </c>
      <c r="D60" s="142"/>
    </row>
    <row r="61" spans="2:4" x14ac:dyDescent="0.15">
      <c r="B61" s="2" t="s">
        <v>226</v>
      </c>
      <c r="C61" s="2" t="s">
        <v>370</v>
      </c>
      <c r="D61" s="142"/>
    </row>
    <row r="62" spans="2:4" x14ac:dyDescent="0.15">
      <c r="B62" s="2" t="s">
        <v>225</v>
      </c>
      <c r="C62" s="2" t="s">
        <v>370</v>
      </c>
      <c r="D62" s="142"/>
    </row>
    <row r="63" spans="2:4" x14ac:dyDescent="0.15">
      <c r="B63" s="2" t="s">
        <v>224</v>
      </c>
      <c r="C63" s="2" t="s">
        <v>370</v>
      </c>
      <c r="D63" s="142"/>
    </row>
    <row r="64" spans="2:4" x14ac:dyDescent="0.15">
      <c r="B64" s="2" t="s">
        <v>223</v>
      </c>
      <c r="C64" s="2" t="s">
        <v>370</v>
      </c>
      <c r="D64" s="142"/>
    </row>
    <row r="65" spans="2:4" x14ac:dyDescent="0.15">
      <c r="B65" s="2" t="s">
        <v>222</v>
      </c>
      <c r="C65" s="2" t="s">
        <v>370</v>
      </c>
      <c r="D65" s="142"/>
    </row>
    <row r="66" spans="2:4" x14ac:dyDescent="0.15">
      <c r="B66" s="2" t="s">
        <v>221</v>
      </c>
      <c r="C66" s="2" t="s">
        <v>370</v>
      </c>
      <c r="D66" s="142"/>
    </row>
    <row r="67" spans="2:4" x14ac:dyDescent="0.15">
      <c r="B67" s="2" t="s">
        <v>220</v>
      </c>
      <c r="C67" s="2" t="s">
        <v>370</v>
      </c>
      <c r="D67" s="142"/>
    </row>
    <row r="68" spans="2:4" x14ac:dyDescent="0.15">
      <c r="B68" s="2" t="s">
        <v>309</v>
      </c>
      <c r="C68" s="2" t="s">
        <v>372</v>
      </c>
      <c r="D68" s="142"/>
    </row>
    <row r="69" spans="2:4" x14ac:dyDescent="0.15">
      <c r="B69" s="2" t="s">
        <v>219</v>
      </c>
      <c r="C69" s="2" t="s">
        <v>370</v>
      </c>
      <c r="D69" s="142"/>
    </row>
    <row r="70" spans="2:4" x14ac:dyDescent="0.15">
      <c r="B70" s="2" t="s">
        <v>218</v>
      </c>
      <c r="C70" s="2" t="s">
        <v>370</v>
      </c>
      <c r="D70" s="142"/>
    </row>
    <row r="71" spans="2:4" x14ac:dyDescent="0.15">
      <c r="B71" s="2" t="s">
        <v>217</v>
      </c>
      <c r="C71" s="2" t="s">
        <v>370</v>
      </c>
      <c r="D71" s="142"/>
    </row>
    <row r="72" spans="2:4" x14ac:dyDescent="0.15">
      <c r="B72" s="2" t="s">
        <v>216</v>
      </c>
      <c r="C72" s="2" t="s">
        <v>370</v>
      </c>
      <c r="D72" s="142"/>
    </row>
    <row r="73" spans="2:4" x14ac:dyDescent="0.15">
      <c r="B73" s="2" t="s">
        <v>346</v>
      </c>
      <c r="C73" s="2" t="s">
        <v>373</v>
      </c>
      <c r="D73" s="142"/>
    </row>
    <row r="74" spans="2:4" x14ac:dyDescent="0.15">
      <c r="B74" s="2" t="s">
        <v>215</v>
      </c>
      <c r="C74" s="2" t="s">
        <v>370</v>
      </c>
      <c r="D74" s="142"/>
    </row>
    <row r="75" spans="2:4" x14ac:dyDescent="0.15">
      <c r="B75" s="2" t="s">
        <v>214</v>
      </c>
      <c r="C75" s="2" t="s">
        <v>370</v>
      </c>
      <c r="D75" s="142"/>
    </row>
    <row r="76" spans="2:4" x14ac:dyDescent="0.15">
      <c r="B76" s="2" t="s">
        <v>213</v>
      </c>
      <c r="C76" s="2" t="s">
        <v>370</v>
      </c>
      <c r="D76" s="142"/>
    </row>
    <row r="77" spans="2:4" x14ac:dyDescent="0.15">
      <c r="B77" s="2" t="s">
        <v>212</v>
      </c>
      <c r="C77" s="2" t="s">
        <v>370</v>
      </c>
      <c r="D77" s="142"/>
    </row>
    <row r="78" spans="2:4" x14ac:dyDescent="0.15">
      <c r="B78" s="2" t="s">
        <v>211</v>
      </c>
      <c r="C78" s="2" t="s">
        <v>370</v>
      </c>
      <c r="D78" s="142"/>
    </row>
    <row r="79" spans="2:4" x14ac:dyDescent="0.15">
      <c r="B79" s="2" t="s">
        <v>310</v>
      </c>
      <c r="C79" s="2" t="s">
        <v>372</v>
      </c>
      <c r="D79" s="142"/>
    </row>
    <row r="80" spans="2:4" x14ac:dyDescent="0.15">
      <c r="B80" s="2" t="s">
        <v>210</v>
      </c>
      <c r="C80" s="2" t="s">
        <v>370</v>
      </c>
      <c r="D80" s="142"/>
    </row>
    <row r="81" spans="2:4" x14ac:dyDescent="0.15">
      <c r="B81" s="2" t="s">
        <v>209</v>
      </c>
      <c r="C81" s="2" t="s">
        <v>370</v>
      </c>
      <c r="D81" s="142"/>
    </row>
    <row r="82" spans="2:4" x14ac:dyDescent="0.15">
      <c r="B82" s="2" t="s">
        <v>208</v>
      </c>
      <c r="C82" s="2" t="s">
        <v>370</v>
      </c>
      <c r="D82" s="142"/>
    </row>
    <row r="83" spans="2:4" x14ac:dyDescent="0.15">
      <c r="B83" s="2" t="s">
        <v>207</v>
      </c>
      <c r="C83" s="2" t="s">
        <v>370</v>
      </c>
      <c r="D83" s="142"/>
    </row>
    <row r="84" spans="2:4" x14ac:dyDescent="0.15">
      <c r="B84" s="2" t="s">
        <v>206</v>
      </c>
      <c r="C84" s="2" t="s">
        <v>370</v>
      </c>
      <c r="D84" s="142"/>
    </row>
    <row r="85" spans="2:4" x14ac:dyDescent="0.15">
      <c r="B85" s="2" t="s">
        <v>205</v>
      </c>
      <c r="C85" s="2" t="s">
        <v>370</v>
      </c>
      <c r="D85" s="142"/>
    </row>
    <row r="86" spans="2:4" x14ac:dyDescent="0.15">
      <c r="B86" s="2" t="s">
        <v>204</v>
      </c>
      <c r="C86" s="2" t="s">
        <v>370</v>
      </c>
      <c r="D86" s="142"/>
    </row>
    <row r="87" spans="2:4" x14ac:dyDescent="0.15">
      <c r="B87" s="2" t="s">
        <v>347</v>
      </c>
      <c r="C87" s="2" t="s">
        <v>373</v>
      </c>
      <c r="D87" s="142"/>
    </row>
    <row r="88" spans="2:4" x14ac:dyDescent="0.15">
      <c r="B88" s="2" t="s">
        <v>203</v>
      </c>
      <c r="C88" s="2" t="s">
        <v>370</v>
      </c>
      <c r="D88" s="142"/>
    </row>
    <row r="89" spans="2:4" x14ac:dyDescent="0.15">
      <c r="B89" s="2" t="s">
        <v>202</v>
      </c>
      <c r="C89" s="2" t="s">
        <v>370</v>
      </c>
      <c r="D89" s="142"/>
    </row>
    <row r="90" spans="2:4" x14ac:dyDescent="0.15">
      <c r="B90" s="2" t="s">
        <v>201</v>
      </c>
      <c r="C90" s="2" t="s">
        <v>370</v>
      </c>
      <c r="D90" s="142"/>
    </row>
    <row r="91" spans="2:4" x14ac:dyDescent="0.15">
      <c r="B91" s="2" t="s">
        <v>200</v>
      </c>
      <c r="C91" s="2" t="s">
        <v>370</v>
      </c>
      <c r="D91" s="142"/>
    </row>
    <row r="92" spans="2:4" x14ac:dyDescent="0.15">
      <c r="B92" s="2" t="s">
        <v>311</v>
      </c>
      <c r="C92" s="2" t="s">
        <v>372</v>
      </c>
      <c r="D92" s="142"/>
    </row>
    <row r="93" spans="2:4" x14ac:dyDescent="0.15">
      <c r="B93" s="2" t="s">
        <v>199</v>
      </c>
      <c r="C93" s="2" t="s">
        <v>370</v>
      </c>
      <c r="D93" s="142"/>
    </row>
    <row r="94" spans="2:4" x14ac:dyDescent="0.15">
      <c r="B94" s="2" t="s">
        <v>198</v>
      </c>
      <c r="C94" s="2" t="s">
        <v>370</v>
      </c>
      <c r="D94" s="142"/>
    </row>
    <row r="95" spans="2:4" x14ac:dyDescent="0.15">
      <c r="B95" s="2" t="s">
        <v>312</v>
      </c>
      <c r="C95" s="2" t="s">
        <v>372</v>
      </c>
      <c r="D95" s="142"/>
    </row>
    <row r="96" spans="2:4" x14ac:dyDescent="0.15">
      <c r="B96" s="2" t="s">
        <v>197</v>
      </c>
      <c r="C96" s="2" t="s">
        <v>370</v>
      </c>
      <c r="D96" s="142"/>
    </row>
    <row r="97" spans="2:4" x14ac:dyDescent="0.15">
      <c r="B97" s="2" t="s">
        <v>196</v>
      </c>
      <c r="C97" s="2" t="s">
        <v>370</v>
      </c>
      <c r="D97" s="142"/>
    </row>
    <row r="98" spans="2:4" x14ac:dyDescent="0.15">
      <c r="B98" s="2" t="s">
        <v>195</v>
      </c>
      <c r="C98" s="2" t="s">
        <v>370</v>
      </c>
      <c r="D98" s="142"/>
    </row>
    <row r="99" spans="2:4" x14ac:dyDescent="0.15">
      <c r="B99" s="2" t="s">
        <v>194</v>
      </c>
      <c r="C99" s="2" t="s">
        <v>370</v>
      </c>
      <c r="D99" s="142"/>
    </row>
    <row r="100" spans="2:4" x14ac:dyDescent="0.15">
      <c r="B100" s="2" t="s">
        <v>193</v>
      </c>
      <c r="C100" s="2" t="s">
        <v>370</v>
      </c>
      <c r="D100" s="142"/>
    </row>
    <row r="101" spans="2:4" x14ac:dyDescent="0.15">
      <c r="B101" s="2" t="s">
        <v>313</v>
      </c>
      <c r="C101" s="2" t="s">
        <v>372</v>
      </c>
      <c r="D101" s="142"/>
    </row>
    <row r="102" spans="2:4" x14ac:dyDescent="0.15">
      <c r="B102" s="2" t="s">
        <v>192</v>
      </c>
      <c r="C102" s="2" t="s">
        <v>370</v>
      </c>
      <c r="D102" s="142"/>
    </row>
    <row r="103" spans="2:4" x14ac:dyDescent="0.15">
      <c r="B103" s="2" t="s">
        <v>191</v>
      </c>
      <c r="C103" s="2" t="s">
        <v>370</v>
      </c>
      <c r="D103" s="142"/>
    </row>
    <row r="104" spans="2:4" x14ac:dyDescent="0.15">
      <c r="B104" s="2" t="s">
        <v>190</v>
      </c>
      <c r="C104" s="2" t="s">
        <v>370</v>
      </c>
      <c r="D104" s="142"/>
    </row>
    <row r="105" spans="2:4" x14ac:dyDescent="0.15">
      <c r="B105" s="2" t="s">
        <v>189</v>
      </c>
      <c r="C105" s="2" t="s">
        <v>370</v>
      </c>
      <c r="D105" s="142"/>
    </row>
    <row r="106" spans="2:4" x14ac:dyDescent="0.15">
      <c r="B106" s="2" t="s">
        <v>188</v>
      </c>
      <c r="C106" s="2" t="s">
        <v>370</v>
      </c>
      <c r="D106" s="142"/>
    </row>
    <row r="107" spans="2:4" x14ac:dyDescent="0.15">
      <c r="B107" s="2" t="s">
        <v>187</v>
      </c>
      <c r="C107" s="2" t="s">
        <v>370</v>
      </c>
      <c r="D107" s="142"/>
    </row>
    <row r="108" spans="2:4" x14ac:dyDescent="0.15">
      <c r="B108" s="2" t="s">
        <v>186</v>
      </c>
      <c r="C108" s="2" t="s">
        <v>370</v>
      </c>
      <c r="D108" s="142"/>
    </row>
    <row r="109" spans="2:4" x14ac:dyDescent="0.15">
      <c r="B109" s="2" t="s">
        <v>348</v>
      </c>
      <c r="C109" s="2" t="s">
        <v>373</v>
      </c>
      <c r="D109" s="142"/>
    </row>
    <row r="110" spans="2:4" x14ac:dyDescent="0.15">
      <c r="B110" s="2" t="s">
        <v>185</v>
      </c>
      <c r="C110" s="2" t="s">
        <v>370</v>
      </c>
      <c r="D110" s="142"/>
    </row>
    <row r="111" spans="2:4" x14ac:dyDescent="0.15">
      <c r="B111" s="2" t="s">
        <v>184</v>
      </c>
      <c r="C111" s="2" t="s">
        <v>370</v>
      </c>
      <c r="D111" s="142"/>
    </row>
    <row r="112" spans="2:4" x14ac:dyDescent="0.15">
      <c r="B112" s="2" t="s">
        <v>183</v>
      </c>
      <c r="C112" s="2" t="s">
        <v>370</v>
      </c>
      <c r="D112" s="142"/>
    </row>
    <row r="113" spans="2:4" x14ac:dyDescent="0.15">
      <c r="B113" s="2" t="s">
        <v>314</v>
      </c>
      <c r="C113" s="2" t="s">
        <v>372</v>
      </c>
      <c r="D113" s="142"/>
    </row>
    <row r="114" spans="2:4" x14ac:dyDescent="0.15">
      <c r="B114" s="2" t="s">
        <v>182</v>
      </c>
      <c r="C114" s="2" t="s">
        <v>370</v>
      </c>
      <c r="D114" s="142"/>
    </row>
    <row r="115" spans="2:4" x14ac:dyDescent="0.15">
      <c r="B115" s="2" t="s">
        <v>315</v>
      </c>
      <c r="C115" s="2" t="s">
        <v>372</v>
      </c>
      <c r="D115" s="142"/>
    </row>
    <row r="116" spans="2:4" x14ac:dyDescent="0.15">
      <c r="B116" s="2" t="s">
        <v>181</v>
      </c>
      <c r="C116" s="2" t="s">
        <v>370</v>
      </c>
      <c r="D116" s="142"/>
    </row>
    <row r="117" spans="2:4" x14ac:dyDescent="0.15">
      <c r="B117" s="2" t="s">
        <v>180</v>
      </c>
      <c r="C117" s="2" t="s">
        <v>370</v>
      </c>
      <c r="D117" s="142"/>
    </row>
    <row r="118" spans="2:4" x14ac:dyDescent="0.15">
      <c r="B118" s="2" t="s">
        <v>179</v>
      </c>
      <c r="C118" s="2" t="s">
        <v>370</v>
      </c>
      <c r="D118" s="142"/>
    </row>
    <row r="119" spans="2:4" x14ac:dyDescent="0.15">
      <c r="B119" s="2" t="s">
        <v>178</v>
      </c>
      <c r="C119" s="2" t="s">
        <v>370</v>
      </c>
      <c r="D119" s="142"/>
    </row>
    <row r="120" spans="2:4" x14ac:dyDescent="0.15">
      <c r="B120" s="2" t="s">
        <v>177</v>
      </c>
      <c r="C120" s="2" t="s">
        <v>370</v>
      </c>
      <c r="D120" s="142"/>
    </row>
    <row r="121" spans="2:4" x14ac:dyDescent="0.15">
      <c r="B121" s="2" t="s">
        <v>349</v>
      </c>
      <c r="C121" s="2" t="s">
        <v>373</v>
      </c>
      <c r="D121" s="142"/>
    </row>
    <row r="122" spans="2:4" x14ac:dyDescent="0.15">
      <c r="B122" s="2" t="s">
        <v>176</v>
      </c>
      <c r="C122" s="2" t="s">
        <v>370</v>
      </c>
      <c r="D122" s="142"/>
    </row>
    <row r="123" spans="2:4" x14ac:dyDescent="0.15">
      <c r="B123" s="2" t="s">
        <v>350</v>
      </c>
      <c r="C123" s="2" t="s">
        <v>373</v>
      </c>
      <c r="D123" s="142"/>
    </row>
    <row r="124" spans="2:4" x14ac:dyDescent="0.15">
      <c r="B124" s="2" t="s">
        <v>175</v>
      </c>
      <c r="C124" s="2" t="s">
        <v>370</v>
      </c>
      <c r="D124" s="142"/>
    </row>
    <row r="125" spans="2:4" x14ac:dyDescent="0.15">
      <c r="B125" s="2" t="s">
        <v>174</v>
      </c>
      <c r="C125" s="2" t="s">
        <v>370</v>
      </c>
      <c r="D125" s="142"/>
    </row>
    <row r="126" spans="2:4" x14ac:dyDescent="0.15">
      <c r="B126" s="2" t="s">
        <v>173</v>
      </c>
      <c r="C126" s="2" t="s">
        <v>370</v>
      </c>
      <c r="D126" s="142"/>
    </row>
    <row r="127" spans="2:4" x14ac:dyDescent="0.15">
      <c r="B127" s="2" t="s">
        <v>172</v>
      </c>
      <c r="C127" s="2" t="s">
        <v>370</v>
      </c>
      <c r="D127" s="142"/>
    </row>
    <row r="128" spans="2:4" x14ac:dyDescent="0.15">
      <c r="B128" s="2" t="s">
        <v>171</v>
      </c>
      <c r="C128" s="2" t="s">
        <v>370</v>
      </c>
      <c r="D128" s="142"/>
    </row>
    <row r="129" spans="2:4" x14ac:dyDescent="0.15">
      <c r="B129" s="2" t="s">
        <v>170</v>
      </c>
      <c r="C129" s="2" t="s">
        <v>370</v>
      </c>
      <c r="D129" s="142"/>
    </row>
    <row r="130" spans="2:4" x14ac:dyDescent="0.15">
      <c r="B130" s="2" t="s">
        <v>351</v>
      </c>
      <c r="C130" s="2" t="s">
        <v>373</v>
      </c>
      <c r="D130" s="142"/>
    </row>
    <row r="131" spans="2:4" x14ac:dyDescent="0.15">
      <c r="B131" s="2" t="s">
        <v>169</v>
      </c>
      <c r="C131" s="2" t="s">
        <v>370</v>
      </c>
      <c r="D131" s="142"/>
    </row>
    <row r="132" spans="2:4" x14ac:dyDescent="0.15">
      <c r="B132" s="2" t="s">
        <v>168</v>
      </c>
      <c r="C132" s="2" t="s">
        <v>370</v>
      </c>
      <c r="D132" s="142"/>
    </row>
    <row r="133" spans="2:4" x14ac:dyDescent="0.15">
      <c r="B133" s="2" t="s">
        <v>167</v>
      </c>
      <c r="C133" s="2" t="s">
        <v>370</v>
      </c>
      <c r="D133" s="142"/>
    </row>
    <row r="134" spans="2:4" x14ac:dyDescent="0.15">
      <c r="B134" s="2" t="s">
        <v>166</v>
      </c>
      <c r="C134" s="2" t="s">
        <v>370</v>
      </c>
      <c r="D134" s="142"/>
    </row>
    <row r="135" spans="2:4" x14ac:dyDescent="0.15">
      <c r="B135" s="2" t="s">
        <v>316</v>
      </c>
      <c r="C135" s="2" t="s">
        <v>372</v>
      </c>
      <c r="D135" s="142"/>
    </row>
    <row r="136" spans="2:4" x14ac:dyDescent="0.15">
      <c r="B136" s="2" t="s">
        <v>165</v>
      </c>
      <c r="C136" s="2" t="s">
        <v>370</v>
      </c>
      <c r="D136" s="142"/>
    </row>
    <row r="137" spans="2:4" x14ac:dyDescent="0.15">
      <c r="B137" s="2" t="s">
        <v>164</v>
      </c>
      <c r="C137" s="2" t="s">
        <v>370</v>
      </c>
      <c r="D137" s="142"/>
    </row>
    <row r="138" spans="2:4" x14ac:dyDescent="0.15">
      <c r="B138" s="2" t="s">
        <v>163</v>
      </c>
      <c r="C138" s="2" t="s">
        <v>370</v>
      </c>
      <c r="D138" s="142"/>
    </row>
    <row r="139" spans="2:4" x14ac:dyDescent="0.15">
      <c r="B139" s="2" t="s">
        <v>162</v>
      </c>
      <c r="C139" s="2" t="s">
        <v>370</v>
      </c>
      <c r="D139" s="142"/>
    </row>
    <row r="140" spans="2:4" x14ac:dyDescent="0.15">
      <c r="B140" s="2" t="s">
        <v>161</v>
      </c>
      <c r="C140" s="2" t="s">
        <v>370</v>
      </c>
      <c r="D140" s="142"/>
    </row>
    <row r="141" spans="2:4" x14ac:dyDescent="0.15">
      <c r="B141" s="2" t="s">
        <v>160</v>
      </c>
      <c r="C141" s="2" t="s">
        <v>370</v>
      </c>
      <c r="D141" s="142"/>
    </row>
    <row r="142" spans="2:4" x14ac:dyDescent="0.15">
      <c r="B142" s="2" t="s">
        <v>352</v>
      </c>
      <c r="C142" s="2" t="s">
        <v>373</v>
      </c>
      <c r="D142" s="142"/>
    </row>
    <row r="143" spans="2:4" x14ac:dyDescent="0.15">
      <c r="B143" s="2" t="s">
        <v>159</v>
      </c>
      <c r="C143" s="2" t="s">
        <v>370</v>
      </c>
      <c r="D143" s="142"/>
    </row>
    <row r="144" spans="2:4" x14ac:dyDescent="0.15">
      <c r="B144" s="2" t="s">
        <v>158</v>
      </c>
      <c r="C144" s="2" t="s">
        <v>370</v>
      </c>
      <c r="D144" s="142"/>
    </row>
    <row r="145" spans="2:4" x14ac:dyDescent="0.15">
      <c r="B145" s="2" t="s">
        <v>157</v>
      </c>
      <c r="C145" s="2" t="s">
        <v>370</v>
      </c>
      <c r="D145" s="142"/>
    </row>
    <row r="146" spans="2:4" x14ac:dyDescent="0.15">
      <c r="B146" s="2" t="s">
        <v>156</v>
      </c>
      <c r="C146" s="2" t="s">
        <v>370</v>
      </c>
      <c r="D146" s="142"/>
    </row>
    <row r="147" spans="2:4" x14ac:dyDescent="0.15">
      <c r="B147" s="2" t="s">
        <v>155</v>
      </c>
      <c r="C147" s="2" t="s">
        <v>370</v>
      </c>
      <c r="D147" s="142"/>
    </row>
    <row r="148" spans="2:4" x14ac:dyDescent="0.15">
      <c r="B148" s="2" t="s">
        <v>154</v>
      </c>
      <c r="C148" s="2" t="s">
        <v>370</v>
      </c>
      <c r="D148" s="142"/>
    </row>
    <row r="149" spans="2:4" x14ac:dyDescent="0.15">
      <c r="B149" s="2" t="s">
        <v>153</v>
      </c>
      <c r="C149" s="2" t="s">
        <v>370</v>
      </c>
      <c r="D149" s="142"/>
    </row>
    <row r="150" spans="2:4" x14ac:dyDescent="0.15">
      <c r="B150" s="2" t="s">
        <v>152</v>
      </c>
      <c r="C150" s="2" t="s">
        <v>370</v>
      </c>
      <c r="D150" s="142"/>
    </row>
    <row r="151" spans="2:4" x14ac:dyDescent="0.15">
      <c r="B151" s="2" t="s">
        <v>151</v>
      </c>
      <c r="C151" s="2" t="s">
        <v>370</v>
      </c>
      <c r="D151" s="142"/>
    </row>
    <row r="152" spans="2:4" x14ac:dyDescent="0.15">
      <c r="B152" s="2" t="s">
        <v>150</v>
      </c>
      <c r="C152" s="2" t="s">
        <v>370</v>
      </c>
      <c r="D152" s="142"/>
    </row>
    <row r="153" spans="2:4" x14ac:dyDescent="0.15">
      <c r="B153" s="2" t="s">
        <v>149</v>
      </c>
      <c r="C153" s="2" t="s">
        <v>370</v>
      </c>
      <c r="D153" s="142"/>
    </row>
    <row r="154" spans="2:4" x14ac:dyDescent="0.15">
      <c r="B154" s="2" t="s">
        <v>148</v>
      </c>
      <c r="C154" s="2" t="s">
        <v>370</v>
      </c>
      <c r="D154" s="142"/>
    </row>
    <row r="155" spans="2:4" x14ac:dyDescent="0.15">
      <c r="B155" s="2" t="s">
        <v>147</v>
      </c>
      <c r="C155" s="2" t="s">
        <v>370</v>
      </c>
      <c r="D155" s="142"/>
    </row>
    <row r="156" spans="2:4" x14ac:dyDescent="0.15">
      <c r="B156" s="2" t="s">
        <v>146</v>
      </c>
      <c r="C156" s="2" t="s">
        <v>370</v>
      </c>
      <c r="D156" s="142"/>
    </row>
    <row r="157" spans="2:4" x14ac:dyDescent="0.15">
      <c r="B157" s="2" t="s">
        <v>317</v>
      </c>
      <c r="C157" s="2" t="s">
        <v>372</v>
      </c>
      <c r="D157" s="142"/>
    </row>
    <row r="158" spans="2:4" x14ac:dyDescent="0.15">
      <c r="B158" s="2" t="s">
        <v>145</v>
      </c>
      <c r="C158" s="2" t="s">
        <v>370</v>
      </c>
      <c r="D158" s="142"/>
    </row>
    <row r="159" spans="2:4" x14ac:dyDescent="0.15">
      <c r="B159" s="2" t="s">
        <v>318</v>
      </c>
      <c r="C159" s="2" t="s">
        <v>372</v>
      </c>
      <c r="D159" s="142"/>
    </row>
    <row r="160" spans="2:4" x14ac:dyDescent="0.15">
      <c r="B160" s="2" t="s">
        <v>319</v>
      </c>
      <c r="C160" s="2" t="s">
        <v>372</v>
      </c>
      <c r="D160" s="142"/>
    </row>
    <row r="161" spans="2:4" x14ac:dyDescent="0.15">
      <c r="B161" s="2" t="s">
        <v>144</v>
      </c>
      <c r="C161" s="2" t="s">
        <v>370</v>
      </c>
      <c r="D161" s="142"/>
    </row>
    <row r="162" spans="2:4" x14ac:dyDescent="0.15">
      <c r="B162" s="2" t="s">
        <v>143</v>
      </c>
      <c r="C162" s="2" t="s">
        <v>370</v>
      </c>
      <c r="D162" s="142"/>
    </row>
    <row r="163" spans="2:4" x14ac:dyDescent="0.15">
      <c r="B163" s="2" t="s">
        <v>295</v>
      </c>
      <c r="C163" s="2" t="s">
        <v>370</v>
      </c>
      <c r="D163" s="142" t="s">
        <v>353</v>
      </c>
    </row>
    <row r="164" spans="2:4" x14ac:dyDescent="0.15">
      <c r="B164" s="2" t="s">
        <v>142</v>
      </c>
      <c r="C164" s="2" t="s">
        <v>370</v>
      </c>
      <c r="D164" s="142"/>
    </row>
    <row r="165" spans="2:4" x14ac:dyDescent="0.15">
      <c r="B165" s="2" t="s">
        <v>141</v>
      </c>
      <c r="C165" s="2" t="s">
        <v>370</v>
      </c>
      <c r="D165" s="142"/>
    </row>
    <row r="166" spans="2:4" x14ac:dyDescent="0.15">
      <c r="B166" s="2" t="s">
        <v>140</v>
      </c>
      <c r="C166" s="2" t="s">
        <v>370</v>
      </c>
      <c r="D166" s="142"/>
    </row>
    <row r="167" spans="2:4" x14ac:dyDescent="0.15">
      <c r="B167" s="2" t="s">
        <v>139</v>
      </c>
      <c r="C167" s="2" t="s">
        <v>370</v>
      </c>
      <c r="D167" s="142"/>
    </row>
    <row r="168" spans="2:4" x14ac:dyDescent="0.15">
      <c r="B168" s="2" t="s">
        <v>138</v>
      </c>
      <c r="C168" s="2" t="s">
        <v>370</v>
      </c>
      <c r="D168" s="142"/>
    </row>
    <row r="169" spans="2:4" x14ac:dyDescent="0.15">
      <c r="B169" s="2" t="s">
        <v>354</v>
      </c>
      <c r="C169" s="2" t="s">
        <v>373</v>
      </c>
      <c r="D169" s="142"/>
    </row>
    <row r="170" spans="2:4" x14ac:dyDescent="0.15">
      <c r="B170" s="2" t="s">
        <v>137</v>
      </c>
      <c r="C170" s="2" t="s">
        <v>370</v>
      </c>
      <c r="D170" s="142"/>
    </row>
    <row r="171" spans="2:4" x14ac:dyDescent="0.15">
      <c r="B171" s="2" t="s">
        <v>320</v>
      </c>
      <c r="C171" s="2" t="s">
        <v>372</v>
      </c>
      <c r="D171" s="142"/>
    </row>
    <row r="172" spans="2:4" x14ac:dyDescent="0.15">
      <c r="B172" s="2" t="s">
        <v>136</v>
      </c>
      <c r="C172" s="2" t="s">
        <v>370</v>
      </c>
      <c r="D172" s="142"/>
    </row>
    <row r="173" spans="2:4" x14ac:dyDescent="0.15">
      <c r="B173" s="2" t="s">
        <v>300</v>
      </c>
      <c r="C173" s="2" t="s">
        <v>370</v>
      </c>
      <c r="D173" s="142" t="s">
        <v>355</v>
      </c>
    </row>
    <row r="174" spans="2:4" x14ac:dyDescent="0.15">
      <c r="B174" s="2" t="s">
        <v>135</v>
      </c>
      <c r="C174" s="2" t="s">
        <v>370</v>
      </c>
      <c r="D174" s="142"/>
    </row>
    <row r="175" spans="2:4" x14ac:dyDescent="0.15">
      <c r="B175" s="2" t="s">
        <v>134</v>
      </c>
      <c r="C175" s="2" t="s">
        <v>370</v>
      </c>
      <c r="D175" s="142"/>
    </row>
    <row r="176" spans="2:4" x14ac:dyDescent="0.15">
      <c r="B176" s="2" t="s">
        <v>356</v>
      </c>
      <c r="C176" s="2" t="s">
        <v>373</v>
      </c>
      <c r="D176" s="142"/>
    </row>
    <row r="177" spans="2:4" x14ac:dyDescent="0.15">
      <c r="B177" s="2" t="s">
        <v>321</v>
      </c>
      <c r="C177" s="2" t="s">
        <v>372</v>
      </c>
      <c r="D177" s="142"/>
    </row>
    <row r="178" spans="2:4" x14ac:dyDescent="0.15">
      <c r="B178" s="2" t="s">
        <v>322</v>
      </c>
      <c r="C178" s="2" t="s">
        <v>372</v>
      </c>
      <c r="D178" s="142"/>
    </row>
    <row r="179" spans="2:4" x14ac:dyDescent="0.15">
      <c r="B179" s="2" t="s">
        <v>133</v>
      </c>
      <c r="C179" s="2" t="s">
        <v>370</v>
      </c>
      <c r="D179" s="142"/>
    </row>
    <row r="180" spans="2:4" x14ac:dyDescent="0.15">
      <c r="B180" s="2" t="s">
        <v>132</v>
      </c>
      <c r="C180" s="2" t="s">
        <v>370</v>
      </c>
      <c r="D180" s="142"/>
    </row>
    <row r="181" spans="2:4" x14ac:dyDescent="0.15">
      <c r="B181" s="2" t="s">
        <v>131</v>
      </c>
      <c r="C181" s="2" t="s">
        <v>370</v>
      </c>
      <c r="D181" s="142"/>
    </row>
    <row r="182" spans="2:4" x14ac:dyDescent="0.15">
      <c r="B182" s="2" t="s">
        <v>130</v>
      </c>
      <c r="C182" s="2" t="s">
        <v>370</v>
      </c>
      <c r="D182" s="142"/>
    </row>
    <row r="183" spans="2:4" x14ac:dyDescent="0.15">
      <c r="B183" s="2" t="s">
        <v>129</v>
      </c>
      <c r="C183" s="2" t="s">
        <v>370</v>
      </c>
      <c r="D183" s="142"/>
    </row>
    <row r="184" spans="2:4" x14ac:dyDescent="0.15">
      <c r="B184" s="2" t="s">
        <v>128</v>
      </c>
      <c r="C184" s="2" t="s">
        <v>370</v>
      </c>
      <c r="D184" s="142"/>
    </row>
    <row r="185" spans="2:4" x14ac:dyDescent="0.15">
      <c r="B185" s="2" t="s">
        <v>357</v>
      </c>
      <c r="C185" s="2" t="s">
        <v>373</v>
      </c>
      <c r="D185" s="142"/>
    </row>
    <row r="186" spans="2:4" x14ac:dyDescent="0.15">
      <c r="B186" s="2" t="s">
        <v>323</v>
      </c>
      <c r="C186" s="2" t="s">
        <v>372</v>
      </c>
      <c r="D186" s="142"/>
    </row>
    <row r="187" spans="2:4" x14ac:dyDescent="0.15">
      <c r="B187" s="2" t="s">
        <v>127</v>
      </c>
      <c r="C187" s="2" t="s">
        <v>370</v>
      </c>
      <c r="D187" s="142"/>
    </row>
    <row r="188" spans="2:4" x14ac:dyDescent="0.15">
      <c r="B188" s="2" t="s">
        <v>358</v>
      </c>
      <c r="C188" s="2" t="s">
        <v>373</v>
      </c>
      <c r="D188" s="142"/>
    </row>
    <row r="189" spans="2:4" x14ac:dyDescent="0.15">
      <c r="B189" s="2" t="s">
        <v>126</v>
      </c>
      <c r="C189" s="2" t="s">
        <v>370</v>
      </c>
      <c r="D189" s="142"/>
    </row>
    <row r="190" spans="2:4" x14ac:dyDescent="0.15">
      <c r="B190" s="2" t="s">
        <v>125</v>
      </c>
      <c r="C190" s="2" t="s">
        <v>370</v>
      </c>
      <c r="D190" s="142"/>
    </row>
    <row r="191" spans="2:4" x14ac:dyDescent="0.15">
      <c r="B191" s="2" t="s">
        <v>359</v>
      </c>
      <c r="C191" s="2" t="s">
        <v>373</v>
      </c>
      <c r="D191" s="142"/>
    </row>
    <row r="192" spans="2:4" x14ac:dyDescent="0.15">
      <c r="B192" s="2" t="s">
        <v>124</v>
      </c>
      <c r="C192" s="2" t="s">
        <v>370</v>
      </c>
      <c r="D192" s="142"/>
    </row>
    <row r="193" spans="2:4" x14ac:dyDescent="0.15">
      <c r="B193" s="2" t="s">
        <v>324</v>
      </c>
      <c r="C193" s="2" t="s">
        <v>372</v>
      </c>
      <c r="D193" s="142"/>
    </row>
    <row r="194" spans="2:4" x14ac:dyDescent="0.15">
      <c r="B194" s="2" t="s">
        <v>123</v>
      </c>
      <c r="C194" s="2" t="s">
        <v>370</v>
      </c>
      <c r="D194" s="142"/>
    </row>
    <row r="195" spans="2:4" x14ac:dyDescent="0.15">
      <c r="B195" s="2" t="s">
        <v>122</v>
      </c>
      <c r="C195" s="2" t="s">
        <v>370</v>
      </c>
      <c r="D195" s="142"/>
    </row>
    <row r="196" spans="2:4" x14ac:dyDescent="0.15">
      <c r="B196" s="2" t="s">
        <v>121</v>
      </c>
      <c r="C196" s="2" t="s">
        <v>370</v>
      </c>
      <c r="D196" s="142"/>
    </row>
    <row r="197" spans="2:4" x14ac:dyDescent="0.15">
      <c r="B197" s="2" t="s">
        <v>120</v>
      </c>
      <c r="C197" s="2" t="s">
        <v>370</v>
      </c>
      <c r="D197" s="142"/>
    </row>
    <row r="198" spans="2:4" x14ac:dyDescent="0.15">
      <c r="B198" s="2" t="s">
        <v>119</v>
      </c>
      <c r="C198" s="2" t="s">
        <v>370</v>
      </c>
      <c r="D198" s="142"/>
    </row>
    <row r="199" spans="2:4" x14ac:dyDescent="0.15">
      <c r="B199" s="2" t="s">
        <v>118</v>
      </c>
      <c r="C199" s="2" t="s">
        <v>370</v>
      </c>
      <c r="D199" s="142"/>
    </row>
    <row r="200" spans="2:4" x14ac:dyDescent="0.15">
      <c r="B200" s="2" t="s">
        <v>117</v>
      </c>
      <c r="C200" s="2" t="s">
        <v>370</v>
      </c>
      <c r="D200" s="142"/>
    </row>
    <row r="201" spans="2:4" x14ac:dyDescent="0.15">
      <c r="B201" s="2" t="s">
        <v>116</v>
      </c>
      <c r="C201" s="2" t="s">
        <v>370</v>
      </c>
      <c r="D201" s="142"/>
    </row>
    <row r="202" spans="2:4" x14ac:dyDescent="0.15">
      <c r="B202" s="2" t="s">
        <v>115</v>
      </c>
      <c r="C202" s="2" t="s">
        <v>370</v>
      </c>
      <c r="D202" s="142"/>
    </row>
    <row r="203" spans="2:4" x14ac:dyDescent="0.15">
      <c r="B203" s="2" t="s">
        <v>114</v>
      </c>
      <c r="C203" s="2" t="s">
        <v>370</v>
      </c>
      <c r="D203" s="142"/>
    </row>
    <row r="204" spans="2:4" x14ac:dyDescent="0.15">
      <c r="B204" s="2" t="s">
        <v>113</v>
      </c>
      <c r="C204" s="2" t="s">
        <v>370</v>
      </c>
      <c r="D204" s="142"/>
    </row>
    <row r="205" spans="2:4" x14ac:dyDescent="0.15">
      <c r="B205" s="2" t="s">
        <v>360</v>
      </c>
      <c r="C205" s="2" t="s">
        <v>373</v>
      </c>
      <c r="D205" s="142"/>
    </row>
    <row r="206" spans="2:4" x14ac:dyDescent="0.15">
      <c r="B206" s="2" t="s">
        <v>112</v>
      </c>
      <c r="C206" s="2" t="s">
        <v>370</v>
      </c>
      <c r="D206" s="142"/>
    </row>
    <row r="207" spans="2:4" x14ac:dyDescent="0.15">
      <c r="B207" s="2" t="s">
        <v>111</v>
      </c>
      <c r="C207" s="2" t="s">
        <v>370</v>
      </c>
      <c r="D207" s="142"/>
    </row>
    <row r="208" spans="2:4" x14ac:dyDescent="0.15">
      <c r="B208" s="2" t="s">
        <v>110</v>
      </c>
      <c r="C208" s="2" t="s">
        <v>370</v>
      </c>
      <c r="D208" s="142"/>
    </row>
    <row r="209" spans="2:4" x14ac:dyDescent="0.15">
      <c r="B209" s="2" t="s">
        <v>361</v>
      </c>
      <c r="C209" s="2" t="s">
        <v>373</v>
      </c>
      <c r="D209" s="142"/>
    </row>
    <row r="210" spans="2:4" x14ac:dyDescent="0.15">
      <c r="B210" s="2" t="s">
        <v>325</v>
      </c>
      <c r="C210" s="2" t="s">
        <v>372</v>
      </c>
      <c r="D210" s="142"/>
    </row>
    <row r="211" spans="2:4" x14ac:dyDescent="0.15">
      <c r="B211" s="2" t="s">
        <v>109</v>
      </c>
      <c r="C211" s="2" t="s">
        <v>370</v>
      </c>
      <c r="D211" s="142"/>
    </row>
    <row r="212" spans="2:4" x14ac:dyDescent="0.15">
      <c r="B212" s="2" t="s">
        <v>108</v>
      </c>
      <c r="C212" s="2" t="s">
        <v>370</v>
      </c>
      <c r="D212" s="142"/>
    </row>
    <row r="213" spans="2:4" x14ac:dyDescent="0.15">
      <c r="B213" s="2" t="s">
        <v>326</v>
      </c>
      <c r="C213" s="2" t="s">
        <v>372</v>
      </c>
      <c r="D213" s="142"/>
    </row>
    <row r="214" spans="2:4" x14ac:dyDescent="0.15">
      <c r="B214" s="2" t="s">
        <v>107</v>
      </c>
      <c r="C214" s="2" t="s">
        <v>370</v>
      </c>
      <c r="D214" s="142"/>
    </row>
    <row r="215" spans="2:4" x14ac:dyDescent="0.15">
      <c r="B215" s="2" t="s">
        <v>327</v>
      </c>
      <c r="C215" s="2" t="s">
        <v>372</v>
      </c>
      <c r="D215" s="142"/>
    </row>
    <row r="216" spans="2:4" x14ac:dyDescent="0.15">
      <c r="B216" s="2" t="s">
        <v>106</v>
      </c>
      <c r="C216" s="2" t="s">
        <v>370</v>
      </c>
      <c r="D216" s="142"/>
    </row>
    <row r="217" spans="2:4" x14ac:dyDescent="0.15">
      <c r="B217" s="2" t="s">
        <v>328</v>
      </c>
      <c r="C217" s="2" t="s">
        <v>372</v>
      </c>
      <c r="D217" s="142"/>
    </row>
    <row r="218" spans="2:4" x14ac:dyDescent="0.15">
      <c r="B218" s="2" t="s">
        <v>329</v>
      </c>
      <c r="C218" s="2" t="s">
        <v>372</v>
      </c>
      <c r="D218" s="142"/>
    </row>
    <row r="219" spans="2:4" x14ac:dyDescent="0.15">
      <c r="B219" s="2" t="s">
        <v>105</v>
      </c>
      <c r="C219" s="2" t="s">
        <v>370</v>
      </c>
      <c r="D219" s="142"/>
    </row>
    <row r="220" spans="2:4" x14ac:dyDescent="0.15">
      <c r="B220" s="2" t="s">
        <v>104</v>
      </c>
      <c r="C220" s="2" t="s">
        <v>370</v>
      </c>
      <c r="D220" s="142"/>
    </row>
    <row r="221" spans="2:4" x14ac:dyDescent="0.15">
      <c r="B221" s="2" t="s">
        <v>103</v>
      </c>
      <c r="C221" s="2" t="s">
        <v>370</v>
      </c>
      <c r="D221" s="142"/>
    </row>
    <row r="222" spans="2:4" x14ac:dyDescent="0.15">
      <c r="B222" s="2" t="s">
        <v>102</v>
      </c>
      <c r="C222" s="2" t="s">
        <v>370</v>
      </c>
      <c r="D222" s="142"/>
    </row>
    <row r="223" spans="2:4" x14ac:dyDescent="0.15">
      <c r="B223" s="2" t="s">
        <v>101</v>
      </c>
      <c r="C223" s="2" t="s">
        <v>370</v>
      </c>
      <c r="D223" s="142"/>
    </row>
    <row r="224" spans="2:4" x14ac:dyDescent="0.15">
      <c r="B224" s="2" t="s">
        <v>100</v>
      </c>
      <c r="C224" s="2" t="s">
        <v>370</v>
      </c>
      <c r="D224" s="142"/>
    </row>
    <row r="225" spans="2:4" x14ac:dyDescent="0.15">
      <c r="B225" s="2" t="s">
        <v>99</v>
      </c>
      <c r="C225" s="2" t="s">
        <v>370</v>
      </c>
      <c r="D225" s="142"/>
    </row>
    <row r="226" spans="2:4" x14ac:dyDescent="0.15">
      <c r="B226" s="2" t="s">
        <v>98</v>
      </c>
      <c r="C226" s="2" t="s">
        <v>370</v>
      </c>
      <c r="D226" s="142"/>
    </row>
    <row r="227" spans="2:4" x14ac:dyDescent="0.15">
      <c r="B227" s="2" t="s">
        <v>97</v>
      </c>
      <c r="C227" s="2" t="s">
        <v>370</v>
      </c>
      <c r="D227" s="142"/>
    </row>
    <row r="228" spans="2:4" x14ac:dyDescent="0.15">
      <c r="B228" s="2" t="s">
        <v>96</v>
      </c>
      <c r="C228" s="2" t="s">
        <v>370</v>
      </c>
      <c r="D228" s="142"/>
    </row>
    <row r="229" spans="2:4" x14ac:dyDescent="0.15">
      <c r="B229" s="2" t="s">
        <v>95</v>
      </c>
      <c r="C229" s="2" t="s">
        <v>370</v>
      </c>
      <c r="D229" s="142"/>
    </row>
    <row r="230" spans="2:4" x14ac:dyDescent="0.15">
      <c r="B230" s="2" t="s">
        <v>94</v>
      </c>
      <c r="C230" s="2" t="s">
        <v>370</v>
      </c>
      <c r="D230" s="142"/>
    </row>
    <row r="231" spans="2:4" x14ac:dyDescent="0.15">
      <c r="B231" s="2" t="s">
        <v>330</v>
      </c>
      <c r="C231" s="2" t="s">
        <v>372</v>
      </c>
      <c r="D231" s="142"/>
    </row>
    <row r="232" spans="2:4" x14ac:dyDescent="0.15">
      <c r="B232" s="2" t="s">
        <v>93</v>
      </c>
      <c r="C232" s="2" t="s">
        <v>370</v>
      </c>
      <c r="D232" s="142"/>
    </row>
    <row r="233" spans="2:4" x14ac:dyDescent="0.15">
      <c r="B233" s="2" t="s">
        <v>92</v>
      </c>
      <c r="C233" s="2" t="s">
        <v>370</v>
      </c>
      <c r="D233" s="142"/>
    </row>
    <row r="234" spans="2:4" x14ac:dyDescent="0.15">
      <c r="B234" s="2" t="s">
        <v>91</v>
      </c>
      <c r="C234" s="2" t="s">
        <v>370</v>
      </c>
      <c r="D234" s="142"/>
    </row>
    <row r="235" spans="2:4" x14ac:dyDescent="0.15">
      <c r="B235" s="2" t="s">
        <v>90</v>
      </c>
      <c r="C235" s="2" t="s">
        <v>370</v>
      </c>
      <c r="D235" s="142"/>
    </row>
    <row r="236" spans="2:4" x14ac:dyDescent="0.15">
      <c r="B236" s="2" t="s">
        <v>89</v>
      </c>
      <c r="C236" s="2" t="s">
        <v>370</v>
      </c>
      <c r="D236" s="142"/>
    </row>
    <row r="237" spans="2:4" x14ac:dyDescent="0.15">
      <c r="B237" s="2" t="s">
        <v>299</v>
      </c>
      <c r="C237" s="2" t="s">
        <v>370</v>
      </c>
      <c r="D237" s="142" t="s">
        <v>362</v>
      </c>
    </row>
    <row r="238" spans="2:4" x14ac:dyDescent="0.15">
      <c r="B238" s="2" t="s">
        <v>88</v>
      </c>
      <c r="C238" s="2" t="s">
        <v>370</v>
      </c>
      <c r="D238" s="142"/>
    </row>
    <row r="239" spans="2:4" x14ac:dyDescent="0.15">
      <c r="B239" s="2" t="s">
        <v>87</v>
      </c>
      <c r="C239" s="2" t="s">
        <v>370</v>
      </c>
      <c r="D239" s="142"/>
    </row>
    <row r="240" spans="2:4" x14ac:dyDescent="0.15">
      <c r="B240" s="2" t="s">
        <v>86</v>
      </c>
      <c r="C240" s="2" t="s">
        <v>370</v>
      </c>
      <c r="D240" s="142"/>
    </row>
    <row r="241" spans="2:4" x14ac:dyDescent="0.15">
      <c r="B241" s="2" t="s">
        <v>85</v>
      </c>
      <c r="C241" s="2" t="s">
        <v>370</v>
      </c>
      <c r="D241" s="142"/>
    </row>
    <row r="242" spans="2:4" x14ac:dyDescent="0.15">
      <c r="B242" s="2" t="s">
        <v>84</v>
      </c>
      <c r="C242" s="2" t="s">
        <v>370</v>
      </c>
      <c r="D242" s="142"/>
    </row>
    <row r="243" spans="2:4" x14ac:dyDescent="0.15">
      <c r="B243" s="2" t="s">
        <v>83</v>
      </c>
      <c r="C243" s="2" t="s">
        <v>370</v>
      </c>
      <c r="D243" s="142"/>
    </row>
    <row r="244" spans="2:4" x14ac:dyDescent="0.15">
      <c r="B244" s="2" t="s">
        <v>331</v>
      </c>
      <c r="C244" s="2" t="s">
        <v>372</v>
      </c>
      <c r="D244" s="142"/>
    </row>
    <row r="245" spans="2:4" x14ac:dyDescent="0.15">
      <c r="B245" s="2" t="s">
        <v>332</v>
      </c>
      <c r="C245" s="2" t="s">
        <v>372</v>
      </c>
      <c r="D245" s="142"/>
    </row>
    <row r="246" spans="2:4" x14ac:dyDescent="0.15">
      <c r="B246" s="2" t="s">
        <v>82</v>
      </c>
      <c r="C246" s="2" t="s">
        <v>370</v>
      </c>
      <c r="D246" s="142"/>
    </row>
    <row r="247" spans="2:4" x14ac:dyDescent="0.15">
      <c r="B247" s="2" t="s">
        <v>81</v>
      </c>
      <c r="C247" s="2" t="s">
        <v>370</v>
      </c>
      <c r="D247" s="142"/>
    </row>
    <row r="248" spans="2:4" x14ac:dyDescent="0.15">
      <c r="B248" s="2" t="s">
        <v>80</v>
      </c>
      <c r="C248" s="2" t="s">
        <v>370</v>
      </c>
      <c r="D248" s="142"/>
    </row>
    <row r="249" spans="2:4" x14ac:dyDescent="0.15">
      <c r="B249" s="2" t="s">
        <v>79</v>
      </c>
      <c r="C249" s="2" t="s">
        <v>370</v>
      </c>
      <c r="D249" s="142"/>
    </row>
    <row r="250" spans="2:4" x14ac:dyDescent="0.15">
      <c r="B250" s="2" t="s">
        <v>78</v>
      </c>
      <c r="C250" s="2" t="s">
        <v>370</v>
      </c>
      <c r="D250" s="142"/>
    </row>
    <row r="251" spans="2:4" x14ac:dyDescent="0.15">
      <c r="B251" s="2" t="s">
        <v>77</v>
      </c>
      <c r="C251" s="2" t="s">
        <v>370</v>
      </c>
      <c r="D251" s="142"/>
    </row>
    <row r="252" spans="2:4" x14ac:dyDescent="0.15">
      <c r="B252" s="2" t="s">
        <v>76</v>
      </c>
      <c r="C252" s="2" t="s">
        <v>370</v>
      </c>
      <c r="D252" s="142"/>
    </row>
    <row r="253" spans="2:4" x14ac:dyDescent="0.15">
      <c r="B253" s="2" t="s">
        <v>363</v>
      </c>
      <c r="C253" s="2" t="s">
        <v>373</v>
      </c>
      <c r="D253" s="142"/>
    </row>
    <row r="254" spans="2:4" x14ac:dyDescent="0.15">
      <c r="B254" s="2" t="s">
        <v>333</v>
      </c>
      <c r="C254" s="2" t="s">
        <v>372</v>
      </c>
      <c r="D254" s="142"/>
    </row>
    <row r="255" spans="2:4" x14ac:dyDescent="0.15">
      <c r="B255" s="2" t="s">
        <v>75</v>
      </c>
      <c r="C255" s="2" t="s">
        <v>370</v>
      </c>
      <c r="D255" s="142"/>
    </row>
    <row r="256" spans="2:4" x14ac:dyDescent="0.15">
      <c r="B256" s="2" t="s">
        <v>74</v>
      </c>
      <c r="C256" s="2" t="s">
        <v>370</v>
      </c>
      <c r="D256" s="142"/>
    </row>
    <row r="257" spans="2:4" x14ac:dyDescent="0.15">
      <c r="B257" s="2" t="s">
        <v>334</v>
      </c>
      <c r="C257" s="2" t="s">
        <v>372</v>
      </c>
      <c r="D257" s="142"/>
    </row>
    <row r="258" spans="2:4" x14ac:dyDescent="0.15">
      <c r="B258" s="2" t="s">
        <v>73</v>
      </c>
      <c r="C258" s="2" t="s">
        <v>370</v>
      </c>
      <c r="D258" s="142"/>
    </row>
    <row r="259" spans="2:4" x14ac:dyDescent="0.15">
      <c r="B259" s="2" t="s">
        <v>72</v>
      </c>
      <c r="C259" s="2" t="s">
        <v>370</v>
      </c>
      <c r="D259" s="142"/>
    </row>
    <row r="260" spans="2:4" x14ac:dyDescent="0.15">
      <c r="B260" s="2" t="s">
        <v>335</v>
      </c>
      <c r="C260" s="2" t="s">
        <v>372</v>
      </c>
      <c r="D260" s="142"/>
    </row>
    <row r="261" spans="2:4" x14ac:dyDescent="0.15">
      <c r="B261" s="2" t="s">
        <v>336</v>
      </c>
      <c r="C261" s="2" t="s">
        <v>372</v>
      </c>
      <c r="D261" s="142"/>
    </row>
    <row r="262" spans="2:4" x14ac:dyDescent="0.15">
      <c r="B262" s="2" t="s">
        <v>71</v>
      </c>
      <c r="C262" s="2" t="s">
        <v>370</v>
      </c>
      <c r="D262" s="142"/>
    </row>
    <row r="263" spans="2:4" x14ac:dyDescent="0.15">
      <c r="B263" s="2" t="s">
        <v>70</v>
      </c>
      <c r="C263" s="2" t="s">
        <v>370</v>
      </c>
      <c r="D263" s="142"/>
    </row>
    <row r="264" spans="2:4" x14ac:dyDescent="0.15">
      <c r="B264" s="2" t="s">
        <v>69</v>
      </c>
      <c r="C264" s="2" t="s">
        <v>370</v>
      </c>
      <c r="D264" s="142"/>
    </row>
    <row r="265" spans="2:4" x14ac:dyDescent="0.15">
      <c r="B265" s="2" t="s">
        <v>337</v>
      </c>
      <c r="C265" s="2" t="s">
        <v>372</v>
      </c>
      <c r="D265" s="142"/>
    </row>
    <row r="266" spans="2:4" x14ac:dyDescent="0.15">
      <c r="B266" s="2" t="s">
        <v>68</v>
      </c>
      <c r="C266" s="2" t="s">
        <v>370</v>
      </c>
      <c r="D266" s="142"/>
    </row>
    <row r="267" spans="2:4" x14ac:dyDescent="0.15">
      <c r="B267" s="2" t="s">
        <v>67</v>
      </c>
      <c r="C267" s="2" t="s">
        <v>370</v>
      </c>
      <c r="D267" s="142"/>
    </row>
    <row r="268" spans="2:4" x14ac:dyDescent="0.15">
      <c r="B268" s="2" t="s">
        <v>66</v>
      </c>
      <c r="C268" s="2" t="s">
        <v>370</v>
      </c>
      <c r="D268" s="142"/>
    </row>
    <row r="269" spans="2:4" x14ac:dyDescent="0.15">
      <c r="B269" s="2" t="s">
        <v>65</v>
      </c>
      <c r="C269" s="2" t="s">
        <v>370</v>
      </c>
      <c r="D269" s="142"/>
    </row>
    <row r="270" spans="2:4" x14ac:dyDescent="0.15">
      <c r="B270" s="2" t="s">
        <v>64</v>
      </c>
      <c r="C270" s="2" t="s">
        <v>370</v>
      </c>
      <c r="D270" s="142"/>
    </row>
    <row r="271" spans="2:4" x14ac:dyDescent="0.15">
      <c r="B271" s="2" t="s">
        <v>63</v>
      </c>
      <c r="C271" s="2" t="s">
        <v>370</v>
      </c>
      <c r="D271" s="142"/>
    </row>
    <row r="272" spans="2:4" x14ac:dyDescent="0.15">
      <c r="B272" s="2" t="s">
        <v>62</v>
      </c>
      <c r="C272" s="2" t="s">
        <v>370</v>
      </c>
      <c r="D272" s="142"/>
    </row>
    <row r="273" spans="2:4" x14ac:dyDescent="0.15">
      <c r="B273" s="2" t="s">
        <v>61</v>
      </c>
      <c r="C273" s="2" t="s">
        <v>370</v>
      </c>
      <c r="D273" s="142"/>
    </row>
    <row r="274" spans="2:4" x14ac:dyDescent="0.15">
      <c r="B274" s="2" t="s">
        <v>60</v>
      </c>
      <c r="C274" s="2" t="s">
        <v>370</v>
      </c>
      <c r="D274" s="142"/>
    </row>
    <row r="275" spans="2:4" x14ac:dyDescent="0.15">
      <c r="B275" s="2" t="s">
        <v>59</v>
      </c>
      <c r="C275" s="2" t="s">
        <v>370</v>
      </c>
      <c r="D275" s="142"/>
    </row>
    <row r="276" spans="2:4" x14ac:dyDescent="0.15">
      <c r="B276" s="2" t="s">
        <v>58</v>
      </c>
      <c r="C276" s="2" t="s">
        <v>370</v>
      </c>
      <c r="D276" s="142"/>
    </row>
    <row r="277" spans="2:4" x14ac:dyDescent="0.15">
      <c r="B277" s="2" t="s">
        <v>57</v>
      </c>
      <c r="C277" s="2" t="s">
        <v>370</v>
      </c>
      <c r="D277" s="142"/>
    </row>
    <row r="278" spans="2:4" x14ac:dyDescent="0.15">
      <c r="B278" s="2" t="s">
        <v>56</v>
      </c>
      <c r="C278" s="2" t="s">
        <v>370</v>
      </c>
      <c r="D278" s="142"/>
    </row>
    <row r="279" spans="2:4" x14ac:dyDescent="0.15">
      <c r="B279" s="2" t="s">
        <v>55</v>
      </c>
      <c r="C279" s="2" t="s">
        <v>370</v>
      </c>
      <c r="D279" s="142"/>
    </row>
    <row r="280" spans="2:4" x14ac:dyDescent="0.15">
      <c r="B280" s="2" t="s">
        <v>54</v>
      </c>
      <c r="C280" s="2" t="s">
        <v>370</v>
      </c>
      <c r="D280" s="142"/>
    </row>
    <row r="281" spans="2:4" x14ac:dyDescent="0.15">
      <c r="B281" s="2" t="s">
        <v>53</v>
      </c>
      <c r="C281" s="2" t="s">
        <v>370</v>
      </c>
      <c r="D281" s="142"/>
    </row>
    <row r="282" spans="2:4" x14ac:dyDescent="0.15">
      <c r="B282" s="2" t="s">
        <v>52</v>
      </c>
      <c r="C282" s="2" t="s">
        <v>370</v>
      </c>
      <c r="D282" s="142"/>
    </row>
    <row r="283" spans="2:4" x14ac:dyDescent="0.15">
      <c r="B283" s="2" t="s">
        <v>338</v>
      </c>
      <c r="C283" s="2" t="s">
        <v>372</v>
      </c>
      <c r="D283" s="142"/>
    </row>
    <row r="284" spans="2:4" x14ac:dyDescent="0.15">
      <c r="B284" s="2" t="s">
        <v>364</v>
      </c>
      <c r="C284" s="2" t="s">
        <v>373</v>
      </c>
      <c r="D284" s="142"/>
    </row>
    <row r="285" spans="2:4" x14ac:dyDescent="0.15">
      <c r="B285" s="2" t="s">
        <v>51</v>
      </c>
      <c r="C285" s="2" t="s">
        <v>370</v>
      </c>
      <c r="D285" s="142"/>
    </row>
    <row r="286" spans="2:4" x14ac:dyDescent="0.15">
      <c r="B286" s="2" t="s">
        <v>50</v>
      </c>
      <c r="C286" s="2" t="s">
        <v>370</v>
      </c>
      <c r="D286" s="142"/>
    </row>
    <row r="287" spans="2:4" x14ac:dyDescent="0.15">
      <c r="B287" s="2" t="s">
        <v>49</v>
      </c>
      <c r="C287" s="2" t="s">
        <v>370</v>
      </c>
      <c r="D287" s="142"/>
    </row>
    <row r="288" spans="2:4" x14ac:dyDescent="0.15">
      <c r="B288" s="2" t="s">
        <v>48</v>
      </c>
      <c r="C288" s="2" t="s">
        <v>370</v>
      </c>
      <c r="D288" s="142"/>
    </row>
    <row r="289" spans="2:4" x14ac:dyDescent="0.15">
      <c r="B289" s="2" t="s">
        <v>339</v>
      </c>
      <c r="C289" s="2" t="s">
        <v>372</v>
      </c>
      <c r="D289" s="142"/>
    </row>
    <row r="290" spans="2:4" x14ac:dyDescent="0.15">
      <c r="B290" s="2" t="s">
        <v>47</v>
      </c>
      <c r="C290" s="2" t="s">
        <v>370</v>
      </c>
      <c r="D290" s="142"/>
    </row>
    <row r="291" spans="2:4" x14ac:dyDescent="0.15">
      <c r="B291" s="2" t="s">
        <v>46</v>
      </c>
      <c r="C291" s="2" t="s">
        <v>370</v>
      </c>
      <c r="D291" s="142"/>
    </row>
    <row r="292" spans="2:4" x14ac:dyDescent="0.15">
      <c r="B292" s="2" t="s">
        <v>365</v>
      </c>
      <c r="C292" s="2" t="s">
        <v>373</v>
      </c>
      <c r="D292" s="142"/>
    </row>
    <row r="293" spans="2:4" x14ac:dyDescent="0.15">
      <c r="B293" s="2" t="s">
        <v>45</v>
      </c>
      <c r="C293" s="2" t="s">
        <v>370</v>
      </c>
      <c r="D293" s="142"/>
    </row>
    <row r="294" spans="2:4" x14ac:dyDescent="0.15">
      <c r="B294" s="2" t="s">
        <v>44</v>
      </c>
      <c r="C294" s="2" t="s">
        <v>370</v>
      </c>
      <c r="D294" s="142"/>
    </row>
    <row r="295" spans="2:4" x14ac:dyDescent="0.15">
      <c r="B295" s="2" t="s">
        <v>340</v>
      </c>
      <c r="C295" s="2" t="s">
        <v>372</v>
      </c>
      <c r="D295" s="142"/>
    </row>
    <row r="296" spans="2:4" x14ac:dyDescent="0.15">
      <c r="B296" s="2" t="s">
        <v>366</v>
      </c>
      <c r="C296" s="2" t="s">
        <v>373</v>
      </c>
      <c r="D296" s="142"/>
    </row>
    <row r="297" spans="2:4" x14ac:dyDescent="0.15">
      <c r="B297" s="2" t="s">
        <v>43</v>
      </c>
      <c r="C297" s="2" t="s">
        <v>370</v>
      </c>
      <c r="D297" s="142"/>
    </row>
    <row r="298" spans="2:4" x14ac:dyDescent="0.15">
      <c r="B298" s="2" t="s">
        <v>42</v>
      </c>
      <c r="C298" s="2" t="s">
        <v>370</v>
      </c>
      <c r="D298" s="142"/>
    </row>
    <row r="299" spans="2:4" x14ac:dyDescent="0.15">
      <c r="B299" s="2" t="s">
        <v>41</v>
      </c>
      <c r="C299" s="2" t="s">
        <v>370</v>
      </c>
      <c r="D299" s="142"/>
    </row>
    <row r="300" spans="2:4" x14ac:dyDescent="0.15">
      <c r="B300" s="2" t="s">
        <v>40</v>
      </c>
      <c r="C300" s="2" t="s">
        <v>370</v>
      </c>
      <c r="D300" s="142"/>
    </row>
    <row r="301" spans="2:4" x14ac:dyDescent="0.15">
      <c r="B301" s="2" t="s">
        <v>39</v>
      </c>
      <c r="C301" s="2" t="s">
        <v>370</v>
      </c>
      <c r="D301" s="142"/>
    </row>
    <row r="302" spans="2:4" x14ac:dyDescent="0.15">
      <c r="B302" s="2" t="s">
        <v>341</v>
      </c>
      <c r="C302" s="2" t="s">
        <v>372</v>
      </c>
      <c r="D302" s="142"/>
    </row>
    <row r="303" spans="2:4" x14ac:dyDescent="0.15">
      <c r="B303" s="2" t="s">
        <v>38</v>
      </c>
      <c r="C303" s="2" t="s">
        <v>370</v>
      </c>
      <c r="D303" s="142"/>
    </row>
    <row r="304" spans="2:4" x14ac:dyDescent="0.15">
      <c r="B304" s="2" t="s">
        <v>37</v>
      </c>
      <c r="C304" s="2" t="s">
        <v>370</v>
      </c>
      <c r="D304" s="142"/>
    </row>
    <row r="305" spans="2:4" x14ac:dyDescent="0.15">
      <c r="B305" s="2" t="s">
        <v>367</v>
      </c>
      <c r="C305" s="2" t="s">
        <v>373</v>
      </c>
      <c r="D305" s="142"/>
    </row>
    <row r="306" spans="2:4" x14ac:dyDescent="0.15">
      <c r="B306" s="2" t="s">
        <v>36</v>
      </c>
      <c r="C306" s="2" t="s">
        <v>370</v>
      </c>
      <c r="D306" s="142"/>
    </row>
    <row r="307" spans="2:4" x14ac:dyDescent="0.15">
      <c r="B307" s="2" t="s">
        <v>35</v>
      </c>
      <c r="C307" s="2" t="s">
        <v>370</v>
      </c>
      <c r="D307" s="142"/>
    </row>
    <row r="308" spans="2:4" x14ac:dyDescent="0.15">
      <c r="B308" s="2" t="s">
        <v>34</v>
      </c>
      <c r="C308" s="2" t="s">
        <v>370</v>
      </c>
      <c r="D308" s="142"/>
    </row>
    <row r="309" spans="2:4" x14ac:dyDescent="0.15">
      <c r="B309" s="2" t="s">
        <v>296</v>
      </c>
      <c r="C309" s="2" t="s">
        <v>370</v>
      </c>
      <c r="D309" s="142" t="s">
        <v>368</v>
      </c>
    </row>
    <row r="310" spans="2:4" x14ac:dyDescent="0.15">
      <c r="B310" s="2" t="s">
        <v>33</v>
      </c>
      <c r="C310" s="2" t="s">
        <v>370</v>
      </c>
      <c r="D310" s="142"/>
    </row>
    <row r="311" spans="2:4" x14ac:dyDescent="0.15">
      <c r="B311" s="2" t="s">
        <v>32</v>
      </c>
      <c r="C311" s="2" t="s">
        <v>370</v>
      </c>
      <c r="D311" s="142"/>
    </row>
    <row r="312" spans="2:4" x14ac:dyDescent="0.15">
      <c r="B312" s="2" t="s">
        <v>31</v>
      </c>
      <c r="C312" s="2" t="s">
        <v>370</v>
      </c>
      <c r="D312" s="142"/>
    </row>
    <row r="313" spans="2:4" x14ac:dyDescent="0.15">
      <c r="B313" s="2" t="s">
        <v>30</v>
      </c>
      <c r="C313" s="2" t="s">
        <v>370</v>
      </c>
      <c r="D313" s="142"/>
    </row>
    <row r="314" spans="2:4" x14ac:dyDescent="0.15">
      <c r="B314" s="2" t="s">
        <v>29</v>
      </c>
      <c r="C314" s="2" t="s">
        <v>370</v>
      </c>
      <c r="D314" s="142"/>
    </row>
    <row r="315" spans="2:4" x14ac:dyDescent="0.15">
      <c r="B315" s="2" t="s">
        <v>28</v>
      </c>
      <c r="C315" s="2" t="s">
        <v>370</v>
      </c>
      <c r="D315" s="142"/>
    </row>
    <row r="316" spans="2:4" x14ac:dyDescent="0.15">
      <c r="B316" s="2" t="s">
        <v>27</v>
      </c>
      <c r="C316" s="2" t="s">
        <v>370</v>
      </c>
      <c r="D316" s="142"/>
    </row>
    <row r="317" spans="2:4" x14ac:dyDescent="0.15">
      <c r="B317" s="2" t="s">
        <v>26</v>
      </c>
      <c r="C317" s="2" t="s">
        <v>370</v>
      </c>
      <c r="D317" s="142"/>
    </row>
    <row r="318" spans="2:4" x14ac:dyDescent="0.15">
      <c r="B318" s="143" t="s">
        <v>374</v>
      </c>
      <c r="C318" s="143" t="s">
        <v>374</v>
      </c>
      <c r="D318" s="143" t="s">
        <v>374</v>
      </c>
    </row>
  </sheetData>
  <autoFilter ref="A1:H293"/>
  <sortState ref="B3:D318">
    <sortCondition ref="B3:B318"/>
  </sortState>
  <phoneticPr fontId="4" type="noConversion"/>
  <conditionalFormatting sqref="A1:XFD1048576">
    <cfRule type="cellIs" dxfId="7" priority="9" operator="equal">
      <formula>"-"</formula>
    </cfRule>
  </conditionalFormatting>
  <conditionalFormatting sqref="B3:C3">
    <cfRule type="duplicateValues" dxfId="6" priority="7"/>
  </conditionalFormatting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4"/>
  <sheetViews>
    <sheetView zoomScale="85" zoomScaleNormal="85" workbookViewId="0">
      <pane xSplit="5" ySplit="7" topLeftCell="F8" activePane="bottomRight" state="frozen"/>
      <selection pane="topRight" activeCell="E1" sqref="E1"/>
      <selection pane="bottomLeft" activeCell="A7" sqref="A7"/>
      <selection pane="bottomRight" activeCell="J43" sqref="J43"/>
    </sheetView>
  </sheetViews>
  <sheetFormatPr defaultColWidth="9" defaultRowHeight="12" outlineLevelCol="1" x14ac:dyDescent="0.15"/>
  <cols>
    <col min="1" max="1" width="25.875" style="1" customWidth="1"/>
    <col min="2" max="2" width="5.5" style="1" customWidth="1"/>
    <col min="3" max="5" width="5.5" style="1" customWidth="1" outlineLevel="1"/>
    <col min="6" max="25" width="4.125" style="1" customWidth="1"/>
    <col min="26" max="45" width="4.125" style="1" customWidth="1" outlineLevel="1"/>
    <col min="46" max="46" width="4.125" style="1" customWidth="1"/>
    <col min="47" max="64" width="4.125" style="1" customWidth="1" outlineLevel="1"/>
    <col min="65" max="65" width="4.125" style="1" customWidth="1"/>
    <col min="66" max="16384" width="9" style="1"/>
  </cols>
  <sheetData>
    <row r="1" spans="1:65" ht="21.6" customHeight="1" x14ac:dyDescent="0.15">
      <c r="A1" s="115" t="s">
        <v>284</v>
      </c>
      <c r="B1" s="116">
        <v>2012</v>
      </c>
      <c r="F1" s="117" t="s">
        <v>293</v>
      </c>
      <c r="G1" s="117"/>
      <c r="H1" s="117"/>
      <c r="I1" s="117"/>
      <c r="J1" s="117"/>
      <c r="K1" s="117"/>
      <c r="Z1" s="1" t="s">
        <v>279</v>
      </c>
      <c r="AA1" s="1">
        <v>10</v>
      </c>
    </row>
    <row r="2" spans="1:65" ht="21.6" customHeight="1" x14ac:dyDescent="0.15">
      <c r="A2" s="115" t="s">
        <v>285</v>
      </c>
      <c r="B2" s="116" t="s">
        <v>288</v>
      </c>
      <c r="Z2" s="1" t="s">
        <v>278</v>
      </c>
      <c r="AA2" s="1">
        <v>0</v>
      </c>
    </row>
    <row r="3" spans="1:65" ht="25.9" customHeight="1" thickBot="1" x14ac:dyDescent="0.3">
      <c r="A3" s="118" t="str">
        <f>"附件二："&amp;B1&amp;"年"&amp;B2&amp;"季度"&amp;A5&amp;"合作公司综合及专业排名"</f>
        <v>附件二：2012年二季度安徽省合作公司综合及专业排名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</row>
    <row r="4" spans="1:65" ht="16.149999999999999" customHeight="1" thickTop="1" x14ac:dyDescent="0.15">
      <c r="A4" s="26" t="s">
        <v>273</v>
      </c>
      <c r="B4" s="194" t="str">
        <f>A5&amp;"
合作公司综合排名"</f>
        <v>安徽省
合作公司综合排名</v>
      </c>
      <c r="C4" s="195"/>
      <c r="D4" s="195"/>
      <c r="E4" s="196"/>
      <c r="F4" s="68" t="str">
        <f>A5&amp;"合作公司分专业排名"</f>
        <v>安徽省合作公司分专业排名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4"/>
      <c r="Z4" s="69" t="str">
        <f>A5&amp;"合作公司分专业排名标准分明细"</f>
        <v>安徽省合作公司分专业排名标准分明细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5"/>
      <c r="AT4" s="70" t="str">
        <f>A5&amp;"合作公司分专业考核分数明细"</f>
        <v>安徽省合作公司分专业考核分数明细</v>
      </c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3"/>
    </row>
    <row r="5" spans="1:65" ht="16.149999999999999" customHeight="1" x14ac:dyDescent="0.15">
      <c r="A5" s="102" t="s">
        <v>289</v>
      </c>
      <c r="B5" s="197"/>
      <c r="C5" s="198"/>
      <c r="D5" s="198"/>
      <c r="E5" s="199"/>
      <c r="F5" s="45" t="s">
        <v>0</v>
      </c>
      <c r="G5" s="46"/>
      <c r="H5" s="46"/>
      <c r="I5" s="46"/>
      <c r="J5" s="47" t="s">
        <v>1</v>
      </c>
      <c r="K5" s="47"/>
      <c r="L5" s="47"/>
      <c r="M5" s="47"/>
      <c r="N5" s="47"/>
      <c r="O5" s="47"/>
      <c r="P5" s="204" t="s">
        <v>2</v>
      </c>
      <c r="Q5" s="204" t="s">
        <v>3</v>
      </c>
      <c r="R5" s="48" t="s">
        <v>4</v>
      </c>
      <c r="S5" s="48"/>
      <c r="T5" s="48"/>
      <c r="U5" s="49" t="s">
        <v>5</v>
      </c>
      <c r="V5" s="49"/>
      <c r="W5" s="49"/>
      <c r="X5" s="50" t="s">
        <v>6</v>
      </c>
      <c r="Y5" s="51"/>
      <c r="Z5" s="29" t="s">
        <v>0</v>
      </c>
      <c r="AA5" s="6"/>
      <c r="AB5" s="6"/>
      <c r="AC5" s="6"/>
      <c r="AD5" s="7" t="s">
        <v>1</v>
      </c>
      <c r="AE5" s="7"/>
      <c r="AF5" s="7"/>
      <c r="AG5" s="7"/>
      <c r="AH5" s="7"/>
      <c r="AI5" s="7"/>
      <c r="AJ5" s="202" t="s">
        <v>2</v>
      </c>
      <c r="AK5" s="202" t="s">
        <v>3</v>
      </c>
      <c r="AL5" s="8" t="s">
        <v>4</v>
      </c>
      <c r="AM5" s="8"/>
      <c r="AN5" s="8"/>
      <c r="AO5" s="9" t="s">
        <v>5</v>
      </c>
      <c r="AP5" s="9"/>
      <c r="AQ5" s="9"/>
      <c r="AR5" s="10" t="s">
        <v>6</v>
      </c>
      <c r="AS5" s="11"/>
      <c r="AT5" s="41" t="s">
        <v>0</v>
      </c>
      <c r="AU5" s="14"/>
      <c r="AV5" s="14"/>
      <c r="AW5" s="14"/>
      <c r="AX5" s="15" t="s">
        <v>1</v>
      </c>
      <c r="AY5" s="15"/>
      <c r="AZ5" s="15"/>
      <c r="BA5" s="15"/>
      <c r="BB5" s="15"/>
      <c r="BC5" s="15"/>
      <c r="BD5" s="193" t="s">
        <v>2</v>
      </c>
      <c r="BE5" s="193" t="s">
        <v>3</v>
      </c>
      <c r="BF5" s="16" t="s">
        <v>4</v>
      </c>
      <c r="BG5" s="16"/>
      <c r="BH5" s="16"/>
      <c r="BI5" s="17" t="s">
        <v>5</v>
      </c>
      <c r="BJ5" s="17"/>
      <c r="BK5" s="17"/>
      <c r="BL5" s="18" t="s">
        <v>6</v>
      </c>
      <c r="BM5" s="19"/>
    </row>
    <row r="6" spans="1:65" ht="36.75" thickBot="1" x14ac:dyDescent="0.2">
      <c r="A6" s="200" t="s">
        <v>294</v>
      </c>
      <c r="B6" s="27" t="s">
        <v>287</v>
      </c>
      <c r="C6" s="27" t="s">
        <v>286</v>
      </c>
      <c r="D6" s="27" t="s">
        <v>274</v>
      </c>
      <c r="E6" s="28" t="s">
        <v>275</v>
      </c>
      <c r="F6" s="52" t="s">
        <v>7</v>
      </c>
      <c r="G6" s="53" t="s">
        <v>8</v>
      </c>
      <c r="H6" s="53" t="s">
        <v>9</v>
      </c>
      <c r="I6" s="53" t="s">
        <v>10</v>
      </c>
      <c r="J6" s="54" t="s">
        <v>11</v>
      </c>
      <c r="K6" s="54" t="s">
        <v>12</v>
      </c>
      <c r="L6" s="54" t="s">
        <v>13</v>
      </c>
      <c r="M6" s="54" t="s">
        <v>14</v>
      </c>
      <c r="N6" s="54" t="s">
        <v>15</v>
      </c>
      <c r="O6" s="54" t="s">
        <v>16</v>
      </c>
      <c r="P6" s="204"/>
      <c r="Q6" s="204"/>
      <c r="R6" s="55" t="s">
        <v>17</v>
      </c>
      <c r="S6" s="55" t="s">
        <v>18</v>
      </c>
      <c r="T6" s="55" t="s">
        <v>19</v>
      </c>
      <c r="U6" s="56" t="s">
        <v>20</v>
      </c>
      <c r="V6" s="56" t="s">
        <v>21</v>
      </c>
      <c r="W6" s="56" t="s">
        <v>22</v>
      </c>
      <c r="X6" s="57" t="s">
        <v>23</v>
      </c>
      <c r="Y6" s="58" t="s">
        <v>24</v>
      </c>
      <c r="Z6" s="34" t="s">
        <v>7</v>
      </c>
      <c r="AA6" s="35" t="s">
        <v>8</v>
      </c>
      <c r="AB6" s="35" t="s">
        <v>9</v>
      </c>
      <c r="AC6" s="35" t="s">
        <v>10</v>
      </c>
      <c r="AD6" s="36" t="s">
        <v>11</v>
      </c>
      <c r="AE6" s="36" t="s">
        <v>12</v>
      </c>
      <c r="AF6" s="36" t="s">
        <v>13</v>
      </c>
      <c r="AG6" s="36" t="s">
        <v>14</v>
      </c>
      <c r="AH6" s="36" t="s">
        <v>15</v>
      </c>
      <c r="AI6" s="36" t="s">
        <v>16</v>
      </c>
      <c r="AJ6" s="203"/>
      <c r="AK6" s="203"/>
      <c r="AL6" s="37" t="s">
        <v>17</v>
      </c>
      <c r="AM6" s="37" t="s">
        <v>18</v>
      </c>
      <c r="AN6" s="37" t="s">
        <v>19</v>
      </c>
      <c r="AO6" s="38" t="s">
        <v>20</v>
      </c>
      <c r="AP6" s="38" t="s">
        <v>21</v>
      </c>
      <c r="AQ6" s="38" t="s">
        <v>22</v>
      </c>
      <c r="AR6" s="39" t="s">
        <v>23</v>
      </c>
      <c r="AS6" s="40" t="s">
        <v>24</v>
      </c>
      <c r="AT6" s="42" t="s">
        <v>7</v>
      </c>
      <c r="AU6" s="20" t="s">
        <v>8</v>
      </c>
      <c r="AV6" s="20" t="s">
        <v>9</v>
      </c>
      <c r="AW6" s="20" t="s">
        <v>10</v>
      </c>
      <c r="AX6" s="21" t="s">
        <v>11</v>
      </c>
      <c r="AY6" s="21" t="s">
        <v>12</v>
      </c>
      <c r="AZ6" s="21" t="s">
        <v>13</v>
      </c>
      <c r="BA6" s="21" t="s">
        <v>14</v>
      </c>
      <c r="BB6" s="21" t="s">
        <v>15</v>
      </c>
      <c r="BC6" s="21" t="s">
        <v>16</v>
      </c>
      <c r="BD6" s="193"/>
      <c r="BE6" s="193"/>
      <c r="BF6" s="22" t="s">
        <v>17</v>
      </c>
      <c r="BG6" s="22" t="s">
        <v>18</v>
      </c>
      <c r="BH6" s="22" t="s">
        <v>19</v>
      </c>
      <c r="BI6" s="23" t="s">
        <v>20</v>
      </c>
      <c r="BJ6" s="23" t="s">
        <v>21</v>
      </c>
      <c r="BK6" s="23" t="s">
        <v>22</v>
      </c>
      <c r="BL6" s="24" t="s">
        <v>23</v>
      </c>
      <c r="BM6" s="25" t="s">
        <v>24</v>
      </c>
    </row>
    <row r="7" spans="1:65" ht="12.75" thickBot="1" x14ac:dyDescent="0.2">
      <c r="A7" s="201"/>
      <c r="B7" s="71">
        <f>COUNTIF(B8:B30,"&gt;0")</f>
        <v>9</v>
      </c>
      <c r="C7" s="30" t="s">
        <v>277</v>
      </c>
      <c r="D7" s="30" t="s">
        <v>277</v>
      </c>
      <c r="E7" s="33" t="s">
        <v>282</v>
      </c>
      <c r="F7" s="59" t="s">
        <v>283</v>
      </c>
      <c r="G7" s="60" t="s">
        <v>283</v>
      </c>
      <c r="H7" s="60" t="s">
        <v>283</v>
      </c>
      <c r="I7" s="60" t="s">
        <v>283</v>
      </c>
      <c r="J7" s="61" t="s">
        <v>283</v>
      </c>
      <c r="K7" s="61" t="s">
        <v>283</v>
      </c>
      <c r="L7" s="61" t="s">
        <v>283</v>
      </c>
      <c r="M7" s="61" t="s">
        <v>283</v>
      </c>
      <c r="N7" s="61" t="s">
        <v>283</v>
      </c>
      <c r="O7" s="61" t="s">
        <v>283</v>
      </c>
      <c r="P7" s="62" t="s">
        <v>283</v>
      </c>
      <c r="Q7" s="62" t="s">
        <v>283</v>
      </c>
      <c r="R7" s="63" t="s">
        <v>283</v>
      </c>
      <c r="S7" s="63" t="s">
        <v>283</v>
      </c>
      <c r="T7" s="63" t="s">
        <v>283</v>
      </c>
      <c r="U7" s="64" t="s">
        <v>283</v>
      </c>
      <c r="V7" s="64" t="s">
        <v>283</v>
      </c>
      <c r="W7" s="64" t="s">
        <v>283</v>
      </c>
      <c r="X7" s="65" t="s">
        <v>283</v>
      </c>
      <c r="Y7" s="66" t="s">
        <v>283</v>
      </c>
      <c r="Z7" s="172">
        <v>1</v>
      </c>
      <c r="AA7" s="173">
        <v>3</v>
      </c>
      <c r="AB7" s="173" t="s">
        <v>282</v>
      </c>
      <c r="AC7" s="173" t="s">
        <v>282</v>
      </c>
      <c r="AD7" s="173" t="s">
        <v>282</v>
      </c>
      <c r="AE7" s="173">
        <v>2</v>
      </c>
      <c r="AF7" s="173" t="s">
        <v>281</v>
      </c>
      <c r="AG7" s="173" t="s">
        <v>281</v>
      </c>
      <c r="AH7" s="173" t="s">
        <v>281</v>
      </c>
      <c r="AI7" s="173" t="s">
        <v>281</v>
      </c>
      <c r="AJ7" s="173">
        <v>2</v>
      </c>
      <c r="AK7" s="173">
        <v>4</v>
      </c>
      <c r="AL7" s="173" t="s">
        <v>281</v>
      </c>
      <c r="AM7" s="173" t="s">
        <v>281</v>
      </c>
      <c r="AN7" s="173">
        <v>1</v>
      </c>
      <c r="AO7" s="173" t="s">
        <v>280</v>
      </c>
      <c r="AP7" s="173" t="s">
        <v>280</v>
      </c>
      <c r="AQ7" s="173" t="s">
        <v>282</v>
      </c>
      <c r="AR7" s="173" t="s">
        <v>282</v>
      </c>
      <c r="AS7" s="174" t="s">
        <v>281</v>
      </c>
      <c r="AT7" s="72">
        <f t="shared" ref="AT7:BM7" si="0">COUNTIF(AT8:AT30,"&gt;0")</f>
        <v>4</v>
      </c>
      <c r="AU7" s="73">
        <f t="shared" si="0"/>
        <v>3</v>
      </c>
      <c r="AV7" s="73">
        <f t="shared" si="0"/>
        <v>0</v>
      </c>
      <c r="AW7" s="73">
        <f t="shared" si="0"/>
        <v>0</v>
      </c>
      <c r="AX7" s="73">
        <f t="shared" si="0"/>
        <v>0</v>
      </c>
      <c r="AY7" s="73">
        <f t="shared" si="0"/>
        <v>6</v>
      </c>
      <c r="AZ7" s="73">
        <f t="shared" si="0"/>
        <v>0</v>
      </c>
      <c r="BA7" s="73">
        <f t="shared" si="0"/>
        <v>0</v>
      </c>
      <c r="BB7" s="73">
        <f t="shared" si="0"/>
        <v>0</v>
      </c>
      <c r="BC7" s="73">
        <f t="shared" si="0"/>
        <v>0</v>
      </c>
      <c r="BD7" s="73">
        <f t="shared" si="0"/>
        <v>2</v>
      </c>
      <c r="BE7" s="73">
        <f t="shared" si="0"/>
        <v>3</v>
      </c>
      <c r="BF7" s="73">
        <f t="shared" si="0"/>
        <v>0</v>
      </c>
      <c r="BG7" s="73">
        <f t="shared" si="0"/>
        <v>0</v>
      </c>
      <c r="BH7" s="73">
        <f t="shared" si="0"/>
        <v>1</v>
      </c>
      <c r="BI7" s="73">
        <f t="shared" si="0"/>
        <v>0</v>
      </c>
      <c r="BJ7" s="73">
        <f t="shared" si="0"/>
        <v>0</v>
      </c>
      <c r="BK7" s="73">
        <f t="shared" si="0"/>
        <v>0</v>
      </c>
      <c r="BL7" s="73">
        <f t="shared" si="0"/>
        <v>0</v>
      </c>
      <c r="BM7" s="74">
        <f t="shared" si="0"/>
        <v>0</v>
      </c>
    </row>
    <row r="8" spans="1:65" x14ac:dyDescent="0.15">
      <c r="A8" s="184" t="s">
        <v>272</v>
      </c>
      <c r="B8" s="103">
        <v>7</v>
      </c>
      <c r="C8" s="75">
        <f>IF(OR($A8="",$B8="-"),"-",
IF(B$7=1,(标准分上限*VLOOKUP(B$7,{0,0.8;4,1;11,1.2;21,1.5},2)-标准分上限*(1-IF(B$7&lt;4,70%,100%)))/2+标准分上限*(1-IF(B$7&lt;4,70%,100%)),
ROUND((B$7-$B8)/(B$7-1)*(标准分上限*VLOOKUP(B$7,{0,0.8;4,1;11,1.2;21,1.5},2)-标准分上限*(1-IF(B$7&lt;4,70%,100%)))+标准分上限*(1-IF(B$7&lt;4,70%,100%)),2)))</f>
        <v>2.5</v>
      </c>
      <c r="D8" s="76">
        <f t="shared" ref="D8:D30" si="1">IFERROR(RANK($E8,$E$8:$E$30),"-")</f>
        <v>7</v>
      </c>
      <c r="E8" s="77">
        <f t="shared" ref="E8:E30" si="2">IF(A8="-","-",SUMPRODUCT($Z$7:$AS$7,$Z8:$AS8)/SUMIFS($Z$7:$AS$7,$Z8:$AS8,"&lt;&gt;-"))</f>
        <v>4.9574999999999996</v>
      </c>
      <c r="F8" s="78">
        <f t="shared" ref="F8:F30" si="3">IFERROR(RANK(AT8,AT$8:AT$30),"-")</f>
        <v>3</v>
      </c>
      <c r="G8" s="79">
        <f t="shared" ref="G8:G30" si="4">IFERROR(RANK(AU8,AU$8:AU$30),"-")</f>
        <v>2</v>
      </c>
      <c r="H8" s="79" t="str">
        <f t="shared" ref="H8:H30" si="5">IFERROR(RANK(AV8,AV$8:AV$30),"-")</f>
        <v>-</v>
      </c>
      <c r="I8" s="79" t="str">
        <f t="shared" ref="I8:I30" si="6">IFERROR(RANK(AW8,AW$8:AW$30),"-")</f>
        <v>-</v>
      </c>
      <c r="J8" s="79" t="str">
        <f t="shared" ref="J8:J30" si="7">IFERROR(RANK(AX8,AX$8:AX$30),"-")</f>
        <v>-</v>
      </c>
      <c r="K8" s="79" t="str">
        <f t="shared" ref="K8:K30" si="8">IFERROR(RANK(AY8,AY$8:AY$30),"-")</f>
        <v>-</v>
      </c>
      <c r="L8" s="79" t="str">
        <f t="shared" ref="L8:L30" si="9">IFERROR(RANK(AZ8,AZ$8:AZ$30),"-")</f>
        <v>-</v>
      </c>
      <c r="M8" s="79" t="str">
        <f t="shared" ref="M8:M30" si="10">IFERROR(RANK(BA8,BA$8:BA$30),"-")</f>
        <v>-</v>
      </c>
      <c r="N8" s="79" t="str">
        <f t="shared" ref="N8:N30" si="11">IFERROR(RANK(BB8,BB$8:BB$30),"-")</f>
        <v>-</v>
      </c>
      <c r="O8" s="79" t="str">
        <f t="shared" ref="O8:O30" si="12">IFERROR(RANK(BC8,BC$8:BC$30),"-")</f>
        <v>-</v>
      </c>
      <c r="P8" s="79" t="str">
        <f t="shared" ref="P8:P30" si="13">IFERROR(RANK(BD8,BD$8:BD$30),"-")</f>
        <v>-</v>
      </c>
      <c r="Q8" s="79" t="str">
        <f t="shared" ref="Q8:Q30" si="14">IFERROR(RANK(BE8,BE$8:BE$30),"-")</f>
        <v>-</v>
      </c>
      <c r="R8" s="79" t="str">
        <f t="shared" ref="R8:R30" si="15">IFERROR(RANK(BF8,BF$8:BF$30),"-")</f>
        <v>-</v>
      </c>
      <c r="S8" s="79" t="str">
        <f t="shared" ref="S8:S30" si="16">IFERROR(RANK(BG8,BG$8:BG$30),"-")</f>
        <v>-</v>
      </c>
      <c r="T8" s="79" t="str">
        <f t="shared" ref="T8:T30" si="17">IFERROR(RANK(BH8,BH$8:BH$30),"-")</f>
        <v>-</v>
      </c>
      <c r="U8" s="79" t="str">
        <f t="shared" ref="U8:U30" si="18">IFERROR(RANK(BI8,BI$8:BI$30),"-")</f>
        <v>-</v>
      </c>
      <c r="V8" s="79" t="str">
        <f t="shared" ref="V8:V30" si="19">IFERROR(RANK(BJ8,BJ$8:BJ$30),"-")</f>
        <v>-</v>
      </c>
      <c r="W8" s="79" t="str">
        <f t="shared" ref="W8:W30" si="20">IFERROR(RANK(BK8,BK$8:BK$30),"-")</f>
        <v>-</v>
      </c>
      <c r="X8" s="79" t="str">
        <f t="shared" ref="X8:X30" si="21">IFERROR(RANK(BL8,BL$8:BL$30),"-")</f>
        <v>-</v>
      </c>
      <c r="Y8" s="80" t="str">
        <f t="shared" ref="Y8:Y30" si="22">IFERROR(RANK(BM8,BM$8:BM$30),"-")</f>
        <v>-</v>
      </c>
      <c r="Z8" s="81">
        <f>IF(OR($A8="",AT8="-"),"-",
IF(AT$7=1,(标准分上限*VLOOKUP(AT$7,{0,0.8;4,1;11,1.2;21,1.5},2)-标准分上限*(1-IF(AT$7&lt;4,70%,100%)))/2+标准分上限*(1-IF(AT$7&lt;4,70%,100%)),
ROUND((AT$7-IFERROR(RANK(AT8,AT$8:AT$30),AT$7))/(AT$7-1)*(标准分上限*VLOOKUP(AT$7,{0,0.8;4,1;11,1.2;21,1.5},2)-标准分上限*(1-IF(AT$7&lt;4,70%,100%)))+标准分上限*(1-IF(AT$7&lt;4,70%,100%)),2)))</f>
        <v>3.33</v>
      </c>
      <c r="AA8" s="82">
        <f>IF(OR($A8="",AU8="-"),"-",
IF(AU$7=1,(标准分上限*VLOOKUP(AU$7,{0,0.8;4,1;11,1.2;21,1.5},2)-标准分上限*(1-IF(AU$7&lt;4,70%,100%)))/2+标准分上限*(1-IF(AU$7&lt;4,70%,100%)),
ROUND((AU$7-IFERROR(RANK(AU8,AU$8:AU$30),AU$7))/(AU$7-1)*(标准分上限*VLOOKUP(AU$7,{0,0.8;4,1;11,1.2;21,1.5},2)-标准分上限*(1-IF(AU$7&lt;4,70%,100%)))+标准分上限*(1-IF(AU$7&lt;4,70%,100%)),2)))</f>
        <v>5.5</v>
      </c>
      <c r="AB8" s="82" t="str">
        <f>IF(OR($A8="",AV8="-"),"-",
IF(AV$7=1,(标准分上限*VLOOKUP(AV$7,{0,0.8;4,1;11,1.2;21,1.5},2)-标准分上限*(1-IF(AV$7&lt;4,70%,100%)))/2+标准分上限*(1-IF(AV$7&lt;4,70%,100%)),
ROUND((AV$7-IFERROR(RANK(AV8,AV$8:AV$30),AV$7))/(AV$7-1)*(标准分上限*VLOOKUP(AV$7,{0,0.8;4,1;11,1.2;21,1.5},2)-标准分上限*(1-IF(AV$7&lt;4,70%,100%)))+标准分上限*(1-IF(AV$7&lt;4,70%,100%)),2)))</f>
        <v>-</v>
      </c>
      <c r="AC8" s="82" t="str">
        <f>IF(OR($A8="",AW8="-"),"-",
IF(AW$7=1,(标准分上限*VLOOKUP(AW$7,{0,0.8;4,1;11,1.2;21,1.5},2)-标准分上限*(1-IF(AW$7&lt;4,70%,100%)))/2+标准分上限*(1-IF(AW$7&lt;4,70%,100%)),
ROUND((AW$7-IFERROR(RANK(AW8,AW$8:AW$30),AW$7))/(AW$7-1)*(标准分上限*VLOOKUP(AW$7,{0,0.8;4,1;11,1.2;21,1.5},2)-标准分上限*(1-IF(AW$7&lt;4,70%,100%)))+标准分上限*(1-IF(AW$7&lt;4,70%,100%)),2)))</f>
        <v>-</v>
      </c>
      <c r="AD8" s="82" t="str">
        <f>IF(OR($A8="",AX8="-"),"-",
IF(AX$7=1,(标准分上限*VLOOKUP(AX$7,{0,0.8;4,1;11,1.2;21,1.5},2)-标准分上限*(1-IF(AX$7&lt;4,70%,100%)))/2+标准分上限*(1-IF(AX$7&lt;4,70%,100%)),
ROUND((AX$7-IFERROR(RANK(AX8,AX$8:AX$30),AX$7))/(AX$7-1)*(标准分上限*VLOOKUP(AX$7,{0,0.8;4,1;11,1.2;21,1.5},2)-标准分上限*(1-IF(AX$7&lt;4,70%,100%)))+标准分上限*(1-IF(AX$7&lt;4,70%,100%)),2)))</f>
        <v>-</v>
      </c>
      <c r="AE8" s="82" t="str">
        <f>IF(OR($A8="",AY8="-"),"-",
IF(AY$7=1,(标准分上限*VLOOKUP(AY$7,{0,0.8;4,1;11,1.2;21,1.5},2)-标准分上限*(1-IF(AY$7&lt;4,70%,100%)))/2+标准分上限*(1-IF(AY$7&lt;4,70%,100%)),
ROUND((AY$7-IFERROR(RANK(AY8,AY$8:AY$30),AY$7))/(AY$7-1)*(标准分上限*VLOOKUP(AY$7,{0,0.8;4,1;11,1.2;21,1.5},2)-标准分上限*(1-IF(AY$7&lt;4,70%,100%)))+标准分上限*(1-IF(AY$7&lt;4,70%,100%)),2)))</f>
        <v>-</v>
      </c>
      <c r="AF8" s="82" t="str">
        <f>IF(OR($A8="",AZ8="-"),"-",
IF(AZ$7=1,(标准分上限*VLOOKUP(AZ$7,{0,0.8;4,1;11,1.2;21,1.5},2)-标准分上限*(1-IF(AZ$7&lt;4,70%,100%)))/2+标准分上限*(1-IF(AZ$7&lt;4,70%,100%)),
ROUND((AZ$7-IFERROR(RANK(AZ8,AZ$8:AZ$30),AZ$7))/(AZ$7-1)*(标准分上限*VLOOKUP(AZ$7,{0,0.8;4,1;11,1.2;21,1.5},2)-标准分上限*(1-IF(AZ$7&lt;4,70%,100%)))+标准分上限*(1-IF(AZ$7&lt;4,70%,100%)),2)))</f>
        <v>-</v>
      </c>
      <c r="AG8" s="82" t="str">
        <f>IF(OR($A8="",BA8="-"),"-",
IF(BA$7=1,(标准分上限*VLOOKUP(BA$7,{0,0.8;4,1;11,1.2;21,1.5},2)-标准分上限*(1-IF(BA$7&lt;4,70%,100%)))/2+标准分上限*(1-IF(BA$7&lt;4,70%,100%)),
ROUND((BA$7-IFERROR(RANK(BA8,BA$8:BA$30),BA$7))/(BA$7-1)*(标准分上限*VLOOKUP(BA$7,{0,0.8;4,1;11,1.2;21,1.5},2)-标准分上限*(1-IF(BA$7&lt;4,70%,100%)))+标准分上限*(1-IF(BA$7&lt;4,70%,100%)),2)))</f>
        <v>-</v>
      </c>
      <c r="AH8" s="82" t="str">
        <f>IF(OR($A8="",BB8="-"),"-",
IF(BB$7=1,(标准分上限*VLOOKUP(BB$7,{0,0.8;4,1;11,1.2;21,1.5},2)-标准分上限*(1-IF(BB$7&lt;4,70%,100%)))/2+标准分上限*(1-IF(BB$7&lt;4,70%,100%)),
ROUND((BB$7-IFERROR(RANK(BB8,BB$8:BB$30),BB$7))/(BB$7-1)*(标准分上限*VLOOKUP(BB$7,{0,0.8;4,1;11,1.2;21,1.5},2)-标准分上限*(1-IF(BB$7&lt;4,70%,100%)))+标准分上限*(1-IF(BB$7&lt;4,70%,100%)),2)))</f>
        <v>-</v>
      </c>
      <c r="AI8" s="82" t="str">
        <f>IF(OR($A8="",BC8="-"),"-",
IF(BC$7=1,(标准分上限*VLOOKUP(BC$7,{0,0.8;4,1;11,1.2;21,1.5},2)-标准分上限*(1-IF(BC$7&lt;4,70%,100%)))/2+标准分上限*(1-IF(BC$7&lt;4,70%,100%)),
ROUND((BC$7-IFERROR(RANK(BC8,BC$8:BC$30),BC$7))/(BC$7-1)*(标准分上限*VLOOKUP(BC$7,{0,0.8;4,1;11,1.2;21,1.5},2)-标准分上限*(1-IF(BC$7&lt;4,70%,100%)))+标准分上限*(1-IF(BC$7&lt;4,70%,100%)),2)))</f>
        <v>-</v>
      </c>
      <c r="AJ8" s="82" t="str">
        <f>IF(OR($A8="",BD8="-"),"-",
IF(BD$7=1,(标准分上限*VLOOKUP(BD$7,{0,0.8;4,1;11,1.2;21,1.5},2)-标准分上限*(1-IF(BD$7&lt;4,70%,100%)))/2+标准分上限*(1-IF(BD$7&lt;4,70%,100%)),
ROUND((BD$7-IFERROR(RANK(BD8,BD$8:BD$30),BD$7))/(BD$7-1)*(标准分上限*VLOOKUP(BD$7,{0,0.8;4,1;11,1.2;21,1.5},2)-标准分上限*(1-IF(BD$7&lt;4,70%,100%)))+标准分上限*(1-IF(BD$7&lt;4,70%,100%)),2)))</f>
        <v>-</v>
      </c>
      <c r="AK8" s="82" t="str">
        <f>IF(OR($A8="",BE8="-"),"-",
IF(BE$7=1,(标准分上限*VLOOKUP(BE$7,{0,0.8;4,1;11,1.2;21,1.5},2)-标准分上限*(1-IF(BE$7&lt;4,70%,100%)))/2+标准分上限*(1-IF(BE$7&lt;4,70%,100%)),
ROUND((BE$7-IFERROR(RANK(BE8,BE$8:BE$30),BE$7))/(BE$7-1)*(标准分上限*VLOOKUP(BE$7,{0,0.8;4,1;11,1.2;21,1.5},2)-标准分上限*(1-IF(BE$7&lt;4,70%,100%)))+标准分上限*(1-IF(BE$7&lt;4,70%,100%)),2)))</f>
        <v>-</v>
      </c>
      <c r="AL8" s="82" t="str">
        <f>IF(OR($A8="",BF8="-"),"-",
IF(BF$7=1,(标准分上限*VLOOKUP(BF$7,{0,0.8;4,1;11,1.2;21,1.5},2)-标准分上限*(1-IF(BF$7&lt;4,70%,100%)))/2+标准分上限*(1-IF(BF$7&lt;4,70%,100%)),
ROUND((BF$7-IFERROR(RANK(BF8,BF$8:BF$30),BF$7))/(BF$7-1)*(标准分上限*VLOOKUP(BF$7,{0,0.8;4,1;11,1.2;21,1.5},2)-标准分上限*(1-IF(BF$7&lt;4,70%,100%)))+标准分上限*(1-IF(BF$7&lt;4,70%,100%)),2)))</f>
        <v>-</v>
      </c>
      <c r="AM8" s="82" t="str">
        <f>IF(OR($A8="",BG8="-"),"-",
IF(BG$7=1,(标准分上限*VLOOKUP(BG$7,{0,0.8;4,1;11,1.2;21,1.5},2)-标准分上限*(1-IF(BG$7&lt;4,70%,100%)))/2+标准分上限*(1-IF(BG$7&lt;4,70%,100%)),
ROUND((BG$7-IFERROR(RANK(BG8,BG$8:BG$30),BG$7))/(BG$7-1)*(标准分上限*VLOOKUP(BG$7,{0,0.8;4,1;11,1.2;21,1.5},2)-标准分上限*(1-IF(BG$7&lt;4,70%,100%)))+标准分上限*(1-IF(BG$7&lt;4,70%,100%)),2)))</f>
        <v>-</v>
      </c>
      <c r="AN8" s="82" t="str">
        <f>IF(OR($A8="",BH8="-"),"-",
IF(BH$7=1,(标准分上限*VLOOKUP(BH$7,{0,0.8;4,1;11,1.2;21,1.5},2)-标准分上限*(1-IF(BH$7&lt;4,70%,100%)))/2+标准分上限*(1-IF(BH$7&lt;4,70%,100%)),
ROUND((BH$7-IFERROR(RANK(BH8,BH$8:BH$30),BH$7))/(BH$7-1)*(标准分上限*VLOOKUP(BH$7,{0,0.8;4,1;11,1.2;21,1.5},2)-标准分上限*(1-IF(BH$7&lt;4,70%,100%)))+标准分上限*(1-IF(BH$7&lt;4,70%,100%)),2)))</f>
        <v>-</v>
      </c>
      <c r="AO8" s="82" t="str">
        <f>IF(OR($A8="",BI8="-"),"-",
IF(BI$7=1,(标准分上限*VLOOKUP(BI$7,{0,0.8;4,1;11,1.2;21,1.5},2)-标准分上限*(1-IF(BI$7&lt;4,70%,100%)))/2+标准分上限*(1-IF(BI$7&lt;4,70%,100%)),
ROUND((BI$7-IFERROR(RANK(BI8,BI$8:BI$30),BI$7))/(BI$7-1)*(标准分上限*VLOOKUP(BI$7,{0,0.8;4,1;11,1.2;21,1.5},2)-标准分上限*(1-IF(BI$7&lt;4,70%,100%)))+标准分上限*(1-IF(BI$7&lt;4,70%,100%)),2)))</f>
        <v>-</v>
      </c>
      <c r="AP8" s="82" t="str">
        <f>IF(OR($A8="",BJ8="-"),"-",
IF(BJ$7=1,(标准分上限*VLOOKUP(BJ$7,{0,0.8;4,1;11,1.2;21,1.5},2)-标准分上限*(1-IF(BJ$7&lt;4,70%,100%)))/2+标准分上限*(1-IF(BJ$7&lt;4,70%,100%)),
ROUND((BJ$7-IFERROR(RANK(BJ8,BJ$8:BJ$30),BJ$7))/(BJ$7-1)*(标准分上限*VLOOKUP(BJ$7,{0,0.8;4,1;11,1.2;21,1.5},2)-标准分上限*(1-IF(BJ$7&lt;4,70%,100%)))+标准分上限*(1-IF(BJ$7&lt;4,70%,100%)),2)))</f>
        <v>-</v>
      </c>
      <c r="AQ8" s="82" t="str">
        <f>IF(OR($A8="",BK8="-"),"-",
IF(BK$7=1,(标准分上限*VLOOKUP(BK$7,{0,0.8;4,1;11,1.2;21,1.5},2)-标准分上限*(1-IF(BK$7&lt;4,70%,100%)))/2+标准分上限*(1-IF(BK$7&lt;4,70%,100%)),
ROUND((BK$7-IFERROR(RANK(BK8,BK$8:BK$30),BK$7))/(BK$7-1)*(标准分上限*VLOOKUP(BK$7,{0,0.8;4,1;11,1.2;21,1.5},2)-标准分上限*(1-IF(BK$7&lt;4,70%,100%)))+标准分上限*(1-IF(BK$7&lt;4,70%,100%)),2)))</f>
        <v>-</v>
      </c>
      <c r="AR8" s="82" t="str">
        <f>IF(OR($A8="",BL8="-"),"-",
IF(BL$7=1,(标准分上限*VLOOKUP(BL$7,{0,0.8;4,1;11,1.2;21,1.5},2)-标准分上限*(1-IF(BL$7&lt;4,70%,100%)))/2+标准分上限*(1-IF(BL$7&lt;4,70%,100%)),
ROUND((BL$7-IFERROR(RANK(BL8,BL$8:BL$30),BL$7))/(BL$7-1)*(标准分上限*VLOOKUP(BL$7,{0,0.8;4,1;11,1.2;21,1.5},2)-标准分上限*(1-IF(BL$7&lt;4,70%,100%)))+标准分上限*(1-IF(BL$7&lt;4,70%,100%)),2)))</f>
        <v>-</v>
      </c>
      <c r="AS8" s="83" t="str">
        <f>IF(OR($A8="",BM8="-"),"-",
IF(BM$7=1,(标准分上限*VLOOKUP(BM$7,{0,0.8;4,1;11,1.2;21,1.5},2)-标准分上限*(1-IF(BM$7&lt;4,70%,100%)))/2+标准分上限*(1-IF(BM$7&lt;4,70%,100%)),
ROUND((BM$7-IFERROR(RANK(BM8,BM$8:BM$30),BM$7))/(BM$7-1)*(标准分上限*VLOOKUP(BM$7,{0,0.8;4,1;11,1.2;21,1.5},2)-标准分上限*(1-IF(BM$7&lt;4,70%,100%)))+标准分上限*(1-IF(BM$7&lt;4,70%,100%)),2)))</f>
        <v>-</v>
      </c>
      <c r="AT8" s="106">
        <v>99</v>
      </c>
      <c r="AU8" s="107">
        <v>92</v>
      </c>
      <c r="AV8" s="107" t="s">
        <v>290</v>
      </c>
      <c r="AW8" s="107" t="s">
        <v>290</v>
      </c>
      <c r="AX8" s="107" t="s">
        <v>290</v>
      </c>
      <c r="AY8" s="107" t="s">
        <v>290</v>
      </c>
      <c r="AZ8" s="107" t="s">
        <v>290</v>
      </c>
      <c r="BA8" s="107" t="s">
        <v>290</v>
      </c>
      <c r="BB8" s="107" t="s">
        <v>291</v>
      </c>
      <c r="BC8" s="107" t="s">
        <v>291</v>
      </c>
      <c r="BD8" s="107" t="s">
        <v>291</v>
      </c>
      <c r="BE8" s="107" t="s">
        <v>290</v>
      </c>
      <c r="BF8" s="107" t="s">
        <v>290</v>
      </c>
      <c r="BG8" s="107" t="s">
        <v>290</v>
      </c>
      <c r="BH8" s="107" t="s">
        <v>290</v>
      </c>
      <c r="BI8" s="107" t="s">
        <v>290</v>
      </c>
      <c r="BJ8" s="107" t="s">
        <v>290</v>
      </c>
      <c r="BK8" s="107" t="s">
        <v>290</v>
      </c>
      <c r="BL8" s="107" t="s">
        <v>290</v>
      </c>
      <c r="BM8" s="108" t="s">
        <v>291</v>
      </c>
    </row>
    <row r="9" spans="1:65" x14ac:dyDescent="0.15">
      <c r="A9" s="181" t="s">
        <v>269</v>
      </c>
      <c r="B9" s="104">
        <v>6</v>
      </c>
      <c r="C9" s="84">
        <f>IF(OR($A9="",$B9="-"),"-",
IF(B$7=1,(标准分上限*VLOOKUP(B$7,{0,0.8;4,1;11,1.2;21,1.5},2)-标准分上限*(1-IF(B$7&lt;4,70%,100%)))/2+标准分上限*(1-IF(B$7&lt;4,70%,100%)),
ROUND((B$7-$B9)/(B$7-1)*(标准分上限*VLOOKUP(B$7,{0,0.8;4,1;11,1.2;21,1.5},2)-标准分上限*(1-IF(B$7&lt;4,70%,100%)))+标准分上限*(1-IF(B$7&lt;4,70%,100%)),2)))</f>
        <v>3.75</v>
      </c>
      <c r="D9" s="85">
        <f t="shared" si="1"/>
        <v>6</v>
      </c>
      <c r="E9" s="86">
        <f t="shared" si="2"/>
        <v>5</v>
      </c>
      <c r="F9" s="87" t="str">
        <f t="shared" si="3"/>
        <v>-</v>
      </c>
      <c r="G9" s="88" t="str">
        <f t="shared" si="4"/>
        <v>-</v>
      </c>
      <c r="H9" s="88" t="str">
        <f t="shared" si="5"/>
        <v>-</v>
      </c>
      <c r="I9" s="88" t="str">
        <f t="shared" si="6"/>
        <v>-</v>
      </c>
      <c r="J9" s="88" t="str">
        <f t="shared" si="7"/>
        <v>-</v>
      </c>
      <c r="K9" s="88">
        <f t="shared" si="8"/>
        <v>5</v>
      </c>
      <c r="L9" s="88" t="str">
        <f t="shared" si="9"/>
        <v>-</v>
      </c>
      <c r="M9" s="88" t="str">
        <f t="shared" si="10"/>
        <v>-</v>
      </c>
      <c r="N9" s="88" t="str">
        <f t="shared" si="11"/>
        <v>-</v>
      </c>
      <c r="O9" s="88" t="str">
        <f t="shared" si="12"/>
        <v>-</v>
      </c>
      <c r="P9" s="88">
        <f t="shared" si="13"/>
        <v>1</v>
      </c>
      <c r="Q9" s="88" t="str">
        <f t="shared" si="14"/>
        <v>-</v>
      </c>
      <c r="R9" s="88" t="str">
        <f t="shared" si="15"/>
        <v>-</v>
      </c>
      <c r="S9" s="88" t="str">
        <f t="shared" si="16"/>
        <v>-</v>
      </c>
      <c r="T9" s="88" t="str">
        <f t="shared" si="17"/>
        <v>-</v>
      </c>
      <c r="U9" s="88" t="str">
        <f t="shared" si="18"/>
        <v>-</v>
      </c>
      <c r="V9" s="88" t="str">
        <f t="shared" si="19"/>
        <v>-</v>
      </c>
      <c r="W9" s="88" t="str">
        <f t="shared" si="20"/>
        <v>-</v>
      </c>
      <c r="X9" s="88" t="str">
        <f t="shared" si="21"/>
        <v>-</v>
      </c>
      <c r="Y9" s="89" t="str">
        <f t="shared" si="22"/>
        <v>-</v>
      </c>
      <c r="Z9" s="90" t="str">
        <f>IF(OR($A9="",AT9="-"),"-",
IF(AT$7=1,(标准分上限*VLOOKUP(AT$7,{0,0.8;4,1;11,1.2;21,1.5},2)-标准分上限*(1-IF(AT$7&lt;4,70%,100%)))/2+标准分上限*(1-IF(AT$7&lt;4,70%,100%)),
ROUND((AT$7-IFERROR(RANK(AT9,AT$8:AT$30),AT$7))/(AT$7-1)*(标准分上限*VLOOKUP(AT$7,{0,0.8;4,1;11,1.2;21,1.5},2)-标准分上限*(1-IF(AT$7&lt;4,70%,100%)))+标准分上限*(1-IF(AT$7&lt;4,70%,100%)),2)))</f>
        <v>-</v>
      </c>
      <c r="AA9" s="91" t="str">
        <f>IF(OR($A9="",AU9="-"),"-",
IF(AU$7=1,(标准分上限*VLOOKUP(AU$7,{0,0.8;4,1;11,1.2;21,1.5},2)-标准分上限*(1-IF(AU$7&lt;4,70%,100%)))/2+标准分上限*(1-IF(AU$7&lt;4,70%,100%)),
ROUND((AU$7-IFERROR(RANK(AU9,AU$8:AU$30),AU$7))/(AU$7-1)*(标准分上限*VLOOKUP(AU$7,{0,0.8;4,1;11,1.2;21,1.5},2)-标准分上限*(1-IF(AU$7&lt;4,70%,100%)))+标准分上限*(1-IF(AU$7&lt;4,70%,100%)),2)))</f>
        <v>-</v>
      </c>
      <c r="AB9" s="91" t="str">
        <f>IF(OR($A9="",AV9="-"),"-",
IF(AV$7=1,(标准分上限*VLOOKUP(AV$7,{0,0.8;4,1;11,1.2;21,1.5},2)-标准分上限*(1-IF(AV$7&lt;4,70%,100%)))/2+标准分上限*(1-IF(AV$7&lt;4,70%,100%)),
ROUND((AV$7-IFERROR(RANK(AV9,AV$8:AV$30),AV$7))/(AV$7-1)*(标准分上限*VLOOKUP(AV$7,{0,0.8;4,1;11,1.2;21,1.5},2)-标准分上限*(1-IF(AV$7&lt;4,70%,100%)))+标准分上限*(1-IF(AV$7&lt;4,70%,100%)),2)))</f>
        <v>-</v>
      </c>
      <c r="AC9" s="91" t="str">
        <f>IF(OR($A9="",AW9="-"),"-",
IF(AW$7=1,(标准分上限*VLOOKUP(AW$7,{0,0.8;4,1;11,1.2;21,1.5},2)-标准分上限*(1-IF(AW$7&lt;4,70%,100%)))/2+标准分上限*(1-IF(AW$7&lt;4,70%,100%)),
ROUND((AW$7-IFERROR(RANK(AW9,AW$8:AW$30),AW$7))/(AW$7-1)*(标准分上限*VLOOKUP(AW$7,{0,0.8;4,1;11,1.2;21,1.5},2)-标准分上限*(1-IF(AW$7&lt;4,70%,100%)))+标准分上限*(1-IF(AW$7&lt;4,70%,100%)),2)))</f>
        <v>-</v>
      </c>
      <c r="AD9" s="91" t="str">
        <f>IF(OR($A9="",AX9="-"),"-",
IF(AX$7=1,(标准分上限*VLOOKUP(AX$7,{0,0.8;4,1;11,1.2;21,1.5},2)-标准分上限*(1-IF(AX$7&lt;4,70%,100%)))/2+标准分上限*(1-IF(AX$7&lt;4,70%,100%)),
ROUND((AX$7-IFERROR(RANK(AX9,AX$8:AX$30),AX$7))/(AX$7-1)*(标准分上限*VLOOKUP(AX$7,{0,0.8;4,1;11,1.2;21,1.5},2)-标准分上限*(1-IF(AX$7&lt;4,70%,100%)))+标准分上限*(1-IF(AX$7&lt;4,70%,100%)),2)))</f>
        <v>-</v>
      </c>
      <c r="AE9" s="91">
        <f>IF(OR($A9="",AY9="-"),"-",
IF(AY$7=1,(标准分上限*VLOOKUP(AY$7,{0,0.8;4,1;11,1.2;21,1.5},2)-标准分上限*(1-IF(AY$7&lt;4,70%,100%)))/2+标准分上限*(1-IF(AY$7&lt;4,70%,100%)),
ROUND((AY$7-IFERROR(RANK(AY9,AY$8:AY$30),AY$7))/(AY$7-1)*(标准分上限*VLOOKUP(AY$7,{0,0.8;4,1;11,1.2;21,1.5},2)-标准分上限*(1-IF(AY$7&lt;4,70%,100%)))+标准分上限*(1-IF(AY$7&lt;4,70%,100%)),2)))</f>
        <v>2</v>
      </c>
      <c r="AF9" s="91" t="str">
        <f>IF(OR($A9="",AZ9="-"),"-",
IF(AZ$7=1,(标准分上限*VLOOKUP(AZ$7,{0,0.8;4,1;11,1.2;21,1.5},2)-标准分上限*(1-IF(AZ$7&lt;4,70%,100%)))/2+标准分上限*(1-IF(AZ$7&lt;4,70%,100%)),
ROUND((AZ$7-IFERROR(RANK(AZ9,AZ$8:AZ$30),AZ$7))/(AZ$7-1)*(标准分上限*VLOOKUP(AZ$7,{0,0.8;4,1;11,1.2;21,1.5},2)-标准分上限*(1-IF(AZ$7&lt;4,70%,100%)))+标准分上限*(1-IF(AZ$7&lt;4,70%,100%)),2)))</f>
        <v>-</v>
      </c>
      <c r="AG9" s="91" t="str">
        <f>IF(OR($A9="",BA9="-"),"-",
IF(BA$7=1,(标准分上限*VLOOKUP(BA$7,{0,0.8;4,1;11,1.2;21,1.5},2)-标准分上限*(1-IF(BA$7&lt;4,70%,100%)))/2+标准分上限*(1-IF(BA$7&lt;4,70%,100%)),
ROUND((BA$7-IFERROR(RANK(BA9,BA$8:BA$30),BA$7))/(BA$7-1)*(标准分上限*VLOOKUP(BA$7,{0,0.8;4,1;11,1.2;21,1.5},2)-标准分上限*(1-IF(BA$7&lt;4,70%,100%)))+标准分上限*(1-IF(BA$7&lt;4,70%,100%)),2)))</f>
        <v>-</v>
      </c>
      <c r="AH9" s="91" t="str">
        <f>IF(OR($A9="",BB9="-"),"-",
IF(BB$7=1,(标准分上限*VLOOKUP(BB$7,{0,0.8;4,1;11,1.2;21,1.5},2)-标准分上限*(1-IF(BB$7&lt;4,70%,100%)))/2+标准分上限*(1-IF(BB$7&lt;4,70%,100%)),
ROUND((BB$7-IFERROR(RANK(BB9,BB$8:BB$30),BB$7))/(BB$7-1)*(标准分上限*VLOOKUP(BB$7,{0,0.8;4,1;11,1.2;21,1.5},2)-标准分上限*(1-IF(BB$7&lt;4,70%,100%)))+标准分上限*(1-IF(BB$7&lt;4,70%,100%)),2)))</f>
        <v>-</v>
      </c>
      <c r="AI9" s="91" t="str">
        <f>IF(OR($A9="",BC9="-"),"-",
IF(BC$7=1,(标准分上限*VLOOKUP(BC$7,{0,0.8;4,1;11,1.2;21,1.5},2)-标准分上限*(1-IF(BC$7&lt;4,70%,100%)))/2+标准分上限*(1-IF(BC$7&lt;4,70%,100%)),
ROUND((BC$7-IFERROR(RANK(BC9,BC$8:BC$30),BC$7))/(BC$7-1)*(标准分上限*VLOOKUP(BC$7,{0,0.8;4,1;11,1.2;21,1.5},2)-标准分上限*(1-IF(BC$7&lt;4,70%,100%)))+标准分上限*(1-IF(BC$7&lt;4,70%,100%)),2)))</f>
        <v>-</v>
      </c>
      <c r="AJ9" s="91">
        <f>IF(OR($A9="",BD9="-"),"-",
IF(BD$7=1,(标准分上限*VLOOKUP(BD$7,{0,0.8;4,1;11,1.2;21,1.5},2)-标准分上限*(1-IF(BD$7&lt;4,70%,100%)))/2+标准分上限*(1-IF(BD$7&lt;4,70%,100%)),
ROUND((BD$7-IFERROR(RANK(BD9,BD$8:BD$30),BD$7))/(BD$7-1)*(标准分上限*VLOOKUP(BD$7,{0,0.8;4,1;11,1.2;21,1.5},2)-标准分上限*(1-IF(BD$7&lt;4,70%,100%)))+标准分上限*(1-IF(BD$7&lt;4,70%,100%)),2)))</f>
        <v>8</v>
      </c>
      <c r="AK9" s="91" t="str">
        <f>IF(OR($A9="",BE9="-"),"-",
IF(BE$7=1,(标准分上限*VLOOKUP(BE$7,{0,0.8;4,1;11,1.2;21,1.5},2)-标准分上限*(1-IF(BE$7&lt;4,70%,100%)))/2+标准分上限*(1-IF(BE$7&lt;4,70%,100%)),
ROUND((BE$7-IFERROR(RANK(BE9,BE$8:BE$30),BE$7))/(BE$7-1)*(标准分上限*VLOOKUP(BE$7,{0,0.8;4,1;11,1.2;21,1.5},2)-标准分上限*(1-IF(BE$7&lt;4,70%,100%)))+标准分上限*(1-IF(BE$7&lt;4,70%,100%)),2)))</f>
        <v>-</v>
      </c>
      <c r="AL9" s="91" t="str">
        <f>IF(OR($A9="",BF9="-"),"-",
IF(BF$7=1,(标准分上限*VLOOKUP(BF$7,{0,0.8;4,1;11,1.2;21,1.5},2)-标准分上限*(1-IF(BF$7&lt;4,70%,100%)))/2+标准分上限*(1-IF(BF$7&lt;4,70%,100%)),
ROUND((BF$7-IFERROR(RANK(BF9,BF$8:BF$30),BF$7))/(BF$7-1)*(标准分上限*VLOOKUP(BF$7,{0,0.8;4,1;11,1.2;21,1.5},2)-标准分上限*(1-IF(BF$7&lt;4,70%,100%)))+标准分上限*(1-IF(BF$7&lt;4,70%,100%)),2)))</f>
        <v>-</v>
      </c>
      <c r="AM9" s="91" t="str">
        <f>IF(OR($A9="",BG9="-"),"-",
IF(BG$7=1,(标准分上限*VLOOKUP(BG$7,{0,0.8;4,1;11,1.2;21,1.5},2)-标准分上限*(1-IF(BG$7&lt;4,70%,100%)))/2+标准分上限*(1-IF(BG$7&lt;4,70%,100%)),
ROUND((BG$7-IFERROR(RANK(BG9,BG$8:BG$30),BG$7))/(BG$7-1)*(标准分上限*VLOOKUP(BG$7,{0,0.8;4,1;11,1.2;21,1.5},2)-标准分上限*(1-IF(BG$7&lt;4,70%,100%)))+标准分上限*(1-IF(BG$7&lt;4,70%,100%)),2)))</f>
        <v>-</v>
      </c>
      <c r="AN9" s="91" t="str">
        <f>IF(OR($A9="",BH9="-"),"-",
IF(BH$7=1,(标准分上限*VLOOKUP(BH$7,{0,0.8;4,1;11,1.2;21,1.5},2)-标准分上限*(1-IF(BH$7&lt;4,70%,100%)))/2+标准分上限*(1-IF(BH$7&lt;4,70%,100%)),
ROUND((BH$7-IFERROR(RANK(BH9,BH$8:BH$30),BH$7))/(BH$7-1)*(标准分上限*VLOOKUP(BH$7,{0,0.8;4,1;11,1.2;21,1.5},2)-标准分上限*(1-IF(BH$7&lt;4,70%,100%)))+标准分上限*(1-IF(BH$7&lt;4,70%,100%)),2)))</f>
        <v>-</v>
      </c>
      <c r="AO9" s="91" t="str">
        <f>IF(OR($A9="",BI9="-"),"-",
IF(BI$7=1,(标准分上限*VLOOKUP(BI$7,{0,0.8;4,1;11,1.2;21,1.5},2)-标准分上限*(1-IF(BI$7&lt;4,70%,100%)))/2+标准分上限*(1-IF(BI$7&lt;4,70%,100%)),
ROUND((BI$7-IFERROR(RANK(BI9,BI$8:BI$30),BI$7))/(BI$7-1)*(标准分上限*VLOOKUP(BI$7,{0,0.8;4,1;11,1.2;21,1.5},2)-标准分上限*(1-IF(BI$7&lt;4,70%,100%)))+标准分上限*(1-IF(BI$7&lt;4,70%,100%)),2)))</f>
        <v>-</v>
      </c>
      <c r="AP9" s="91" t="str">
        <f>IF(OR($A9="",BJ9="-"),"-",
IF(BJ$7=1,(标准分上限*VLOOKUP(BJ$7,{0,0.8;4,1;11,1.2;21,1.5},2)-标准分上限*(1-IF(BJ$7&lt;4,70%,100%)))/2+标准分上限*(1-IF(BJ$7&lt;4,70%,100%)),
ROUND((BJ$7-IFERROR(RANK(BJ9,BJ$8:BJ$30),BJ$7))/(BJ$7-1)*(标准分上限*VLOOKUP(BJ$7,{0,0.8;4,1;11,1.2;21,1.5},2)-标准分上限*(1-IF(BJ$7&lt;4,70%,100%)))+标准分上限*(1-IF(BJ$7&lt;4,70%,100%)),2)))</f>
        <v>-</v>
      </c>
      <c r="AQ9" s="91" t="str">
        <f>IF(OR($A9="",BK9="-"),"-",
IF(BK$7=1,(标准分上限*VLOOKUP(BK$7,{0,0.8;4,1;11,1.2;21,1.5},2)-标准分上限*(1-IF(BK$7&lt;4,70%,100%)))/2+标准分上限*(1-IF(BK$7&lt;4,70%,100%)),
ROUND((BK$7-IFERROR(RANK(BK9,BK$8:BK$30),BK$7))/(BK$7-1)*(标准分上限*VLOOKUP(BK$7,{0,0.8;4,1;11,1.2;21,1.5},2)-标准分上限*(1-IF(BK$7&lt;4,70%,100%)))+标准分上限*(1-IF(BK$7&lt;4,70%,100%)),2)))</f>
        <v>-</v>
      </c>
      <c r="AR9" s="91" t="str">
        <f>IF(OR($A9="",BL9="-"),"-",
IF(BL$7=1,(标准分上限*VLOOKUP(BL$7,{0,0.8;4,1;11,1.2;21,1.5},2)-标准分上限*(1-IF(BL$7&lt;4,70%,100%)))/2+标准分上限*(1-IF(BL$7&lt;4,70%,100%)),
ROUND((BL$7-IFERROR(RANK(BL9,BL$8:BL$30),BL$7))/(BL$7-1)*(标准分上限*VLOOKUP(BL$7,{0,0.8;4,1;11,1.2;21,1.5},2)-标准分上限*(1-IF(BL$7&lt;4,70%,100%)))+标准分上限*(1-IF(BL$7&lt;4,70%,100%)),2)))</f>
        <v>-</v>
      </c>
      <c r="AS9" s="92" t="str">
        <f>IF(OR($A9="",BM9="-"),"-",
IF(BM$7=1,(标准分上限*VLOOKUP(BM$7,{0,0.8;4,1;11,1.2;21,1.5},2)-标准分上限*(1-IF(BM$7&lt;4,70%,100%)))/2+标准分上限*(1-IF(BM$7&lt;4,70%,100%)),
ROUND((BM$7-IFERROR(RANK(BM9,BM$8:BM$30),BM$7))/(BM$7-1)*(标准分上限*VLOOKUP(BM$7,{0,0.8;4,1;11,1.2;21,1.5},2)-标准分上限*(1-IF(BM$7&lt;4,70%,100%)))+标准分上限*(1-IF(BM$7&lt;4,70%,100%)),2)))</f>
        <v>-</v>
      </c>
      <c r="AT9" s="109" t="s">
        <v>290</v>
      </c>
      <c r="AU9" s="110" t="s">
        <v>290</v>
      </c>
      <c r="AV9" s="110" t="s">
        <v>291</v>
      </c>
      <c r="AW9" s="110" t="s">
        <v>291</v>
      </c>
      <c r="AX9" s="110" t="s">
        <v>290</v>
      </c>
      <c r="AY9" s="110">
        <v>88</v>
      </c>
      <c r="AZ9" s="110" t="s">
        <v>290</v>
      </c>
      <c r="BA9" s="110" t="s">
        <v>291</v>
      </c>
      <c r="BB9" s="110" t="s">
        <v>292</v>
      </c>
      <c r="BC9" s="110" t="s">
        <v>290</v>
      </c>
      <c r="BD9" s="110">
        <v>103</v>
      </c>
      <c r="BE9" s="110" t="s">
        <v>290</v>
      </c>
      <c r="BF9" s="110" t="s">
        <v>290</v>
      </c>
      <c r="BG9" s="110" t="s">
        <v>290</v>
      </c>
      <c r="BH9" s="110" t="s">
        <v>290</v>
      </c>
      <c r="BI9" s="110" t="s">
        <v>290</v>
      </c>
      <c r="BJ9" s="110" t="s">
        <v>290</v>
      </c>
      <c r="BK9" s="110" t="s">
        <v>290</v>
      </c>
      <c r="BL9" s="110" t="s">
        <v>290</v>
      </c>
      <c r="BM9" s="111" t="s">
        <v>290</v>
      </c>
    </row>
    <row r="10" spans="1:65" x14ac:dyDescent="0.15">
      <c r="A10" s="181" t="s">
        <v>268</v>
      </c>
      <c r="B10" s="104">
        <v>1</v>
      </c>
      <c r="C10" s="84">
        <f>IF(OR($A10="",$B10="-"),"-",
IF(B$7=1,(标准分上限*VLOOKUP(B$7,{0,0.8;4,1;11,1.2;21,1.5},2)-标准分上限*(1-IF(B$7&lt;4,70%,100%)))/2+标准分上限*(1-IF(B$7&lt;4,70%,100%)),
ROUND((B$7-$B10)/(B$7-1)*(标准分上限*VLOOKUP(B$7,{0,0.8;4,1;11,1.2;21,1.5},2)-标准分上限*(1-IF(B$7&lt;4,70%,100%)))+标准分上限*(1-IF(B$7&lt;4,70%,100%)),2)))</f>
        <v>10</v>
      </c>
      <c r="D10" s="85">
        <f t="shared" si="1"/>
        <v>1</v>
      </c>
      <c r="E10" s="86">
        <f t="shared" si="2"/>
        <v>8</v>
      </c>
      <c r="F10" s="87" t="str">
        <f t="shared" si="3"/>
        <v>-</v>
      </c>
      <c r="G10" s="88">
        <f t="shared" si="4"/>
        <v>1</v>
      </c>
      <c r="H10" s="88" t="str">
        <f t="shared" si="5"/>
        <v>-</v>
      </c>
      <c r="I10" s="88" t="str">
        <f t="shared" si="6"/>
        <v>-</v>
      </c>
      <c r="J10" s="88" t="str">
        <f t="shared" si="7"/>
        <v>-</v>
      </c>
      <c r="K10" s="88" t="str">
        <f t="shared" si="8"/>
        <v>-</v>
      </c>
      <c r="L10" s="88" t="str">
        <f t="shared" si="9"/>
        <v>-</v>
      </c>
      <c r="M10" s="88" t="str">
        <f t="shared" si="10"/>
        <v>-</v>
      </c>
      <c r="N10" s="88" t="str">
        <f t="shared" si="11"/>
        <v>-</v>
      </c>
      <c r="O10" s="88" t="str">
        <f t="shared" si="12"/>
        <v>-</v>
      </c>
      <c r="P10" s="88" t="str">
        <f t="shared" si="13"/>
        <v>-</v>
      </c>
      <c r="Q10" s="88" t="str">
        <f t="shared" si="14"/>
        <v>-</v>
      </c>
      <c r="R10" s="88" t="str">
        <f t="shared" si="15"/>
        <v>-</v>
      </c>
      <c r="S10" s="88" t="str">
        <f t="shared" si="16"/>
        <v>-</v>
      </c>
      <c r="T10" s="88" t="str">
        <f t="shared" si="17"/>
        <v>-</v>
      </c>
      <c r="U10" s="88" t="str">
        <f t="shared" si="18"/>
        <v>-</v>
      </c>
      <c r="V10" s="88" t="str">
        <f t="shared" si="19"/>
        <v>-</v>
      </c>
      <c r="W10" s="88" t="str">
        <f t="shared" si="20"/>
        <v>-</v>
      </c>
      <c r="X10" s="88" t="str">
        <f t="shared" si="21"/>
        <v>-</v>
      </c>
      <c r="Y10" s="89" t="str">
        <f t="shared" si="22"/>
        <v>-</v>
      </c>
      <c r="Z10" s="90" t="str">
        <f>IF(OR($A10="",AT10="-"),"-",
IF(AT$7=1,(标准分上限*VLOOKUP(AT$7,{0,0.8;4,1;11,1.2;21,1.5},2)-标准分上限*(1-IF(AT$7&lt;4,70%,100%)))/2+标准分上限*(1-IF(AT$7&lt;4,70%,100%)),
ROUND((AT$7-IFERROR(RANK(AT10,AT$8:AT$30),AT$7))/(AT$7-1)*(标准分上限*VLOOKUP(AT$7,{0,0.8;4,1;11,1.2;21,1.5},2)-标准分上限*(1-IF(AT$7&lt;4,70%,100%)))+标准分上限*(1-IF(AT$7&lt;4,70%,100%)),2)))</f>
        <v>-</v>
      </c>
      <c r="AA10" s="91">
        <f>IF(OR($A10="",AU10="-"),"-",
IF(AU$7=1,(标准分上限*VLOOKUP(AU$7,{0,0.8;4,1;11,1.2;21,1.5},2)-标准分上限*(1-IF(AU$7&lt;4,70%,100%)))/2+标准分上限*(1-IF(AU$7&lt;4,70%,100%)),
ROUND((AU$7-IFERROR(RANK(AU10,AU$8:AU$30),AU$7))/(AU$7-1)*(标准分上限*VLOOKUP(AU$7,{0,0.8;4,1;11,1.2;21,1.5},2)-标准分上限*(1-IF(AU$7&lt;4,70%,100%)))+标准分上限*(1-IF(AU$7&lt;4,70%,100%)),2)))</f>
        <v>8</v>
      </c>
      <c r="AB10" s="91" t="str">
        <f>IF(OR($A10="",AV10="-"),"-",
IF(AV$7=1,(标准分上限*VLOOKUP(AV$7,{0,0.8;4,1;11,1.2;21,1.5},2)-标准分上限*(1-IF(AV$7&lt;4,70%,100%)))/2+标准分上限*(1-IF(AV$7&lt;4,70%,100%)),
ROUND((AV$7-IFERROR(RANK(AV10,AV$8:AV$30),AV$7))/(AV$7-1)*(标准分上限*VLOOKUP(AV$7,{0,0.8;4,1;11,1.2;21,1.5},2)-标准分上限*(1-IF(AV$7&lt;4,70%,100%)))+标准分上限*(1-IF(AV$7&lt;4,70%,100%)),2)))</f>
        <v>-</v>
      </c>
      <c r="AC10" s="91" t="str">
        <f>IF(OR($A10="",AW10="-"),"-",
IF(AW$7=1,(标准分上限*VLOOKUP(AW$7,{0,0.8;4,1;11,1.2;21,1.5},2)-标准分上限*(1-IF(AW$7&lt;4,70%,100%)))/2+标准分上限*(1-IF(AW$7&lt;4,70%,100%)),
ROUND((AW$7-IFERROR(RANK(AW10,AW$8:AW$30),AW$7))/(AW$7-1)*(标准分上限*VLOOKUP(AW$7,{0,0.8;4,1;11,1.2;21,1.5},2)-标准分上限*(1-IF(AW$7&lt;4,70%,100%)))+标准分上限*(1-IF(AW$7&lt;4,70%,100%)),2)))</f>
        <v>-</v>
      </c>
      <c r="AD10" s="91" t="str">
        <f>IF(OR($A10="",AX10="-"),"-",
IF(AX$7=1,(标准分上限*VLOOKUP(AX$7,{0,0.8;4,1;11,1.2;21,1.5},2)-标准分上限*(1-IF(AX$7&lt;4,70%,100%)))/2+标准分上限*(1-IF(AX$7&lt;4,70%,100%)),
ROUND((AX$7-IFERROR(RANK(AX10,AX$8:AX$30),AX$7))/(AX$7-1)*(标准分上限*VLOOKUP(AX$7,{0,0.8;4,1;11,1.2;21,1.5},2)-标准分上限*(1-IF(AX$7&lt;4,70%,100%)))+标准分上限*(1-IF(AX$7&lt;4,70%,100%)),2)))</f>
        <v>-</v>
      </c>
      <c r="AE10" s="91" t="str">
        <f>IF(OR($A10="",AY10="-"),"-",
IF(AY$7=1,(标准分上限*VLOOKUP(AY$7,{0,0.8;4,1;11,1.2;21,1.5},2)-标准分上限*(1-IF(AY$7&lt;4,70%,100%)))/2+标准分上限*(1-IF(AY$7&lt;4,70%,100%)),
ROUND((AY$7-IFERROR(RANK(AY10,AY$8:AY$30),AY$7))/(AY$7-1)*(标准分上限*VLOOKUP(AY$7,{0,0.8;4,1;11,1.2;21,1.5},2)-标准分上限*(1-IF(AY$7&lt;4,70%,100%)))+标准分上限*(1-IF(AY$7&lt;4,70%,100%)),2)))</f>
        <v>-</v>
      </c>
      <c r="AF10" s="91" t="str">
        <f>IF(OR($A10="",AZ10="-"),"-",
IF(AZ$7=1,(标准分上限*VLOOKUP(AZ$7,{0,0.8;4,1;11,1.2;21,1.5},2)-标准分上限*(1-IF(AZ$7&lt;4,70%,100%)))/2+标准分上限*(1-IF(AZ$7&lt;4,70%,100%)),
ROUND((AZ$7-IFERROR(RANK(AZ10,AZ$8:AZ$30),AZ$7))/(AZ$7-1)*(标准分上限*VLOOKUP(AZ$7,{0,0.8;4,1;11,1.2;21,1.5},2)-标准分上限*(1-IF(AZ$7&lt;4,70%,100%)))+标准分上限*(1-IF(AZ$7&lt;4,70%,100%)),2)))</f>
        <v>-</v>
      </c>
      <c r="AG10" s="91" t="str">
        <f>IF(OR($A10="",BA10="-"),"-",
IF(BA$7=1,(标准分上限*VLOOKUP(BA$7,{0,0.8;4,1;11,1.2;21,1.5},2)-标准分上限*(1-IF(BA$7&lt;4,70%,100%)))/2+标准分上限*(1-IF(BA$7&lt;4,70%,100%)),
ROUND((BA$7-IFERROR(RANK(BA10,BA$8:BA$30),BA$7))/(BA$7-1)*(标准分上限*VLOOKUP(BA$7,{0,0.8;4,1;11,1.2;21,1.5},2)-标准分上限*(1-IF(BA$7&lt;4,70%,100%)))+标准分上限*(1-IF(BA$7&lt;4,70%,100%)),2)))</f>
        <v>-</v>
      </c>
      <c r="AH10" s="91" t="str">
        <f>IF(OR($A10="",BB10="-"),"-",
IF(BB$7=1,(标准分上限*VLOOKUP(BB$7,{0,0.8;4,1;11,1.2;21,1.5},2)-标准分上限*(1-IF(BB$7&lt;4,70%,100%)))/2+标准分上限*(1-IF(BB$7&lt;4,70%,100%)),
ROUND((BB$7-IFERROR(RANK(BB10,BB$8:BB$30),BB$7))/(BB$7-1)*(标准分上限*VLOOKUP(BB$7,{0,0.8;4,1;11,1.2;21,1.5},2)-标准分上限*(1-IF(BB$7&lt;4,70%,100%)))+标准分上限*(1-IF(BB$7&lt;4,70%,100%)),2)))</f>
        <v>-</v>
      </c>
      <c r="AI10" s="91" t="str">
        <f>IF(OR($A10="",BC10="-"),"-",
IF(BC$7=1,(标准分上限*VLOOKUP(BC$7,{0,0.8;4,1;11,1.2;21,1.5},2)-标准分上限*(1-IF(BC$7&lt;4,70%,100%)))/2+标准分上限*(1-IF(BC$7&lt;4,70%,100%)),
ROUND((BC$7-IFERROR(RANK(BC10,BC$8:BC$30),BC$7))/(BC$7-1)*(标准分上限*VLOOKUP(BC$7,{0,0.8;4,1;11,1.2;21,1.5},2)-标准分上限*(1-IF(BC$7&lt;4,70%,100%)))+标准分上限*(1-IF(BC$7&lt;4,70%,100%)),2)))</f>
        <v>-</v>
      </c>
      <c r="AJ10" s="91" t="str">
        <f>IF(OR($A10="",BD10="-"),"-",
IF(BD$7=1,(标准分上限*VLOOKUP(BD$7,{0,0.8;4,1;11,1.2;21,1.5},2)-标准分上限*(1-IF(BD$7&lt;4,70%,100%)))/2+标准分上限*(1-IF(BD$7&lt;4,70%,100%)),
ROUND((BD$7-IFERROR(RANK(BD10,BD$8:BD$30),BD$7))/(BD$7-1)*(标准分上限*VLOOKUP(BD$7,{0,0.8;4,1;11,1.2;21,1.5},2)-标准分上限*(1-IF(BD$7&lt;4,70%,100%)))+标准分上限*(1-IF(BD$7&lt;4,70%,100%)),2)))</f>
        <v>-</v>
      </c>
      <c r="AK10" s="91" t="str">
        <f>IF(OR($A10="",BE10="-"),"-",
IF(BE$7=1,(标准分上限*VLOOKUP(BE$7,{0,0.8;4,1;11,1.2;21,1.5},2)-标准分上限*(1-IF(BE$7&lt;4,70%,100%)))/2+标准分上限*(1-IF(BE$7&lt;4,70%,100%)),
ROUND((BE$7-IFERROR(RANK(BE10,BE$8:BE$30),BE$7))/(BE$7-1)*(标准分上限*VLOOKUP(BE$7,{0,0.8;4,1;11,1.2;21,1.5},2)-标准分上限*(1-IF(BE$7&lt;4,70%,100%)))+标准分上限*(1-IF(BE$7&lt;4,70%,100%)),2)))</f>
        <v>-</v>
      </c>
      <c r="AL10" s="91" t="str">
        <f>IF(OR($A10="",BF10="-"),"-",
IF(BF$7=1,(标准分上限*VLOOKUP(BF$7,{0,0.8;4,1;11,1.2;21,1.5},2)-标准分上限*(1-IF(BF$7&lt;4,70%,100%)))/2+标准分上限*(1-IF(BF$7&lt;4,70%,100%)),
ROUND((BF$7-IFERROR(RANK(BF10,BF$8:BF$30),BF$7))/(BF$7-1)*(标准分上限*VLOOKUP(BF$7,{0,0.8;4,1;11,1.2;21,1.5},2)-标准分上限*(1-IF(BF$7&lt;4,70%,100%)))+标准分上限*(1-IF(BF$7&lt;4,70%,100%)),2)))</f>
        <v>-</v>
      </c>
      <c r="AM10" s="91" t="str">
        <f>IF(OR($A10="",BG10="-"),"-",
IF(BG$7=1,(标准分上限*VLOOKUP(BG$7,{0,0.8;4,1;11,1.2;21,1.5},2)-标准分上限*(1-IF(BG$7&lt;4,70%,100%)))/2+标准分上限*(1-IF(BG$7&lt;4,70%,100%)),
ROUND((BG$7-IFERROR(RANK(BG10,BG$8:BG$30),BG$7))/(BG$7-1)*(标准分上限*VLOOKUP(BG$7,{0,0.8;4,1;11,1.2;21,1.5},2)-标准分上限*(1-IF(BG$7&lt;4,70%,100%)))+标准分上限*(1-IF(BG$7&lt;4,70%,100%)),2)))</f>
        <v>-</v>
      </c>
      <c r="AN10" s="91" t="str">
        <f>IF(OR($A10="",BH10="-"),"-",
IF(BH$7=1,(标准分上限*VLOOKUP(BH$7,{0,0.8;4,1;11,1.2;21,1.5},2)-标准分上限*(1-IF(BH$7&lt;4,70%,100%)))/2+标准分上限*(1-IF(BH$7&lt;4,70%,100%)),
ROUND((BH$7-IFERROR(RANK(BH10,BH$8:BH$30),BH$7))/(BH$7-1)*(标准分上限*VLOOKUP(BH$7,{0,0.8;4,1;11,1.2;21,1.5},2)-标准分上限*(1-IF(BH$7&lt;4,70%,100%)))+标准分上限*(1-IF(BH$7&lt;4,70%,100%)),2)))</f>
        <v>-</v>
      </c>
      <c r="AO10" s="91" t="str">
        <f>IF(OR($A10="",BI10="-"),"-",
IF(BI$7=1,(标准分上限*VLOOKUP(BI$7,{0,0.8;4,1;11,1.2;21,1.5},2)-标准分上限*(1-IF(BI$7&lt;4,70%,100%)))/2+标准分上限*(1-IF(BI$7&lt;4,70%,100%)),
ROUND((BI$7-IFERROR(RANK(BI10,BI$8:BI$30),BI$7))/(BI$7-1)*(标准分上限*VLOOKUP(BI$7,{0,0.8;4,1;11,1.2;21,1.5},2)-标准分上限*(1-IF(BI$7&lt;4,70%,100%)))+标准分上限*(1-IF(BI$7&lt;4,70%,100%)),2)))</f>
        <v>-</v>
      </c>
      <c r="AP10" s="91" t="str">
        <f>IF(OR($A10="",BJ10="-"),"-",
IF(BJ$7=1,(标准分上限*VLOOKUP(BJ$7,{0,0.8;4,1;11,1.2;21,1.5},2)-标准分上限*(1-IF(BJ$7&lt;4,70%,100%)))/2+标准分上限*(1-IF(BJ$7&lt;4,70%,100%)),
ROUND((BJ$7-IFERROR(RANK(BJ10,BJ$8:BJ$30),BJ$7))/(BJ$7-1)*(标准分上限*VLOOKUP(BJ$7,{0,0.8;4,1;11,1.2;21,1.5},2)-标准分上限*(1-IF(BJ$7&lt;4,70%,100%)))+标准分上限*(1-IF(BJ$7&lt;4,70%,100%)),2)))</f>
        <v>-</v>
      </c>
      <c r="AQ10" s="91" t="str">
        <f>IF(OR($A10="",BK10="-"),"-",
IF(BK$7=1,(标准分上限*VLOOKUP(BK$7,{0,0.8;4,1;11,1.2;21,1.5},2)-标准分上限*(1-IF(BK$7&lt;4,70%,100%)))/2+标准分上限*(1-IF(BK$7&lt;4,70%,100%)),
ROUND((BK$7-IFERROR(RANK(BK10,BK$8:BK$30),BK$7))/(BK$7-1)*(标准分上限*VLOOKUP(BK$7,{0,0.8;4,1;11,1.2;21,1.5},2)-标准分上限*(1-IF(BK$7&lt;4,70%,100%)))+标准分上限*(1-IF(BK$7&lt;4,70%,100%)),2)))</f>
        <v>-</v>
      </c>
      <c r="AR10" s="91" t="str">
        <f>IF(OR($A10="",BL10="-"),"-",
IF(BL$7=1,(标准分上限*VLOOKUP(BL$7,{0,0.8;4,1;11,1.2;21,1.5},2)-标准分上限*(1-IF(BL$7&lt;4,70%,100%)))/2+标准分上限*(1-IF(BL$7&lt;4,70%,100%)),
ROUND((BL$7-IFERROR(RANK(BL10,BL$8:BL$30),BL$7))/(BL$7-1)*(标准分上限*VLOOKUP(BL$7,{0,0.8;4,1;11,1.2;21,1.5},2)-标准分上限*(1-IF(BL$7&lt;4,70%,100%)))+标准分上限*(1-IF(BL$7&lt;4,70%,100%)),2)))</f>
        <v>-</v>
      </c>
      <c r="AS10" s="92" t="str">
        <f>IF(OR($A10="",BM10="-"),"-",
IF(BM$7=1,(标准分上限*VLOOKUP(BM$7,{0,0.8;4,1;11,1.2;21,1.5},2)-标准分上限*(1-IF(BM$7&lt;4,70%,100%)))/2+标准分上限*(1-IF(BM$7&lt;4,70%,100%)),
ROUND((BM$7-IFERROR(RANK(BM10,BM$8:BM$30),BM$7))/(BM$7-1)*(标准分上限*VLOOKUP(BM$7,{0,0.8;4,1;11,1.2;21,1.5},2)-标准分上限*(1-IF(BM$7&lt;4,70%,100%)))+标准分上限*(1-IF(BM$7&lt;4,70%,100%)),2)))</f>
        <v>-</v>
      </c>
      <c r="AT10" s="109" t="s">
        <v>290</v>
      </c>
      <c r="AU10" s="110">
        <v>93</v>
      </c>
      <c r="AV10" s="110" t="s">
        <v>290</v>
      </c>
      <c r="AW10" s="110" t="s">
        <v>290</v>
      </c>
      <c r="AX10" s="110" t="s">
        <v>290</v>
      </c>
      <c r="AY10" s="110" t="s">
        <v>290</v>
      </c>
      <c r="AZ10" s="110" t="s">
        <v>290</v>
      </c>
      <c r="BA10" s="110" t="s">
        <v>290</v>
      </c>
      <c r="BB10" s="110" t="s">
        <v>290</v>
      </c>
      <c r="BC10" s="110" t="s">
        <v>290</v>
      </c>
      <c r="BD10" s="110" t="s">
        <v>290</v>
      </c>
      <c r="BE10" s="110" t="s">
        <v>290</v>
      </c>
      <c r="BF10" s="110" t="s">
        <v>290</v>
      </c>
      <c r="BG10" s="110" t="s">
        <v>290</v>
      </c>
      <c r="BH10" s="110" t="s">
        <v>290</v>
      </c>
      <c r="BI10" s="110" t="s">
        <v>290</v>
      </c>
      <c r="BJ10" s="110" t="s">
        <v>290</v>
      </c>
      <c r="BK10" s="110" t="s">
        <v>291</v>
      </c>
      <c r="BL10" s="110" t="s">
        <v>291</v>
      </c>
      <c r="BM10" s="111" t="s">
        <v>291</v>
      </c>
    </row>
    <row r="11" spans="1:65" x14ac:dyDescent="0.15">
      <c r="A11" s="181" t="s">
        <v>267</v>
      </c>
      <c r="B11" s="104">
        <v>9</v>
      </c>
      <c r="C11" s="84">
        <f>IF(OR($A11="",$B11="-"),"-",
IF(B$7=1,(标准分上限*VLOOKUP(B$7,{0,0.8;4,1;11,1.2;21,1.5},2)-标准分上限*(1-IF(B$7&lt;4,70%,100%)))/2+标准分上限*(1-IF(B$7&lt;4,70%,100%)),
ROUND((B$7-$B11)/(B$7-1)*(标准分上限*VLOOKUP(B$7,{0,0.8;4,1;11,1.2;21,1.5},2)-标准分上限*(1-IF(B$7&lt;4,70%,100%)))+标准分上限*(1-IF(B$7&lt;4,70%,100%)),2)))</f>
        <v>0</v>
      </c>
      <c r="D11" s="85">
        <f t="shared" si="1"/>
        <v>9</v>
      </c>
      <c r="E11" s="86">
        <f t="shared" si="2"/>
        <v>3.375</v>
      </c>
      <c r="F11" s="87">
        <f t="shared" si="3"/>
        <v>4</v>
      </c>
      <c r="G11" s="88" t="str">
        <f t="shared" si="4"/>
        <v>-</v>
      </c>
      <c r="H11" s="88" t="str">
        <f t="shared" si="5"/>
        <v>-</v>
      </c>
      <c r="I11" s="88" t="str">
        <f t="shared" si="6"/>
        <v>-</v>
      </c>
      <c r="J11" s="88" t="str">
        <f t="shared" si="7"/>
        <v>-</v>
      </c>
      <c r="K11" s="88">
        <f t="shared" si="8"/>
        <v>4</v>
      </c>
      <c r="L11" s="88" t="str">
        <f t="shared" si="9"/>
        <v>-</v>
      </c>
      <c r="M11" s="88" t="str">
        <f t="shared" si="10"/>
        <v>-</v>
      </c>
      <c r="N11" s="88" t="str">
        <f t="shared" si="11"/>
        <v>-</v>
      </c>
      <c r="O11" s="88" t="str">
        <f t="shared" si="12"/>
        <v>-</v>
      </c>
      <c r="P11" s="88" t="str">
        <f t="shared" si="13"/>
        <v>-</v>
      </c>
      <c r="Q11" s="88" t="str">
        <f t="shared" si="14"/>
        <v>-</v>
      </c>
      <c r="R11" s="88" t="str">
        <f t="shared" si="15"/>
        <v>-</v>
      </c>
      <c r="S11" s="88" t="str">
        <f t="shared" si="16"/>
        <v>-</v>
      </c>
      <c r="T11" s="88">
        <f t="shared" si="17"/>
        <v>1</v>
      </c>
      <c r="U11" s="88" t="str">
        <f t="shared" si="18"/>
        <v>-</v>
      </c>
      <c r="V11" s="88" t="str">
        <f t="shared" si="19"/>
        <v>-</v>
      </c>
      <c r="W11" s="88" t="str">
        <f t="shared" si="20"/>
        <v>-</v>
      </c>
      <c r="X11" s="88" t="str">
        <f t="shared" si="21"/>
        <v>-</v>
      </c>
      <c r="Y11" s="89" t="str">
        <f t="shared" si="22"/>
        <v>-</v>
      </c>
      <c r="Z11" s="90">
        <f>IF(OR($A11="",AT11="-"),"-",
IF(AT$7=1,(标准分上限*VLOOKUP(AT$7,{0,0.8;4,1;11,1.2;21,1.5},2)-标准分上限*(1-IF(AT$7&lt;4,70%,100%)))/2+标准分上限*(1-IF(AT$7&lt;4,70%,100%)),
ROUND((AT$7-IFERROR(RANK(AT11,AT$8:AT$30),AT$7))/(AT$7-1)*(标准分上限*VLOOKUP(AT$7,{0,0.8;4,1;11,1.2;21,1.5},2)-标准分上限*(1-IF(AT$7&lt;4,70%,100%)))+标准分上限*(1-IF(AT$7&lt;4,70%,100%)),2)))</f>
        <v>0</v>
      </c>
      <c r="AA11" s="91" t="str">
        <f>IF(OR($A11="",AU11="-"),"-",
IF(AU$7=1,(标准分上限*VLOOKUP(AU$7,{0,0.8;4,1;11,1.2;21,1.5},2)-标准分上限*(1-IF(AU$7&lt;4,70%,100%)))/2+标准分上限*(1-IF(AU$7&lt;4,70%,100%)),
ROUND((AU$7-IFERROR(RANK(AU11,AU$8:AU$30),AU$7))/(AU$7-1)*(标准分上限*VLOOKUP(AU$7,{0,0.8;4,1;11,1.2;21,1.5},2)-标准分上限*(1-IF(AU$7&lt;4,70%,100%)))+标准分上限*(1-IF(AU$7&lt;4,70%,100%)),2)))</f>
        <v>-</v>
      </c>
      <c r="AB11" s="91" t="str">
        <f>IF(OR($A11="",AV11="-"),"-",
IF(AV$7=1,(标准分上限*VLOOKUP(AV$7,{0,0.8;4,1;11,1.2;21,1.5},2)-标准分上限*(1-IF(AV$7&lt;4,70%,100%)))/2+标准分上限*(1-IF(AV$7&lt;4,70%,100%)),
ROUND((AV$7-IFERROR(RANK(AV11,AV$8:AV$30),AV$7))/(AV$7-1)*(标准分上限*VLOOKUP(AV$7,{0,0.8;4,1;11,1.2;21,1.5},2)-标准分上限*(1-IF(AV$7&lt;4,70%,100%)))+标准分上限*(1-IF(AV$7&lt;4,70%,100%)),2)))</f>
        <v>-</v>
      </c>
      <c r="AC11" s="91" t="str">
        <f>IF(OR($A11="",AW11="-"),"-",
IF(AW$7=1,(标准分上限*VLOOKUP(AW$7,{0,0.8;4,1;11,1.2;21,1.5},2)-标准分上限*(1-IF(AW$7&lt;4,70%,100%)))/2+标准分上限*(1-IF(AW$7&lt;4,70%,100%)),
ROUND((AW$7-IFERROR(RANK(AW11,AW$8:AW$30),AW$7))/(AW$7-1)*(标准分上限*VLOOKUP(AW$7,{0,0.8;4,1;11,1.2;21,1.5},2)-标准分上限*(1-IF(AW$7&lt;4,70%,100%)))+标准分上限*(1-IF(AW$7&lt;4,70%,100%)),2)))</f>
        <v>-</v>
      </c>
      <c r="AD11" s="91" t="str">
        <f>IF(OR($A11="",AX11="-"),"-",
IF(AX$7=1,(标准分上限*VLOOKUP(AX$7,{0,0.8;4,1;11,1.2;21,1.5},2)-标准分上限*(1-IF(AX$7&lt;4,70%,100%)))/2+标准分上限*(1-IF(AX$7&lt;4,70%,100%)),
ROUND((AX$7-IFERROR(RANK(AX11,AX$8:AX$30),AX$7))/(AX$7-1)*(标准分上限*VLOOKUP(AX$7,{0,0.8;4,1;11,1.2;21,1.5},2)-标准分上限*(1-IF(AX$7&lt;4,70%,100%)))+标准分上限*(1-IF(AX$7&lt;4,70%,100%)),2)))</f>
        <v>-</v>
      </c>
      <c r="AE11" s="91">
        <f>IF(OR($A11="",AY11="-"),"-",
IF(AY$7=1,(标准分上限*VLOOKUP(AY$7,{0,0.8;4,1;11,1.2;21,1.5},2)-标准分上限*(1-IF(AY$7&lt;4,70%,100%)))/2+标准分上限*(1-IF(AY$7&lt;4,70%,100%)),
ROUND((AY$7-IFERROR(RANK(AY11,AY$8:AY$30),AY$7))/(AY$7-1)*(标准分上限*VLOOKUP(AY$7,{0,0.8;4,1;11,1.2;21,1.5},2)-标准分上限*(1-IF(AY$7&lt;4,70%,100%)))+标准分上限*(1-IF(AY$7&lt;4,70%,100%)),2)))</f>
        <v>4</v>
      </c>
      <c r="AF11" s="91" t="str">
        <f>IF(OR($A11="",AZ11="-"),"-",
IF(AZ$7=1,(标准分上限*VLOOKUP(AZ$7,{0,0.8;4,1;11,1.2;21,1.5},2)-标准分上限*(1-IF(AZ$7&lt;4,70%,100%)))/2+标准分上限*(1-IF(AZ$7&lt;4,70%,100%)),
ROUND((AZ$7-IFERROR(RANK(AZ11,AZ$8:AZ$30),AZ$7))/(AZ$7-1)*(标准分上限*VLOOKUP(AZ$7,{0,0.8;4,1;11,1.2;21,1.5},2)-标准分上限*(1-IF(AZ$7&lt;4,70%,100%)))+标准分上限*(1-IF(AZ$7&lt;4,70%,100%)),2)))</f>
        <v>-</v>
      </c>
      <c r="AG11" s="91" t="str">
        <f>IF(OR($A11="",BA11="-"),"-",
IF(BA$7=1,(标准分上限*VLOOKUP(BA$7,{0,0.8;4,1;11,1.2;21,1.5},2)-标准分上限*(1-IF(BA$7&lt;4,70%,100%)))/2+标准分上限*(1-IF(BA$7&lt;4,70%,100%)),
ROUND((BA$7-IFERROR(RANK(BA11,BA$8:BA$30),BA$7))/(BA$7-1)*(标准分上限*VLOOKUP(BA$7,{0,0.8;4,1;11,1.2;21,1.5},2)-标准分上限*(1-IF(BA$7&lt;4,70%,100%)))+标准分上限*(1-IF(BA$7&lt;4,70%,100%)),2)))</f>
        <v>-</v>
      </c>
      <c r="AH11" s="91" t="str">
        <f>IF(OR($A11="",BB11="-"),"-",
IF(BB$7=1,(标准分上限*VLOOKUP(BB$7,{0,0.8;4,1;11,1.2;21,1.5},2)-标准分上限*(1-IF(BB$7&lt;4,70%,100%)))/2+标准分上限*(1-IF(BB$7&lt;4,70%,100%)),
ROUND((BB$7-IFERROR(RANK(BB11,BB$8:BB$30),BB$7))/(BB$7-1)*(标准分上限*VLOOKUP(BB$7,{0,0.8;4,1;11,1.2;21,1.5},2)-标准分上限*(1-IF(BB$7&lt;4,70%,100%)))+标准分上限*(1-IF(BB$7&lt;4,70%,100%)),2)))</f>
        <v>-</v>
      </c>
      <c r="AI11" s="91" t="str">
        <f>IF(OR($A11="",BC11="-"),"-",
IF(BC$7=1,(标准分上限*VLOOKUP(BC$7,{0,0.8;4,1;11,1.2;21,1.5},2)-标准分上限*(1-IF(BC$7&lt;4,70%,100%)))/2+标准分上限*(1-IF(BC$7&lt;4,70%,100%)),
ROUND((BC$7-IFERROR(RANK(BC11,BC$8:BC$30),BC$7))/(BC$7-1)*(标准分上限*VLOOKUP(BC$7,{0,0.8;4,1;11,1.2;21,1.5},2)-标准分上限*(1-IF(BC$7&lt;4,70%,100%)))+标准分上限*(1-IF(BC$7&lt;4,70%,100%)),2)))</f>
        <v>-</v>
      </c>
      <c r="AJ11" s="91" t="str">
        <f>IF(OR($A11="",BD11="-"),"-",
IF(BD$7=1,(标准分上限*VLOOKUP(BD$7,{0,0.8;4,1;11,1.2;21,1.5},2)-标准分上限*(1-IF(BD$7&lt;4,70%,100%)))/2+标准分上限*(1-IF(BD$7&lt;4,70%,100%)),
ROUND((BD$7-IFERROR(RANK(BD11,BD$8:BD$30),BD$7))/(BD$7-1)*(标准分上限*VLOOKUP(BD$7,{0,0.8;4,1;11,1.2;21,1.5},2)-标准分上限*(1-IF(BD$7&lt;4,70%,100%)))+标准分上限*(1-IF(BD$7&lt;4,70%,100%)),2)))</f>
        <v>-</v>
      </c>
      <c r="AK11" s="91" t="str">
        <f>IF(OR($A11="",BE11="-"),"-",
IF(BE$7=1,(标准分上限*VLOOKUP(BE$7,{0,0.8;4,1;11,1.2;21,1.5},2)-标准分上限*(1-IF(BE$7&lt;4,70%,100%)))/2+标准分上限*(1-IF(BE$7&lt;4,70%,100%)),
ROUND((BE$7-IFERROR(RANK(BE11,BE$8:BE$30),BE$7))/(BE$7-1)*(标准分上限*VLOOKUP(BE$7,{0,0.8;4,1;11,1.2;21,1.5},2)-标准分上限*(1-IF(BE$7&lt;4,70%,100%)))+标准分上限*(1-IF(BE$7&lt;4,70%,100%)),2)))</f>
        <v>-</v>
      </c>
      <c r="AL11" s="91" t="str">
        <f>IF(OR($A11="",BF11="-"),"-",
IF(BF$7=1,(标准分上限*VLOOKUP(BF$7,{0,0.8;4,1;11,1.2;21,1.5},2)-标准分上限*(1-IF(BF$7&lt;4,70%,100%)))/2+标准分上限*(1-IF(BF$7&lt;4,70%,100%)),
ROUND((BF$7-IFERROR(RANK(BF11,BF$8:BF$30),BF$7))/(BF$7-1)*(标准分上限*VLOOKUP(BF$7,{0,0.8;4,1;11,1.2;21,1.5},2)-标准分上限*(1-IF(BF$7&lt;4,70%,100%)))+标准分上限*(1-IF(BF$7&lt;4,70%,100%)),2)))</f>
        <v>-</v>
      </c>
      <c r="AM11" s="91" t="str">
        <f>IF(OR($A11="",BG11="-"),"-",
IF(BG$7=1,(标准分上限*VLOOKUP(BG$7,{0,0.8;4,1;11,1.2;21,1.5},2)-标准分上限*(1-IF(BG$7&lt;4,70%,100%)))/2+标准分上限*(1-IF(BG$7&lt;4,70%,100%)),
ROUND((BG$7-IFERROR(RANK(BG11,BG$8:BG$30),BG$7))/(BG$7-1)*(标准分上限*VLOOKUP(BG$7,{0,0.8;4,1;11,1.2;21,1.5},2)-标准分上限*(1-IF(BG$7&lt;4,70%,100%)))+标准分上限*(1-IF(BG$7&lt;4,70%,100%)),2)))</f>
        <v>-</v>
      </c>
      <c r="AN11" s="91">
        <f>IF(OR($A11="",BH11="-"),"-",
IF(BH$7=1,(标准分上限*VLOOKUP(BH$7,{0,0.8;4,1;11,1.2;21,1.5},2)-标准分上限*(1-IF(BH$7&lt;4,70%,100%)))/2+标准分上限*(1-IF(BH$7&lt;4,70%,100%)),
ROUND((BH$7-IFERROR(RANK(BH11,BH$8:BH$30),BH$7))/(BH$7-1)*(标准分上限*VLOOKUP(BH$7,{0,0.8;4,1;11,1.2;21,1.5},2)-标准分上限*(1-IF(BH$7&lt;4,70%,100%)))+标准分上限*(1-IF(BH$7&lt;4,70%,100%)),2)))</f>
        <v>5.5</v>
      </c>
      <c r="AO11" s="91" t="str">
        <f>IF(OR($A11="",BI11="-"),"-",
IF(BI$7=1,(标准分上限*VLOOKUP(BI$7,{0,0.8;4,1;11,1.2;21,1.5},2)-标准分上限*(1-IF(BI$7&lt;4,70%,100%)))/2+标准分上限*(1-IF(BI$7&lt;4,70%,100%)),
ROUND((BI$7-IFERROR(RANK(BI11,BI$8:BI$30),BI$7))/(BI$7-1)*(标准分上限*VLOOKUP(BI$7,{0,0.8;4,1;11,1.2;21,1.5},2)-标准分上限*(1-IF(BI$7&lt;4,70%,100%)))+标准分上限*(1-IF(BI$7&lt;4,70%,100%)),2)))</f>
        <v>-</v>
      </c>
      <c r="AP11" s="91" t="str">
        <f>IF(OR($A11="",BJ11="-"),"-",
IF(BJ$7=1,(标准分上限*VLOOKUP(BJ$7,{0,0.8;4,1;11,1.2;21,1.5},2)-标准分上限*(1-IF(BJ$7&lt;4,70%,100%)))/2+标准分上限*(1-IF(BJ$7&lt;4,70%,100%)),
ROUND((BJ$7-IFERROR(RANK(BJ11,BJ$8:BJ$30),BJ$7))/(BJ$7-1)*(标准分上限*VLOOKUP(BJ$7,{0,0.8;4,1;11,1.2;21,1.5},2)-标准分上限*(1-IF(BJ$7&lt;4,70%,100%)))+标准分上限*(1-IF(BJ$7&lt;4,70%,100%)),2)))</f>
        <v>-</v>
      </c>
      <c r="AQ11" s="91" t="str">
        <f>IF(OR($A11="",BK11="-"),"-",
IF(BK$7=1,(标准分上限*VLOOKUP(BK$7,{0,0.8;4,1;11,1.2;21,1.5},2)-标准分上限*(1-IF(BK$7&lt;4,70%,100%)))/2+标准分上限*(1-IF(BK$7&lt;4,70%,100%)),
ROUND((BK$7-IFERROR(RANK(BK11,BK$8:BK$30),BK$7))/(BK$7-1)*(标准分上限*VLOOKUP(BK$7,{0,0.8;4,1;11,1.2;21,1.5},2)-标准分上限*(1-IF(BK$7&lt;4,70%,100%)))+标准分上限*(1-IF(BK$7&lt;4,70%,100%)),2)))</f>
        <v>-</v>
      </c>
      <c r="AR11" s="91" t="str">
        <f>IF(OR($A11="",BL11="-"),"-",
IF(BL$7=1,(标准分上限*VLOOKUP(BL$7,{0,0.8;4,1;11,1.2;21,1.5},2)-标准分上限*(1-IF(BL$7&lt;4,70%,100%)))/2+标准分上限*(1-IF(BL$7&lt;4,70%,100%)),
ROUND((BL$7-IFERROR(RANK(BL11,BL$8:BL$30),BL$7))/(BL$7-1)*(标准分上限*VLOOKUP(BL$7,{0,0.8;4,1;11,1.2;21,1.5},2)-标准分上限*(1-IF(BL$7&lt;4,70%,100%)))+标准分上限*(1-IF(BL$7&lt;4,70%,100%)),2)))</f>
        <v>-</v>
      </c>
      <c r="AS11" s="92" t="str">
        <f>IF(OR($A11="",BM11="-"),"-",
IF(BM$7=1,(标准分上限*VLOOKUP(BM$7,{0,0.8;4,1;11,1.2;21,1.5},2)-标准分上限*(1-IF(BM$7&lt;4,70%,100%)))/2+标准分上限*(1-IF(BM$7&lt;4,70%,100%)),
ROUND((BM$7-IFERROR(RANK(BM11,BM$8:BM$30),BM$7))/(BM$7-1)*(标准分上限*VLOOKUP(BM$7,{0,0.8;4,1;11,1.2;21,1.5},2)-标准分上限*(1-IF(BM$7&lt;4,70%,100%)))+标准分上限*(1-IF(BM$7&lt;4,70%,100%)),2)))</f>
        <v>-</v>
      </c>
      <c r="AT11" s="109">
        <v>92</v>
      </c>
      <c r="AU11" s="110" t="s">
        <v>291</v>
      </c>
      <c r="AV11" s="110" t="s">
        <v>291</v>
      </c>
      <c r="AW11" s="110" t="s">
        <v>291</v>
      </c>
      <c r="AX11" s="110" t="s">
        <v>291</v>
      </c>
      <c r="AY11" s="110">
        <v>90</v>
      </c>
      <c r="AZ11" s="110" t="s">
        <v>291</v>
      </c>
      <c r="BA11" s="110" t="s">
        <v>291</v>
      </c>
      <c r="BB11" s="110" t="s">
        <v>291</v>
      </c>
      <c r="BC11" s="110" t="s">
        <v>291</v>
      </c>
      <c r="BD11" s="110" t="s">
        <v>291</v>
      </c>
      <c r="BE11" s="110" t="s">
        <v>291</v>
      </c>
      <c r="BF11" s="110" t="s">
        <v>291</v>
      </c>
      <c r="BG11" s="110" t="s">
        <v>291</v>
      </c>
      <c r="BH11" s="110">
        <v>98</v>
      </c>
      <c r="BI11" s="110" t="s">
        <v>291</v>
      </c>
      <c r="BJ11" s="110" t="s">
        <v>291</v>
      </c>
      <c r="BK11" s="110" t="s">
        <v>291</v>
      </c>
      <c r="BL11" s="110" t="s">
        <v>291</v>
      </c>
      <c r="BM11" s="111" t="s">
        <v>291</v>
      </c>
    </row>
    <row r="12" spans="1:65" x14ac:dyDescent="0.15">
      <c r="A12" s="181" t="s">
        <v>260</v>
      </c>
      <c r="B12" s="104">
        <v>2</v>
      </c>
      <c r="C12" s="84">
        <f>IF(OR($A12="",$B12="-"),"-",
IF(B$7=1,(标准分上限*VLOOKUP(B$7,{0,0.8;4,1;11,1.2;21,1.5},2)-标准分上限*(1-IF(B$7&lt;4,70%,100%)))/2+标准分上限*(1-IF(B$7&lt;4,70%,100%)),
ROUND((B$7-$B12)/(B$7-1)*(标准分上限*VLOOKUP(B$7,{0,0.8;4,1;11,1.2;21,1.5},2)-标准分上限*(1-IF(B$7&lt;4,70%,100%)))+标准分上限*(1-IF(B$7&lt;4,70%,100%)),2)))</f>
        <v>8.75</v>
      </c>
      <c r="D12" s="85">
        <f t="shared" si="1"/>
        <v>2</v>
      </c>
      <c r="E12" s="86">
        <f t="shared" si="2"/>
        <v>6.5</v>
      </c>
      <c r="F12" s="87" t="str">
        <f t="shared" si="3"/>
        <v>-</v>
      </c>
      <c r="G12" s="88" t="str">
        <f t="shared" si="4"/>
        <v>-</v>
      </c>
      <c r="H12" s="88" t="str">
        <f t="shared" si="5"/>
        <v>-</v>
      </c>
      <c r="I12" s="88" t="str">
        <f t="shared" si="6"/>
        <v>-</v>
      </c>
      <c r="J12" s="88" t="str">
        <f t="shared" si="7"/>
        <v>-</v>
      </c>
      <c r="K12" s="88">
        <f t="shared" si="8"/>
        <v>1</v>
      </c>
      <c r="L12" s="88" t="str">
        <f t="shared" si="9"/>
        <v>-</v>
      </c>
      <c r="M12" s="88" t="str">
        <f t="shared" si="10"/>
        <v>-</v>
      </c>
      <c r="N12" s="88" t="str">
        <f t="shared" si="11"/>
        <v>-</v>
      </c>
      <c r="O12" s="88" t="str">
        <f t="shared" si="12"/>
        <v>-</v>
      </c>
      <c r="P12" s="88">
        <f t="shared" si="13"/>
        <v>2</v>
      </c>
      <c r="Q12" s="88" t="str">
        <f t="shared" si="14"/>
        <v>-</v>
      </c>
      <c r="R12" s="88" t="str">
        <f t="shared" si="15"/>
        <v>-</v>
      </c>
      <c r="S12" s="88" t="str">
        <f t="shared" si="16"/>
        <v>-</v>
      </c>
      <c r="T12" s="88" t="str">
        <f t="shared" si="17"/>
        <v>-</v>
      </c>
      <c r="U12" s="88" t="str">
        <f t="shared" si="18"/>
        <v>-</v>
      </c>
      <c r="V12" s="88" t="str">
        <f t="shared" si="19"/>
        <v>-</v>
      </c>
      <c r="W12" s="88" t="str">
        <f t="shared" si="20"/>
        <v>-</v>
      </c>
      <c r="X12" s="88" t="str">
        <f t="shared" si="21"/>
        <v>-</v>
      </c>
      <c r="Y12" s="89" t="str">
        <f t="shared" si="22"/>
        <v>-</v>
      </c>
      <c r="Z12" s="90" t="str">
        <f>IF(OR($A12="",AT12="-"),"-",
IF(AT$7=1,(标准分上限*VLOOKUP(AT$7,{0,0.8;4,1;11,1.2;21,1.5},2)-标准分上限*(1-IF(AT$7&lt;4,70%,100%)))/2+标准分上限*(1-IF(AT$7&lt;4,70%,100%)),
ROUND((AT$7-IFERROR(RANK(AT12,AT$8:AT$30),AT$7))/(AT$7-1)*(标准分上限*VLOOKUP(AT$7,{0,0.8;4,1;11,1.2;21,1.5},2)-标准分上限*(1-IF(AT$7&lt;4,70%,100%)))+标准分上限*(1-IF(AT$7&lt;4,70%,100%)),2)))</f>
        <v>-</v>
      </c>
      <c r="AA12" s="91" t="str">
        <f>IF(OR($A12="",AU12="-"),"-",
IF(AU$7=1,(标准分上限*VLOOKUP(AU$7,{0,0.8;4,1;11,1.2;21,1.5},2)-标准分上限*(1-IF(AU$7&lt;4,70%,100%)))/2+标准分上限*(1-IF(AU$7&lt;4,70%,100%)),
ROUND((AU$7-IFERROR(RANK(AU12,AU$8:AU$30),AU$7))/(AU$7-1)*(标准分上限*VLOOKUP(AU$7,{0,0.8;4,1;11,1.2;21,1.5},2)-标准分上限*(1-IF(AU$7&lt;4,70%,100%)))+标准分上限*(1-IF(AU$7&lt;4,70%,100%)),2)))</f>
        <v>-</v>
      </c>
      <c r="AB12" s="91" t="str">
        <f>IF(OR($A12="",AV12="-"),"-",
IF(AV$7=1,(标准分上限*VLOOKUP(AV$7,{0,0.8;4,1;11,1.2;21,1.5},2)-标准分上限*(1-IF(AV$7&lt;4,70%,100%)))/2+标准分上限*(1-IF(AV$7&lt;4,70%,100%)),
ROUND((AV$7-IFERROR(RANK(AV12,AV$8:AV$30),AV$7))/(AV$7-1)*(标准分上限*VLOOKUP(AV$7,{0,0.8;4,1;11,1.2;21,1.5},2)-标准分上限*(1-IF(AV$7&lt;4,70%,100%)))+标准分上限*(1-IF(AV$7&lt;4,70%,100%)),2)))</f>
        <v>-</v>
      </c>
      <c r="AC12" s="91" t="str">
        <f>IF(OR($A12="",AW12="-"),"-",
IF(AW$7=1,(标准分上限*VLOOKUP(AW$7,{0,0.8;4,1;11,1.2;21,1.5},2)-标准分上限*(1-IF(AW$7&lt;4,70%,100%)))/2+标准分上限*(1-IF(AW$7&lt;4,70%,100%)),
ROUND((AW$7-IFERROR(RANK(AW12,AW$8:AW$30),AW$7))/(AW$7-1)*(标准分上限*VLOOKUP(AW$7,{0,0.8;4,1;11,1.2;21,1.5},2)-标准分上限*(1-IF(AW$7&lt;4,70%,100%)))+标准分上限*(1-IF(AW$7&lt;4,70%,100%)),2)))</f>
        <v>-</v>
      </c>
      <c r="AD12" s="91" t="str">
        <f>IF(OR($A12="",AX12="-"),"-",
IF(AX$7=1,(标准分上限*VLOOKUP(AX$7,{0,0.8;4,1;11,1.2;21,1.5},2)-标准分上限*(1-IF(AX$7&lt;4,70%,100%)))/2+标准分上限*(1-IF(AX$7&lt;4,70%,100%)),
ROUND((AX$7-IFERROR(RANK(AX12,AX$8:AX$30),AX$7))/(AX$7-1)*(标准分上限*VLOOKUP(AX$7,{0,0.8;4,1;11,1.2;21,1.5},2)-标准分上限*(1-IF(AX$7&lt;4,70%,100%)))+标准分上限*(1-IF(AX$7&lt;4,70%,100%)),2)))</f>
        <v>-</v>
      </c>
      <c r="AE12" s="91">
        <f>IF(OR($A12="",AY12="-"),"-",
IF(AY$7=1,(标准分上限*VLOOKUP(AY$7,{0,0.8;4,1;11,1.2;21,1.5},2)-标准分上限*(1-IF(AY$7&lt;4,70%,100%)))/2+标准分上限*(1-IF(AY$7&lt;4,70%,100%)),
ROUND((AY$7-IFERROR(RANK(AY12,AY$8:AY$30),AY$7))/(AY$7-1)*(标准分上限*VLOOKUP(AY$7,{0,0.8;4,1;11,1.2;21,1.5},2)-标准分上限*(1-IF(AY$7&lt;4,70%,100%)))+标准分上限*(1-IF(AY$7&lt;4,70%,100%)),2)))</f>
        <v>10</v>
      </c>
      <c r="AF12" s="91" t="str">
        <f>IF(OR($A12="",AZ12="-"),"-",
IF(AZ$7=1,(标准分上限*VLOOKUP(AZ$7,{0,0.8;4,1;11,1.2;21,1.5},2)-标准分上限*(1-IF(AZ$7&lt;4,70%,100%)))/2+标准分上限*(1-IF(AZ$7&lt;4,70%,100%)),
ROUND((AZ$7-IFERROR(RANK(AZ12,AZ$8:AZ$30),AZ$7))/(AZ$7-1)*(标准分上限*VLOOKUP(AZ$7,{0,0.8;4,1;11,1.2;21,1.5},2)-标准分上限*(1-IF(AZ$7&lt;4,70%,100%)))+标准分上限*(1-IF(AZ$7&lt;4,70%,100%)),2)))</f>
        <v>-</v>
      </c>
      <c r="AG12" s="91" t="str">
        <f>IF(OR($A12="",BA12="-"),"-",
IF(BA$7=1,(标准分上限*VLOOKUP(BA$7,{0,0.8;4,1;11,1.2;21,1.5},2)-标准分上限*(1-IF(BA$7&lt;4,70%,100%)))/2+标准分上限*(1-IF(BA$7&lt;4,70%,100%)),
ROUND((BA$7-IFERROR(RANK(BA12,BA$8:BA$30),BA$7))/(BA$7-1)*(标准分上限*VLOOKUP(BA$7,{0,0.8;4,1;11,1.2;21,1.5},2)-标准分上限*(1-IF(BA$7&lt;4,70%,100%)))+标准分上限*(1-IF(BA$7&lt;4,70%,100%)),2)))</f>
        <v>-</v>
      </c>
      <c r="AH12" s="91" t="str">
        <f>IF(OR($A12="",BB12="-"),"-",
IF(BB$7=1,(标准分上限*VLOOKUP(BB$7,{0,0.8;4,1;11,1.2;21,1.5},2)-标准分上限*(1-IF(BB$7&lt;4,70%,100%)))/2+标准分上限*(1-IF(BB$7&lt;4,70%,100%)),
ROUND((BB$7-IFERROR(RANK(BB12,BB$8:BB$30),BB$7))/(BB$7-1)*(标准分上限*VLOOKUP(BB$7,{0,0.8;4,1;11,1.2;21,1.5},2)-标准分上限*(1-IF(BB$7&lt;4,70%,100%)))+标准分上限*(1-IF(BB$7&lt;4,70%,100%)),2)))</f>
        <v>-</v>
      </c>
      <c r="AI12" s="91" t="str">
        <f>IF(OR($A12="",BC12="-"),"-",
IF(BC$7=1,(标准分上限*VLOOKUP(BC$7,{0,0.8;4,1;11,1.2;21,1.5},2)-标准分上限*(1-IF(BC$7&lt;4,70%,100%)))/2+标准分上限*(1-IF(BC$7&lt;4,70%,100%)),
ROUND((BC$7-IFERROR(RANK(BC12,BC$8:BC$30),BC$7))/(BC$7-1)*(标准分上限*VLOOKUP(BC$7,{0,0.8;4,1;11,1.2;21,1.5},2)-标准分上限*(1-IF(BC$7&lt;4,70%,100%)))+标准分上限*(1-IF(BC$7&lt;4,70%,100%)),2)))</f>
        <v>-</v>
      </c>
      <c r="AJ12" s="91">
        <f>IF(OR($A12="",BD12="-"),"-",
IF(BD$7=1,(标准分上限*VLOOKUP(BD$7,{0,0.8;4,1;11,1.2;21,1.5},2)-标准分上限*(1-IF(BD$7&lt;4,70%,100%)))/2+标准分上限*(1-IF(BD$7&lt;4,70%,100%)),
ROUND((BD$7-IFERROR(RANK(BD12,BD$8:BD$30),BD$7))/(BD$7-1)*(标准分上限*VLOOKUP(BD$7,{0,0.8;4,1;11,1.2;21,1.5},2)-标准分上限*(1-IF(BD$7&lt;4,70%,100%)))+标准分上限*(1-IF(BD$7&lt;4,70%,100%)),2)))</f>
        <v>3</v>
      </c>
      <c r="AK12" s="91" t="str">
        <f>IF(OR($A12="",BE12="-"),"-",
IF(BE$7=1,(标准分上限*VLOOKUP(BE$7,{0,0.8;4,1;11,1.2;21,1.5},2)-标准分上限*(1-IF(BE$7&lt;4,70%,100%)))/2+标准分上限*(1-IF(BE$7&lt;4,70%,100%)),
ROUND((BE$7-IFERROR(RANK(BE12,BE$8:BE$30),BE$7))/(BE$7-1)*(标准分上限*VLOOKUP(BE$7,{0,0.8;4,1;11,1.2;21,1.5},2)-标准分上限*(1-IF(BE$7&lt;4,70%,100%)))+标准分上限*(1-IF(BE$7&lt;4,70%,100%)),2)))</f>
        <v>-</v>
      </c>
      <c r="AL12" s="91" t="str">
        <f>IF(OR($A12="",BF12="-"),"-",
IF(BF$7=1,(标准分上限*VLOOKUP(BF$7,{0,0.8;4,1;11,1.2;21,1.5},2)-标准分上限*(1-IF(BF$7&lt;4,70%,100%)))/2+标准分上限*(1-IF(BF$7&lt;4,70%,100%)),
ROUND((BF$7-IFERROR(RANK(BF12,BF$8:BF$30),BF$7))/(BF$7-1)*(标准分上限*VLOOKUP(BF$7,{0,0.8;4,1;11,1.2;21,1.5},2)-标准分上限*(1-IF(BF$7&lt;4,70%,100%)))+标准分上限*(1-IF(BF$7&lt;4,70%,100%)),2)))</f>
        <v>-</v>
      </c>
      <c r="AM12" s="91" t="str">
        <f>IF(OR($A12="",BG12="-"),"-",
IF(BG$7=1,(标准分上限*VLOOKUP(BG$7,{0,0.8;4,1;11,1.2;21,1.5},2)-标准分上限*(1-IF(BG$7&lt;4,70%,100%)))/2+标准分上限*(1-IF(BG$7&lt;4,70%,100%)),
ROUND((BG$7-IFERROR(RANK(BG12,BG$8:BG$30),BG$7))/(BG$7-1)*(标准分上限*VLOOKUP(BG$7,{0,0.8;4,1;11,1.2;21,1.5},2)-标准分上限*(1-IF(BG$7&lt;4,70%,100%)))+标准分上限*(1-IF(BG$7&lt;4,70%,100%)),2)))</f>
        <v>-</v>
      </c>
      <c r="AN12" s="91" t="str">
        <f>IF(OR($A12="",BH12="-"),"-",
IF(BH$7=1,(标准分上限*VLOOKUP(BH$7,{0,0.8;4,1;11,1.2;21,1.5},2)-标准分上限*(1-IF(BH$7&lt;4,70%,100%)))/2+标准分上限*(1-IF(BH$7&lt;4,70%,100%)),
ROUND((BH$7-IFERROR(RANK(BH12,BH$8:BH$30),BH$7))/(BH$7-1)*(标准分上限*VLOOKUP(BH$7,{0,0.8;4,1;11,1.2;21,1.5},2)-标准分上限*(1-IF(BH$7&lt;4,70%,100%)))+标准分上限*(1-IF(BH$7&lt;4,70%,100%)),2)))</f>
        <v>-</v>
      </c>
      <c r="AO12" s="91" t="str">
        <f>IF(OR($A12="",BI12="-"),"-",
IF(BI$7=1,(标准分上限*VLOOKUP(BI$7,{0,0.8;4,1;11,1.2;21,1.5},2)-标准分上限*(1-IF(BI$7&lt;4,70%,100%)))/2+标准分上限*(1-IF(BI$7&lt;4,70%,100%)),
ROUND((BI$7-IFERROR(RANK(BI12,BI$8:BI$30),BI$7))/(BI$7-1)*(标准分上限*VLOOKUP(BI$7,{0,0.8;4,1;11,1.2;21,1.5},2)-标准分上限*(1-IF(BI$7&lt;4,70%,100%)))+标准分上限*(1-IF(BI$7&lt;4,70%,100%)),2)))</f>
        <v>-</v>
      </c>
      <c r="AP12" s="91" t="str">
        <f>IF(OR($A12="",BJ12="-"),"-",
IF(BJ$7=1,(标准分上限*VLOOKUP(BJ$7,{0,0.8;4,1;11,1.2;21,1.5},2)-标准分上限*(1-IF(BJ$7&lt;4,70%,100%)))/2+标准分上限*(1-IF(BJ$7&lt;4,70%,100%)),
ROUND((BJ$7-IFERROR(RANK(BJ12,BJ$8:BJ$30),BJ$7))/(BJ$7-1)*(标准分上限*VLOOKUP(BJ$7,{0,0.8;4,1;11,1.2;21,1.5},2)-标准分上限*(1-IF(BJ$7&lt;4,70%,100%)))+标准分上限*(1-IF(BJ$7&lt;4,70%,100%)),2)))</f>
        <v>-</v>
      </c>
      <c r="AQ12" s="91" t="str">
        <f>IF(OR($A12="",BK12="-"),"-",
IF(BK$7=1,(标准分上限*VLOOKUP(BK$7,{0,0.8;4,1;11,1.2;21,1.5},2)-标准分上限*(1-IF(BK$7&lt;4,70%,100%)))/2+标准分上限*(1-IF(BK$7&lt;4,70%,100%)),
ROUND((BK$7-IFERROR(RANK(BK12,BK$8:BK$30),BK$7))/(BK$7-1)*(标准分上限*VLOOKUP(BK$7,{0,0.8;4,1;11,1.2;21,1.5},2)-标准分上限*(1-IF(BK$7&lt;4,70%,100%)))+标准分上限*(1-IF(BK$7&lt;4,70%,100%)),2)))</f>
        <v>-</v>
      </c>
      <c r="AR12" s="91" t="str">
        <f>IF(OR($A12="",BL12="-"),"-",
IF(BL$7=1,(标准分上限*VLOOKUP(BL$7,{0,0.8;4,1;11,1.2;21,1.5},2)-标准分上限*(1-IF(BL$7&lt;4,70%,100%)))/2+标准分上限*(1-IF(BL$7&lt;4,70%,100%)),
ROUND((BL$7-IFERROR(RANK(BL12,BL$8:BL$30),BL$7))/(BL$7-1)*(标准分上限*VLOOKUP(BL$7,{0,0.8;4,1;11,1.2;21,1.5},2)-标准分上限*(1-IF(BL$7&lt;4,70%,100%)))+标准分上限*(1-IF(BL$7&lt;4,70%,100%)),2)))</f>
        <v>-</v>
      </c>
      <c r="AS12" s="92" t="str">
        <f>IF(OR($A12="",BM12="-"),"-",
IF(BM$7=1,(标准分上限*VLOOKUP(BM$7,{0,0.8;4,1;11,1.2;21,1.5},2)-标准分上限*(1-IF(BM$7&lt;4,70%,100%)))/2+标准分上限*(1-IF(BM$7&lt;4,70%,100%)),
ROUND((BM$7-IFERROR(RANK(BM12,BM$8:BM$30),BM$7))/(BM$7-1)*(标准分上限*VLOOKUP(BM$7,{0,0.8;4,1;11,1.2;21,1.5},2)-标准分上限*(1-IF(BM$7&lt;4,70%,100%)))+标准分上限*(1-IF(BM$7&lt;4,70%,100%)),2)))</f>
        <v>-</v>
      </c>
      <c r="AT12" s="109" t="s">
        <v>291</v>
      </c>
      <c r="AU12" s="110" t="s">
        <v>291</v>
      </c>
      <c r="AV12" s="110" t="s">
        <v>291</v>
      </c>
      <c r="AW12" s="110" t="s">
        <v>291</v>
      </c>
      <c r="AX12" s="110" t="s">
        <v>291</v>
      </c>
      <c r="AY12" s="110">
        <v>98</v>
      </c>
      <c r="AZ12" s="110" t="s">
        <v>291</v>
      </c>
      <c r="BA12" s="110" t="s">
        <v>291</v>
      </c>
      <c r="BB12" s="110" t="s">
        <v>291</v>
      </c>
      <c r="BC12" s="110" t="s">
        <v>291</v>
      </c>
      <c r="BD12" s="110">
        <v>93</v>
      </c>
      <c r="BE12" s="110" t="s">
        <v>291</v>
      </c>
      <c r="BF12" s="110" t="s">
        <v>291</v>
      </c>
      <c r="BG12" s="110" t="s">
        <v>291</v>
      </c>
      <c r="BH12" s="110" t="s">
        <v>291</v>
      </c>
      <c r="BI12" s="110" t="s">
        <v>291</v>
      </c>
      <c r="BJ12" s="110" t="s">
        <v>291</v>
      </c>
      <c r="BK12" s="110" t="s">
        <v>291</v>
      </c>
      <c r="BL12" s="110" t="s">
        <v>291</v>
      </c>
      <c r="BM12" s="111" t="s">
        <v>291</v>
      </c>
    </row>
    <row r="13" spans="1:65" x14ac:dyDescent="0.15">
      <c r="A13" s="181" t="s">
        <v>259</v>
      </c>
      <c r="B13" s="104">
        <v>4</v>
      </c>
      <c r="C13" s="84">
        <f>IF(OR($A13="",$B13="-"),"-",
IF(B$7=1,(标准分上限*VLOOKUP(B$7,{0,0.8;4,1;11,1.2;21,1.5},2)-标准分上限*(1-IF(B$7&lt;4,70%,100%)))/2+标准分上限*(1-IF(B$7&lt;4,70%,100%)),
ROUND((B$7-$B13)/(B$7-1)*(标准分上限*VLOOKUP(B$7,{0,0.8;4,1;11,1.2;21,1.5},2)-标准分上限*(1-IF(B$7&lt;4,70%,100%)))+标准分上限*(1-IF(B$7&lt;4,70%,100%)),2)))</f>
        <v>6.25</v>
      </c>
      <c r="D13" s="85">
        <f t="shared" si="1"/>
        <v>5</v>
      </c>
      <c r="E13" s="86">
        <f t="shared" si="2"/>
        <v>5.2783333333333333</v>
      </c>
      <c r="F13" s="87">
        <f t="shared" si="3"/>
        <v>2</v>
      </c>
      <c r="G13" s="88">
        <f t="shared" si="4"/>
        <v>3</v>
      </c>
      <c r="H13" s="88" t="str">
        <f t="shared" si="5"/>
        <v>-</v>
      </c>
      <c r="I13" s="88" t="str">
        <f t="shared" si="6"/>
        <v>-</v>
      </c>
      <c r="J13" s="88" t="str">
        <f t="shared" si="7"/>
        <v>-</v>
      </c>
      <c r="K13" s="88">
        <f t="shared" si="8"/>
        <v>2</v>
      </c>
      <c r="L13" s="88" t="str">
        <f t="shared" si="9"/>
        <v>-</v>
      </c>
      <c r="M13" s="88" t="str">
        <f t="shared" si="10"/>
        <v>-</v>
      </c>
      <c r="N13" s="88" t="str">
        <f t="shared" si="11"/>
        <v>-</v>
      </c>
      <c r="O13" s="88" t="str">
        <f t="shared" si="12"/>
        <v>-</v>
      </c>
      <c r="P13" s="88" t="str">
        <f t="shared" si="13"/>
        <v>-</v>
      </c>
      <c r="Q13" s="88" t="str">
        <f t="shared" si="14"/>
        <v>-</v>
      </c>
      <c r="R13" s="88" t="str">
        <f t="shared" si="15"/>
        <v>-</v>
      </c>
      <c r="S13" s="88" t="str">
        <f t="shared" si="16"/>
        <v>-</v>
      </c>
      <c r="T13" s="88" t="str">
        <f t="shared" si="17"/>
        <v>-</v>
      </c>
      <c r="U13" s="88" t="str">
        <f t="shared" si="18"/>
        <v>-</v>
      </c>
      <c r="V13" s="88" t="str">
        <f t="shared" si="19"/>
        <v>-</v>
      </c>
      <c r="W13" s="88" t="str">
        <f t="shared" si="20"/>
        <v>-</v>
      </c>
      <c r="X13" s="88" t="str">
        <f t="shared" si="21"/>
        <v>-</v>
      </c>
      <c r="Y13" s="89" t="str">
        <f t="shared" si="22"/>
        <v>-</v>
      </c>
      <c r="Z13" s="90">
        <f>IF(OR($A13="",AT13="-"),"-",
IF(AT$7=1,(标准分上限*VLOOKUP(AT$7,{0,0.8;4,1;11,1.2;21,1.5},2)-标准分上限*(1-IF(AT$7&lt;4,70%,100%)))/2+标准分上限*(1-IF(AT$7&lt;4,70%,100%)),
ROUND((AT$7-IFERROR(RANK(AT13,AT$8:AT$30),AT$7))/(AT$7-1)*(标准分上限*VLOOKUP(AT$7,{0,0.8;4,1;11,1.2;21,1.5},2)-标准分上限*(1-IF(AT$7&lt;4,70%,100%)))+标准分上限*(1-IF(AT$7&lt;4,70%,100%)),2)))</f>
        <v>6.67</v>
      </c>
      <c r="AA13" s="91">
        <f>IF(OR($A13="",AU13="-"),"-",
IF(AU$7=1,(标准分上限*VLOOKUP(AU$7,{0,0.8;4,1;11,1.2;21,1.5},2)-标准分上限*(1-IF(AU$7&lt;4,70%,100%)))/2+标准分上限*(1-IF(AU$7&lt;4,70%,100%)),
ROUND((AU$7-IFERROR(RANK(AU13,AU$8:AU$30),AU$7))/(AU$7-1)*(标准分上限*VLOOKUP(AU$7,{0,0.8;4,1;11,1.2;21,1.5},2)-标准分上限*(1-IF(AU$7&lt;4,70%,100%)))+标准分上限*(1-IF(AU$7&lt;4,70%,100%)),2)))</f>
        <v>3</v>
      </c>
      <c r="AB13" s="91" t="str">
        <f>IF(OR($A13="",AV13="-"),"-",
IF(AV$7=1,(标准分上限*VLOOKUP(AV$7,{0,0.8;4,1;11,1.2;21,1.5},2)-标准分上限*(1-IF(AV$7&lt;4,70%,100%)))/2+标准分上限*(1-IF(AV$7&lt;4,70%,100%)),
ROUND((AV$7-IFERROR(RANK(AV13,AV$8:AV$30),AV$7))/(AV$7-1)*(标准分上限*VLOOKUP(AV$7,{0,0.8;4,1;11,1.2;21,1.5},2)-标准分上限*(1-IF(AV$7&lt;4,70%,100%)))+标准分上限*(1-IF(AV$7&lt;4,70%,100%)),2)))</f>
        <v>-</v>
      </c>
      <c r="AC13" s="91" t="str">
        <f>IF(OR($A13="",AW13="-"),"-",
IF(AW$7=1,(标准分上限*VLOOKUP(AW$7,{0,0.8;4,1;11,1.2;21,1.5},2)-标准分上限*(1-IF(AW$7&lt;4,70%,100%)))/2+标准分上限*(1-IF(AW$7&lt;4,70%,100%)),
ROUND((AW$7-IFERROR(RANK(AW13,AW$8:AW$30),AW$7))/(AW$7-1)*(标准分上限*VLOOKUP(AW$7,{0,0.8;4,1;11,1.2;21,1.5},2)-标准分上限*(1-IF(AW$7&lt;4,70%,100%)))+标准分上限*(1-IF(AW$7&lt;4,70%,100%)),2)))</f>
        <v>-</v>
      </c>
      <c r="AD13" s="91" t="str">
        <f>IF(OR($A13="",AX13="-"),"-",
IF(AX$7=1,(标准分上限*VLOOKUP(AX$7,{0,0.8;4,1;11,1.2;21,1.5},2)-标准分上限*(1-IF(AX$7&lt;4,70%,100%)))/2+标准分上限*(1-IF(AX$7&lt;4,70%,100%)),
ROUND((AX$7-IFERROR(RANK(AX13,AX$8:AX$30),AX$7))/(AX$7-1)*(标准分上限*VLOOKUP(AX$7,{0,0.8;4,1;11,1.2;21,1.5},2)-标准分上限*(1-IF(AX$7&lt;4,70%,100%)))+标准分上限*(1-IF(AX$7&lt;4,70%,100%)),2)))</f>
        <v>-</v>
      </c>
      <c r="AE13" s="91">
        <f>IF(OR($A13="",AY13="-"),"-",
IF(AY$7=1,(标准分上限*VLOOKUP(AY$7,{0,0.8;4,1;11,1.2;21,1.5},2)-标准分上限*(1-IF(AY$7&lt;4,70%,100%)))/2+标准分上限*(1-IF(AY$7&lt;4,70%,100%)),
ROUND((AY$7-IFERROR(RANK(AY13,AY$8:AY$30),AY$7))/(AY$7-1)*(标准分上限*VLOOKUP(AY$7,{0,0.8;4,1;11,1.2;21,1.5},2)-标准分上限*(1-IF(AY$7&lt;4,70%,100%)))+标准分上限*(1-IF(AY$7&lt;4,70%,100%)),2)))</f>
        <v>8</v>
      </c>
      <c r="AF13" s="91" t="str">
        <f>IF(OR($A13="",AZ13="-"),"-",
IF(AZ$7=1,(标准分上限*VLOOKUP(AZ$7,{0,0.8;4,1;11,1.2;21,1.5},2)-标准分上限*(1-IF(AZ$7&lt;4,70%,100%)))/2+标准分上限*(1-IF(AZ$7&lt;4,70%,100%)),
ROUND((AZ$7-IFERROR(RANK(AZ13,AZ$8:AZ$30),AZ$7))/(AZ$7-1)*(标准分上限*VLOOKUP(AZ$7,{0,0.8;4,1;11,1.2;21,1.5},2)-标准分上限*(1-IF(AZ$7&lt;4,70%,100%)))+标准分上限*(1-IF(AZ$7&lt;4,70%,100%)),2)))</f>
        <v>-</v>
      </c>
      <c r="AG13" s="91" t="str">
        <f>IF(OR($A13="",BA13="-"),"-",
IF(BA$7=1,(标准分上限*VLOOKUP(BA$7,{0,0.8;4,1;11,1.2;21,1.5},2)-标准分上限*(1-IF(BA$7&lt;4,70%,100%)))/2+标准分上限*(1-IF(BA$7&lt;4,70%,100%)),
ROUND((BA$7-IFERROR(RANK(BA13,BA$8:BA$30),BA$7))/(BA$7-1)*(标准分上限*VLOOKUP(BA$7,{0,0.8;4,1;11,1.2;21,1.5},2)-标准分上限*(1-IF(BA$7&lt;4,70%,100%)))+标准分上限*(1-IF(BA$7&lt;4,70%,100%)),2)))</f>
        <v>-</v>
      </c>
      <c r="AH13" s="91" t="str">
        <f>IF(OR($A13="",BB13="-"),"-",
IF(BB$7=1,(标准分上限*VLOOKUP(BB$7,{0,0.8;4,1;11,1.2;21,1.5},2)-标准分上限*(1-IF(BB$7&lt;4,70%,100%)))/2+标准分上限*(1-IF(BB$7&lt;4,70%,100%)),
ROUND((BB$7-IFERROR(RANK(BB13,BB$8:BB$30),BB$7))/(BB$7-1)*(标准分上限*VLOOKUP(BB$7,{0,0.8;4,1;11,1.2;21,1.5},2)-标准分上限*(1-IF(BB$7&lt;4,70%,100%)))+标准分上限*(1-IF(BB$7&lt;4,70%,100%)),2)))</f>
        <v>-</v>
      </c>
      <c r="AI13" s="91" t="str">
        <f>IF(OR($A13="",BC13="-"),"-",
IF(BC$7=1,(标准分上限*VLOOKUP(BC$7,{0,0.8;4,1;11,1.2;21,1.5},2)-标准分上限*(1-IF(BC$7&lt;4,70%,100%)))/2+标准分上限*(1-IF(BC$7&lt;4,70%,100%)),
ROUND((BC$7-IFERROR(RANK(BC13,BC$8:BC$30),BC$7))/(BC$7-1)*(标准分上限*VLOOKUP(BC$7,{0,0.8;4,1;11,1.2;21,1.5},2)-标准分上限*(1-IF(BC$7&lt;4,70%,100%)))+标准分上限*(1-IF(BC$7&lt;4,70%,100%)),2)))</f>
        <v>-</v>
      </c>
      <c r="AJ13" s="91" t="str">
        <f>IF(OR($A13="",BD13="-"),"-",
IF(BD$7=1,(标准分上限*VLOOKUP(BD$7,{0,0.8;4,1;11,1.2;21,1.5},2)-标准分上限*(1-IF(BD$7&lt;4,70%,100%)))/2+标准分上限*(1-IF(BD$7&lt;4,70%,100%)),
ROUND((BD$7-IFERROR(RANK(BD13,BD$8:BD$30),BD$7))/(BD$7-1)*(标准分上限*VLOOKUP(BD$7,{0,0.8;4,1;11,1.2;21,1.5},2)-标准分上限*(1-IF(BD$7&lt;4,70%,100%)))+标准分上限*(1-IF(BD$7&lt;4,70%,100%)),2)))</f>
        <v>-</v>
      </c>
      <c r="AK13" s="91" t="str">
        <f>IF(OR($A13="",BE13="-"),"-",
IF(BE$7=1,(标准分上限*VLOOKUP(BE$7,{0,0.8;4,1;11,1.2;21,1.5},2)-标准分上限*(1-IF(BE$7&lt;4,70%,100%)))/2+标准分上限*(1-IF(BE$7&lt;4,70%,100%)),
ROUND((BE$7-IFERROR(RANK(BE13,BE$8:BE$30),BE$7))/(BE$7-1)*(标准分上限*VLOOKUP(BE$7,{0,0.8;4,1;11,1.2;21,1.5},2)-标准分上限*(1-IF(BE$7&lt;4,70%,100%)))+标准分上限*(1-IF(BE$7&lt;4,70%,100%)),2)))</f>
        <v>-</v>
      </c>
      <c r="AL13" s="91" t="str">
        <f>IF(OR($A13="",BF13="-"),"-",
IF(BF$7=1,(标准分上限*VLOOKUP(BF$7,{0,0.8;4,1;11,1.2;21,1.5},2)-标准分上限*(1-IF(BF$7&lt;4,70%,100%)))/2+标准分上限*(1-IF(BF$7&lt;4,70%,100%)),
ROUND((BF$7-IFERROR(RANK(BF13,BF$8:BF$30),BF$7))/(BF$7-1)*(标准分上限*VLOOKUP(BF$7,{0,0.8;4,1;11,1.2;21,1.5},2)-标准分上限*(1-IF(BF$7&lt;4,70%,100%)))+标准分上限*(1-IF(BF$7&lt;4,70%,100%)),2)))</f>
        <v>-</v>
      </c>
      <c r="AM13" s="91" t="str">
        <f>IF(OR($A13="",BG13="-"),"-",
IF(BG$7=1,(标准分上限*VLOOKUP(BG$7,{0,0.8;4,1;11,1.2;21,1.5},2)-标准分上限*(1-IF(BG$7&lt;4,70%,100%)))/2+标准分上限*(1-IF(BG$7&lt;4,70%,100%)),
ROUND((BG$7-IFERROR(RANK(BG13,BG$8:BG$30),BG$7))/(BG$7-1)*(标准分上限*VLOOKUP(BG$7,{0,0.8;4,1;11,1.2;21,1.5},2)-标准分上限*(1-IF(BG$7&lt;4,70%,100%)))+标准分上限*(1-IF(BG$7&lt;4,70%,100%)),2)))</f>
        <v>-</v>
      </c>
      <c r="AN13" s="91" t="str">
        <f>IF(OR($A13="",BH13="-"),"-",
IF(BH$7=1,(标准分上限*VLOOKUP(BH$7,{0,0.8;4,1;11,1.2;21,1.5},2)-标准分上限*(1-IF(BH$7&lt;4,70%,100%)))/2+标准分上限*(1-IF(BH$7&lt;4,70%,100%)),
ROUND((BH$7-IFERROR(RANK(BH13,BH$8:BH$30),BH$7))/(BH$7-1)*(标准分上限*VLOOKUP(BH$7,{0,0.8;4,1;11,1.2;21,1.5},2)-标准分上限*(1-IF(BH$7&lt;4,70%,100%)))+标准分上限*(1-IF(BH$7&lt;4,70%,100%)),2)))</f>
        <v>-</v>
      </c>
      <c r="AO13" s="91" t="str">
        <f>IF(OR($A13="",BI13="-"),"-",
IF(BI$7=1,(标准分上限*VLOOKUP(BI$7,{0,0.8;4,1;11,1.2;21,1.5},2)-标准分上限*(1-IF(BI$7&lt;4,70%,100%)))/2+标准分上限*(1-IF(BI$7&lt;4,70%,100%)),
ROUND((BI$7-IFERROR(RANK(BI13,BI$8:BI$30),BI$7))/(BI$7-1)*(标准分上限*VLOOKUP(BI$7,{0,0.8;4,1;11,1.2;21,1.5},2)-标准分上限*(1-IF(BI$7&lt;4,70%,100%)))+标准分上限*(1-IF(BI$7&lt;4,70%,100%)),2)))</f>
        <v>-</v>
      </c>
      <c r="AP13" s="91" t="str">
        <f>IF(OR($A13="",BJ13="-"),"-",
IF(BJ$7=1,(标准分上限*VLOOKUP(BJ$7,{0,0.8;4,1;11,1.2;21,1.5},2)-标准分上限*(1-IF(BJ$7&lt;4,70%,100%)))/2+标准分上限*(1-IF(BJ$7&lt;4,70%,100%)),
ROUND((BJ$7-IFERROR(RANK(BJ13,BJ$8:BJ$30),BJ$7))/(BJ$7-1)*(标准分上限*VLOOKUP(BJ$7,{0,0.8;4,1;11,1.2;21,1.5},2)-标准分上限*(1-IF(BJ$7&lt;4,70%,100%)))+标准分上限*(1-IF(BJ$7&lt;4,70%,100%)),2)))</f>
        <v>-</v>
      </c>
      <c r="AQ13" s="91" t="str">
        <f>IF(OR($A13="",BK13="-"),"-",
IF(BK$7=1,(标准分上限*VLOOKUP(BK$7,{0,0.8;4,1;11,1.2;21,1.5},2)-标准分上限*(1-IF(BK$7&lt;4,70%,100%)))/2+标准分上限*(1-IF(BK$7&lt;4,70%,100%)),
ROUND((BK$7-IFERROR(RANK(BK13,BK$8:BK$30),BK$7))/(BK$7-1)*(标准分上限*VLOOKUP(BK$7,{0,0.8;4,1;11,1.2;21,1.5},2)-标准分上限*(1-IF(BK$7&lt;4,70%,100%)))+标准分上限*(1-IF(BK$7&lt;4,70%,100%)),2)))</f>
        <v>-</v>
      </c>
      <c r="AR13" s="91" t="str">
        <f>IF(OR($A13="",BL13="-"),"-",
IF(BL$7=1,(标准分上限*VLOOKUP(BL$7,{0,0.8;4,1;11,1.2;21,1.5},2)-标准分上限*(1-IF(BL$7&lt;4,70%,100%)))/2+标准分上限*(1-IF(BL$7&lt;4,70%,100%)),
ROUND((BL$7-IFERROR(RANK(BL13,BL$8:BL$30),BL$7))/(BL$7-1)*(标准分上限*VLOOKUP(BL$7,{0,0.8;4,1;11,1.2;21,1.5},2)-标准分上限*(1-IF(BL$7&lt;4,70%,100%)))+标准分上限*(1-IF(BL$7&lt;4,70%,100%)),2)))</f>
        <v>-</v>
      </c>
      <c r="AS13" s="92" t="str">
        <f>IF(OR($A13="",BM13="-"),"-",
IF(BM$7=1,(标准分上限*VLOOKUP(BM$7,{0,0.8;4,1;11,1.2;21,1.5},2)-标准分上限*(1-IF(BM$7&lt;4,70%,100%)))/2+标准分上限*(1-IF(BM$7&lt;4,70%,100%)),
ROUND((BM$7-IFERROR(RANK(BM13,BM$8:BM$30),BM$7))/(BM$7-1)*(标准分上限*VLOOKUP(BM$7,{0,0.8;4,1;11,1.2;21,1.5},2)-标准分上限*(1-IF(BM$7&lt;4,70%,100%)))+标准分上限*(1-IF(BM$7&lt;4,70%,100%)),2)))</f>
        <v>-</v>
      </c>
      <c r="AT13" s="109">
        <v>101</v>
      </c>
      <c r="AU13" s="110">
        <v>90</v>
      </c>
      <c r="AV13" s="110" t="s">
        <v>291</v>
      </c>
      <c r="AW13" s="110" t="s">
        <v>291</v>
      </c>
      <c r="AX13" s="110" t="s">
        <v>291</v>
      </c>
      <c r="AY13" s="110">
        <v>92</v>
      </c>
      <c r="AZ13" s="110" t="s">
        <v>291</v>
      </c>
      <c r="BA13" s="110" t="s">
        <v>291</v>
      </c>
      <c r="BB13" s="110" t="s">
        <v>291</v>
      </c>
      <c r="BC13" s="110" t="s">
        <v>291</v>
      </c>
      <c r="BD13" s="110" t="s">
        <v>291</v>
      </c>
      <c r="BE13" s="110" t="s">
        <v>291</v>
      </c>
      <c r="BF13" s="110" t="s">
        <v>291</v>
      </c>
      <c r="BG13" s="110" t="s">
        <v>291</v>
      </c>
      <c r="BH13" s="110" t="s">
        <v>291</v>
      </c>
      <c r="BI13" s="110" t="s">
        <v>291</v>
      </c>
      <c r="BJ13" s="110" t="s">
        <v>291</v>
      </c>
      <c r="BK13" s="110" t="s">
        <v>291</v>
      </c>
      <c r="BL13" s="110" t="s">
        <v>291</v>
      </c>
      <c r="BM13" s="111" t="s">
        <v>291</v>
      </c>
    </row>
    <row r="14" spans="1:65" x14ac:dyDescent="0.15">
      <c r="A14" s="181" t="s">
        <v>249</v>
      </c>
      <c r="B14" s="105">
        <v>5</v>
      </c>
      <c r="C14" s="84">
        <f>IF(OR($A14="",$B14="-"),"-",
IF(B$7=1,(标准分上限*VLOOKUP(B$7,{0,0.8;4,1;11,1.2;21,1.5},2)-标准分上限*(1-IF(B$7&lt;4,70%,100%)))/2+标准分上限*(1-IF(B$7&lt;4,70%,100%)),
ROUND((B$7-$B14)/(B$7-1)*(标准分上限*VLOOKUP(B$7,{0,0.8;4,1;11,1.2;21,1.5},2)-标准分上限*(1-IF(B$7&lt;4,70%,100%)))+标准分上限*(1-IF(B$7&lt;4,70%,100%)),2)))</f>
        <v>5</v>
      </c>
      <c r="D14" s="85">
        <f t="shared" si="1"/>
        <v>4</v>
      </c>
      <c r="E14" s="86">
        <f t="shared" si="2"/>
        <v>5.333333333333333</v>
      </c>
      <c r="F14" s="87" t="str">
        <f t="shared" si="3"/>
        <v>-</v>
      </c>
      <c r="G14" s="88" t="str">
        <f t="shared" si="4"/>
        <v>-</v>
      </c>
      <c r="H14" s="88" t="str">
        <f t="shared" si="5"/>
        <v>-</v>
      </c>
      <c r="I14" s="88" t="str">
        <f t="shared" si="6"/>
        <v>-</v>
      </c>
      <c r="J14" s="88" t="str">
        <f t="shared" si="7"/>
        <v>-</v>
      </c>
      <c r="K14" s="88">
        <f t="shared" si="8"/>
        <v>6</v>
      </c>
      <c r="L14" s="88" t="str">
        <f t="shared" si="9"/>
        <v>-</v>
      </c>
      <c r="M14" s="88" t="str">
        <f t="shared" si="10"/>
        <v>-</v>
      </c>
      <c r="N14" s="88" t="str">
        <f t="shared" si="11"/>
        <v>-</v>
      </c>
      <c r="O14" s="88" t="str">
        <f t="shared" si="12"/>
        <v>-</v>
      </c>
      <c r="P14" s="88" t="str">
        <f t="shared" si="13"/>
        <v>-</v>
      </c>
      <c r="Q14" s="88">
        <f t="shared" si="14"/>
        <v>1</v>
      </c>
      <c r="R14" s="88" t="str">
        <f t="shared" si="15"/>
        <v>-</v>
      </c>
      <c r="S14" s="88" t="str">
        <f t="shared" si="16"/>
        <v>-</v>
      </c>
      <c r="T14" s="88" t="str">
        <f t="shared" si="17"/>
        <v>-</v>
      </c>
      <c r="U14" s="88" t="str">
        <f t="shared" si="18"/>
        <v>-</v>
      </c>
      <c r="V14" s="88" t="str">
        <f t="shared" si="19"/>
        <v>-</v>
      </c>
      <c r="W14" s="88" t="str">
        <f t="shared" si="20"/>
        <v>-</v>
      </c>
      <c r="X14" s="88" t="str">
        <f t="shared" si="21"/>
        <v>-</v>
      </c>
      <c r="Y14" s="89" t="str">
        <f t="shared" si="22"/>
        <v>-</v>
      </c>
      <c r="Z14" s="90" t="str">
        <f>IF(OR($A14="",AT14="-"),"-",
IF(AT$7=1,(标准分上限*VLOOKUP(AT$7,{0,0.8;4,1;11,1.2;21,1.5},2)-标准分上限*(1-IF(AT$7&lt;4,70%,100%)))/2+标准分上限*(1-IF(AT$7&lt;4,70%,100%)),
ROUND((AT$7-IFERROR(RANK(AT14,AT$8:AT$30),AT$7))/(AT$7-1)*(标准分上限*VLOOKUP(AT$7,{0,0.8;4,1;11,1.2;21,1.5},2)-标准分上限*(1-IF(AT$7&lt;4,70%,100%)))+标准分上限*(1-IF(AT$7&lt;4,70%,100%)),2)))</f>
        <v>-</v>
      </c>
      <c r="AA14" s="91" t="str">
        <f>IF(OR($A14="",AU14="-"),"-",
IF(AU$7=1,(标准分上限*VLOOKUP(AU$7,{0,0.8;4,1;11,1.2;21,1.5},2)-标准分上限*(1-IF(AU$7&lt;4,70%,100%)))/2+标准分上限*(1-IF(AU$7&lt;4,70%,100%)),
ROUND((AU$7-IFERROR(RANK(AU14,AU$8:AU$30),AU$7))/(AU$7-1)*(标准分上限*VLOOKUP(AU$7,{0,0.8;4,1;11,1.2;21,1.5},2)-标准分上限*(1-IF(AU$7&lt;4,70%,100%)))+标准分上限*(1-IF(AU$7&lt;4,70%,100%)),2)))</f>
        <v>-</v>
      </c>
      <c r="AB14" s="91" t="str">
        <f>IF(OR($A14="",AV14="-"),"-",
IF(AV$7=1,(标准分上限*VLOOKUP(AV$7,{0,0.8;4,1;11,1.2;21,1.5},2)-标准分上限*(1-IF(AV$7&lt;4,70%,100%)))/2+标准分上限*(1-IF(AV$7&lt;4,70%,100%)),
ROUND((AV$7-IFERROR(RANK(AV14,AV$8:AV$30),AV$7))/(AV$7-1)*(标准分上限*VLOOKUP(AV$7,{0,0.8;4,1;11,1.2;21,1.5},2)-标准分上限*(1-IF(AV$7&lt;4,70%,100%)))+标准分上限*(1-IF(AV$7&lt;4,70%,100%)),2)))</f>
        <v>-</v>
      </c>
      <c r="AC14" s="91" t="str">
        <f>IF(OR($A14="",AW14="-"),"-",
IF(AW$7=1,(标准分上限*VLOOKUP(AW$7,{0,0.8;4,1;11,1.2;21,1.5},2)-标准分上限*(1-IF(AW$7&lt;4,70%,100%)))/2+标准分上限*(1-IF(AW$7&lt;4,70%,100%)),
ROUND((AW$7-IFERROR(RANK(AW14,AW$8:AW$30),AW$7))/(AW$7-1)*(标准分上限*VLOOKUP(AW$7,{0,0.8;4,1;11,1.2;21,1.5},2)-标准分上限*(1-IF(AW$7&lt;4,70%,100%)))+标准分上限*(1-IF(AW$7&lt;4,70%,100%)),2)))</f>
        <v>-</v>
      </c>
      <c r="AD14" s="91" t="str">
        <f>IF(OR($A14="",AX14="-"),"-",
IF(AX$7=1,(标准分上限*VLOOKUP(AX$7,{0,0.8;4,1;11,1.2;21,1.5},2)-标准分上限*(1-IF(AX$7&lt;4,70%,100%)))/2+标准分上限*(1-IF(AX$7&lt;4,70%,100%)),
ROUND((AX$7-IFERROR(RANK(AX14,AX$8:AX$30),AX$7))/(AX$7-1)*(标准分上限*VLOOKUP(AX$7,{0,0.8;4,1;11,1.2;21,1.5},2)-标准分上限*(1-IF(AX$7&lt;4,70%,100%)))+标准分上限*(1-IF(AX$7&lt;4,70%,100%)),2)))</f>
        <v>-</v>
      </c>
      <c r="AE14" s="91">
        <f>IF(OR($A14="",AY14="-"),"-",
IF(AY$7=1,(标准分上限*VLOOKUP(AY$7,{0,0.8;4,1;11,1.2;21,1.5},2)-标准分上限*(1-IF(AY$7&lt;4,70%,100%)))/2+标准分上限*(1-IF(AY$7&lt;4,70%,100%)),
ROUND((AY$7-IFERROR(RANK(AY14,AY$8:AY$30),AY$7))/(AY$7-1)*(标准分上限*VLOOKUP(AY$7,{0,0.8;4,1;11,1.2;21,1.5},2)-标准分上限*(1-IF(AY$7&lt;4,70%,100%)))+标准分上限*(1-IF(AY$7&lt;4,70%,100%)),2)))</f>
        <v>0</v>
      </c>
      <c r="AF14" s="91" t="str">
        <f>IF(OR($A14="",AZ14="-"),"-",
IF(AZ$7=1,(标准分上限*VLOOKUP(AZ$7,{0,0.8;4,1;11,1.2;21,1.5},2)-标准分上限*(1-IF(AZ$7&lt;4,70%,100%)))/2+标准分上限*(1-IF(AZ$7&lt;4,70%,100%)),
ROUND((AZ$7-IFERROR(RANK(AZ14,AZ$8:AZ$30),AZ$7))/(AZ$7-1)*(标准分上限*VLOOKUP(AZ$7,{0,0.8;4,1;11,1.2;21,1.5},2)-标准分上限*(1-IF(AZ$7&lt;4,70%,100%)))+标准分上限*(1-IF(AZ$7&lt;4,70%,100%)),2)))</f>
        <v>-</v>
      </c>
      <c r="AG14" s="91" t="str">
        <f>IF(OR($A14="",BA14="-"),"-",
IF(BA$7=1,(标准分上限*VLOOKUP(BA$7,{0,0.8;4,1;11,1.2;21,1.5},2)-标准分上限*(1-IF(BA$7&lt;4,70%,100%)))/2+标准分上限*(1-IF(BA$7&lt;4,70%,100%)),
ROUND((BA$7-IFERROR(RANK(BA14,BA$8:BA$30),BA$7))/(BA$7-1)*(标准分上限*VLOOKUP(BA$7,{0,0.8;4,1;11,1.2;21,1.5},2)-标准分上限*(1-IF(BA$7&lt;4,70%,100%)))+标准分上限*(1-IF(BA$7&lt;4,70%,100%)),2)))</f>
        <v>-</v>
      </c>
      <c r="AH14" s="91" t="str">
        <f>IF(OR($A14="",BB14="-"),"-",
IF(BB$7=1,(标准分上限*VLOOKUP(BB$7,{0,0.8;4,1;11,1.2;21,1.5},2)-标准分上限*(1-IF(BB$7&lt;4,70%,100%)))/2+标准分上限*(1-IF(BB$7&lt;4,70%,100%)),
ROUND((BB$7-IFERROR(RANK(BB14,BB$8:BB$30),BB$7))/(BB$7-1)*(标准分上限*VLOOKUP(BB$7,{0,0.8;4,1;11,1.2;21,1.5},2)-标准分上限*(1-IF(BB$7&lt;4,70%,100%)))+标准分上限*(1-IF(BB$7&lt;4,70%,100%)),2)))</f>
        <v>-</v>
      </c>
      <c r="AI14" s="91" t="str">
        <f>IF(OR($A14="",BC14="-"),"-",
IF(BC$7=1,(标准分上限*VLOOKUP(BC$7,{0,0.8;4,1;11,1.2;21,1.5},2)-标准分上限*(1-IF(BC$7&lt;4,70%,100%)))/2+标准分上限*(1-IF(BC$7&lt;4,70%,100%)),
ROUND((BC$7-IFERROR(RANK(BC14,BC$8:BC$30),BC$7))/(BC$7-1)*(标准分上限*VLOOKUP(BC$7,{0,0.8;4,1;11,1.2;21,1.5},2)-标准分上限*(1-IF(BC$7&lt;4,70%,100%)))+标准分上限*(1-IF(BC$7&lt;4,70%,100%)),2)))</f>
        <v>-</v>
      </c>
      <c r="AJ14" s="91" t="str">
        <f>IF(OR($A14="",BD14="-"),"-",
IF(BD$7=1,(标准分上限*VLOOKUP(BD$7,{0,0.8;4,1;11,1.2;21,1.5},2)-标准分上限*(1-IF(BD$7&lt;4,70%,100%)))/2+标准分上限*(1-IF(BD$7&lt;4,70%,100%)),
ROUND((BD$7-IFERROR(RANK(BD14,BD$8:BD$30),BD$7))/(BD$7-1)*(标准分上限*VLOOKUP(BD$7,{0,0.8;4,1;11,1.2;21,1.5},2)-标准分上限*(1-IF(BD$7&lt;4,70%,100%)))+标准分上限*(1-IF(BD$7&lt;4,70%,100%)),2)))</f>
        <v>-</v>
      </c>
      <c r="AK14" s="91">
        <f>IF(OR($A14="",BE14="-"),"-",
IF(BE$7=1,(标准分上限*VLOOKUP(BE$7,{0,0.8;4,1;11,1.2;21,1.5},2)-标准分上限*(1-IF(BE$7&lt;4,70%,100%)))/2+标准分上限*(1-IF(BE$7&lt;4,70%,100%)),
ROUND((BE$7-IFERROR(RANK(BE14,BE$8:BE$30),BE$7))/(BE$7-1)*(标准分上限*VLOOKUP(BE$7,{0,0.8;4,1;11,1.2;21,1.5},2)-标准分上限*(1-IF(BE$7&lt;4,70%,100%)))+标准分上限*(1-IF(BE$7&lt;4,70%,100%)),2)))</f>
        <v>8</v>
      </c>
      <c r="AL14" s="91" t="str">
        <f>IF(OR($A14="",BF14="-"),"-",
IF(BF$7=1,(标准分上限*VLOOKUP(BF$7,{0,0.8;4,1;11,1.2;21,1.5},2)-标准分上限*(1-IF(BF$7&lt;4,70%,100%)))/2+标准分上限*(1-IF(BF$7&lt;4,70%,100%)),
ROUND((BF$7-IFERROR(RANK(BF14,BF$8:BF$30),BF$7))/(BF$7-1)*(标准分上限*VLOOKUP(BF$7,{0,0.8;4,1;11,1.2;21,1.5},2)-标准分上限*(1-IF(BF$7&lt;4,70%,100%)))+标准分上限*(1-IF(BF$7&lt;4,70%,100%)),2)))</f>
        <v>-</v>
      </c>
      <c r="AM14" s="91" t="str">
        <f>IF(OR($A14="",BG14="-"),"-",
IF(BG$7=1,(标准分上限*VLOOKUP(BG$7,{0,0.8;4,1;11,1.2;21,1.5},2)-标准分上限*(1-IF(BG$7&lt;4,70%,100%)))/2+标准分上限*(1-IF(BG$7&lt;4,70%,100%)),
ROUND((BG$7-IFERROR(RANK(BG14,BG$8:BG$30),BG$7))/(BG$7-1)*(标准分上限*VLOOKUP(BG$7,{0,0.8;4,1;11,1.2;21,1.5},2)-标准分上限*(1-IF(BG$7&lt;4,70%,100%)))+标准分上限*(1-IF(BG$7&lt;4,70%,100%)),2)))</f>
        <v>-</v>
      </c>
      <c r="AN14" s="91" t="str">
        <f>IF(OR($A14="",BH14="-"),"-",
IF(BH$7=1,(标准分上限*VLOOKUP(BH$7,{0,0.8;4,1;11,1.2;21,1.5},2)-标准分上限*(1-IF(BH$7&lt;4,70%,100%)))/2+标准分上限*(1-IF(BH$7&lt;4,70%,100%)),
ROUND((BH$7-IFERROR(RANK(BH14,BH$8:BH$30),BH$7))/(BH$7-1)*(标准分上限*VLOOKUP(BH$7,{0,0.8;4,1;11,1.2;21,1.5},2)-标准分上限*(1-IF(BH$7&lt;4,70%,100%)))+标准分上限*(1-IF(BH$7&lt;4,70%,100%)),2)))</f>
        <v>-</v>
      </c>
      <c r="AO14" s="91" t="str">
        <f>IF(OR($A14="",BI14="-"),"-",
IF(BI$7=1,(标准分上限*VLOOKUP(BI$7,{0,0.8;4,1;11,1.2;21,1.5},2)-标准分上限*(1-IF(BI$7&lt;4,70%,100%)))/2+标准分上限*(1-IF(BI$7&lt;4,70%,100%)),
ROUND((BI$7-IFERROR(RANK(BI14,BI$8:BI$30),BI$7))/(BI$7-1)*(标准分上限*VLOOKUP(BI$7,{0,0.8;4,1;11,1.2;21,1.5},2)-标准分上限*(1-IF(BI$7&lt;4,70%,100%)))+标准分上限*(1-IF(BI$7&lt;4,70%,100%)),2)))</f>
        <v>-</v>
      </c>
      <c r="AP14" s="91" t="str">
        <f>IF(OR($A14="",BJ14="-"),"-",
IF(BJ$7=1,(标准分上限*VLOOKUP(BJ$7,{0,0.8;4,1;11,1.2;21,1.5},2)-标准分上限*(1-IF(BJ$7&lt;4,70%,100%)))/2+标准分上限*(1-IF(BJ$7&lt;4,70%,100%)),
ROUND((BJ$7-IFERROR(RANK(BJ14,BJ$8:BJ$30),BJ$7))/(BJ$7-1)*(标准分上限*VLOOKUP(BJ$7,{0,0.8;4,1;11,1.2;21,1.5},2)-标准分上限*(1-IF(BJ$7&lt;4,70%,100%)))+标准分上限*(1-IF(BJ$7&lt;4,70%,100%)),2)))</f>
        <v>-</v>
      </c>
      <c r="AQ14" s="91" t="str">
        <f>IF(OR($A14="",BK14="-"),"-",
IF(BK$7=1,(标准分上限*VLOOKUP(BK$7,{0,0.8;4,1;11,1.2;21,1.5},2)-标准分上限*(1-IF(BK$7&lt;4,70%,100%)))/2+标准分上限*(1-IF(BK$7&lt;4,70%,100%)),
ROUND((BK$7-IFERROR(RANK(BK14,BK$8:BK$30),BK$7))/(BK$7-1)*(标准分上限*VLOOKUP(BK$7,{0,0.8;4,1;11,1.2;21,1.5},2)-标准分上限*(1-IF(BK$7&lt;4,70%,100%)))+标准分上限*(1-IF(BK$7&lt;4,70%,100%)),2)))</f>
        <v>-</v>
      </c>
      <c r="AR14" s="91" t="str">
        <f>IF(OR($A14="",BL14="-"),"-",
IF(BL$7=1,(标准分上限*VLOOKUP(BL$7,{0,0.8;4,1;11,1.2;21,1.5},2)-标准分上限*(1-IF(BL$7&lt;4,70%,100%)))/2+标准分上限*(1-IF(BL$7&lt;4,70%,100%)),
ROUND((BL$7-IFERROR(RANK(BL14,BL$8:BL$30),BL$7))/(BL$7-1)*(标准分上限*VLOOKUP(BL$7,{0,0.8;4,1;11,1.2;21,1.5},2)-标准分上限*(1-IF(BL$7&lt;4,70%,100%)))+标准分上限*(1-IF(BL$7&lt;4,70%,100%)),2)))</f>
        <v>-</v>
      </c>
      <c r="AS14" s="92" t="str">
        <f>IF(OR($A14="",BM14="-"),"-",
IF(BM$7=1,(标准分上限*VLOOKUP(BM$7,{0,0.8;4,1;11,1.2;21,1.5},2)-标准分上限*(1-IF(BM$7&lt;4,70%,100%)))/2+标准分上限*(1-IF(BM$7&lt;4,70%,100%)),
ROUND((BM$7-IFERROR(RANK(BM14,BM$8:BM$30),BM$7))/(BM$7-1)*(标准分上限*VLOOKUP(BM$7,{0,0.8;4,1;11,1.2;21,1.5},2)-标准分上限*(1-IF(BM$7&lt;4,70%,100%)))+标准分上限*(1-IF(BM$7&lt;4,70%,100%)),2)))</f>
        <v>-</v>
      </c>
      <c r="AT14" s="109" t="s">
        <v>291</v>
      </c>
      <c r="AU14" s="110" t="s">
        <v>291</v>
      </c>
      <c r="AV14" s="110" t="s">
        <v>291</v>
      </c>
      <c r="AW14" s="110" t="s">
        <v>291</v>
      </c>
      <c r="AX14" s="110" t="s">
        <v>291</v>
      </c>
      <c r="AY14" s="110">
        <v>87</v>
      </c>
      <c r="AZ14" s="110" t="s">
        <v>291</v>
      </c>
      <c r="BA14" s="110" t="s">
        <v>291</v>
      </c>
      <c r="BB14" s="110" t="s">
        <v>291</v>
      </c>
      <c r="BC14" s="110" t="s">
        <v>291</v>
      </c>
      <c r="BD14" s="110" t="s">
        <v>291</v>
      </c>
      <c r="BE14" s="110">
        <v>99</v>
      </c>
      <c r="BF14" s="110" t="s">
        <v>291</v>
      </c>
      <c r="BG14" s="110" t="s">
        <v>291</v>
      </c>
      <c r="BH14" s="110" t="s">
        <v>291</v>
      </c>
      <c r="BI14" s="110" t="s">
        <v>291</v>
      </c>
      <c r="BJ14" s="110" t="s">
        <v>291</v>
      </c>
      <c r="BK14" s="110" t="s">
        <v>291</v>
      </c>
      <c r="BL14" s="110" t="s">
        <v>291</v>
      </c>
      <c r="BM14" s="111" t="s">
        <v>291</v>
      </c>
    </row>
    <row r="15" spans="1:65" x14ac:dyDescent="0.15">
      <c r="A15" s="181" t="s">
        <v>254</v>
      </c>
      <c r="B15" s="105">
        <v>8</v>
      </c>
      <c r="C15" s="84">
        <f>IF(OR($A15="",$B15="-"),"-",
IF(B$7=1,(标准分上限*VLOOKUP(B$7,{0,0.8;4,1;11,1.2;21,1.5},2)-标准分上限*(1-IF(B$7&lt;4,70%,100%)))/2+标准分上限*(1-IF(B$7&lt;4,70%,100%)),
ROUND((B$7-$B15)/(B$7-1)*(标准分上限*VLOOKUP(B$7,{0,0.8;4,1;11,1.2;21,1.5},2)-标准分上限*(1-IF(B$7&lt;4,70%,100%)))+标准分上限*(1-IF(B$7&lt;4,70%,100%)),2)))</f>
        <v>1.25</v>
      </c>
      <c r="D15" s="85">
        <f t="shared" si="1"/>
        <v>8</v>
      </c>
      <c r="E15" s="86">
        <f t="shared" si="2"/>
        <v>4.8571428571428568</v>
      </c>
      <c r="F15" s="87">
        <f t="shared" si="3"/>
        <v>1</v>
      </c>
      <c r="G15" s="88" t="str">
        <f t="shared" si="4"/>
        <v>-</v>
      </c>
      <c r="H15" s="88" t="str">
        <f t="shared" si="5"/>
        <v>-</v>
      </c>
      <c r="I15" s="88" t="str">
        <f t="shared" si="6"/>
        <v>-</v>
      </c>
      <c r="J15" s="88" t="str">
        <f t="shared" si="7"/>
        <v>-</v>
      </c>
      <c r="K15" s="88">
        <f t="shared" si="8"/>
        <v>3</v>
      </c>
      <c r="L15" s="88" t="str">
        <f t="shared" si="9"/>
        <v>-</v>
      </c>
      <c r="M15" s="88" t="str">
        <f t="shared" si="10"/>
        <v>-</v>
      </c>
      <c r="N15" s="88" t="str">
        <f t="shared" si="11"/>
        <v>-</v>
      </c>
      <c r="O15" s="88" t="str">
        <f t="shared" si="12"/>
        <v>-</v>
      </c>
      <c r="P15" s="88" t="str">
        <f t="shared" si="13"/>
        <v>-</v>
      </c>
      <c r="Q15" s="88">
        <f t="shared" si="14"/>
        <v>3</v>
      </c>
      <c r="R15" s="88" t="str">
        <f t="shared" si="15"/>
        <v>-</v>
      </c>
      <c r="S15" s="88" t="str">
        <f t="shared" si="16"/>
        <v>-</v>
      </c>
      <c r="T15" s="88" t="str">
        <f t="shared" si="17"/>
        <v>-</v>
      </c>
      <c r="U15" s="88" t="str">
        <f t="shared" si="18"/>
        <v>-</v>
      </c>
      <c r="V15" s="88" t="str">
        <f t="shared" si="19"/>
        <v>-</v>
      </c>
      <c r="W15" s="88" t="str">
        <f t="shared" si="20"/>
        <v>-</v>
      </c>
      <c r="X15" s="88" t="str">
        <f t="shared" si="21"/>
        <v>-</v>
      </c>
      <c r="Y15" s="89" t="str">
        <f t="shared" si="22"/>
        <v>-</v>
      </c>
      <c r="Z15" s="90">
        <f>IF(OR($A15="",AT15="-"),"-",
IF(AT$7=1,(标准分上限*VLOOKUP(AT$7,{0,0.8;4,1;11,1.2;21,1.5},2)-标准分上限*(1-IF(AT$7&lt;4,70%,100%)))/2+标准分上限*(1-IF(AT$7&lt;4,70%,100%)),
ROUND((AT$7-IFERROR(RANK(AT15,AT$8:AT$30),AT$7))/(AT$7-1)*(标准分上限*VLOOKUP(AT$7,{0,0.8;4,1;11,1.2;21,1.5},2)-标准分上限*(1-IF(AT$7&lt;4,70%,100%)))+标准分上限*(1-IF(AT$7&lt;4,70%,100%)),2)))</f>
        <v>10</v>
      </c>
      <c r="AA15" s="91" t="str">
        <f>IF(OR($A15="",AU15="-"),"-",
IF(AU$7=1,(标准分上限*VLOOKUP(AU$7,{0,0.8;4,1;11,1.2;21,1.5},2)-标准分上限*(1-IF(AU$7&lt;4,70%,100%)))/2+标准分上限*(1-IF(AU$7&lt;4,70%,100%)),
ROUND((AU$7-IFERROR(RANK(AU15,AU$8:AU$30),AU$7))/(AU$7-1)*(标准分上限*VLOOKUP(AU$7,{0,0.8;4,1;11,1.2;21,1.5},2)-标准分上限*(1-IF(AU$7&lt;4,70%,100%)))+标准分上限*(1-IF(AU$7&lt;4,70%,100%)),2)))</f>
        <v>-</v>
      </c>
      <c r="AB15" s="91" t="str">
        <f>IF(OR($A15="",AV15="-"),"-",
IF(AV$7=1,(标准分上限*VLOOKUP(AV$7,{0,0.8;4,1;11,1.2;21,1.5},2)-标准分上限*(1-IF(AV$7&lt;4,70%,100%)))/2+标准分上限*(1-IF(AV$7&lt;4,70%,100%)),
ROUND((AV$7-IFERROR(RANK(AV15,AV$8:AV$30),AV$7))/(AV$7-1)*(标准分上限*VLOOKUP(AV$7,{0,0.8;4,1;11,1.2;21,1.5},2)-标准分上限*(1-IF(AV$7&lt;4,70%,100%)))+标准分上限*(1-IF(AV$7&lt;4,70%,100%)),2)))</f>
        <v>-</v>
      </c>
      <c r="AC15" s="91" t="str">
        <f>IF(OR($A15="",AW15="-"),"-",
IF(AW$7=1,(标准分上限*VLOOKUP(AW$7,{0,0.8;4,1;11,1.2;21,1.5},2)-标准分上限*(1-IF(AW$7&lt;4,70%,100%)))/2+标准分上限*(1-IF(AW$7&lt;4,70%,100%)),
ROUND((AW$7-IFERROR(RANK(AW15,AW$8:AW$30),AW$7))/(AW$7-1)*(标准分上限*VLOOKUP(AW$7,{0,0.8;4,1;11,1.2;21,1.5},2)-标准分上限*(1-IF(AW$7&lt;4,70%,100%)))+标准分上限*(1-IF(AW$7&lt;4,70%,100%)),2)))</f>
        <v>-</v>
      </c>
      <c r="AD15" s="91" t="str">
        <f>IF(OR($A15="",AX15="-"),"-",
IF(AX$7=1,(标准分上限*VLOOKUP(AX$7,{0,0.8;4,1;11,1.2;21,1.5},2)-标准分上限*(1-IF(AX$7&lt;4,70%,100%)))/2+标准分上限*(1-IF(AX$7&lt;4,70%,100%)),
ROUND((AX$7-IFERROR(RANK(AX15,AX$8:AX$30),AX$7))/(AX$7-1)*(标准分上限*VLOOKUP(AX$7,{0,0.8;4,1;11,1.2;21,1.5},2)-标准分上限*(1-IF(AX$7&lt;4,70%,100%)))+标准分上限*(1-IF(AX$7&lt;4,70%,100%)),2)))</f>
        <v>-</v>
      </c>
      <c r="AE15" s="91">
        <f>IF(OR($A15="",AY15="-"),"-",
IF(AY$7=1,(标准分上限*VLOOKUP(AY$7,{0,0.8;4,1;11,1.2;21,1.5},2)-标准分上限*(1-IF(AY$7&lt;4,70%,100%)))/2+标准分上限*(1-IF(AY$7&lt;4,70%,100%)),
ROUND((AY$7-IFERROR(RANK(AY15,AY$8:AY$30),AY$7))/(AY$7-1)*(标准分上限*VLOOKUP(AY$7,{0,0.8;4,1;11,1.2;21,1.5},2)-标准分上限*(1-IF(AY$7&lt;4,70%,100%)))+标准分上限*(1-IF(AY$7&lt;4,70%,100%)),2)))</f>
        <v>6</v>
      </c>
      <c r="AF15" s="91" t="str">
        <f>IF(OR($A15="",AZ15="-"),"-",
IF(AZ$7=1,(标准分上限*VLOOKUP(AZ$7,{0,0.8;4,1;11,1.2;21,1.5},2)-标准分上限*(1-IF(AZ$7&lt;4,70%,100%)))/2+标准分上限*(1-IF(AZ$7&lt;4,70%,100%)),
ROUND((AZ$7-IFERROR(RANK(AZ15,AZ$8:AZ$30),AZ$7))/(AZ$7-1)*(标准分上限*VLOOKUP(AZ$7,{0,0.8;4,1;11,1.2;21,1.5},2)-标准分上限*(1-IF(AZ$7&lt;4,70%,100%)))+标准分上限*(1-IF(AZ$7&lt;4,70%,100%)),2)))</f>
        <v>-</v>
      </c>
      <c r="AG15" s="91" t="str">
        <f>IF(OR($A15="",BA15="-"),"-",
IF(BA$7=1,(标准分上限*VLOOKUP(BA$7,{0,0.8;4,1;11,1.2;21,1.5},2)-标准分上限*(1-IF(BA$7&lt;4,70%,100%)))/2+标准分上限*(1-IF(BA$7&lt;4,70%,100%)),
ROUND((BA$7-IFERROR(RANK(BA15,BA$8:BA$30),BA$7))/(BA$7-1)*(标准分上限*VLOOKUP(BA$7,{0,0.8;4,1;11,1.2;21,1.5},2)-标准分上限*(1-IF(BA$7&lt;4,70%,100%)))+标准分上限*(1-IF(BA$7&lt;4,70%,100%)),2)))</f>
        <v>-</v>
      </c>
      <c r="AH15" s="91" t="str">
        <f>IF(OR($A15="",BB15="-"),"-",
IF(BB$7=1,(标准分上限*VLOOKUP(BB$7,{0,0.8;4,1;11,1.2;21,1.5},2)-标准分上限*(1-IF(BB$7&lt;4,70%,100%)))/2+标准分上限*(1-IF(BB$7&lt;4,70%,100%)),
ROUND((BB$7-IFERROR(RANK(BB15,BB$8:BB$30),BB$7))/(BB$7-1)*(标准分上限*VLOOKUP(BB$7,{0,0.8;4,1;11,1.2;21,1.5},2)-标准分上限*(1-IF(BB$7&lt;4,70%,100%)))+标准分上限*(1-IF(BB$7&lt;4,70%,100%)),2)))</f>
        <v>-</v>
      </c>
      <c r="AI15" s="91" t="str">
        <f>IF(OR($A15="",BC15="-"),"-",
IF(BC$7=1,(标准分上限*VLOOKUP(BC$7,{0,0.8;4,1;11,1.2;21,1.5},2)-标准分上限*(1-IF(BC$7&lt;4,70%,100%)))/2+标准分上限*(1-IF(BC$7&lt;4,70%,100%)),
ROUND((BC$7-IFERROR(RANK(BC15,BC$8:BC$30),BC$7))/(BC$7-1)*(标准分上限*VLOOKUP(BC$7,{0,0.8;4,1;11,1.2;21,1.5},2)-标准分上限*(1-IF(BC$7&lt;4,70%,100%)))+标准分上限*(1-IF(BC$7&lt;4,70%,100%)),2)))</f>
        <v>-</v>
      </c>
      <c r="AJ15" s="91" t="str">
        <f>IF(OR($A15="",BD15="-"),"-",
IF(BD$7=1,(标准分上限*VLOOKUP(BD$7,{0,0.8;4,1;11,1.2;21,1.5},2)-标准分上限*(1-IF(BD$7&lt;4,70%,100%)))/2+标准分上限*(1-IF(BD$7&lt;4,70%,100%)),
ROUND((BD$7-IFERROR(RANK(BD15,BD$8:BD$30),BD$7))/(BD$7-1)*(标准分上限*VLOOKUP(BD$7,{0,0.8;4,1;11,1.2;21,1.5},2)-标准分上限*(1-IF(BD$7&lt;4,70%,100%)))+标准分上限*(1-IF(BD$7&lt;4,70%,100%)),2)))</f>
        <v>-</v>
      </c>
      <c r="AK15" s="91">
        <f>IF(OR($A15="",BE15="-"),"-",
IF(BE$7=1,(标准分上限*VLOOKUP(BE$7,{0,0.8;4,1;11,1.2;21,1.5},2)-标准分上限*(1-IF(BE$7&lt;4,70%,100%)))/2+标准分上限*(1-IF(BE$7&lt;4,70%,100%)),
ROUND((BE$7-IFERROR(RANK(BE15,BE$8:BE$30),BE$7))/(BE$7-1)*(标准分上限*VLOOKUP(BE$7,{0,0.8;4,1;11,1.2;21,1.5},2)-标准分上限*(1-IF(BE$7&lt;4,70%,100%)))+标准分上限*(1-IF(BE$7&lt;4,70%,100%)),2)))</f>
        <v>3</v>
      </c>
      <c r="AL15" s="91" t="str">
        <f>IF(OR($A15="",BF15="-"),"-",
IF(BF$7=1,(标准分上限*VLOOKUP(BF$7,{0,0.8;4,1;11,1.2;21,1.5},2)-标准分上限*(1-IF(BF$7&lt;4,70%,100%)))/2+标准分上限*(1-IF(BF$7&lt;4,70%,100%)),
ROUND((BF$7-IFERROR(RANK(BF15,BF$8:BF$30),BF$7))/(BF$7-1)*(标准分上限*VLOOKUP(BF$7,{0,0.8;4,1;11,1.2;21,1.5},2)-标准分上限*(1-IF(BF$7&lt;4,70%,100%)))+标准分上限*(1-IF(BF$7&lt;4,70%,100%)),2)))</f>
        <v>-</v>
      </c>
      <c r="AM15" s="91" t="str">
        <f>IF(OR($A15="",BG15="-"),"-",
IF(BG$7=1,(标准分上限*VLOOKUP(BG$7,{0,0.8;4,1;11,1.2;21,1.5},2)-标准分上限*(1-IF(BG$7&lt;4,70%,100%)))/2+标准分上限*(1-IF(BG$7&lt;4,70%,100%)),
ROUND((BG$7-IFERROR(RANK(BG15,BG$8:BG$30),BG$7))/(BG$7-1)*(标准分上限*VLOOKUP(BG$7,{0,0.8;4,1;11,1.2;21,1.5},2)-标准分上限*(1-IF(BG$7&lt;4,70%,100%)))+标准分上限*(1-IF(BG$7&lt;4,70%,100%)),2)))</f>
        <v>-</v>
      </c>
      <c r="AN15" s="91" t="str">
        <f>IF(OR($A15="",BH15="-"),"-",
IF(BH$7=1,(标准分上限*VLOOKUP(BH$7,{0,0.8;4,1;11,1.2;21,1.5},2)-标准分上限*(1-IF(BH$7&lt;4,70%,100%)))/2+标准分上限*(1-IF(BH$7&lt;4,70%,100%)),
ROUND((BH$7-IFERROR(RANK(BH15,BH$8:BH$30),BH$7))/(BH$7-1)*(标准分上限*VLOOKUP(BH$7,{0,0.8;4,1;11,1.2;21,1.5},2)-标准分上限*(1-IF(BH$7&lt;4,70%,100%)))+标准分上限*(1-IF(BH$7&lt;4,70%,100%)),2)))</f>
        <v>-</v>
      </c>
      <c r="AO15" s="91" t="str">
        <f>IF(OR($A15="",BI15="-"),"-",
IF(BI$7=1,(标准分上限*VLOOKUP(BI$7,{0,0.8;4,1;11,1.2;21,1.5},2)-标准分上限*(1-IF(BI$7&lt;4,70%,100%)))/2+标准分上限*(1-IF(BI$7&lt;4,70%,100%)),
ROUND((BI$7-IFERROR(RANK(BI15,BI$8:BI$30),BI$7))/(BI$7-1)*(标准分上限*VLOOKUP(BI$7,{0,0.8;4,1;11,1.2;21,1.5},2)-标准分上限*(1-IF(BI$7&lt;4,70%,100%)))+标准分上限*(1-IF(BI$7&lt;4,70%,100%)),2)))</f>
        <v>-</v>
      </c>
      <c r="AP15" s="91" t="str">
        <f>IF(OR($A15="",BJ15="-"),"-",
IF(BJ$7=1,(标准分上限*VLOOKUP(BJ$7,{0,0.8;4,1;11,1.2;21,1.5},2)-标准分上限*(1-IF(BJ$7&lt;4,70%,100%)))/2+标准分上限*(1-IF(BJ$7&lt;4,70%,100%)),
ROUND((BJ$7-IFERROR(RANK(BJ15,BJ$8:BJ$30),BJ$7))/(BJ$7-1)*(标准分上限*VLOOKUP(BJ$7,{0,0.8;4,1;11,1.2;21,1.5},2)-标准分上限*(1-IF(BJ$7&lt;4,70%,100%)))+标准分上限*(1-IF(BJ$7&lt;4,70%,100%)),2)))</f>
        <v>-</v>
      </c>
      <c r="AQ15" s="91" t="str">
        <f>IF(OR($A15="",BK15="-"),"-",
IF(BK$7=1,(标准分上限*VLOOKUP(BK$7,{0,0.8;4,1;11,1.2;21,1.5},2)-标准分上限*(1-IF(BK$7&lt;4,70%,100%)))/2+标准分上限*(1-IF(BK$7&lt;4,70%,100%)),
ROUND((BK$7-IFERROR(RANK(BK15,BK$8:BK$30),BK$7))/(BK$7-1)*(标准分上限*VLOOKUP(BK$7,{0,0.8;4,1;11,1.2;21,1.5},2)-标准分上限*(1-IF(BK$7&lt;4,70%,100%)))+标准分上限*(1-IF(BK$7&lt;4,70%,100%)),2)))</f>
        <v>-</v>
      </c>
      <c r="AR15" s="91" t="str">
        <f>IF(OR($A15="",BL15="-"),"-",
IF(BL$7=1,(标准分上限*VLOOKUP(BL$7,{0,0.8;4,1;11,1.2;21,1.5},2)-标准分上限*(1-IF(BL$7&lt;4,70%,100%)))/2+标准分上限*(1-IF(BL$7&lt;4,70%,100%)),
ROUND((BL$7-IFERROR(RANK(BL15,BL$8:BL$30),BL$7))/(BL$7-1)*(标准分上限*VLOOKUP(BL$7,{0,0.8;4,1;11,1.2;21,1.5},2)-标准分上限*(1-IF(BL$7&lt;4,70%,100%)))+标准分上限*(1-IF(BL$7&lt;4,70%,100%)),2)))</f>
        <v>-</v>
      </c>
      <c r="AS15" s="92" t="str">
        <f>IF(OR($A15="",BM15="-"),"-",
IF(BM$7=1,(标准分上限*VLOOKUP(BM$7,{0,0.8;4,1;11,1.2;21,1.5},2)-标准分上限*(1-IF(BM$7&lt;4,70%,100%)))/2+标准分上限*(1-IF(BM$7&lt;4,70%,100%)),
ROUND((BM$7-IFERROR(RANK(BM15,BM$8:BM$30),BM$7))/(BM$7-1)*(标准分上限*VLOOKUP(BM$7,{0,0.8;4,1;11,1.2;21,1.5},2)-标准分上限*(1-IF(BM$7&lt;4,70%,100%)))+标准分上限*(1-IF(BM$7&lt;4,70%,100%)),2)))</f>
        <v>-</v>
      </c>
      <c r="AT15" s="109">
        <v>104</v>
      </c>
      <c r="AU15" s="110" t="s">
        <v>291</v>
      </c>
      <c r="AV15" s="110" t="s">
        <v>291</v>
      </c>
      <c r="AW15" s="110" t="s">
        <v>291</v>
      </c>
      <c r="AX15" s="110" t="s">
        <v>291</v>
      </c>
      <c r="AY15" s="110">
        <v>91</v>
      </c>
      <c r="AZ15" s="110" t="s">
        <v>291</v>
      </c>
      <c r="BA15" s="110" t="s">
        <v>291</v>
      </c>
      <c r="BB15" s="110" t="s">
        <v>291</v>
      </c>
      <c r="BC15" s="110" t="s">
        <v>291</v>
      </c>
      <c r="BD15" s="110" t="s">
        <v>291</v>
      </c>
      <c r="BE15" s="110">
        <v>90</v>
      </c>
      <c r="BF15" s="110" t="s">
        <v>291</v>
      </c>
      <c r="BG15" s="110" t="s">
        <v>291</v>
      </c>
      <c r="BH15" s="110" t="s">
        <v>291</v>
      </c>
      <c r="BI15" s="110" t="s">
        <v>291</v>
      </c>
      <c r="BJ15" s="110" t="s">
        <v>291</v>
      </c>
      <c r="BK15" s="110" t="s">
        <v>291</v>
      </c>
      <c r="BL15" s="110" t="s">
        <v>291</v>
      </c>
      <c r="BM15" s="111" t="s">
        <v>291</v>
      </c>
    </row>
    <row r="16" spans="1:65" x14ac:dyDescent="0.15">
      <c r="A16" s="181" t="s">
        <v>25</v>
      </c>
      <c r="B16" s="105">
        <v>3</v>
      </c>
      <c r="C16" s="84">
        <f>IF(OR($A16="",$B16="-"),"-",
IF(B$7=1,(标准分上限*VLOOKUP(B$7,{0,0.8;4,1;11,1.2;21,1.5},2)-标准分上限*(1-IF(B$7&lt;4,70%,100%)))/2+标准分上限*(1-IF(B$7&lt;4,70%,100%)),
ROUND((B$7-$B16)/(B$7-1)*(标准分上限*VLOOKUP(B$7,{0,0.8;4,1;11,1.2;21,1.5},2)-标准分上限*(1-IF(B$7&lt;4,70%,100%)))+标准分上限*(1-IF(B$7&lt;4,70%,100%)),2)))</f>
        <v>7.5</v>
      </c>
      <c r="D16" s="85">
        <f t="shared" si="1"/>
        <v>3</v>
      </c>
      <c r="E16" s="86">
        <f t="shared" si="2"/>
        <v>5.5</v>
      </c>
      <c r="F16" s="87" t="str">
        <f t="shared" si="3"/>
        <v>-</v>
      </c>
      <c r="G16" s="88" t="str">
        <f t="shared" si="4"/>
        <v>-</v>
      </c>
      <c r="H16" s="88" t="str">
        <f t="shared" si="5"/>
        <v>-</v>
      </c>
      <c r="I16" s="88" t="str">
        <f t="shared" si="6"/>
        <v>-</v>
      </c>
      <c r="J16" s="88" t="str">
        <f t="shared" si="7"/>
        <v>-</v>
      </c>
      <c r="K16" s="88" t="str">
        <f t="shared" si="8"/>
        <v>-</v>
      </c>
      <c r="L16" s="88" t="str">
        <f t="shared" si="9"/>
        <v>-</v>
      </c>
      <c r="M16" s="88" t="str">
        <f t="shared" si="10"/>
        <v>-</v>
      </c>
      <c r="N16" s="88" t="str">
        <f t="shared" si="11"/>
        <v>-</v>
      </c>
      <c r="O16" s="88" t="str">
        <f t="shared" si="12"/>
        <v>-</v>
      </c>
      <c r="P16" s="88" t="str">
        <f t="shared" si="13"/>
        <v>-</v>
      </c>
      <c r="Q16" s="88">
        <f t="shared" si="14"/>
        <v>2</v>
      </c>
      <c r="R16" s="88" t="str">
        <f t="shared" si="15"/>
        <v>-</v>
      </c>
      <c r="S16" s="88" t="str">
        <f t="shared" si="16"/>
        <v>-</v>
      </c>
      <c r="T16" s="88" t="str">
        <f t="shared" si="17"/>
        <v>-</v>
      </c>
      <c r="U16" s="88" t="str">
        <f t="shared" si="18"/>
        <v>-</v>
      </c>
      <c r="V16" s="88" t="str">
        <f t="shared" si="19"/>
        <v>-</v>
      </c>
      <c r="W16" s="88" t="str">
        <f t="shared" si="20"/>
        <v>-</v>
      </c>
      <c r="X16" s="88" t="str">
        <f t="shared" si="21"/>
        <v>-</v>
      </c>
      <c r="Y16" s="89" t="str">
        <f t="shared" si="22"/>
        <v>-</v>
      </c>
      <c r="Z16" s="90" t="str">
        <f>IF(OR($A16="",AT16="-"),"-",
IF(AT$7=1,(标准分上限*VLOOKUP(AT$7,{0,0.8;4,1;11,1.2;21,1.5},2)-标准分上限*(1-IF(AT$7&lt;4,70%,100%)))/2+标准分上限*(1-IF(AT$7&lt;4,70%,100%)),
ROUND((AT$7-IFERROR(RANK(AT16,AT$8:AT$30),AT$7))/(AT$7-1)*(标准分上限*VLOOKUP(AT$7,{0,0.8;4,1;11,1.2;21,1.5},2)-标准分上限*(1-IF(AT$7&lt;4,70%,100%)))+标准分上限*(1-IF(AT$7&lt;4,70%,100%)),2)))</f>
        <v>-</v>
      </c>
      <c r="AA16" s="91" t="str">
        <f>IF(OR($A16="",AU16="-"),"-",
IF(AU$7=1,(标准分上限*VLOOKUP(AU$7,{0,0.8;4,1;11,1.2;21,1.5},2)-标准分上限*(1-IF(AU$7&lt;4,70%,100%)))/2+标准分上限*(1-IF(AU$7&lt;4,70%,100%)),
ROUND((AU$7-IFERROR(RANK(AU16,AU$8:AU$30),AU$7))/(AU$7-1)*(标准分上限*VLOOKUP(AU$7,{0,0.8;4,1;11,1.2;21,1.5},2)-标准分上限*(1-IF(AU$7&lt;4,70%,100%)))+标准分上限*(1-IF(AU$7&lt;4,70%,100%)),2)))</f>
        <v>-</v>
      </c>
      <c r="AB16" s="91" t="str">
        <f>IF(OR($A16="",AV16="-"),"-",
IF(AV$7=1,(标准分上限*VLOOKUP(AV$7,{0,0.8;4,1;11,1.2;21,1.5},2)-标准分上限*(1-IF(AV$7&lt;4,70%,100%)))/2+标准分上限*(1-IF(AV$7&lt;4,70%,100%)),
ROUND((AV$7-IFERROR(RANK(AV16,AV$8:AV$30),AV$7))/(AV$7-1)*(标准分上限*VLOOKUP(AV$7,{0,0.8;4,1;11,1.2;21,1.5},2)-标准分上限*(1-IF(AV$7&lt;4,70%,100%)))+标准分上限*(1-IF(AV$7&lt;4,70%,100%)),2)))</f>
        <v>-</v>
      </c>
      <c r="AC16" s="91" t="str">
        <f>IF(OR($A16="",AW16="-"),"-",
IF(AW$7=1,(标准分上限*VLOOKUP(AW$7,{0,0.8;4,1;11,1.2;21,1.5},2)-标准分上限*(1-IF(AW$7&lt;4,70%,100%)))/2+标准分上限*(1-IF(AW$7&lt;4,70%,100%)),
ROUND((AW$7-IFERROR(RANK(AW16,AW$8:AW$30),AW$7))/(AW$7-1)*(标准分上限*VLOOKUP(AW$7,{0,0.8;4,1;11,1.2;21,1.5},2)-标准分上限*(1-IF(AW$7&lt;4,70%,100%)))+标准分上限*(1-IF(AW$7&lt;4,70%,100%)),2)))</f>
        <v>-</v>
      </c>
      <c r="AD16" s="91" t="str">
        <f>IF(OR($A16="",AX16="-"),"-",
IF(AX$7=1,(标准分上限*VLOOKUP(AX$7,{0,0.8;4,1;11,1.2;21,1.5},2)-标准分上限*(1-IF(AX$7&lt;4,70%,100%)))/2+标准分上限*(1-IF(AX$7&lt;4,70%,100%)),
ROUND((AX$7-IFERROR(RANK(AX16,AX$8:AX$30),AX$7))/(AX$7-1)*(标准分上限*VLOOKUP(AX$7,{0,0.8;4,1;11,1.2;21,1.5},2)-标准分上限*(1-IF(AX$7&lt;4,70%,100%)))+标准分上限*(1-IF(AX$7&lt;4,70%,100%)),2)))</f>
        <v>-</v>
      </c>
      <c r="AE16" s="91" t="str">
        <f>IF(OR($A16="",AY16="-"),"-",
IF(AY$7=1,(标准分上限*VLOOKUP(AY$7,{0,0.8;4,1;11,1.2;21,1.5},2)-标准分上限*(1-IF(AY$7&lt;4,70%,100%)))/2+标准分上限*(1-IF(AY$7&lt;4,70%,100%)),
ROUND((AY$7-IFERROR(RANK(AY16,AY$8:AY$30),AY$7))/(AY$7-1)*(标准分上限*VLOOKUP(AY$7,{0,0.8;4,1;11,1.2;21,1.5},2)-标准分上限*(1-IF(AY$7&lt;4,70%,100%)))+标准分上限*(1-IF(AY$7&lt;4,70%,100%)),2)))</f>
        <v>-</v>
      </c>
      <c r="AF16" s="91" t="str">
        <f>IF(OR($A16="",AZ16="-"),"-",
IF(AZ$7=1,(标准分上限*VLOOKUP(AZ$7,{0,0.8;4,1;11,1.2;21,1.5},2)-标准分上限*(1-IF(AZ$7&lt;4,70%,100%)))/2+标准分上限*(1-IF(AZ$7&lt;4,70%,100%)),
ROUND((AZ$7-IFERROR(RANK(AZ16,AZ$8:AZ$30),AZ$7))/(AZ$7-1)*(标准分上限*VLOOKUP(AZ$7,{0,0.8;4,1;11,1.2;21,1.5},2)-标准分上限*(1-IF(AZ$7&lt;4,70%,100%)))+标准分上限*(1-IF(AZ$7&lt;4,70%,100%)),2)))</f>
        <v>-</v>
      </c>
      <c r="AG16" s="91" t="str">
        <f>IF(OR($A16="",BA16="-"),"-",
IF(BA$7=1,(标准分上限*VLOOKUP(BA$7,{0,0.8;4,1;11,1.2;21,1.5},2)-标准分上限*(1-IF(BA$7&lt;4,70%,100%)))/2+标准分上限*(1-IF(BA$7&lt;4,70%,100%)),
ROUND((BA$7-IFERROR(RANK(BA16,BA$8:BA$30),BA$7))/(BA$7-1)*(标准分上限*VLOOKUP(BA$7,{0,0.8;4,1;11,1.2;21,1.5},2)-标准分上限*(1-IF(BA$7&lt;4,70%,100%)))+标准分上限*(1-IF(BA$7&lt;4,70%,100%)),2)))</f>
        <v>-</v>
      </c>
      <c r="AH16" s="91" t="str">
        <f>IF(OR($A16="",BB16="-"),"-",
IF(BB$7=1,(标准分上限*VLOOKUP(BB$7,{0,0.8;4,1;11,1.2;21,1.5},2)-标准分上限*(1-IF(BB$7&lt;4,70%,100%)))/2+标准分上限*(1-IF(BB$7&lt;4,70%,100%)),
ROUND((BB$7-IFERROR(RANK(BB16,BB$8:BB$30),BB$7))/(BB$7-1)*(标准分上限*VLOOKUP(BB$7,{0,0.8;4,1;11,1.2;21,1.5},2)-标准分上限*(1-IF(BB$7&lt;4,70%,100%)))+标准分上限*(1-IF(BB$7&lt;4,70%,100%)),2)))</f>
        <v>-</v>
      </c>
      <c r="AI16" s="91" t="str">
        <f>IF(OR($A16="",BC16="-"),"-",
IF(BC$7=1,(标准分上限*VLOOKUP(BC$7,{0,0.8;4,1;11,1.2;21,1.5},2)-标准分上限*(1-IF(BC$7&lt;4,70%,100%)))/2+标准分上限*(1-IF(BC$7&lt;4,70%,100%)),
ROUND((BC$7-IFERROR(RANK(BC16,BC$8:BC$30),BC$7))/(BC$7-1)*(标准分上限*VLOOKUP(BC$7,{0,0.8;4,1;11,1.2;21,1.5},2)-标准分上限*(1-IF(BC$7&lt;4,70%,100%)))+标准分上限*(1-IF(BC$7&lt;4,70%,100%)),2)))</f>
        <v>-</v>
      </c>
      <c r="AJ16" s="91" t="str">
        <f>IF(OR($A16="",BD16="-"),"-",
IF(BD$7=1,(标准分上限*VLOOKUP(BD$7,{0,0.8;4,1;11,1.2;21,1.5},2)-标准分上限*(1-IF(BD$7&lt;4,70%,100%)))/2+标准分上限*(1-IF(BD$7&lt;4,70%,100%)),
ROUND((BD$7-IFERROR(RANK(BD16,BD$8:BD$30),BD$7))/(BD$7-1)*(标准分上限*VLOOKUP(BD$7,{0,0.8;4,1;11,1.2;21,1.5},2)-标准分上限*(1-IF(BD$7&lt;4,70%,100%)))+标准分上限*(1-IF(BD$7&lt;4,70%,100%)),2)))</f>
        <v>-</v>
      </c>
      <c r="AK16" s="91">
        <f>IF(OR($A16="",BE16="-"),"-",
IF(BE$7=1,(标准分上限*VLOOKUP(BE$7,{0,0.8;4,1;11,1.2;21,1.5},2)-标准分上限*(1-IF(BE$7&lt;4,70%,100%)))/2+标准分上限*(1-IF(BE$7&lt;4,70%,100%)),
ROUND((BE$7-IFERROR(RANK(BE16,BE$8:BE$30),BE$7))/(BE$7-1)*(标准分上限*VLOOKUP(BE$7,{0,0.8;4,1;11,1.2;21,1.5},2)-标准分上限*(1-IF(BE$7&lt;4,70%,100%)))+标准分上限*(1-IF(BE$7&lt;4,70%,100%)),2)))</f>
        <v>5.5</v>
      </c>
      <c r="AL16" s="91" t="str">
        <f>IF(OR($A16="",BF16="-"),"-",
IF(BF$7=1,(标准分上限*VLOOKUP(BF$7,{0,0.8;4,1;11,1.2;21,1.5},2)-标准分上限*(1-IF(BF$7&lt;4,70%,100%)))/2+标准分上限*(1-IF(BF$7&lt;4,70%,100%)),
ROUND((BF$7-IFERROR(RANK(BF16,BF$8:BF$30),BF$7))/(BF$7-1)*(标准分上限*VLOOKUP(BF$7,{0,0.8;4,1;11,1.2;21,1.5},2)-标准分上限*(1-IF(BF$7&lt;4,70%,100%)))+标准分上限*(1-IF(BF$7&lt;4,70%,100%)),2)))</f>
        <v>-</v>
      </c>
      <c r="AM16" s="91" t="str">
        <f>IF(OR($A16="",BG16="-"),"-",
IF(BG$7=1,(标准分上限*VLOOKUP(BG$7,{0,0.8;4,1;11,1.2;21,1.5},2)-标准分上限*(1-IF(BG$7&lt;4,70%,100%)))/2+标准分上限*(1-IF(BG$7&lt;4,70%,100%)),
ROUND((BG$7-IFERROR(RANK(BG16,BG$8:BG$30),BG$7))/(BG$7-1)*(标准分上限*VLOOKUP(BG$7,{0,0.8;4,1;11,1.2;21,1.5},2)-标准分上限*(1-IF(BG$7&lt;4,70%,100%)))+标准分上限*(1-IF(BG$7&lt;4,70%,100%)),2)))</f>
        <v>-</v>
      </c>
      <c r="AN16" s="91" t="str">
        <f>IF(OR($A16="",BH16="-"),"-",
IF(BH$7=1,(标准分上限*VLOOKUP(BH$7,{0,0.8;4,1;11,1.2;21,1.5},2)-标准分上限*(1-IF(BH$7&lt;4,70%,100%)))/2+标准分上限*(1-IF(BH$7&lt;4,70%,100%)),
ROUND((BH$7-IFERROR(RANK(BH16,BH$8:BH$30),BH$7))/(BH$7-1)*(标准分上限*VLOOKUP(BH$7,{0,0.8;4,1;11,1.2;21,1.5},2)-标准分上限*(1-IF(BH$7&lt;4,70%,100%)))+标准分上限*(1-IF(BH$7&lt;4,70%,100%)),2)))</f>
        <v>-</v>
      </c>
      <c r="AO16" s="91" t="str">
        <f>IF(OR($A16="",BI16="-"),"-",
IF(BI$7=1,(标准分上限*VLOOKUP(BI$7,{0,0.8;4,1;11,1.2;21,1.5},2)-标准分上限*(1-IF(BI$7&lt;4,70%,100%)))/2+标准分上限*(1-IF(BI$7&lt;4,70%,100%)),
ROUND((BI$7-IFERROR(RANK(BI16,BI$8:BI$30),BI$7))/(BI$7-1)*(标准分上限*VLOOKUP(BI$7,{0,0.8;4,1;11,1.2;21,1.5},2)-标准分上限*(1-IF(BI$7&lt;4,70%,100%)))+标准分上限*(1-IF(BI$7&lt;4,70%,100%)),2)))</f>
        <v>-</v>
      </c>
      <c r="AP16" s="91" t="str">
        <f>IF(OR($A16="",BJ16="-"),"-",
IF(BJ$7=1,(标准分上限*VLOOKUP(BJ$7,{0,0.8;4,1;11,1.2;21,1.5},2)-标准分上限*(1-IF(BJ$7&lt;4,70%,100%)))/2+标准分上限*(1-IF(BJ$7&lt;4,70%,100%)),
ROUND((BJ$7-IFERROR(RANK(BJ16,BJ$8:BJ$30),BJ$7))/(BJ$7-1)*(标准分上限*VLOOKUP(BJ$7,{0,0.8;4,1;11,1.2;21,1.5},2)-标准分上限*(1-IF(BJ$7&lt;4,70%,100%)))+标准分上限*(1-IF(BJ$7&lt;4,70%,100%)),2)))</f>
        <v>-</v>
      </c>
      <c r="AQ16" s="91" t="str">
        <f>IF(OR($A16="",BK16="-"),"-",
IF(BK$7=1,(标准分上限*VLOOKUP(BK$7,{0,0.8;4,1;11,1.2;21,1.5},2)-标准分上限*(1-IF(BK$7&lt;4,70%,100%)))/2+标准分上限*(1-IF(BK$7&lt;4,70%,100%)),
ROUND((BK$7-IFERROR(RANK(BK16,BK$8:BK$30),BK$7))/(BK$7-1)*(标准分上限*VLOOKUP(BK$7,{0,0.8;4,1;11,1.2;21,1.5},2)-标准分上限*(1-IF(BK$7&lt;4,70%,100%)))+标准分上限*(1-IF(BK$7&lt;4,70%,100%)),2)))</f>
        <v>-</v>
      </c>
      <c r="AR16" s="91" t="str">
        <f>IF(OR($A16="",BL16="-"),"-",
IF(BL$7=1,(标准分上限*VLOOKUP(BL$7,{0,0.8;4,1;11,1.2;21,1.5},2)-标准分上限*(1-IF(BL$7&lt;4,70%,100%)))/2+标准分上限*(1-IF(BL$7&lt;4,70%,100%)),
ROUND((BL$7-IFERROR(RANK(BL16,BL$8:BL$30),BL$7))/(BL$7-1)*(标准分上限*VLOOKUP(BL$7,{0,0.8;4,1;11,1.2;21,1.5},2)-标准分上限*(1-IF(BL$7&lt;4,70%,100%)))+标准分上限*(1-IF(BL$7&lt;4,70%,100%)),2)))</f>
        <v>-</v>
      </c>
      <c r="AS16" s="92" t="str">
        <f>IF(OR($A16="",BM16="-"),"-",
IF(BM$7=1,(标准分上限*VLOOKUP(BM$7,{0,0.8;4,1;11,1.2;21,1.5},2)-标准分上限*(1-IF(BM$7&lt;4,70%,100%)))/2+标准分上限*(1-IF(BM$7&lt;4,70%,100%)),
ROUND((BM$7-IFERROR(RANK(BM16,BM$8:BM$30),BM$7))/(BM$7-1)*(标准分上限*VLOOKUP(BM$7,{0,0.8;4,1;11,1.2;21,1.5},2)-标准分上限*(1-IF(BM$7&lt;4,70%,100%)))+标准分上限*(1-IF(BM$7&lt;4,70%,100%)),2)))</f>
        <v>-</v>
      </c>
      <c r="AT16" s="109" t="s">
        <v>291</v>
      </c>
      <c r="AU16" s="110" t="s">
        <v>291</v>
      </c>
      <c r="AV16" s="110" t="s">
        <v>291</v>
      </c>
      <c r="AW16" s="110" t="s">
        <v>291</v>
      </c>
      <c r="AX16" s="110" t="s">
        <v>291</v>
      </c>
      <c r="AY16" s="110" t="s">
        <v>291</v>
      </c>
      <c r="AZ16" s="110" t="s">
        <v>291</v>
      </c>
      <c r="BA16" s="110" t="s">
        <v>291</v>
      </c>
      <c r="BB16" s="110" t="s">
        <v>291</v>
      </c>
      <c r="BC16" s="110" t="s">
        <v>291</v>
      </c>
      <c r="BD16" s="110" t="s">
        <v>291</v>
      </c>
      <c r="BE16" s="110">
        <v>91</v>
      </c>
      <c r="BF16" s="110" t="s">
        <v>291</v>
      </c>
      <c r="BG16" s="110" t="s">
        <v>291</v>
      </c>
      <c r="BH16" s="110" t="s">
        <v>291</v>
      </c>
      <c r="BI16" s="110" t="s">
        <v>291</v>
      </c>
      <c r="BJ16" s="110" t="s">
        <v>291</v>
      </c>
      <c r="BK16" s="110" t="s">
        <v>291</v>
      </c>
      <c r="BL16" s="110" t="s">
        <v>291</v>
      </c>
      <c r="BM16" s="111" t="s">
        <v>291</v>
      </c>
    </row>
    <row r="17" spans="1:65" x14ac:dyDescent="0.15">
      <c r="A17" s="181" t="s">
        <v>276</v>
      </c>
      <c r="B17" s="31" t="s">
        <v>276</v>
      </c>
      <c r="C17" s="84" t="str">
        <f>IF(OR($A17="",$B17="-"),"-",
IF(B$7=1,(标准分上限*VLOOKUP(B$7,{0,0.8;4,1;11,1.2;21,1.5},2)-标准分上限*(1-IF(B$7&lt;4,70%,100%)))/2+标准分上限*(1-IF(B$7&lt;4,70%,100%)),
ROUND((B$7-$B17)/(B$7-1)*(标准分上限*VLOOKUP(B$7,{0,0.8;4,1;11,1.2;21,1.5},2)-标准分上限*(1-IF(B$7&lt;4,70%,100%)))+标准分上限*(1-IF(B$7&lt;4,70%,100%)),2)))</f>
        <v>-</v>
      </c>
      <c r="D17" s="85" t="str">
        <f t="shared" si="1"/>
        <v>-</v>
      </c>
      <c r="E17" s="86" t="str">
        <f t="shared" si="2"/>
        <v>-</v>
      </c>
      <c r="F17" s="87" t="str">
        <f t="shared" si="3"/>
        <v>-</v>
      </c>
      <c r="G17" s="88" t="str">
        <f t="shared" si="4"/>
        <v>-</v>
      </c>
      <c r="H17" s="88" t="str">
        <f t="shared" si="5"/>
        <v>-</v>
      </c>
      <c r="I17" s="88" t="str">
        <f t="shared" si="6"/>
        <v>-</v>
      </c>
      <c r="J17" s="88" t="str">
        <f t="shared" si="7"/>
        <v>-</v>
      </c>
      <c r="K17" s="88" t="str">
        <f t="shared" si="8"/>
        <v>-</v>
      </c>
      <c r="L17" s="88" t="str">
        <f t="shared" si="9"/>
        <v>-</v>
      </c>
      <c r="M17" s="88" t="str">
        <f t="shared" si="10"/>
        <v>-</v>
      </c>
      <c r="N17" s="88" t="str">
        <f t="shared" si="11"/>
        <v>-</v>
      </c>
      <c r="O17" s="88" t="str">
        <f t="shared" si="12"/>
        <v>-</v>
      </c>
      <c r="P17" s="88" t="str">
        <f t="shared" si="13"/>
        <v>-</v>
      </c>
      <c r="Q17" s="88" t="str">
        <f t="shared" si="14"/>
        <v>-</v>
      </c>
      <c r="R17" s="88" t="str">
        <f t="shared" si="15"/>
        <v>-</v>
      </c>
      <c r="S17" s="88" t="str">
        <f t="shared" si="16"/>
        <v>-</v>
      </c>
      <c r="T17" s="88" t="str">
        <f t="shared" si="17"/>
        <v>-</v>
      </c>
      <c r="U17" s="88" t="str">
        <f t="shared" si="18"/>
        <v>-</v>
      </c>
      <c r="V17" s="88" t="str">
        <f t="shared" si="19"/>
        <v>-</v>
      </c>
      <c r="W17" s="88" t="str">
        <f t="shared" si="20"/>
        <v>-</v>
      </c>
      <c r="X17" s="88" t="str">
        <f t="shared" si="21"/>
        <v>-</v>
      </c>
      <c r="Y17" s="89" t="str">
        <f t="shared" si="22"/>
        <v>-</v>
      </c>
      <c r="Z17" s="90" t="str">
        <f>IF(OR($A17="",AT17="-"),"-",
IF(AT$7=1,(标准分上限*VLOOKUP(AT$7,{0,0.8;4,1;11,1.2;21,1.5},2)-标准分上限*(1-IF(AT$7&lt;4,70%,100%)))/2+标准分上限*(1-IF(AT$7&lt;4,70%,100%)),
ROUND((AT$7-IFERROR(RANK(AT17,AT$8:AT$30),AT$7))/(AT$7-1)*(标准分上限*VLOOKUP(AT$7,{0,0.8;4,1;11,1.2;21,1.5},2)-标准分上限*(1-IF(AT$7&lt;4,70%,100%)))+标准分上限*(1-IF(AT$7&lt;4,70%,100%)),2)))</f>
        <v>-</v>
      </c>
      <c r="AA17" s="91" t="str">
        <f>IF(OR($A17="",AU17="-"),"-",
IF(AU$7=1,(标准分上限*VLOOKUP(AU$7,{0,0.8;4,1;11,1.2;21,1.5},2)-标准分上限*(1-IF(AU$7&lt;4,70%,100%)))/2+标准分上限*(1-IF(AU$7&lt;4,70%,100%)),
ROUND((AU$7-IFERROR(RANK(AU17,AU$8:AU$30),AU$7))/(AU$7-1)*(标准分上限*VLOOKUP(AU$7,{0,0.8;4,1;11,1.2;21,1.5},2)-标准分上限*(1-IF(AU$7&lt;4,70%,100%)))+标准分上限*(1-IF(AU$7&lt;4,70%,100%)),2)))</f>
        <v>-</v>
      </c>
      <c r="AB17" s="91" t="str">
        <f>IF(OR($A17="",AV17="-"),"-",
IF(AV$7=1,(标准分上限*VLOOKUP(AV$7,{0,0.8;4,1;11,1.2;21,1.5},2)-标准分上限*(1-IF(AV$7&lt;4,70%,100%)))/2+标准分上限*(1-IF(AV$7&lt;4,70%,100%)),
ROUND((AV$7-IFERROR(RANK(AV17,AV$8:AV$30),AV$7))/(AV$7-1)*(标准分上限*VLOOKUP(AV$7,{0,0.8;4,1;11,1.2;21,1.5},2)-标准分上限*(1-IF(AV$7&lt;4,70%,100%)))+标准分上限*(1-IF(AV$7&lt;4,70%,100%)),2)))</f>
        <v>-</v>
      </c>
      <c r="AC17" s="91" t="str">
        <f>IF(OR($A17="",AW17="-"),"-",
IF(AW$7=1,(标准分上限*VLOOKUP(AW$7,{0,0.8;4,1;11,1.2;21,1.5},2)-标准分上限*(1-IF(AW$7&lt;4,70%,100%)))/2+标准分上限*(1-IF(AW$7&lt;4,70%,100%)),
ROUND((AW$7-IFERROR(RANK(AW17,AW$8:AW$30),AW$7))/(AW$7-1)*(标准分上限*VLOOKUP(AW$7,{0,0.8;4,1;11,1.2;21,1.5},2)-标准分上限*(1-IF(AW$7&lt;4,70%,100%)))+标准分上限*(1-IF(AW$7&lt;4,70%,100%)),2)))</f>
        <v>-</v>
      </c>
      <c r="AD17" s="91" t="str">
        <f>IF(OR($A17="",AX17="-"),"-",
IF(AX$7=1,(标准分上限*VLOOKUP(AX$7,{0,0.8;4,1;11,1.2;21,1.5},2)-标准分上限*(1-IF(AX$7&lt;4,70%,100%)))/2+标准分上限*(1-IF(AX$7&lt;4,70%,100%)),
ROUND((AX$7-IFERROR(RANK(AX17,AX$8:AX$30),AX$7))/(AX$7-1)*(标准分上限*VLOOKUP(AX$7,{0,0.8;4,1;11,1.2;21,1.5},2)-标准分上限*(1-IF(AX$7&lt;4,70%,100%)))+标准分上限*(1-IF(AX$7&lt;4,70%,100%)),2)))</f>
        <v>-</v>
      </c>
      <c r="AE17" s="91" t="str">
        <f>IF(OR($A17="",AY17="-"),"-",
IF(AY$7=1,(标准分上限*VLOOKUP(AY$7,{0,0.8;4,1;11,1.2;21,1.5},2)-标准分上限*(1-IF(AY$7&lt;4,70%,100%)))/2+标准分上限*(1-IF(AY$7&lt;4,70%,100%)),
ROUND((AY$7-IFERROR(RANK(AY17,AY$8:AY$30),AY$7))/(AY$7-1)*(标准分上限*VLOOKUP(AY$7,{0,0.8;4,1;11,1.2;21,1.5},2)-标准分上限*(1-IF(AY$7&lt;4,70%,100%)))+标准分上限*(1-IF(AY$7&lt;4,70%,100%)),2)))</f>
        <v>-</v>
      </c>
      <c r="AF17" s="91" t="str">
        <f>IF(OR($A17="",AZ17="-"),"-",
IF(AZ$7=1,(标准分上限*VLOOKUP(AZ$7,{0,0.8;4,1;11,1.2;21,1.5},2)-标准分上限*(1-IF(AZ$7&lt;4,70%,100%)))/2+标准分上限*(1-IF(AZ$7&lt;4,70%,100%)),
ROUND((AZ$7-IFERROR(RANK(AZ17,AZ$8:AZ$30),AZ$7))/(AZ$7-1)*(标准分上限*VLOOKUP(AZ$7,{0,0.8;4,1;11,1.2;21,1.5},2)-标准分上限*(1-IF(AZ$7&lt;4,70%,100%)))+标准分上限*(1-IF(AZ$7&lt;4,70%,100%)),2)))</f>
        <v>-</v>
      </c>
      <c r="AG17" s="91" t="str">
        <f>IF(OR($A17="",BA17="-"),"-",
IF(BA$7=1,(标准分上限*VLOOKUP(BA$7,{0,0.8;4,1;11,1.2;21,1.5},2)-标准分上限*(1-IF(BA$7&lt;4,70%,100%)))/2+标准分上限*(1-IF(BA$7&lt;4,70%,100%)),
ROUND((BA$7-IFERROR(RANK(BA17,BA$8:BA$30),BA$7))/(BA$7-1)*(标准分上限*VLOOKUP(BA$7,{0,0.8;4,1;11,1.2;21,1.5},2)-标准分上限*(1-IF(BA$7&lt;4,70%,100%)))+标准分上限*(1-IF(BA$7&lt;4,70%,100%)),2)))</f>
        <v>-</v>
      </c>
      <c r="AH17" s="91" t="str">
        <f>IF(OR($A17="",BB17="-"),"-",
IF(BB$7=1,(标准分上限*VLOOKUP(BB$7,{0,0.8;4,1;11,1.2;21,1.5},2)-标准分上限*(1-IF(BB$7&lt;4,70%,100%)))/2+标准分上限*(1-IF(BB$7&lt;4,70%,100%)),
ROUND((BB$7-IFERROR(RANK(BB17,BB$8:BB$30),BB$7))/(BB$7-1)*(标准分上限*VLOOKUP(BB$7,{0,0.8;4,1;11,1.2;21,1.5},2)-标准分上限*(1-IF(BB$7&lt;4,70%,100%)))+标准分上限*(1-IF(BB$7&lt;4,70%,100%)),2)))</f>
        <v>-</v>
      </c>
      <c r="AI17" s="91" t="str">
        <f>IF(OR($A17="",BC17="-"),"-",
IF(BC$7=1,(标准分上限*VLOOKUP(BC$7,{0,0.8;4,1;11,1.2;21,1.5},2)-标准分上限*(1-IF(BC$7&lt;4,70%,100%)))/2+标准分上限*(1-IF(BC$7&lt;4,70%,100%)),
ROUND((BC$7-IFERROR(RANK(BC17,BC$8:BC$30),BC$7))/(BC$7-1)*(标准分上限*VLOOKUP(BC$7,{0,0.8;4,1;11,1.2;21,1.5},2)-标准分上限*(1-IF(BC$7&lt;4,70%,100%)))+标准分上限*(1-IF(BC$7&lt;4,70%,100%)),2)))</f>
        <v>-</v>
      </c>
      <c r="AJ17" s="91" t="str">
        <f>IF(OR($A17="",BD17="-"),"-",
IF(BD$7=1,(标准分上限*VLOOKUP(BD$7,{0,0.8;4,1;11,1.2;21,1.5},2)-标准分上限*(1-IF(BD$7&lt;4,70%,100%)))/2+标准分上限*(1-IF(BD$7&lt;4,70%,100%)),
ROUND((BD$7-IFERROR(RANK(BD17,BD$8:BD$30),BD$7))/(BD$7-1)*(标准分上限*VLOOKUP(BD$7,{0,0.8;4,1;11,1.2;21,1.5},2)-标准分上限*(1-IF(BD$7&lt;4,70%,100%)))+标准分上限*(1-IF(BD$7&lt;4,70%,100%)),2)))</f>
        <v>-</v>
      </c>
      <c r="AK17" s="91" t="str">
        <f>IF(OR($A17="",BE17="-"),"-",
IF(BE$7=1,(标准分上限*VLOOKUP(BE$7,{0,0.8;4,1;11,1.2;21,1.5},2)-标准分上限*(1-IF(BE$7&lt;4,70%,100%)))/2+标准分上限*(1-IF(BE$7&lt;4,70%,100%)),
ROUND((BE$7-IFERROR(RANK(BE17,BE$8:BE$30),BE$7))/(BE$7-1)*(标准分上限*VLOOKUP(BE$7,{0,0.8;4,1;11,1.2;21,1.5},2)-标准分上限*(1-IF(BE$7&lt;4,70%,100%)))+标准分上限*(1-IF(BE$7&lt;4,70%,100%)),2)))</f>
        <v>-</v>
      </c>
      <c r="AL17" s="91" t="str">
        <f>IF(OR($A17="",BF17="-"),"-",
IF(BF$7=1,(标准分上限*VLOOKUP(BF$7,{0,0.8;4,1;11,1.2;21,1.5},2)-标准分上限*(1-IF(BF$7&lt;4,70%,100%)))/2+标准分上限*(1-IF(BF$7&lt;4,70%,100%)),
ROUND((BF$7-IFERROR(RANK(BF17,BF$8:BF$30),BF$7))/(BF$7-1)*(标准分上限*VLOOKUP(BF$7,{0,0.8;4,1;11,1.2;21,1.5},2)-标准分上限*(1-IF(BF$7&lt;4,70%,100%)))+标准分上限*(1-IF(BF$7&lt;4,70%,100%)),2)))</f>
        <v>-</v>
      </c>
      <c r="AM17" s="91" t="str">
        <f>IF(OR($A17="",BG17="-"),"-",
IF(BG$7=1,(标准分上限*VLOOKUP(BG$7,{0,0.8;4,1;11,1.2;21,1.5},2)-标准分上限*(1-IF(BG$7&lt;4,70%,100%)))/2+标准分上限*(1-IF(BG$7&lt;4,70%,100%)),
ROUND((BG$7-IFERROR(RANK(BG17,BG$8:BG$30),BG$7))/(BG$7-1)*(标准分上限*VLOOKUP(BG$7,{0,0.8;4,1;11,1.2;21,1.5},2)-标准分上限*(1-IF(BG$7&lt;4,70%,100%)))+标准分上限*(1-IF(BG$7&lt;4,70%,100%)),2)))</f>
        <v>-</v>
      </c>
      <c r="AN17" s="91" t="str">
        <f>IF(OR($A17="",BH17="-"),"-",
IF(BH$7=1,(标准分上限*VLOOKUP(BH$7,{0,0.8;4,1;11,1.2;21,1.5},2)-标准分上限*(1-IF(BH$7&lt;4,70%,100%)))/2+标准分上限*(1-IF(BH$7&lt;4,70%,100%)),
ROUND((BH$7-IFERROR(RANK(BH17,BH$8:BH$30),BH$7))/(BH$7-1)*(标准分上限*VLOOKUP(BH$7,{0,0.8;4,1;11,1.2;21,1.5},2)-标准分上限*(1-IF(BH$7&lt;4,70%,100%)))+标准分上限*(1-IF(BH$7&lt;4,70%,100%)),2)))</f>
        <v>-</v>
      </c>
      <c r="AO17" s="91" t="str">
        <f>IF(OR($A17="",BI17="-"),"-",
IF(BI$7=1,(标准分上限*VLOOKUP(BI$7,{0,0.8;4,1;11,1.2;21,1.5},2)-标准分上限*(1-IF(BI$7&lt;4,70%,100%)))/2+标准分上限*(1-IF(BI$7&lt;4,70%,100%)),
ROUND((BI$7-IFERROR(RANK(BI17,BI$8:BI$30),BI$7))/(BI$7-1)*(标准分上限*VLOOKUP(BI$7,{0,0.8;4,1;11,1.2;21,1.5},2)-标准分上限*(1-IF(BI$7&lt;4,70%,100%)))+标准分上限*(1-IF(BI$7&lt;4,70%,100%)),2)))</f>
        <v>-</v>
      </c>
      <c r="AP17" s="91" t="str">
        <f>IF(OR($A17="",BJ17="-"),"-",
IF(BJ$7=1,(标准分上限*VLOOKUP(BJ$7,{0,0.8;4,1;11,1.2;21,1.5},2)-标准分上限*(1-IF(BJ$7&lt;4,70%,100%)))/2+标准分上限*(1-IF(BJ$7&lt;4,70%,100%)),
ROUND((BJ$7-IFERROR(RANK(BJ17,BJ$8:BJ$30),BJ$7))/(BJ$7-1)*(标准分上限*VLOOKUP(BJ$7,{0,0.8;4,1;11,1.2;21,1.5},2)-标准分上限*(1-IF(BJ$7&lt;4,70%,100%)))+标准分上限*(1-IF(BJ$7&lt;4,70%,100%)),2)))</f>
        <v>-</v>
      </c>
      <c r="AQ17" s="91" t="str">
        <f>IF(OR($A17="",BK17="-"),"-",
IF(BK$7=1,(标准分上限*VLOOKUP(BK$7,{0,0.8;4,1;11,1.2;21,1.5},2)-标准分上限*(1-IF(BK$7&lt;4,70%,100%)))/2+标准分上限*(1-IF(BK$7&lt;4,70%,100%)),
ROUND((BK$7-IFERROR(RANK(BK17,BK$8:BK$30),BK$7))/(BK$7-1)*(标准分上限*VLOOKUP(BK$7,{0,0.8;4,1;11,1.2;21,1.5},2)-标准分上限*(1-IF(BK$7&lt;4,70%,100%)))+标准分上限*(1-IF(BK$7&lt;4,70%,100%)),2)))</f>
        <v>-</v>
      </c>
      <c r="AR17" s="91" t="str">
        <f>IF(OR($A17="",BL17="-"),"-",
IF(BL$7=1,(标准分上限*VLOOKUP(BL$7,{0,0.8;4,1;11,1.2;21,1.5},2)-标准分上限*(1-IF(BL$7&lt;4,70%,100%)))/2+标准分上限*(1-IF(BL$7&lt;4,70%,100%)),
ROUND((BL$7-IFERROR(RANK(BL17,BL$8:BL$30),BL$7))/(BL$7-1)*(标准分上限*VLOOKUP(BL$7,{0,0.8;4,1;11,1.2;21,1.5},2)-标准分上限*(1-IF(BL$7&lt;4,70%,100%)))+标准分上限*(1-IF(BL$7&lt;4,70%,100%)),2)))</f>
        <v>-</v>
      </c>
      <c r="AS17" s="92" t="str">
        <f>IF(OR($A17="",BM17="-"),"-",
IF(BM$7=1,(标准分上限*VLOOKUP(BM$7,{0,0.8;4,1;11,1.2;21,1.5},2)-标准分上限*(1-IF(BM$7&lt;4,70%,100%)))/2+标准分上限*(1-IF(BM$7&lt;4,70%,100%)),
ROUND((BM$7-IFERROR(RANK(BM17,BM$8:BM$30),BM$7))/(BM$7-1)*(标准分上限*VLOOKUP(BM$7,{0,0.8;4,1;11,1.2;21,1.5},2)-标准分上限*(1-IF(BM$7&lt;4,70%,100%)))+标准分上限*(1-IF(BM$7&lt;4,70%,100%)),2)))</f>
        <v>-</v>
      </c>
      <c r="AT17" s="109" t="s">
        <v>291</v>
      </c>
      <c r="AU17" s="110" t="s">
        <v>291</v>
      </c>
      <c r="AV17" s="110" t="s">
        <v>291</v>
      </c>
      <c r="AW17" s="110" t="s">
        <v>291</v>
      </c>
      <c r="AX17" s="110" t="s">
        <v>291</v>
      </c>
      <c r="AY17" s="110" t="s">
        <v>291</v>
      </c>
      <c r="AZ17" s="110" t="s">
        <v>291</v>
      </c>
      <c r="BA17" s="110" t="s">
        <v>291</v>
      </c>
      <c r="BB17" s="110" t="s">
        <v>291</v>
      </c>
      <c r="BC17" s="110" t="s">
        <v>291</v>
      </c>
      <c r="BD17" s="110" t="s">
        <v>291</v>
      </c>
      <c r="BE17" s="110" t="s">
        <v>291</v>
      </c>
      <c r="BF17" s="110" t="s">
        <v>291</v>
      </c>
      <c r="BG17" s="110" t="s">
        <v>291</v>
      </c>
      <c r="BH17" s="110" t="s">
        <v>291</v>
      </c>
      <c r="BI17" s="110" t="s">
        <v>291</v>
      </c>
      <c r="BJ17" s="110" t="s">
        <v>291</v>
      </c>
      <c r="BK17" s="110" t="s">
        <v>291</v>
      </c>
      <c r="BL17" s="110" t="s">
        <v>291</v>
      </c>
      <c r="BM17" s="111" t="s">
        <v>291</v>
      </c>
    </row>
    <row r="18" spans="1:65" x14ac:dyDescent="0.15">
      <c r="A18" s="181" t="s">
        <v>276</v>
      </c>
      <c r="B18" s="31" t="s">
        <v>276</v>
      </c>
      <c r="C18" s="84" t="str">
        <f>IF(OR($A18="",$B18="-"),"-",
IF(B$7=1,(标准分上限*VLOOKUP(B$7,{0,0.8;4,1;11,1.2;21,1.5},2)-标准分上限*(1-IF(B$7&lt;4,70%,100%)))/2+标准分上限*(1-IF(B$7&lt;4,70%,100%)),
ROUND((B$7-$B18)/(B$7-1)*(标准分上限*VLOOKUP(B$7,{0,0.8;4,1;11,1.2;21,1.5},2)-标准分上限*(1-IF(B$7&lt;4,70%,100%)))+标准分上限*(1-IF(B$7&lt;4,70%,100%)),2)))</f>
        <v>-</v>
      </c>
      <c r="D18" s="85" t="str">
        <f t="shared" si="1"/>
        <v>-</v>
      </c>
      <c r="E18" s="86" t="str">
        <f t="shared" si="2"/>
        <v>-</v>
      </c>
      <c r="F18" s="87" t="str">
        <f t="shared" si="3"/>
        <v>-</v>
      </c>
      <c r="G18" s="88" t="str">
        <f t="shared" si="4"/>
        <v>-</v>
      </c>
      <c r="H18" s="88" t="str">
        <f t="shared" si="5"/>
        <v>-</v>
      </c>
      <c r="I18" s="88" t="str">
        <f t="shared" si="6"/>
        <v>-</v>
      </c>
      <c r="J18" s="88" t="str">
        <f t="shared" si="7"/>
        <v>-</v>
      </c>
      <c r="K18" s="88" t="str">
        <f t="shared" si="8"/>
        <v>-</v>
      </c>
      <c r="L18" s="88" t="str">
        <f t="shared" si="9"/>
        <v>-</v>
      </c>
      <c r="M18" s="88" t="str">
        <f t="shared" si="10"/>
        <v>-</v>
      </c>
      <c r="N18" s="88" t="str">
        <f t="shared" si="11"/>
        <v>-</v>
      </c>
      <c r="O18" s="88" t="str">
        <f t="shared" si="12"/>
        <v>-</v>
      </c>
      <c r="P18" s="88" t="str">
        <f t="shared" si="13"/>
        <v>-</v>
      </c>
      <c r="Q18" s="88" t="str">
        <f t="shared" si="14"/>
        <v>-</v>
      </c>
      <c r="R18" s="88" t="str">
        <f t="shared" si="15"/>
        <v>-</v>
      </c>
      <c r="S18" s="88" t="str">
        <f t="shared" si="16"/>
        <v>-</v>
      </c>
      <c r="T18" s="88" t="str">
        <f t="shared" si="17"/>
        <v>-</v>
      </c>
      <c r="U18" s="88" t="str">
        <f t="shared" si="18"/>
        <v>-</v>
      </c>
      <c r="V18" s="88" t="str">
        <f t="shared" si="19"/>
        <v>-</v>
      </c>
      <c r="W18" s="88" t="str">
        <f t="shared" si="20"/>
        <v>-</v>
      </c>
      <c r="X18" s="88" t="str">
        <f t="shared" si="21"/>
        <v>-</v>
      </c>
      <c r="Y18" s="89" t="str">
        <f t="shared" si="22"/>
        <v>-</v>
      </c>
      <c r="Z18" s="90" t="str">
        <f>IF(OR($A18="",AT18="-"),"-",
IF(AT$7=1,(标准分上限*VLOOKUP(AT$7,{0,0.8;4,1;11,1.2;21,1.5},2)-标准分上限*(1-IF(AT$7&lt;4,70%,100%)))/2+标准分上限*(1-IF(AT$7&lt;4,70%,100%)),
ROUND((AT$7-IFERROR(RANK(AT18,AT$8:AT$30),AT$7))/(AT$7-1)*(标准分上限*VLOOKUP(AT$7,{0,0.8;4,1;11,1.2;21,1.5},2)-标准分上限*(1-IF(AT$7&lt;4,70%,100%)))+标准分上限*(1-IF(AT$7&lt;4,70%,100%)),2)))</f>
        <v>-</v>
      </c>
      <c r="AA18" s="91" t="str">
        <f>IF(OR($A18="",AU18="-"),"-",
IF(AU$7=1,(标准分上限*VLOOKUP(AU$7,{0,0.8;4,1;11,1.2;21,1.5},2)-标准分上限*(1-IF(AU$7&lt;4,70%,100%)))/2+标准分上限*(1-IF(AU$7&lt;4,70%,100%)),
ROUND((AU$7-IFERROR(RANK(AU18,AU$8:AU$30),AU$7))/(AU$7-1)*(标准分上限*VLOOKUP(AU$7,{0,0.8;4,1;11,1.2;21,1.5},2)-标准分上限*(1-IF(AU$7&lt;4,70%,100%)))+标准分上限*(1-IF(AU$7&lt;4,70%,100%)),2)))</f>
        <v>-</v>
      </c>
      <c r="AB18" s="91" t="str">
        <f>IF(OR($A18="",AV18="-"),"-",
IF(AV$7=1,(标准分上限*VLOOKUP(AV$7,{0,0.8;4,1;11,1.2;21,1.5},2)-标准分上限*(1-IF(AV$7&lt;4,70%,100%)))/2+标准分上限*(1-IF(AV$7&lt;4,70%,100%)),
ROUND((AV$7-IFERROR(RANK(AV18,AV$8:AV$30),AV$7))/(AV$7-1)*(标准分上限*VLOOKUP(AV$7,{0,0.8;4,1;11,1.2;21,1.5},2)-标准分上限*(1-IF(AV$7&lt;4,70%,100%)))+标准分上限*(1-IF(AV$7&lt;4,70%,100%)),2)))</f>
        <v>-</v>
      </c>
      <c r="AC18" s="91" t="str">
        <f>IF(OR($A18="",AW18="-"),"-",
IF(AW$7=1,(标准分上限*VLOOKUP(AW$7,{0,0.8;4,1;11,1.2;21,1.5},2)-标准分上限*(1-IF(AW$7&lt;4,70%,100%)))/2+标准分上限*(1-IF(AW$7&lt;4,70%,100%)),
ROUND((AW$7-IFERROR(RANK(AW18,AW$8:AW$30),AW$7))/(AW$7-1)*(标准分上限*VLOOKUP(AW$7,{0,0.8;4,1;11,1.2;21,1.5},2)-标准分上限*(1-IF(AW$7&lt;4,70%,100%)))+标准分上限*(1-IF(AW$7&lt;4,70%,100%)),2)))</f>
        <v>-</v>
      </c>
      <c r="AD18" s="91" t="str">
        <f>IF(OR($A18="",AX18="-"),"-",
IF(AX$7=1,(标准分上限*VLOOKUP(AX$7,{0,0.8;4,1;11,1.2;21,1.5},2)-标准分上限*(1-IF(AX$7&lt;4,70%,100%)))/2+标准分上限*(1-IF(AX$7&lt;4,70%,100%)),
ROUND((AX$7-IFERROR(RANK(AX18,AX$8:AX$30),AX$7))/(AX$7-1)*(标准分上限*VLOOKUP(AX$7,{0,0.8;4,1;11,1.2;21,1.5},2)-标准分上限*(1-IF(AX$7&lt;4,70%,100%)))+标准分上限*(1-IF(AX$7&lt;4,70%,100%)),2)))</f>
        <v>-</v>
      </c>
      <c r="AE18" s="91" t="str">
        <f>IF(OR($A18="",AY18="-"),"-",
IF(AY$7=1,(标准分上限*VLOOKUP(AY$7,{0,0.8;4,1;11,1.2;21,1.5},2)-标准分上限*(1-IF(AY$7&lt;4,70%,100%)))/2+标准分上限*(1-IF(AY$7&lt;4,70%,100%)),
ROUND((AY$7-IFERROR(RANK(AY18,AY$8:AY$30),AY$7))/(AY$7-1)*(标准分上限*VLOOKUP(AY$7,{0,0.8;4,1;11,1.2;21,1.5},2)-标准分上限*(1-IF(AY$7&lt;4,70%,100%)))+标准分上限*(1-IF(AY$7&lt;4,70%,100%)),2)))</f>
        <v>-</v>
      </c>
      <c r="AF18" s="91" t="str">
        <f>IF(OR($A18="",AZ18="-"),"-",
IF(AZ$7=1,(标准分上限*VLOOKUP(AZ$7,{0,0.8;4,1;11,1.2;21,1.5},2)-标准分上限*(1-IF(AZ$7&lt;4,70%,100%)))/2+标准分上限*(1-IF(AZ$7&lt;4,70%,100%)),
ROUND((AZ$7-IFERROR(RANK(AZ18,AZ$8:AZ$30),AZ$7))/(AZ$7-1)*(标准分上限*VLOOKUP(AZ$7,{0,0.8;4,1;11,1.2;21,1.5},2)-标准分上限*(1-IF(AZ$7&lt;4,70%,100%)))+标准分上限*(1-IF(AZ$7&lt;4,70%,100%)),2)))</f>
        <v>-</v>
      </c>
      <c r="AG18" s="91" t="str">
        <f>IF(OR($A18="",BA18="-"),"-",
IF(BA$7=1,(标准分上限*VLOOKUP(BA$7,{0,0.8;4,1;11,1.2;21,1.5},2)-标准分上限*(1-IF(BA$7&lt;4,70%,100%)))/2+标准分上限*(1-IF(BA$7&lt;4,70%,100%)),
ROUND((BA$7-IFERROR(RANK(BA18,BA$8:BA$30),BA$7))/(BA$7-1)*(标准分上限*VLOOKUP(BA$7,{0,0.8;4,1;11,1.2;21,1.5},2)-标准分上限*(1-IF(BA$7&lt;4,70%,100%)))+标准分上限*(1-IF(BA$7&lt;4,70%,100%)),2)))</f>
        <v>-</v>
      </c>
      <c r="AH18" s="91" t="str">
        <f>IF(OR($A18="",BB18="-"),"-",
IF(BB$7=1,(标准分上限*VLOOKUP(BB$7,{0,0.8;4,1;11,1.2;21,1.5},2)-标准分上限*(1-IF(BB$7&lt;4,70%,100%)))/2+标准分上限*(1-IF(BB$7&lt;4,70%,100%)),
ROUND((BB$7-IFERROR(RANK(BB18,BB$8:BB$30),BB$7))/(BB$7-1)*(标准分上限*VLOOKUP(BB$7,{0,0.8;4,1;11,1.2;21,1.5},2)-标准分上限*(1-IF(BB$7&lt;4,70%,100%)))+标准分上限*(1-IF(BB$7&lt;4,70%,100%)),2)))</f>
        <v>-</v>
      </c>
      <c r="AI18" s="91" t="str">
        <f>IF(OR($A18="",BC18="-"),"-",
IF(BC$7=1,(标准分上限*VLOOKUP(BC$7,{0,0.8;4,1;11,1.2;21,1.5},2)-标准分上限*(1-IF(BC$7&lt;4,70%,100%)))/2+标准分上限*(1-IF(BC$7&lt;4,70%,100%)),
ROUND((BC$7-IFERROR(RANK(BC18,BC$8:BC$30),BC$7))/(BC$7-1)*(标准分上限*VLOOKUP(BC$7,{0,0.8;4,1;11,1.2;21,1.5},2)-标准分上限*(1-IF(BC$7&lt;4,70%,100%)))+标准分上限*(1-IF(BC$7&lt;4,70%,100%)),2)))</f>
        <v>-</v>
      </c>
      <c r="AJ18" s="91" t="str">
        <f>IF(OR($A18="",BD18="-"),"-",
IF(BD$7=1,(标准分上限*VLOOKUP(BD$7,{0,0.8;4,1;11,1.2;21,1.5},2)-标准分上限*(1-IF(BD$7&lt;4,70%,100%)))/2+标准分上限*(1-IF(BD$7&lt;4,70%,100%)),
ROUND((BD$7-IFERROR(RANK(BD18,BD$8:BD$30),BD$7))/(BD$7-1)*(标准分上限*VLOOKUP(BD$7,{0,0.8;4,1;11,1.2;21,1.5},2)-标准分上限*(1-IF(BD$7&lt;4,70%,100%)))+标准分上限*(1-IF(BD$7&lt;4,70%,100%)),2)))</f>
        <v>-</v>
      </c>
      <c r="AK18" s="91" t="str">
        <f>IF(OR($A18="",BE18="-"),"-",
IF(BE$7=1,(标准分上限*VLOOKUP(BE$7,{0,0.8;4,1;11,1.2;21,1.5},2)-标准分上限*(1-IF(BE$7&lt;4,70%,100%)))/2+标准分上限*(1-IF(BE$7&lt;4,70%,100%)),
ROUND((BE$7-IFERROR(RANK(BE18,BE$8:BE$30),BE$7))/(BE$7-1)*(标准分上限*VLOOKUP(BE$7,{0,0.8;4,1;11,1.2;21,1.5},2)-标准分上限*(1-IF(BE$7&lt;4,70%,100%)))+标准分上限*(1-IF(BE$7&lt;4,70%,100%)),2)))</f>
        <v>-</v>
      </c>
      <c r="AL18" s="91" t="str">
        <f>IF(OR($A18="",BF18="-"),"-",
IF(BF$7=1,(标准分上限*VLOOKUP(BF$7,{0,0.8;4,1;11,1.2;21,1.5},2)-标准分上限*(1-IF(BF$7&lt;4,70%,100%)))/2+标准分上限*(1-IF(BF$7&lt;4,70%,100%)),
ROUND((BF$7-IFERROR(RANK(BF18,BF$8:BF$30),BF$7))/(BF$7-1)*(标准分上限*VLOOKUP(BF$7,{0,0.8;4,1;11,1.2;21,1.5},2)-标准分上限*(1-IF(BF$7&lt;4,70%,100%)))+标准分上限*(1-IF(BF$7&lt;4,70%,100%)),2)))</f>
        <v>-</v>
      </c>
      <c r="AM18" s="91" t="str">
        <f>IF(OR($A18="",BG18="-"),"-",
IF(BG$7=1,(标准分上限*VLOOKUP(BG$7,{0,0.8;4,1;11,1.2;21,1.5},2)-标准分上限*(1-IF(BG$7&lt;4,70%,100%)))/2+标准分上限*(1-IF(BG$7&lt;4,70%,100%)),
ROUND((BG$7-IFERROR(RANK(BG18,BG$8:BG$30),BG$7))/(BG$7-1)*(标准分上限*VLOOKUP(BG$7,{0,0.8;4,1;11,1.2;21,1.5},2)-标准分上限*(1-IF(BG$7&lt;4,70%,100%)))+标准分上限*(1-IF(BG$7&lt;4,70%,100%)),2)))</f>
        <v>-</v>
      </c>
      <c r="AN18" s="91" t="str">
        <f>IF(OR($A18="",BH18="-"),"-",
IF(BH$7=1,(标准分上限*VLOOKUP(BH$7,{0,0.8;4,1;11,1.2;21,1.5},2)-标准分上限*(1-IF(BH$7&lt;4,70%,100%)))/2+标准分上限*(1-IF(BH$7&lt;4,70%,100%)),
ROUND((BH$7-IFERROR(RANK(BH18,BH$8:BH$30),BH$7))/(BH$7-1)*(标准分上限*VLOOKUP(BH$7,{0,0.8;4,1;11,1.2;21,1.5},2)-标准分上限*(1-IF(BH$7&lt;4,70%,100%)))+标准分上限*(1-IF(BH$7&lt;4,70%,100%)),2)))</f>
        <v>-</v>
      </c>
      <c r="AO18" s="91" t="str">
        <f>IF(OR($A18="",BI18="-"),"-",
IF(BI$7=1,(标准分上限*VLOOKUP(BI$7,{0,0.8;4,1;11,1.2;21,1.5},2)-标准分上限*(1-IF(BI$7&lt;4,70%,100%)))/2+标准分上限*(1-IF(BI$7&lt;4,70%,100%)),
ROUND((BI$7-IFERROR(RANK(BI18,BI$8:BI$30),BI$7))/(BI$7-1)*(标准分上限*VLOOKUP(BI$7,{0,0.8;4,1;11,1.2;21,1.5},2)-标准分上限*(1-IF(BI$7&lt;4,70%,100%)))+标准分上限*(1-IF(BI$7&lt;4,70%,100%)),2)))</f>
        <v>-</v>
      </c>
      <c r="AP18" s="91" t="str">
        <f>IF(OR($A18="",BJ18="-"),"-",
IF(BJ$7=1,(标准分上限*VLOOKUP(BJ$7,{0,0.8;4,1;11,1.2;21,1.5},2)-标准分上限*(1-IF(BJ$7&lt;4,70%,100%)))/2+标准分上限*(1-IF(BJ$7&lt;4,70%,100%)),
ROUND((BJ$7-IFERROR(RANK(BJ18,BJ$8:BJ$30),BJ$7))/(BJ$7-1)*(标准分上限*VLOOKUP(BJ$7,{0,0.8;4,1;11,1.2;21,1.5},2)-标准分上限*(1-IF(BJ$7&lt;4,70%,100%)))+标准分上限*(1-IF(BJ$7&lt;4,70%,100%)),2)))</f>
        <v>-</v>
      </c>
      <c r="AQ18" s="91" t="str">
        <f>IF(OR($A18="",BK18="-"),"-",
IF(BK$7=1,(标准分上限*VLOOKUP(BK$7,{0,0.8;4,1;11,1.2;21,1.5},2)-标准分上限*(1-IF(BK$7&lt;4,70%,100%)))/2+标准分上限*(1-IF(BK$7&lt;4,70%,100%)),
ROUND((BK$7-IFERROR(RANK(BK18,BK$8:BK$30),BK$7))/(BK$7-1)*(标准分上限*VLOOKUP(BK$7,{0,0.8;4,1;11,1.2;21,1.5},2)-标准分上限*(1-IF(BK$7&lt;4,70%,100%)))+标准分上限*(1-IF(BK$7&lt;4,70%,100%)),2)))</f>
        <v>-</v>
      </c>
      <c r="AR18" s="91" t="str">
        <f>IF(OR($A18="",BL18="-"),"-",
IF(BL$7=1,(标准分上限*VLOOKUP(BL$7,{0,0.8;4,1;11,1.2;21,1.5},2)-标准分上限*(1-IF(BL$7&lt;4,70%,100%)))/2+标准分上限*(1-IF(BL$7&lt;4,70%,100%)),
ROUND((BL$7-IFERROR(RANK(BL18,BL$8:BL$30),BL$7))/(BL$7-1)*(标准分上限*VLOOKUP(BL$7,{0,0.8;4,1;11,1.2;21,1.5},2)-标准分上限*(1-IF(BL$7&lt;4,70%,100%)))+标准分上限*(1-IF(BL$7&lt;4,70%,100%)),2)))</f>
        <v>-</v>
      </c>
      <c r="AS18" s="92" t="str">
        <f>IF(OR($A18="",BM18="-"),"-",
IF(BM$7=1,(标准分上限*VLOOKUP(BM$7,{0,0.8;4,1;11,1.2;21,1.5},2)-标准分上限*(1-IF(BM$7&lt;4,70%,100%)))/2+标准分上限*(1-IF(BM$7&lt;4,70%,100%)),
ROUND((BM$7-IFERROR(RANK(BM18,BM$8:BM$30),BM$7))/(BM$7-1)*(标准分上限*VLOOKUP(BM$7,{0,0.8;4,1;11,1.2;21,1.5},2)-标准分上限*(1-IF(BM$7&lt;4,70%,100%)))+标准分上限*(1-IF(BM$7&lt;4,70%,100%)),2)))</f>
        <v>-</v>
      </c>
      <c r="AT18" s="109" t="s">
        <v>291</v>
      </c>
      <c r="AU18" s="110" t="s">
        <v>291</v>
      </c>
      <c r="AV18" s="110" t="s">
        <v>291</v>
      </c>
      <c r="AW18" s="110" t="s">
        <v>291</v>
      </c>
      <c r="AX18" s="110" t="s">
        <v>291</v>
      </c>
      <c r="AY18" s="110" t="s">
        <v>291</v>
      </c>
      <c r="AZ18" s="110" t="s">
        <v>291</v>
      </c>
      <c r="BA18" s="110" t="s">
        <v>291</v>
      </c>
      <c r="BB18" s="110" t="s">
        <v>291</v>
      </c>
      <c r="BC18" s="110" t="s">
        <v>291</v>
      </c>
      <c r="BD18" s="110" t="s">
        <v>291</v>
      </c>
      <c r="BE18" s="110" t="s">
        <v>291</v>
      </c>
      <c r="BF18" s="110" t="s">
        <v>291</v>
      </c>
      <c r="BG18" s="110" t="s">
        <v>291</v>
      </c>
      <c r="BH18" s="110" t="s">
        <v>291</v>
      </c>
      <c r="BI18" s="110" t="s">
        <v>291</v>
      </c>
      <c r="BJ18" s="110" t="s">
        <v>291</v>
      </c>
      <c r="BK18" s="110" t="s">
        <v>291</v>
      </c>
      <c r="BL18" s="110" t="s">
        <v>291</v>
      </c>
      <c r="BM18" s="111" t="s">
        <v>291</v>
      </c>
    </row>
    <row r="19" spans="1:65" x14ac:dyDescent="0.15">
      <c r="A19" s="181" t="s">
        <v>276</v>
      </c>
      <c r="B19" s="31" t="s">
        <v>276</v>
      </c>
      <c r="C19" s="84" t="str">
        <f>IF(OR($A19="",$B19="-"),"-",
IF(B$7=1,(标准分上限*VLOOKUP(B$7,{0,0.8;4,1;11,1.2;21,1.5},2)-标准分上限*(1-IF(B$7&lt;4,70%,100%)))/2+标准分上限*(1-IF(B$7&lt;4,70%,100%)),
ROUND((B$7-$B19)/(B$7-1)*(标准分上限*VLOOKUP(B$7,{0,0.8;4,1;11,1.2;21,1.5},2)-标准分上限*(1-IF(B$7&lt;4,70%,100%)))+标准分上限*(1-IF(B$7&lt;4,70%,100%)),2)))</f>
        <v>-</v>
      </c>
      <c r="D19" s="85" t="str">
        <f t="shared" si="1"/>
        <v>-</v>
      </c>
      <c r="E19" s="86" t="str">
        <f t="shared" si="2"/>
        <v>-</v>
      </c>
      <c r="F19" s="87" t="str">
        <f t="shared" si="3"/>
        <v>-</v>
      </c>
      <c r="G19" s="88" t="str">
        <f t="shared" si="4"/>
        <v>-</v>
      </c>
      <c r="H19" s="88" t="str">
        <f t="shared" si="5"/>
        <v>-</v>
      </c>
      <c r="I19" s="88" t="str">
        <f t="shared" si="6"/>
        <v>-</v>
      </c>
      <c r="J19" s="88" t="str">
        <f t="shared" si="7"/>
        <v>-</v>
      </c>
      <c r="K19" s="88" t="str">
        <f t="shared" si="8"/>
        <v>-</v>
      </c>
      <c r="L19" s="88" t="str">
        <f t="shared" si="9"/>
        <v>-</v>
      </c>
      <c r="M19" s="88" t="str">
        <f t="shared" si="10"/>
        <v>-</v>
      </c>
      <c r="N19" s="88" t="str">
        <f t="shared" si="11"/>
        <v>-</v>
      </c>
      <c r="O19" s="88" t="str">
        <f t="shared" si="12"/>
        <v>-</v>
      </c>
      <c r="P19" s="88" t="str">
        <f t="shared" si="13"/>
        <v>-</v>
      </c>
      <c r="Q19" s="88" t="str">
        <f t="shared" si="14"/>
        <v>-</v>
      </c>
      <c r="R19" s="88" t="str">
        <f t="shared" si="15"/>
        <v>-</v>
      </c>
      <c r="S19" s="88" t="str">
        <f t="shared" si="16"/>
        <v>-</v>
      </c>
      <c r="T19" s="88" t="str">
        <f t="shared" si="17"/>
        <v>-</v>
      </c>
      <c r="U19" s="88" t="str">
        <f t="shared" si="18"/>
        <v>-</v>
      </c>
      <c r="V19" s="88" t="str">
        <f t="shared" si="19"/>
        <v>-</v>
      </c>
      <c r="W19" s="88" t="str">
        <f t="shared" si="20"/>
        <v>-</v>
      </c>
      <c r="X19" s="88" t="str">
        <f t="shared" si="21"/>
        <v>-</v>
      </c>
      <c r="Y19" s="89" t="str">
        <f t="shared" si="22"/>
        <v>-</v>
      </c>
      <c r="Z19" s="90" t="str">
        <f>IF(OR($A19="",AT19="-"),"-",
IF(AT$7=1,(标准分上限*VLOOKUP(AT$7,{0,0.8;4,1;11,1.2;21,1.5},2)-标准分上限*(1-IF(AT$7&lt;4,70%,100%)))/2+标准分上限*(1-IF(AT$7&lt;4,70%,100%)),
ROUND((AT$7-IFERROR(RANK(AT19,AT$8:AT$30),AT$7))/(AT$7-1)*(标准分上限*VLOOKUP(AT$7,{0,0.8;4,1;11,1.2;21,1.5},2)-标准分上限*(1-IF(AT$7&lt;4,70%,100%)))+标准分上限*(1-IF(AT$7&lt;4,70%,100%)),2)))</f>
        <v>-</v>
      </c>
      <c r="AA19" s="91" t="str">
        <f>IF(OR($A19="",AU19="-"),"-",
IF(AU$7=1,(标准分上限*VLOOKUP(AU$7,{0,0.8;4,1;11,1.2;21,1.5},2)-标准分上限*(1-IF(AU$7&lt;4,70%,100%)))/2+标准分上限*(1-IF(AU$7&lt;4,70%,100%)),
ROUND((AU$7-IFERROR(RANK(AU19,AU$8:AU$30),AU$7))/(AU$7-1)*(标准分上限*VLOOKUP(AU$7,{0,0.8;4,1;11,1.2;21,1.5},2)-标准分上限*(1-IF(AU$7&lt;4,70%,100%)))+标准分上限*(1-IF(AU$7&lt;4,70%,100%)),2)))</f>
        <v>-</v>
      </c>
      <c r="AB19" s="91" t="str">
        <f>IF(OR($A19="",AV19="-"),"-",
IF(AV$7=1,(标准分上限*VLOOKUP(AV$7,{0,0.8;4,1;11,1.2;21,1.5},2)-标准分上限*(1-IF(AV$7&lt;4,70%,100%)))/2+标准分上限*(1-IF(AV$7&lt;4,70%,100%)),
ROUND((AV$7-IFERROR(RANK(AV19,AV$8:AV$30),AV$7))/(AV$7-1)*(标准分上限*VLOOKUP(AV$7,{0,0.8;4,1;11,1.2;21,1.5},2)-标准分上限*(1-IF(AV$7&lt;4,70%,100%)))+标准分上限*(1-IF(AV$7&lt;4,70%,100%)),2)))</f>
        <v>-</v>
      </c>
      <c r="AC19" s="91" t="str">
        <f>IF(OR($A19="",AW19="-"),"-",
IF(AW$7=1,(标准分上限*VLOOKUP(AW$7,{0,0.8;4,1;11,1.2;21,1.5},2)-标准分上限*(1-IF(AW$7&lt;4,70%,100%)))/2+标准分上限*(1-IF(AW$7&lt;4,70%,100%)),
ROUND((AW$7-IFERROR(RANK(AW19,AW$8:AW$30),AW$7))/(AW$7-1)*(标准分上限*VLOOKUP(AW$7,{0,0.8;4,1;11,1.2;21,1.5},2)-标准分上限*(1-IF(AW$7&lt;4,70%,100%)))+标准分上限*(1-IF(AW$7&lt;4,70%,100%)),2)))</f>
        <v>-</v>
      </c>
      <c r="AD19" s="91" t="str">
        <f>IF(OR($A19="",AX19="-"),"-",
IF(AX$7=1,(标准分上限*VLOOKUP(AX$7,{0,0.8;4,1;11,1.2;21,1.5},2)-标准分上限*(1-IF(AX$7&lt;4,70%,100%)))/2+标准分上限*(1-IF(AX$7&lt;4,70%,100%)),
ROUND((AX$7-IFERROR(RANK(AX19,AX$8:AX$30),AX$7))/(AX$7-1)*(标准分上限*VLOOKUP(AX$7,{0,0.8;4,1;11,1.2;21,1.5},2)-标准分上限*(1-IF(AX$7&lt;4,70%,100%)))+标准分上限*(1-IF(AX$7&lt;4,70%,100%)),2)))</f>
        <v>-</v>
      </c>
      <c r="AE19" s="91" t="str">
        <f>IF(OR($A19="",AY19="-"),"-",
IF(AY$7=1,(标准分上限*VLOOKUP(AY$7,{0,0.8;4,1;11,1.2;21,1.5},2)-标准分上限*(1-IF(AY$7&lt;4,70%,100%)))/2+标准分上限*(1-IF(AY$7&lt;4,70%,100%)),
ROUND((AY$7-IFERROR(RANK(AY19,AY$8:AY$30),AY$7))/(AY$7-1)*(标准分上限*VLOOKUP(AY$7,{0,0.8;4,1;11,1.2;21,1.5},2)-标准分上限*(1-IF(AY$7&lt;4,70%,100%)))+标准分上限*(1-IF(AY$7&lt;4,70%,100%)),2)))</f>
        <v>-</v>
      </c>
      <c r="AF19" s="91" t="str">
        <f>IF(OR($A19="",AZ19="-"),"-",
IF(AZ$7=1,(标准分上限*VLOOKUP(AZ$7,{0,0.8;4,1;11,1.2;21,1.5},2)-标准分上限*(1-IF(AZ$7&lt;4,70%,100%)))/2+标准分上限*(1-IF(AZ$7&lt;4,70%,100%)),
ROUND((AZ$7-IFERROR(RANK(AZ19,AZ$8:AZ$30),AZ$7))/(AZ$7-1)*(标准分上限*VLOOKUP(AZ$7,{0,0.8;4,1;11,1.2;21,1.5},2)-标准分上限*(1-IF(AZ$7&lt;4,70%,100%)))+标准分上限*(1-IF(AZ$7&lt;4,70%,100%)),2)))</f>
        <v>-</v>
      </c>
      <c r="AG19" s="91" t="str">
        <f>IF(OR($A19="",BA19="-"),"-",
IF(BA$7=1,(标准分上限*VLOOKUP(BA$7,{0,0.8;4,1;11,1.2;21,1.5},2)-标准分上限*(1-IF(BA$7&lt;4,70%,100%)))/2+标准分上限*(1-IF(BA$7&lt;4,70%,100%)),
ROUND((BA$7-IFERROR(RANK(BA19,BA$8:BA$30),BA$7))/(BA$7-1)*(标准分上限*VLOOKUP(BA$7,{0,0.8;4,1;11,1.2;21,1.5},2)-标准分上限*(1-IF(BA$7&lt;4,70%,100%)))+标准分上限*(1-IF(BA$7&lt;4,70%,100%)),2)))</f>
        <v>-</v>
      </c>
      <c r="AH19" s="91" t="str">
        <f>IF(OR($A19="",BB19="-"),"-",
IF(BB$7=1,(标准分上限*VLOOKUP(BB$7,{0,0.8;4,1;11,1.2;21,1.5},2)-标准分上限*(1-IF(BB$7&lt;4,70%,100%)))/2+标准分上限*(1-IF(BB$7&lt;4,70%,100%)),
ROUND((BB$7-IFERROR(RANK(BB19,BB$8:BB$30),BB$7))/(BB$7-1)*(标准分上限*VLOOKUP(BB$7,{0,0.8;4,1;11,1.2;21,1.5},2)-标准分上限*(1-IF(BB$7&lt;4,70%,100%)))+标准分上限*(1-IF(BB$7&lt;4,70%,100%)),2)))</f>
        <v>-</v>
      </c>
      <c r="AI19" s="91" t="str">
        <f>IF(OR($A19="",BC19="-"),"-",
IF(BC$7=1,(标准分上限*VLOOKUP(BC$7,{0,0.8;4,1;11,1.2;21,1.5},2)-标准分上限*(1-IF(BC$7&lt;4,70%,100%)))/2+标准分上限*(1-IF(BC$7&lt;4,70%,100%)),
ROUND((BC$7-IFERROR(RANK(BC19,BC$8:BC$30),BC$7))/(BC$7-1)*(标准分上限*VLOOKUP(BC$7,{0,0.8;4,1;11,1.2;21,1.5},2)-标准分上限*(1-IF(BC$7&lt;4,70%,100%)))+标准分上限*(1-IF(BC$7&lt;4,70%,100%)),2)))</f>
        <v>-</v>
      </c>
      <c r="AJ19" s="91" t="str">
        <f>IF(OR($A19="",BD19="-"),"-",
IF(BD$7=1,(标准分上限*VLOOKUP(BD$7,{0,0.8;4,1;11,1.2;21,1.5},2)-标准分上限*(1-IF(BD$7&lt;4,70%,100%)))/2+标准分上限*(1-IF(BD$7&lt;4,70%,100%)),
ROUND((BD$7-IFERROR(RANK(BD19,BD$8:BD$30),BD$7))/(BD$7-1)*(标准分上限*VLOOKUP(BD$7,{0,0.8;4,1;11,1.2;21,1.5},2)-标准分上限*(1-IF(BD$7&lt;4,70%,100%)))+标准分上限*(1-IF(BD$7&lt;4,70%,100%)),2)))</f>
        <v>-</v>
      </c>
      <c r="AK19" s="91" t="str">
        <f>IF(OR($A19="",BE19="-"),"-",
IF(BE$7=1,(标准分上限*VLOOKUP(BE$7,{0,0.8;4,1;11,1.2;21,1.5},2)-标准分上限*(1-IF(BE$7&lt;4,70%,100%)))/2+标准分上限*(1-IF(BE$7&lt;4,70%,100%)),
ROUND((BE$7-IFERROR(RANK(BE19,BE$8:BE$30),BE$7))/(BE$7-1)*(标准分上限*VLOOKUP(BE$7,{0,0.8;4,1;11,1.2;21,1.5},2)-标准分上限*(1-IF(BE$7&lt;4,70%,100%)))+标准分上限*(1-IF(BE$7&lt;4,70%,100%)),2)))</f>
        <v>-</v>
      </c>
      <c r="AL19" s="91" t="str">
        <f>IF(OR($A19="",BF19="-"),"-",
IF(BF$7=1,(标准分上限*VLOOKUP(BF$7,{0,0.8;4,1;11,1.2;21,1.5},2)-标准分上限*(1-IF(BF$7&lt;4,70%,100%)))/2+标准分上限*(1-IF(BF$7&lt;4,70%,100%)),
ROUND((BF$7-IFERROR(RANK(BF19,BF$8:BF$30),BF$7))/(BF$7-1)*(标准分上限*VLOOKUP(BF$7,{0,0.8;4,1;11,1.2;21,1.5},2)-标准分上限*(1-IF(BF$7&lt;4,70%,100%)))+标准分上限*(1-IF(BF$7&lt;4,70%,100%)),2)))</f>
        <v>-</v>
      </c>
      <c r="AM19" s="91" t="str">
        <f>IF(OR($A19="",BG19="-"),"-",
IF(BG$7=1,(标准分上限*VLOOKUP(BG$7,{0,0.8;4,1;11,1.2;21,1.5},2)-标准分上限*(1-IF(BG$7&lt;4,70%,100%)))/2+标准分上限*(1-IF(BG$7&lt;4,70%,100%)),
ROUND((BG$7-IFERROR(RANK(BG19,BG$8:BG$30),BG$7))/(BG$7-1)*(标准分上限*VLOOKUP(BG$7,{0,0.8;4,1;11,1.2;21,1.5},2)-标准分上限*(1-IF(BG$7&lt;4,70%,100%)))+标准分上限*(1-IF(BG$7&lt;4,70%,100%)),2)))</f>
        <v>-</v>
      </c>
      <c r="AN19" s="91" t="str">
        <f>IF(OR($A19="",BH19="-"),"-",
IF(BH$7=1,(标准分上限*VLOOKUP(BH$7,{0,0.8;4,1;11,1.2;21,1.5},2)-标准分上限*(1-IF(BH$7&lt;4,70%,100%)))/2+标准分上限*(1-IF(BH$7&lt;4,70%,100%)),
ROUND((BH$7-IFERROR(RANK(BH19,BH$8:BH$30),BH$7))/(BH$7-1)*(标准分上限*VLOOKUP(BH$7,{0,0.8;4,1;11,1.2;21,1.5},2)-标准分上限*(1-IF(BH$7&lt;4,70%,100%)))+标准分上限*(1-IF(BH$7&lt;4,70%,100%)),2)))</f>
        <v>-</v>
      </c>
      <c r="AO19" s="91" t="str">
        <f>IF(OR($A19="",BI19="-"),"-",
IF(BI$7=1,(标准分上限*VLOOKUP(BI$7,{0,0.8;4,1;11,1.2;21,1.5},2)-标准分上限*(1-IF(BI$7&lt;4,70%,100%)))/2+标准分上限*(1-IF(BI$7&lt;4,70%,100%)),
ROUND((BI$7-IFERROR(RANK(BI19,BI$8:BI$30),BI$7))/(BI$7-1)*(标准分上限*VLOOKUP(BI$7,{0,0.8;4,1;11,1.2;21,1.5},2)-标准分上限*(1-IF(BI$7&lt;4,70%,100%)))+标准分上限*(1-IF(BI$7&lt;4,70%,100%)),2)))</f>
        <v>-</v>
      </c>
      <c r="AP19" s="91" t="str">
        <f>IF(OR($A19="",BJ19="-"),"-",
IF(BJ$7=1,(标准分上限*VLOOKUP(BJ$7,{0,0.8;4,1;11,1.2;21,1.5},2)-标准分上限*(1-IF(BJ$7&lt;4,70%,100%)))/2+标准分上限*(1-IF(BJ$7&lt;4,70%,100%)),
ROUND((BJ$7-IFERROR(RANK(BJ19,BJ$8:BJ$30),BJ$7))/(BJ$7-1)*(标准分上限*VLOOKUP(BJ$7,{0,0.8;4,1;11,1.2;21,1.5},2)-标准分上限*(1-IF(BJ$7&lt;4,70%,100%)))+标准分上限*(1-IF(BJ$7&lt;4,70%,100%)),2)))</f>
        <v>-</v>
      </c>
      <c r="AQ19" s="91" t="str">
        <f>IF(OR($A19="",BK19="-"),"-",
IF(BK$7=1,(标准分上限*VLOOKUP(BK$7,{0,0.8;4,1;11,1.2;21,1.5},2)-标准分上限*(1-IF(BK$7&lt;4,70%,100%)))/2+标准分上限*(1-IF(BK$7&lt;4,70%,100%)),
ROUND((BK$7-IFERROR(RANK(BK19,BK$8:BK$30),BK$7))/(BK$7-1)*(标准分上限*VLOOKUP(BK$7,{0,0.8;4,1;11,1.2;21,1.5},2)-标准分上限*(1-IF(BK$7&lt;4,70%,100%)))+标准分上限*(1-IF(BK$7&lt;4,70%,100%)),2)))</f>
        <v>-</v>
      </c>
      <c r="AR19" s="91" t="str">
        <f>IF(OR($A19="",BL19="-"),"-",
IF(BL$7=1,(标准分上限*VLOOKUP(BL$7,{0,0.8;4,1;11,1.2;21,1.5},2)-标准分上限*(1-IF(BL$7&lt;4,70%,100%)))/2+标准分上限*(1-IF(BL$7&lt;4,70%,100%)),
ROUND((BL$7-IFERROR(RANK(BL19,BL$8:BL$30),BL$7))/(BL$7-1)*(标准分上限*VLOOKUP(BL$7,{0,0.8;4,1;11,1.2;21,1.5},2)-标准分上限*(1-IF(BL$7&lt;4,70%,100%)))+标准分上限*(1-IF(BL$7&lt;4,70%,100%)),2)))</f>
        <v>-</v>
      </c>
      <c r="AS19" s="92" t="str">
        <f>IF(OR($A19="",BM19="-"),"-",
IF(BM$7=1,(标准分上限*VLOOKUP(BM$7,{0,0.8;4,1;11,1.2;21,1.5},2)-标准分上限*(1-IF(BM$7&lt;4,70%,100%)))/2+标准分上限*(1-IF(BM$7&lt;4,70%,100%)),
ROUND((BM$7-IFERROR(RANK(BM19,BM$8:BM$30),BM$7))/(BM$7-1)*(标准分上限*VLOOKUP(BM$7,{0,0.8;4,1;11,1.2;21,1.5},2)-标准分上限*(1-IF(BM$7&lt;4,70%,100%)))+标准分上限*(1-IF(BM$7&lt;4,70%,100%)),2)))</f>
        <v>-</v>
      </c>
      <c r="AT19" s="109" t="s">
        <v>291</v>
      </c>
      <c r="AU19" s="110" t="s">
        <v>291</v>
      </c>
      <c r="AV19" s="110" t="s">
        <v>291</v>
      </c>
      <c r="AW19" s="110" t="s">
        <v>291</v>
      </c>
      <c r="AX19" s="110" t="s">
        <v>291</v>
      </c>
      <c r="AY19" s="110" t="s">
        <v>291</v>
      </c>
      <c r="AZ19" s="110" t="s">
        <v>291</v>
      </c>
      <c r="BA19" s="110" t="s">
        <v>291</v>
      </c>
      <c r="BB19" s="110" t="s">
        <v>291</v>
      </c>
      <c r="BC19" s="110" t="s">
        <v>291</v>
      </c>
      <c r="BD19" s="110" t="s">
        <v>291</v>
      </c>
      <c r="BE19" s="110" t="s">
        <v>291</v>
      </c>
      <c r="BF19" s="110" t="s">
        <v>291</v>
      </c>
      <c r="BG19" s="110" t="s">
        <v>291</v>
      </c>
      <c r="BH19" s="110" t="s">
        <v>291</v>
      </c>
      <c r="BI19" s="110" t="s">
        <v>291</v>
      </c>
      <c r="BJ19" s="110" t="s">
        <v>291</v>
      </c>
      <c r="BK19" s="110" t="s">
        <v>291</v>
      </c>
      <c r="BL19" s="110" t="s">
        <v>291</v>
      </c>
      <c r="BM19" s="111" t="s">
        <v>291</v>
      </c>
    </row>
    <row r="20" spans="1:65" x14ac:dyDescent="0.15">
      <c r="A20" s="181" t="s">
        <v>276</v>
      </c>
      <c r="B20" s="31" t="s">
        <v>276</v>
      </c>
      <c r="C20" s="84" t="str">
        <f>IF(OR($A20="",$B20="-"),"-",
IF(B$7=1,(标准分上限*VLOOKUP(B$7,{0,0.8;4,1;11,1.2;21,1.5},2)-标准分上限*(1-IF(B$7&lt;4,70%,100%)))/2+标准分上限*(1-IF(B$7&lt;4,70%,100%)),
ROUND((B$7-$B20)/(B$7-1)*(标准分上限*VLOOKUP(B$7,{0,0.8;4,1;11,1.2;21,1.5},2)-标准分上限*(1-IF(B$7&lt;4,70%,100%)))+标准分上限*(1-IF(B$7&lt;4,70%,100%)),2)))</f>
        <v>-</v>
      </c>
      <c r="D20" s="85" t="str">
        <f t="shared" si="1"/>
        <v>-</v>
      </c>
      <c r="E20" s="86" t="str">
        <f t="shared" si="2"/>
        <v>-</v>
      </c>
      <c r="F20" s="87" t="str">
        <f t="shared" si="3"/>
        <v>-</v>
      </c>
      <c r="G20" s="88" t="str">
        <f t="shared" si="4"/>
        <v>-</v>
      </c>
      <c r="H20" s="88" t="str">
        <f t="shared" si="5"/>
        <v>-</v>
      </c>
      <c r="I20" s="88" t="str">
        <f t="shared" si="6"/>
        <v>-</v>
      </c>
      <c r="J20" s="88" t="str">
        <f t="shared" si="7"/>
        <v>-</v>
      </c>
      <c r="K20" s="88" t="str">
        <f t="shared" si="8"/>
        <v>-</v>
      </c>
      <c r="L20" s="88" t="str">
        <f t="shared" si="9"/>
        <v>-</v>
      </c>
      <c r="M20" s="88" t="str">
        <f t="shared" si="10"/>
        <v>-</v>
      </c>
      <c r="N20" s="88" t="str">
        <f t="shared" si="11"/>
        <v>-</v>
      </c>
      <c r="O20" s="88" t="str">
        <f t="shared" si="12"/>
        <v>-</v>
      </c>
      <c r="P20" s="88" t="str">
        <f t="shared" si="13"/>
        <v>-</v>
      </c>
      <c r="Q20" s="88" t="str">
        <f t="shared" si="14"/>
        <v>-</v>
      </c>
      <c r="R20" s="88" t="str">
        <f t="shared" si="15"/>
        <v>-</v>
      </c>
      <c r="S20" s="88" t="str">
        <f t="shared" si="16"/>
        <v>-</v>
      </c>
      <c r="T20" s="88" t="str">
        <f t="shared" si="17"/>
        <v>-</v>
      </c>
      <c r="U20" s="88" t="str">
        <f t="shared" si="18"/>
        <v>-</v>
      </c>
      <c r="V20" s="88" t="str">
        <f t="shared" si="19"/>
        <v>-</v>
      </c>
      <c r="W20" s="88" t="str">
        <f t="shared" si="20"/>
        <v>-</v>
      </c>
      <c r="X20" s="88" t="str">
        <f t="shared" si="21"/>
        <v>-</v>
      </c>
      <c r="Y20" s="89" t="str">
        <f t="shared" si="22"/>
        <v>-</v>
      </c>
      <c r="Z20" s="90" t="str">
        <f>IF(OR($A20="",AT20="-"),"-",
IF(AT$7=1,(标准分上限*VLOOKUP(AT$7,{0,0.8;4,1;11,1.2;21,1.5},2)-标准分上限*(1-IF(AT$7&lt;4,70%,100%)))/2+标准分上限*(1-IF(AT$7&lt;4,70%,100%)),
ROUND((AT$7-IFERROR(RANK(AT20,AT$8:AT$30),AT$7))/(AT$7-1)*(标准分上限*VLOOKUP(AT$7,{0,0.8;4,1;11,1.2;21,1.5},2)-标准分上限*(1-IF(AT$7&lt;4,70%,100%)))+标准分上限*(1-IF(AT$7&lt;4,70%,100%)),2)))</f>
        <v>-</v>
      </c>
      <c r="AA20" s="91" t="str">
        <f>IF(OR($A20="",AU20="-"),"-",
IF(AU$7=1,(标准分上限*VLOOKUP(AU$7,{0,0.8;4,1;11,1.2;21,1.5},2)-标准分上限*(1-IF(AU$7&lt;4,70%,100%)))/2+标准分上限*(1-IF(AU$7&lt;4,70%,100%)),
ROUND((AU$7-IFERROR(RANK(AU20,AU$8:AU$30),AU$7))/(AU$7-1)*(标准分上限*VLOOKUP(AU$7,{0,0.8;4,1;11,1.2;21,1.5},2)-标准分上限*(1-IF(AU$7&lt;4,70%,100%)))+标准分上限*(1-IF(AU$7&lt;4,70%,100%)),2)))</f>
        <v>-</v>
      </c>
      <c r="AB20" s="91" t="str">
        <f>IF(OR($A20="",AV20="-"),"-",
IF(AV$7=1,(标准分上限*VLOOKUP(AV$7,{0,0.8;4,1;11,1.2;21,1.5},2)-标准分上限*(1-IF(AV$7&lt;4,70%,100%)))/2+标准分上限*(1-IF(AV$7&lt;4,70%,100%)),
ROUND((AV$7-IFERROR(RANK(AV20,AV$8:AV$30),AV$7))/(AV$7-1)*(标准分上限*VLOOKUP(AV$7,{0,0.8;4,1;11,1.2;21,1.5},2)-标准分上限*(1-IF(AV$7&lt;4,70%,100%)))+标准分上限*(1-IF(AV$7&lt;4,70%,100%)),2)))</f>
        <v>-</v>
      </c>
      <c r="AC20" s="91" t="str">
        <f>IF(OR($A20="",AW20="-"),"-",
IF(AW$7=1,(标准分上限*VLOOKUP(AW$7,{0,0.8;4,1;11,1.2;21,1.5},2)-标准分上限*(1-IF(AW$7&lt;4,70%,100%)))/2+标准分上限*(1-IF(AW$7&lt;4,70%,100%)),
ROUND((AW$7-IFERROR(RANK(AW20,AW$8:AW$30),AW$7))/(AW$7-1)*(标准分上限*VLOOKUP(AW$7,{0,0.8;4,1;11,1.2;21,1.5},2)-标准分上限*(1-IF(AW$7&lt;4,70%,100%)))+标准分上限*(1-IF(AW$7&lt;4,70%,100%)),2)))</f>
        <v>-</v>
      </c>
      <c r="AD20" s="91" t="str">
        <f>IF(OR($A20="",AX20="-"),"-",
IF(AX$7=1,(标准分上限*VLOOKUP(AX$7,{0,0.8;4,1;11,1.2;21,1.5},2)-标准分上限*(1-IF(AX$7&lt;4,70%,100%)))/2+标准分上限*(1-IF(AX$7&lt;4,70%,100%)),
ROUND((AX$7-IFERROR(RANK(AX20,AX$8:AX$30),AX$7))/(AX$7-1)*(标准分上限*VLOOKUP(AX$7,{0,0.8;4,1;11,1.2;21,1.5},2)-标准分上限*(1-IF(AX$7&lt;4,70%,100%)))+标准分上限*(1-IF(AX$7&lt;4,70%,100%)),2)))</f>
        <v>-</v>
      </c>
      <c r="AE20" s="91" t="str">
        <f>IF(OR($A20="",AY20="-"),"-",
IF(AY$7=1,(标准分上限*VLOOKUP(AY$7,{0,0.8;4,1;11,1.2;21,1.5},2)-标准分上限*(1-IF(AY$7&lt;4,70%,100%)))/2+标准分上限*(1-IF(AY$7&lt;4,70%,100%)),
ROUND((AY$7-IFERROR(RANK(AY20,AY$8:AY$30),AY$7))/(AY$7-1)*(标准分上限*VLOOKUP(AY$7,{0,0.8;4,1;11,1.2;21,1.5},2)-标准分上限*(1-IF(AY$7&lt;4,70%,100%)))+标准分上限*(1-IF(AY$7&lt;4,70%,100%)),2)))</f>
        <v>-</v>
      </c>
      <c r="AF20" s="91" t="str">
        <f>IF(OR($A20="",AZ20="-"),"-",
IF(AZ$7=1,(标准分上限*VLOOKUP(AZ$7,{0,0.8;4,1;11,1.2;21,1.5},2)-标准分上限*(1-IF(AZ$7&lt;4,70%,100%)))/2+标准分上限*(1-IF(AZ$7&lt;4,70%,100%)),
ROUND((AZ$7-IFERROR(RANK(AZ20,AZ$8:AZ$30),AZ$7))/(AZ$7-1)*(标准分上限*VLOOKUP(AZ$7,{0,0.8;4,1;11,1.2;21,1.5},2)-标准分上限*(1-IF(AZ$7&lt;4,70%,100%)))+标准分上限*(1-IF(AZ$7&lt;4,70%,100%)),2)))</f>
        <v>-</v>
      </c>
      <c r="AG20" s="91" t="str">
        <f>IF(OR($A20="",BA20="-"),"-",
IF(BA$7=1,(标准分上限*VLOOKUP(BA$7,{0,0.8;4,1;11,1.2;21,1.5},2)-标准分上限*(1-IF(BA$7&lt;4,70%,100%)))/2+标准分上限*(1-IF(BA$7&lt;4,70%,100%)),
ROUND((BA$7-IFERROR(RANK(BA20,BA$8:BA$30),BA$7))/(BA$7-1)*(标准分上限*VLOOKUP(BA$7,{0,0.8;4,1;11,1.2;21,1.5},2)-标准分上限*(1-IF(BA$7&lt;4,70%,100%)))+标准分上限*(1-IF(BA$7&lt;4,70%,100%)),2)))</f>
        <v>-</v>
      </c>
      <c r="AH20" s="91" t="str">
        <f>IF(OR($A20="",BB20="-"),"-",
IF(BB$7=1,(标准分上限*VLOOKUP(BB$7,{0,0.8;4,1;11,1.2;21,1.5},2)-标准分上限*(1-IF(BB$7&lt;4,70%,100%)))/2+标准分上限*(1-IF(BB$7&lt;4,70%,100%)),
ROUND((BB$7-IFERROR(RANK(BB20,BB$8:BB$30),BB$7))/(BB$7-1)*(标准分上限*VLOOKUP(BB$7,{0,0.8;4,1;11,1.2;21,1.5},2)-标准分上限*(1-IF(BB$7&lt;4,70%,100%)))+标准分上限*(1-IF(BB$7&lt;4,70%,100%)),2)))</f>
        <v>-</v>
      </c>
      <c r="AI20" s="91" t="str">
        <f>IF(OR($A20="",BC20="-"),"-",
IF(BC$7=1,(标准分上限*VLOOKUP(BC$7,{0,0.8;4,1;11,1.2;21,1.5},2)-标准分上限*(1-IF(BC$7&lt;4,70%,100%)))/2+标准分上限*(1-IF(BC$7&lt;4,70%,100%)),
ROUND((BC$7-IFERROR(RANK(BC20,BC$8:BC$30),BC$7))/(BC$7-1)*(标准分上限*VLOOKUP(BC$7,{0,0.8;4,1;11,1.2;21,1.5},2)-标准分上限*(1-IF(BC$7&lt;4,70%,100%)))+标准分上限*(1-IF(BC$7&lt;4,70%,100%)),2)))</f>
        <v>-</v>
      </c>
      <c r="AJ20" s="91" t="str">
        <f>IF(OR($A20="",BD20="-"),"-",
IF(BD$7=1,(标准分上限*VLOOKUP(BD$7,{0,0.8;4,1;11,1.2;21,1.5},2)-标准分上限*(1-IF(BD$7&lt;4,70%,100%)))/2+标准分上限*(1-IF(BD$7&lt;4,70%,100%)),
ROUND((BD$7-IFERROR(RANK(BD20,BD$8:BD$30),BD$7))/(BD$7-1)*(标准分上限*VLOOKUP(BD$7,{0,0.8;4,1;11,1.2;21,1.5},2)-标准分上限*(1-IF(BD$7&lt;4,70%,100%)))+标准分上限*(1-IF(BD$7&lt;4,70%,100%)),2)))</f>
        <v>-</v>
      </c>
      <c r="AK20" s="91" t="str">
        <f>IF(OR($A20="",BE20="-"),"-",
IF(BE$7=1,(标准分上限*VLOOKUP(BE$7,{0,0.8;4,1;11,1.2;21,1.5},2)-标准分上限*(1-IF(BE$7&lt;4,70%,100%)))/2+标准分上限*(1-IF(BE$7&lt;4,70%,100%)),
ROUND((BE$7-IFERROR(RANK(BE20,BE$8:BE$30),BE$7))/(BE$7-1)*(标准分上限*VLOOKUP(BE$7,{0,0.8;4,1;11,1.2;21,1.5},2)-标准分上限*(1-IF(BE$7&lt;4,70%,100%)))+标准分上限*(1-IF(BE$7&lt;4,70%,100%)),2)))</f>
        <v>-</v>
      </c>
      <c r="AL20" s="91" t="str">
        <f>IF(OR($A20="",BF20="-"),"-",
IF(BF$7=1,(标准分上限*VLOOKUP(BF$7,{0,0.8;4,1;11,1.2;21,1.5},2)-标准分上限*(1-IF(BF$7&lt;4,70%,100%)))/2+标准分上限*(1-IF(BF$7&lt;4,70%,100%)),
ROUND((BF$7-IFERROR(RANK(BF20,BF$8:BF$30),BF$7))/(BF$7-1)*(标准分上限*VLOOKUP(BF$7,{0,0.8;4,1;11,1.2;21,1.5},2)-标准分上限*(1-IF(BF$7&lt;4,70%,100%)))+标准分上限*(1-IF(BF$7&lt;4,70%,100%)),2)))</f>
        <v>-</v>
      </c>
      <c r="AM20" s="91" t="str">
        <f>IF(OR($A20="",BG20="-"),"-",
IF(BG$7=1,(标准分上限*VLOOKUP(BG$7,{0,0.8;4,1;11,1.2;21,1.5},2)-标准分上限*(1-IF(BG$7&lt;4,70%,100%)))/2+标准分上限*(1-IF(BG$7&lt;4,70%,100%)),
ROUND((BG$7-IFERROR(RANK(BG20,BG$8:BG$30),BG$7))/(BG$7-1)*(标准分上限*VLOOKUP(BG$7,{0,0.8;4,1;11,1.2;21,1.5},2)-标准分上限*(1-IF(BG$7&lt;4,70%,100%)))+标准分上限*(1-IF(BG$7&lt;4,70%,100%)),2)))</f>
        <v>-</v>
      </c>
      <c r="AN20" s="91" t="str">
        <f>IF(OR($A20="",BH20="-"),"-",
IF(BH$7=1,(标准分上限*VLOOKUP(BH$7,{0,0.8;4,1;11,1.2;21,1.5},2)-标准分上限*(1-IF(BH$7&lt;4,70%,100%)))/2+标准分上限*(1-IF(BH$7&lt;4,70%,100%)),
ROUND((BH$7-IFERROR(RANK(BH20,BH$8:BH$30),BH$7))/(BH$7-1)*(标准分上限*VLOOKUP(BH$7,{0,0.8;4,1;11,1.2;21,1.5},2)-标准分上限*(1-IF(BH$7&lt;4,70%,100%)))+标准分上限*(1-IF(BH$7&lt;4,70%,100%)),2)))</f>
        <v>-</v>
      </c>
      <c r="AO20" s="91" t="str">
        <f>IF(OR($A20="",BI20="-"),"-",
IF(BI$7=1,(标准分上限*VLOOKUP(BI$7,{0,0.8;4,1;11,1.2;21,1.5},2)-标准分上限*(1-IF(BI$7&lt;4,70%,100%)))/2+标准分上限*(1-IF(BI$7&lt;4,70%,100%)),
ROUND((BI$7-IFERROR(RANK(BI20,BI$8:BI$30),BI$7))/(BI$7-1)*(标准分上限*VLOOKUP(BI$7,{0,0.8;4,1;11,1.2;21,1.5},2)-标准分上限*(1-IF(BI$7&lt;4,70%,100%)))+标准分上限*(1-IF(BI$7&lt;4,70%,100%)),2)))</f>
        <v>-</v>
      </c>
      <c r="AP20" s="91" t="str">
        <f>IF(OR($A20="",BJ20="-"),"-",
IF(BJ$7=1,(标准分上限*VLOOKUP(BJ$7,{0,0.8;4,1;11,1.2;21,1.5},2)-标准分上限*(1-IF(BJ$7&lt;4,70%,100%)))/2+标准分上限*(1-IF(BJ$7&lt;4,70%,100%)),
ROUND((BJ$7-IFERROR(RANK(BJ20,BJ$8:BJ$30),BJ$7))/(BJ$7-1)*(标准分上限*VLOOKUP(BJ$7,{0,0.8;4,1;11,1.2;21,1.5},2)-标准分上限*(1-IF(BJ$7&lt;4,70%,100%)))+标准分上限*(1-IF(BJ$7&lt;4,70%,100%)),2)))</f>
        <v>-</v>
      </c>
      <c r="AQ20" s="91" t="str">
        <f>IF(OR($A20="",BK20="-"),"-",
IF(BK$7=1,(标准分上限*VLOOKUP(BK$7,{0,0.8;4,1;11,1.2;21,1.5},2)-标准分上限*(1-IF(BK$7&lt;4,70%,100%)))/2+标准分上限*(1-IF(BK$7&lt;4,70%,100%)),
ROUND((BK$7-IFERROR(RANK(BK20,BK$8:BK$30),BK$7))/(BK$7-1)*(标准分上限*VLOOKUP(BK$7,{0,0.8;4,1;11,1.2;21,1.5},2)-标准分上限*(1-IF(BK$7&lt;4,70%,100%)))+标准分上限*(1-IF(BK$7&lt;4,70%,100%)),2)))</f>
        <v>-</v>
      </c>
      <c r="AR20" s="91" t="str">
        <f>IF(OR($A20="",BL20="-"),"-",
IF(BL$7=1,(标准分上限*VLOOKUP(BL$7,{0,0.8;4,1;11,1.2;21,1.5},2)-标准分上限*(1-IF(BL$7&lt;4,70%,100%)))/2+标准分上限*(1-IF(BL$7&lt;4,70%,100%)),
ROUND((BL$7-IFERROR(RANK(BL20,BL$8:BL$30),BL$7))/(BL$7-1)*(标准分上限*VLOOKUP(BL$7,{0,0.8;4,1;11,1.2;21,1.5},2)-标准分上限*(1-IF(BL$7&lt;4,70%,100%)))+标准分上限*(1-IF(BL$7&lt;4,70%,100%)),2)))</f>
        <v>-</v>
      </c>
      <c r="AS20" s="92" t="str">
        <f>IF(OR($A20="",BM20="-"),"-",
IF(BM$7=1,(标准分上限*VLOOKUP(BM$7,{0,0.8;4,1;11,1.2;21,1.5},2)-标准分上限*(1-IF(BM$7&lt;4,70%,100%)))/2+标准分上限*(1-IF(BM$7&lt;4,70%,100%)),
ROUND((BM$7-IFERROR(RANK(BM20,BM$8:BM$30),BM$7))/(BM$7-1)*(标准分上限*VLOOKUP(BM$7,{0,0.8;4,1;11,1.2;21,1.5},2)-标准分上限*(1-IF(BM$7&lt;4,70%,100%)))+标准分上限*(1-IF(BM$7&lt;4,70%,100%)),2)))</f>
        <v>-</v>
      </c>
      <c r="AT20" s="109" t="s">
        <v>291</v>
      </c>
      <c r="AU20" s="110" t="s">
        <v>291</v>
      </c>
      <c r="AV20" s="110" t="s">
        <v>291</v>
      </c>
      <c r="AW20" s="110" t="s">
        <v>291</v>
      </c>
      <c r="AX20" s="110" t="s">
        <v>291</v>
      </c>
      <c r="AY20" s="110" t="s">
        <v>291</v>
      </c>
      <c r="AZ20" s="110" t="s">
        <v>291</v>
      </c>
      <c r="BA20" s="110" t="s">
        <v>291</v>
      </c>
      <c r="BB20" s="110" t="s">
        <v>291</v>
      </c>
      <c r="BC20" s="110" t="s">
        <v>291</v>
      </c>
      <c r="BD20" s="110" t="s">
        <v>291</v>
      </c>
      <c r="BE20" s="110" t="s">
        <v>291</v>
      </c>
      <c r="BF20" s="110" t="s">
        <v>291</v>
      </c>
      <c r="BG20" s="110" t="s">
        <v>291</v>
      </c>
      <c r="BH20" s="110" t="s">
        <v>291</v>
      </c>
      <c r="BI20" s="110" t="s">
        <v>291</v>
      </c>
      <c r="BJ20" s="110" t="s">
        <v>291</v>
      </c>
      <c r="BK20" s="110" t="s">
        <v>291</v>
      </c>
      <c r="BL20" s="110" t="s">
        <v>291</v>
      </c>
      <c r="BM20" s="111" t="s">
        <v>291</v>
      </c>
    </row>
    <row r="21" spans="1:65" x14ac:dyDescent="0.15">
      <c r="A21" s="181" t="s">
        <v>276</v>
      </c>
      <c r="B21" s="31" t="s">
        <v>276</v>
      </c>
      <c r="C21" s="84" t="str">
        <f>IF(OR($A21="",$B21="-"),"-",
IF(B$7=1,(标准分上限*VLOOKUP(B$7,{0,0.8;4,1;11,1.2;21,1.5},2)-标准分上限*(1-IF(B$7&lt;4,70%,100%)))/2+标准分上限*(1-IF(B$7&lt;4,70%,100%)),
ROUND((B$7-$B21)/(B$7-1)*(标准分上限*VLOOKUP(B$7,{0,0.8;4,1;11,1.2;21,1.5},2)-标准分上限*(1-IF(B$7&lt;4,70%,100%)))+标准分上限*(1-IF(B$7&lt;4,70%,100%)),2)))</f>
        <v>-</v>
      </c>
      <c r="D21" s="85" t="str">
        <f t="shared" si="1"/>
        <v>-</v>
      </c>
      <c r="E21" s="86" t="str">
        <f t="shared" si="2"/>
        <v>-</v>
      </c>
      <c r="F21" s="87" t="str">
        <f t="shared" si="3"/>
        <v>-</v>
      </c>
      <c r="G21" s="88" t="str">
        <f t="shared" si="4"/>
        <v>-</v>
      </c>
      <c r="H21" s="88" t="str">
        <f t="shared" si="5"/>
        <v>-</v>
      </c>
      <c r="I21" s="88" t="str">
        <f t="shared" si="6"/>
        <v>-</v>
      </c>
      <c r="J21" s="88" t="str">
        <f t="shared" si="7"/>
        <v>-</v>
      </c>
      <c r="K21" s="88" t="str">
        <f t="shared" si="8"/>
        <v>-</v>
      </c>
      <c r="L21" s="88" t="str">
        <f t="shared" si="9"/>
        <v>-</v>
      </c>
      <c r="M21" s="88" t="str">
        <f t="shared" si="10"/>
        <v>-</v>
      </c>
      <c r="N21" s="88" t="str">
        <f t="shared" si="11"/>
        <v>-</v>
      </c>
      <c r="O21" s="88" t="str">
        <f t="shared" si="12"/>
        <v>-</v>
      </c>
      <c r="P21" s="88" t="str">
        <f t="shared" si="13"/>
        <v>-</v>
      </c>
      <c r="Q21" s="88" t="str">
        <f t="shared" si="14"/>
        <v>-</v>
      </c>
      <c r="R21" s="88" t="str">
        <f t="shared" si="15"/>
        <v>-</v>
      </c>
      <c r="S21" s="88" t="str">
        <f t="shared" si="16"/>
        <v>-</v>
      </c>
      <c r="T21" s="88" t="str">
        <f t="shared" si="17"/>
        <v>-</v>
      </c>
      <c r="U21" s="88" t="str">
        <f t="shared" si="18"/>
        <v>-</v>
      </c>
      <c r="V21" s="88" t="str">
        <f t="shared" si="19"/>
        <v>-</v>
      </c>
      <c r="W21" s="88" t="str">
        <f t="shared" si="20"/>
        <v>-</v>
      </c>
      <c r="X21" s="88" t="str">
        <f t="shared" si="21"/>
        <v>-</v>
      </c>
      <c r="Y21" s="89" t="str">
        <f t="shared" si="22"/>
        <v>-</v>
      </c>
      <c r="Z21" s="90" t="str">
        <f>IF(OR($A21="",AT21="-"),"-",
IF(AT$7=1,(标准分上限*VLOOKUP(AT$7,{0,0.8;4,1;11,1.2;21,1.5},2)-标准分上限*(1-IF(AT$7&lt;4,70%,100%)))/2+标准分上限*(1-IF(AT$7&lt;4,70%,100%)),
ROUND((AT$7-IFERROR(RANK(AT21,AT$8:AT$30),AT$7))/(AT$7-1)*(标准分上限*VLOOKUP(AT$7,{0,0.8;4,1;11,1.2;21,1.5},2)-标准分上限*(1-IF(AT$7&lt;4,70%,100%)))+标准分上限*(1-IF(AT$7&lt;4,70%,100%)),2)))</f>
        <v>-</v>
      </c>
      <c r="AA21" s="91" t="str">
        <f>IF(OR($A21="",AU21="-"),"-",
IF(AU$7=1,(标准分上限*VLOOKUP(AU$7,{0,0.8;4,1;11,1.2;21,1.5},2)-标准分上限*(1-IF(AU$7&lt;4,70%,100%)))/2+标准分上限*(1-IF(AU$7&lt;4,70%,100%)),
ROUND((AU$7-IFERROR(RANK(AU21,AU$8:AU$30),AU$7))/(AU$7-1)*(标准分上限*VLOOKUP(AU$7,{0,0.8;4,1;11,1.2;21,1.5},2)-标准分上限*(1-IF(AU$7&lt;4,70%,100%)))+标准分上限*(1-IF(AU$7&lt;4,70%,100%)),2)))</f>
        <v>-</v>
      </c>
      <c r="AB21" s="91" t="str">
        <f>IF(OR($A21="",AV21="-"),"-",
IF(AV$7=1,(标准分上限*VLOOKUP(AV$7,{0,0.8;4,1;11,1.2;21,1.5},2)-标准分上限*(1-IF(AV$7&lt;4,70%,100%)))/2+标准分上限*(1-IF(AV$7&lt;4,70%,100%)),
ROUND((AV$7-IFERROR(RANK(AV21,AV$8:AV$30),AV$7))/(AV$7-1)*(标准分上限*VLOOKUP(AV$7,{0,0.8;4,1;11,1.2;21,1.5},2)-标准分上限*(1-IF(AV$7&lt;4,70%,100%)))+标准分上限*(1-IF(AV$7&lt;4,70%,100%)),2)))</f>
        <v>-</v>
      </c>
      <c r="AC21" s="91" t="str">
        <f>IF(OR($A21="",AW21="-"),"-",
IF(AW$7=1,(标准分上限*VLOOKUP(AW$7,{0,0.8;4,1;11,1.2;21,1.5},2)-标准分上限*(1-IF(AW$7&lt;4,70%,100%)))/2+标准分上限*(1-IF(AW$7&lt;4,70%,100%)),
ROUND((AW$7-IFERROR(RANK(AW21,AW$8:AW$30),AW$7))/(AW$7-1)*(标准分上限*VLOOKUP(AW$7,{0,0.8;4,1;11,1.2;21,1.5},2)-标准分上限*(1-IF(AW$7&lt;4,70%,100%)))+标准分上限*(1-IF(AW$7&lt;4,70%,100%)),2)))</f>
        <v>-</v>
      </c>
      <c r="AD21" s="91" t="str">
        <f>IF(OR($A21="",AX21="-"),"-",
IF(AX$7=1,(标准分上限*VLOOKUP(AX$7,{0,0.8;4,1;11,1.2;21,1.5},2)-标准分上限*(1-IF(AX$7&lt;4,70%,100%)))/2+标准分上限*(1-IF(AX$7&lt;4,70%,100%)),
ROUND((AX$7-IFERROR(RANK(AX21,AX$8:AX$30),AX$7))/(AX$7-1)*(标准分上限*VLOOKUP(AX$7,{0,0.8;4,1;11,1.2;21,1.5},2)-标准分上限*(1-IF(AX$7&lt;4,70%,100%)))+标准分上限*(1-IF(AX$7&lt;4,70%,100%)),2)))</f>
        <v>-</v>
      </c>
      <c r="AE21" s="91" t="str">
        <f>IF(OR($A21="",AY21="-"),"-",
IF(AY$7=1,(标准分上限*VLOOKUP(AY$7,{0,0.8;4,1;11,1.2;21,1.5},2)-标准分上限*(1-IF(AY$7&lt;4,70%,100%)))/2+标准分上限*(1-IF(AY$7&lt;4,70%,100%)),
ROUND((AY$7-IFERROR(RANK(AY21,AY$8:AY$30),AY$7))/(AY$7-1)*(标准分上限*VLOOKUP(AY$7,{0,0.8;4,1;11,1.2;21,1.5},2)-标准分上限*(1-IF(AY$7&lt;4,70%,100%)))+标准分上限*(1-IF(AY$7&lt;4,70%,100%)),2)))</f>
        <v>-</v>
      </c>
      <c r="AF21" s="91" t="str">
        <f>IF(OR($A21="",AZ21="-"),"-",
IF(AZ$7=1,(标准分上限*VLOOKUP(AZ$7,{0,0.8;4,1;11,1.2;21,1.5},2)-标准分上限*(1-IF(AZ$7&lt;4,70%,100%)))/2+标准分上限*(1-IF(AZ$7&lt;4,70%,100%)),
ROUND((AZ$7-IFERROR(RANK(AZ21,AZ$8:AZ$30),AZ$7))/(AZ$7-1)*(标准分上限*VLOOKUP(AZ$7,{0,0.8;4,1;11,1.2;21,1.5},2)-标准分上限*(1-IF(AZ$7&lt;4,70%,100%)))+标准分上限*(1-IF(AZ$7&lt;4,70%,100%)),2)))</f>
        <v>-</v>
      </c>
      <c r="AG21" s="91" t="str">
        <f>IF(OR($A21="",BA21="-"),"-",
IF(BA$7=1,(标准分上限*VLOOKUP(BA$7,{0,0.8;4,1;11,1.2;21,1.5},2)-标准分上限*(1-IF(BA$7&lt;4,70%,100%)))/2+标准分上限*(1-IF(BA$7&lt;4,70%,100%)),
ROUND((BA$7-IFERROR(RANK(BA21,BA$8:BA$30),BA$7))/(BA$7-1)*(标准分上限*VLOOKUP(BA$7,{0,0.8;4,1;11,1.2;21,1.5},2)-标准分上限*(1-IF(BA$7&lt;4,70%,100%)))+标准分上限*(1-IF(BA$7&lt;4,70%,100%)),2)))</f>
        <v>-</v>
      </c>
      <c r="AH21" s="91" t="str">
        <f>IF(OR($A21="",BB21="-"),"-",
IF(BB$7=1,(标准分上限*VLOOKUP(BB$7,{0,0.8;4,1;11,1.2;21,1.5},2)-标准分上限*(1-IF(BB$7&lt;4,70%,100%)))/2+标准分上限*(1-IF(BB$7&lt;4,70%,100%)),
ROUND((BB$7-IFERROR(RANK(BB21,BB$8:BB$30),BB$7))/(BB$7-1)*(标准分上限*VLOOKUP(BB$7,{0,0.8;4,1;11,1.2;21,1.5},2)-标准分上限*(1-IF(BB$7&lt;4,70%,100%)))+标准分上限*(1-IF(BB$7&lt;4,70%,100%)),2)))</f>
        <v>-</v>
      </c>
      <c r="AI21" s="91" t="str">
        <f>IF(OR($A21="",BC21="-"),"-",
IF(BC$7=1,(标准分上限*VLOOKUP(BC$7,{0,0.8;4,1;11,1.2;21,1.5},2)-标准分上限*(1-IF(BC$7&lt;4,70%,100%)))/2+标准分上限*(1-IF(BC$7&lt;4,70%,100%)),
ROUND((BC$7-IFERROR(RANK(BC21,BC$8:BC$30),BC$7))/(BC$7-1)*(标准分上限*VLOOKUP(BC$7,{0,0.8;4,1;11,1.2;21,1.5},2)-标准分上限*(1-IF(BC$7&lt;4,70%,100%)))+标准分上限*(1-IF(BC$7&lt;4,70%,100%)),2)))</f>
        <v>-</v>
      </c>
      <c r="AJ21" s="91" t="str">
        <f>IF(OR($A21="",BD21="-"),"-",
IF(BD$7=1,(标准分上限*VLOOKUP(BD$7,{0,0.8;4,1;11,1.2;21,1.5},2)-标准分上限*(1-IF(BD$7&lt;4,70%,100%)))/2+标准分上限*(1-IF(BD$7&lt;4,70%,100%)),
ROUND((BD$7-IFERROR(RANK(BD21,BD$8:BD$30),BD$7))/(BD$7-1)*(标准分上限*VLOOKUP(BD$7,{0,0.8;4,1;11,1.2;21,1.5},2)-标准分上限*(1-IF(BD$7&lt;4,70%,100%)))+标准分上限*(1-IF(BD$7&lt;4,70%,100%)),2)))</f>
        <v>-</v>
      </c>
      <c r="AK21" s="91" t="str">
        <f>IF(OR($A21="",BE21="-"),"-",
IF(BE$7=1,(标准分上限*VLOOKUP(BE$7,{0,0.8;4,1;11,1.2;21,1.5},2)-标准分上限*(1-IF(BE$7&lt;4,70%,100%)))/2+标准分上限*(1-IF(BE$7&lt;4,70%,100%)),
ROUND((BE$7-IFERROR(RANK(BE21,BE$8:BE$30),BE$7))/(BE$7-1)*(标准分上限*VLOOKUP(BE$7,{0,0.8;4,1;11,1.2;21,1.5},2)-标准分上限*(1-IF(BE$7&lt;4,70%,100%)))+标准分上限*(1-IF(BE$7&lt;4,70%,100%)),2)))</f>
        <v>-</v>
      </c>
      <c r="AL21" s="91" t="str">
        <f>IF(OR($A21="",BF21="-"),"-",
IF(BF$7=1,(标准分上限*VLOOKUP(BF$7,{0,0.8;4,1;11,1.2;21,1.5},2)-标准分上限*(1-IF(BF$7&lt;4,70%,100%)))/2+标准分上限*(1-IF(BF$7&lt;4,70%,100%)),
ROUND((BF$7-IFERROR(RANK(BF21,BF$8:BF$30),BF$7))/(BF$7-1)*(标准分上限*VLOOKUP(BF$7,{0,0.8;4,1;11,1.2;21,1.5},2)-标准分上限*(1-IF(BF$7&lt;4,70%,100%)))+标准分上限*(1-IF(BF$7&lt;4,70%,100%)),2)))</f>
        <v>-</v>
      </c>
      <c r="AM21" s="91" t="str">
        <f>IF(OR($A21="",BG21="-"),"-",
IF(BG$7=1,(标准分上限*VLOOKUP(BG$7,{0,0.8;4,1;11,1.2;21,1.5},2)-标准分上限*(1-IF(BG$7&lt;4,70%,100%)))/2+标准分上限*(1-IF(BG$7&lt;4,70%,100%)),
ROUND((BG$7-IFERROR(RANK(BG21,BG$8:BG$30),BG$7))/(BG$7-1)*(标准分上限*VLOOKUP(BG$7,{0,0.8;4,1;11,1.2;21,1.5},2)-标准分上限*(1-IF(BG$7&lt;4,70%,100%)))+标准分上限*(1-IF(BG$7&lt;4,70%,100%)),2)))</f>
        <v>-</v>
      </c>
      <c r="AN21" s="91" t="str">
        <f>IF(OR($A21="",BH21="-"),"-",
IF(BH$7=1,(标准分上限*VLOOKUP(BH$7,{0,0.8;4,1;11,1.2;21,1.5},2)-标准分上限*(1-IF(BH$7&lt;4,70%,100%)))/2+标准分上限*(1-IF(BH$7&lt;4,70%,100%)),
ROUND((BH$7-IFERROR(RANK(BH21,BH$8:BH$30),BH$7))/(BH$7-1)*(标准分上限*VLOOKUP(BH$7,{0,0.8;4,1;11,1.2;21,1.5},2)-标准分上限*(1-IF(BH$7&lt;4,70%,100%)))+标准分上限*(1-IF(BH$7&lt;4,70%,100%)),2)))</f>
        <v>-</v>
      </c>
      <c r="AO21" s="91" t="str">
        <f>IF(OR($A21="",BI21="-"),"-",
IF(BI$7=1,(标准分上限*VLOOKUP(BI$7,{0,0.8;4,1;11,1.2;21,1.5},2)-标准分上限*(1-IF(BI$7&lt;4,70%,100%)))/2+标准分上限*(1-IF(BI$7&lt;4,70%,100%)),
ROUND((BI$7-IFERROR(RANK(BI21,BI$8:BI$30),BI$7))/(BI$7-1)*(标准分上限*VLOOKUP(BI$7,{0,0.8;4,1;11,1.2;21,1.5},2)-标准分上限*(1-IF(BI$7&lt;4,70%,100%)))+标准分上限*(1-IF(BI$7&lt;4,70%,100%)),2)))</f>
        <v>-</v>
      </c>
      <c r="AP21" s="91" t="str">
        <f>IF(OR($A21="",BJ21="-"),"-",
IF(BJ$7=1,(标准分上限*VLOOKUP(BJ$7,{0,0.8;4,1;11,1.2;21,1.5},2)-标准分上限*(1-IF(BJ$7&lt;4,70%,100%)))/2+标准分上限*(1-IF(BJ$7&lt;4,70%,100%)),
ROUND((BJ$7-IFERROR(RANK(BJ21,BJ$8:BJ$30),BJ$7))/(BJ$7-1)*(标准分上限*VLOOKUP(BJ$7,{0,0.8;4,1;11,1.2;21,1.5},2)-标准分上限*(1-IF(BJ$7&lt;4,70%,100%)))+标准分上限*(1-IF(BJ$7&lt;4,70%,100%)),2)))</f>
        <v>-</v>
      </c>
      <c r="AQ21" s="91" t="str">
        <f>IF(OR($A21="",BK21="-"),"-",
IF(BK$7=1,(标准分上限*VLOOKUP(BK$7,{0,0.8;4,1;11,1.2;21,1.5},2)-标准分上限*(1-IF(BK$7&lt;4,70%,100%)))/2+标准分上限*(1-IF(BK$7&lt;4,70%,100%)),
ROUND((BK$7-IFERROR(RANK(BK21,BK$8:BK$30),BK$7))/(BK$7-1)*(标准分上限*VLOOKUP(BK$7,{0,0.8;4,1;11,1.2;21,1.5},2)-标准分上限*(1-IF(BK$7&lt;4,70%,100%)))+标准分上限*(1-IF(BK$7&lt;4,70%,100%)),2)))</f>
        <v>-</v>
      </c>
      <c r="AR21" s="91" t="str">
        <f>IF(OR($A21="",BL21="-"),"-",
IF(BL$7=1,(标准分上限*VLOOKUP(BL$7,{0,0.8;4,1;11,1.2;21,1.5},2)-标准分上限*(1-IF(BL$7&lt;4,70%,100%)))/2+标准分上限*(1-IF(BL$7&lt;4,70%,100%)),
ROUND((BL$7-IFERROR(RANK(BL21,BL$8:BL$30),BL$7))/(BL$7-1)*(标准分上限*VLOOKUP(BL$7,{0,0.8;4,1;11,1.2;21,1.5},2)-标准分上限*(1-IF(BL$7&lt;4,70%,100%)))+标准分上限*(1-IF(BL$7&lt;4,70%,100%)),2)))</f>
        <v>-</v>
      </c>
      <c r="AS21" s="92" t="str">
        <f>IF(OR($A21="",BM21="-"),"-",
IF(BM$7=1,(标准分上限*VLOOKUP(BM$7,{0,0.8;4,1;11,1.2;21,1.5},2)-标准分上限*(1-IF(BM$7&lt;4,70%,100%)))/2+标准分上限*(1-IF(BM$7&lt;4,70%,100%)),
ROUND((BM$7-IFERROR(RANK(BM21,BM$8:BM$30),BM$7))/(BM$7-1)*(标准分上限*VLOOKUP(BM$7,{0,0.8;4,1;11,1.2;21,1.5},2)-标准分上限*(1-IF(BM$7&lt;4,70%,100%)))+标准分上限*(1-IF(BM$7&lt;4,70%,100%)),2)))</f>
        <v>-</v>
      </c>
      <c r="AT21" s="109" t="s">
        <v>291</v>
      </c>
      <c r="AU21" s="110" t="s">
        <v>291</v>
      </c>
      <c r="AV21" s="110" t="s">
        <v>291</v>
      </c>
      <c r="AW21" s="110" t="s">
        <v>291</v>
      </c>
      <c r="AX21" s="110" t="s">
        <v>291</v>
      </c>
      <c r="AY21" s="110" t="s">
        <v>291</v>
      </c>
      <c r="AZ21" s="110" t="s">
        <v>291</v>
      </c>
      <c r="BA21" s="110" t="s">
        <v>291</v>
      </c>
      <c r="BB21" s="110" t="s">
        <v>291</v>
      </c>
      <c r="BC21" s="110" t="s">
        <v>291</v>
      </c>
      <c r="BD21" s="110" t="s">
        <v>291</v>
      </c>
      <c r="BE21" s="110" t="s">
        <v>291</v>
      </c>
      <c r="BF21" s="110" t="s">
        <v>291</v>
      </c>
      <c r="BG21" s="110" t="s">
        <v>291</v>
      </c>
      <c r="BH21" s="110" t="s">
        <v>291</v>
      </c>
      <c r="BI21" s="110" t="s">
        <v>291</v>
      </c>
      <c r="BJ21" s="110" t="s">
        <v>291</v>
      </c>
      <c r="BK21" s="110" t="s">
        <v>291</v>
      </c>
      <c r="BL21" s="110" t="s">
        <v>291</v>
      </c>
      <c r="BM21" s="111" t="s">
        <v>291</v>
      </c>
    </row>
    <row r="22" spans="1:65" x14ac:dyDescent="0.15">
      <c r="A22" s="181" t="s">
        <v>276</v>
      </c>
      <c r="B22" s="31" t="s">
        <v>276</v>
      </c>
      <c r="C22" s="84" t="str">
        <f>IF(OR($A22="",$B22="-"),"-",
IF(B$7=1,(标准分上限*VLOOKUP(B$7,{0,0.8;4,1;11,1.2;21,1.5},2)-标准分上限*(1-IF(B$7&lt;4,70%,100%)))/2+标准分上限*(1-IF(B$7&lt;4,70%,100%)),
ROUND((B$7-$B22)/(B$7-1)*(标准分上限*VLOOKUP(B$7,{0,0.8;4,1;11,1.2;21,1.5},2)-标准分上限*(1-IF(B$7&lt;4,70%,100%)))+标准分上限*(1-IF(B$7&lt;4,70%,100%)),2)))</f>
        <v>-</v>
      </c>
      <c r="D22" s="85" t="str">
        <f t="shared" si="1"/>
        <v>-</v>
      </c>
      <c r="E22" s="86" t="str">
        <f t="shared" si="2"/>
        <v>-</v>
      </c>
      <c r="F22" s="87" t="str">
        <f t="shared" si="3"/>
        <v>-</v>
      </c>
      <c r="G22" s="88" t="str">
        <f t="shared" si="4"/>
        <v>-</v>
      </c>
      <c r="H22" s="88" t="str">
        <f t="shared" si="5"/>
        <v>-</v>
      </c>
      <c r="I22" s="88" t="str">
        <f t="shared" si="6"/>
        <v>-</v>
      </c>
      <c r="J22" s="88" t="str">
        <f t="shared" si="7"/>
        <v>-</v>
      </c>
      <c r="K22" s="88" t="str">
        <f t="shared" si="8"/>
        <v>-</v>
      </c>
      <c r="L22" s="88" t="str">
        <f t="shared" si="9"/>
        <v>-</v>
      </c>
      <c r="M22" s="88" t="str">
        <f t="shared" si="10"/>
        <v>-</v>
      </c>
      <c r="N22" s="88" t="str">
        <f t="shared" si="11"/>
        <v>-</v>
      </c>
      <c r="O22" s="88" t="str">
        <f t="shared" si="12"/>
        <v>-</v>
      </c>
      <c r="P22" s="88" t="str">
        <f t="shared" si="13"/>
        <v>-</v>
      </c>
      <c r="Q22" s="88" t="str">
        <f t="shared" si="14"/>
        <v>-</v>
      </c>
      <c r="R22" s="88" t="str">
        <f t="shared" si="15"/>
        <v>-</v>
      </c>
      <c r="S22" s="88" t="str">
        <f t="shared" si="16"/>
        <v>-</v>
      </c>
      <c r="T22" s="88" t="str">
        <f t="shared" si="17"/>
        <v>-</v>
      </c>
      <c r="U22" s="88" t="str">
        <f t="shared" si="18"/>
        <v>-</v>
      </c>
      <c r="V22" s="88" t="str">
        <f t="shared" si="19"/>
        <v>-</v>
      </c>
      <c r="W22" s="88" t="str">
        <f t="shared" si="20"/>
        <v>-</v>
      </c>
      <c r="X22" s="88" t="str">
        <f t="shared" si="21"/>
        <v>-</v>
      </c>
      <c r="Y22" s="89" t="str">
        <f t="shared" si="22"/>
        <v>-</v>
      </c>
      <c r="Z22" s="90" t="str">
        <f>IF(OR($A22="",AT22="-"),"-",
IF(AT$7=1,(标准分上限*VLOOKUP(AT$7,{0,0.8;4,1;11,1.2;21,1.5},2)-标准分上限*(1-IF(AT$7&lt;4,70%,100%)))/2+标准分上限*(1-IF(AT$7&lt;4,70%,100%)),
ROUND((AT$7-IFERROR(RANK(AT22,AT$8:AT$30),AT$7))/(AT$7-1)*(标准分上限*VLOOKUP(AT$7,{0,0.8;4,1;11,1.2;21,1.5},2)-标准分上限*(1-IF(AT$7&lt;4,70%,100%)))+标准分上限*(1-IF(AT$7&lt;4,70%,100%)),2)))</f>
        <v>-</v>
      </c>
      <c r="AA22" s="91" t="str">
        <f>IF(OR($A22="",AU22="-"),"-",
IF(AU$7=1,(标准分上限*VLOOKUP(AU$7,{0,0.8;4,1;11,1.2;21,1.5},2)-标准分上限*(1-IF(AU$7&lt;4,70%,100%)))/2+标准分上限*(1-IF(AU$7&lt;4,70%,100%)),
ROUND((AU$7-IFERROR(RANK(AU22,AU$8:AU$30),AU$7))/(AU$7-1)*(标准分上限*VLOOKUP(AU$7,{0,0.8;4,1;11,1.2;21,1.5},2)-标准分上限*(1-IF(AU$7&lt;4,70%,100%)))+标准分上限*(1-IF(AU$7&lt;4,70%,100%)),2)))</f>
        <v>-</v>
      </c>
      <c r="AB22" s="91" t="str">
        <f>IF(OR($A22="",AV22="-"),"-",
IF(AV$7=1,(标准分上限*VLOOKUP(AV$7,{0,0.8;4,1;11,1.2;21,1.5},2)-标准分上限*(1-IF(AV$7&lt;4,70%,100%)))/2+标准分上限*(1-IF(AV$7&lt;4,70%,100%)),
ROUND((AV$7-IFERROR(RANK(AV22,AV$8:AV$30),AV$7))/(AV$7-1)*(标准分上限*VLOOKUP(AV$7,{0,0.8;4,1;11,1.2;21,1.5},2)-标准分上限*(1-IF(AV$7&lt;4,70%,100%)))+标准分上限*(1-IF(AV$7&lt;4,70%,100%)),2)))</f>
        <v>-</v>
      </c>
      <c r="AC22" s="91" t="str">
        <f>IF(OR($A22="",AW22="-"),"-",
IF(AW$7=1,(标准分上限*VLOOKUP(AW$7,{0,0.8;4,1;11,1.2;21,1.5},2)-标准分上限*(1-IF(AW$7&lt;4,70%,100%)))/2+标准分上限*(1-IF(AW$7&lt;4,70%,100%)),
ROUND((AW$7-IFERROR(RANK(AW22,AW$8:AW$30),AW$7))/(AW$7-1)*(标准分上限*VLOOKUP(AW$7,{0,0.8;4,1;11,1.2;21,1.5},2)-标准分上限*(1-IF(AW$7&lt;4,70%,100%)))+标准分上限*(1-IF(AW$7&lt;4,70%,100%)),2)))</f>
        <v>-</v>
      </c>
      <c r="AD22" s="91" t="str">
        <f>IF(OR($A22="",AX22="-"),"-",
IF(AX$7=1,(标准分上限*VLOOKUP(AX$7,{0,0.8;4,1;11,1.2;21,1.5},2)-标准分上限*(1-IF(AX$7&lt;4,70%,100%)))/2+标准分上限*(1-IF(AX$7&lt;4,70%,100%)),
ROUND((AX$7-IFERROR(RANK(AX22,AX$8:AX$30),AX$7))/(AX$7-1)*(标准分上限*VLOOKUP(AX$7,{0,0.8;4,1;11,1.2;21,1.5},2)-标准分上限*(1-IF(AX$7&lt;4,70%,100%)))+标准分上限*(1-IF(AX$7&lt;4,70%,100%)),2)))</f>
        <v>-</v>
      </c>
      <c r="AE22" s="91" t="str">
        <f>IF(OR($A22="",AY22="-"),"-",
IF(AY$7=1,(标准分上限*VLOOKUP(AY$7,{0,0.8;4,1;11,1.2;21,1.5},2)-标准分上限*(1-IF(AY$7&lt;4,70%,100%)))/2+标准分上限*(1-IF(AY$7&lt;4,70%,100%)),
ROUND((AY$7-IFERROR(RANK(AY22,AY$8:AY$30),AY$7))/(AY$7-1)*(标准分上限*VLOOKUP(AY$7,{0,0.8;4,1;11,1.2;21,1.5},2)-标准分上限*(1-IF(AY$7&lt;4,70%,100%)))+标准分上限*(1-IF(AY$7&lt;4,70%,100%)),2)))</f>
        <v>-</v>
      </c>
      <c r="AF22" s="91" t="str">
        <f>IF(OR($A22="",AZ22="-"),"-",
IF(AZ$7=1,(标准分上限*VLOOKUP(AZ$7,{0,0.8;4,1;11,1.2;21,1.5},2)-标准分上限*(1-IF(AZ$7&lt;4,70%,100%)))/2+标准分上限*(1-IF(AZ$7&lt;4,70%,100%)),
ROUND((AZ$7-IFERROR(RANK(AZ22,AZ$8:AZ$30),AZ$7))/(AZ$7-1)*(标准分上限*VLOOKUP(AZ$7,{0,0.8;4,1;11,1.2;21,1.5},2)-标准分上限*(1-IF(AZ$7&lt;4,70%,100%)))+标准分上限*(1-IF(AZ$7&lt;4,70%,100%)),2)))</f>
        <v>-</v>
      </c>
      <c r="AG22" s="91" t="str">
        <f>IF(OR($A22="",BA22="-"),"-",
IF(BA$7=1,(标准分上限*VLOOKUP(BA$7,{0,0.8;4,1;11,1.2;21,1.5},2)-标准分上限*(1-IF(BA$7&lt;4,70%,100%)))/2+标准分上限*(1-IF(BA$7&lt;4,70%,100%)),
ROUND((BA$7-IFERROR(RANK(BA22,BA$8:BA$30),BA$7))/(BA$7-1)*(标准分上限*VLOOKUP(BA$7,{0,0.8;4,1;11,1.2;21,1.5},2)-标准分上限*(1-IF(BA$7&lt;4,70%,100%)))+标准分上限*(1-IF(BA$7&lt;4,70%,100%)),2)))</f>
        <v>-</v>
      </c>
      <c r="AH22" s="91" t="str">
        <f>IF(OR($A22="",BB22="-"),"-",
IF(BB$7=1,(标准分上限*VLOOKUP(BB$7,{0,0.8;4,1;11,1.2;21,1.5},2)-标准分上限*(1-IF(BB$7&lt;4,70%,100%)))/2+标准分上限*(1-IF(BB$7&lt;4,70%,100%)),
ROUND((BB$7-IFERROR(RANK(BB22,BB$8:BB$30),BB$7))/(BB$7-1)*(标准分上限*VLOOKUP(BB$7,{0,0.8;4,1;11,1.2;21,1.5},2)-标准分上限*(1-IF(BB$7&lt;4,70%,100%)))+标准分上限*(1-IF(BB$7&lt;4,70%,100%)),2)))</f>
        <v>-</v>
      </c>
      <c r="AI22" s="91" t="str">
        <f>IF(OR($A22="",BC22="-"),"-",
IF(BC$7=1,(标准分上限*VLOOKUP(BC$7,{0,0.8;4,1;11,1.2;21,1.5},2)-标准分上限*(1-IF(BC$7&lt;4,70%,100%)))/2+标准分上限*(1-IF(BC$7&lt;4,70%,100%)),
ROUND((BC$7-IFERROR(RANK(BC22,BC$8:BC$30),BC$7))/(BC$7-1)*(标准分上限*VLOOKUP(BC$7,{0,0.8;4,1;11,1.2;21,1.5},2)-标准分上限*(1-IF(BC$7&lt;4,70%,100%)))+标准分上限*(1-IF(BC$7&lt;4,70%,100%)),2)))</f>
        <v>-</v>
      </c>
      <c r="AJ22" s="91" t="str">
        <f>IF(OR($A22="",BD22="-"),"-",
IF(BD$7=1,(标准分上限*VLOOKUP(BD$7,{0,0.8;4,1;11,1.2;21,1.5},2)-标准分上限*(1-IF(BD$7&lt;4,70%,100%)))/2+标准分上限*(1-IF(BD$7&lt;4,70%,100%)),
ROUND((BD$7-IFERROR(RANK(BD22,BD$8:BD$30),BD$7))/(BD$7-1)*(标准分上限*VLOOKUP(BD$7,{0,0.8;4,1;11,1.2;21,1.5},2)-标准分上限*(1-IF(BD$7&lt;4,70%,100%)))+标准分上限*(1-IF(BD$7&lt;4,70%,100%)),2)))</f>
        <v>-</v>
      </c>
      <c r="AK22" s="91" t="str">
        <f>IF(OR($A22="",BE22="-"),"-",
IF(BE$7=1,(标准分上限*VLOOKUP(BE$7,{0,0.8;4,1;11,1.2;21,1.5},2)-标准分上限*(1-IF(BE$7&lt;4,70%,100%)))/2+标准分上限*(1-IF(BE$7&lt;4,70%,100%)),
ROUND((BE$7-IFERROR(RANK(BE22,BE$8:BE$30),BE$7))/(BE$7-1)*(标准分上限*VLOOKUP(BE$7,{0,0.8;4,1;11,1.2;21,1.5},2)-标准分上限*(1-IF(BE$7&lt;4,70%,100%)))+标准分上限*(1-IF(BE$7&lt;4,70%,100%)),2)))</f>
        <v>-</v>
      </c>
      <c r="AL22" s="91" t="str">
        <f>IF(OR($A22="",BF22="-"),"-",
IF(BF$7=1,(标准分上限*VLOOKUP(BF$7,{0,0.8;4,1;11,1.2;21,1.5},2)-标准分上限*(1-IF(BF$7&lt;4,70%,100%)))/2+标准分上限*(1-IF(BF$7&lt;4,70%,100%)),
ROUND((BF$7-IFERROR(RANK(BF22,BF$8:BF$30),BF$7))/(BF$7-1)*(标准分上限*VLOOKUP(BF$7,{0,0.8;4,1;11,1.2;21,1.5},2)-标准分上限*(1-IF(BF$7&lt;4,70%,100%)))+标准分上限*(1-IF(BF$7&lt;4,70%,100%)),2)))</f>
        <v>-</v>
      </c>
      <c r="AM22" s="91" t="str">
        <f>IF(OR($A22="",BG22="-"),"-",
IF(BG$7=1,(标准分上限*VLOOKUP(BG$7,{0,0.8;4,1;11,1.2;21,1.5},2)-标准分上限*(1-IF(BG$7&lt;4,70%,100%)))/2+标准分上限*(1-IF(BG$7&lt;4,70%,100%)),
ROUND((BG$7-IFERROR(RANK(BG22,BG$8:BG$30),BG$7))/(BG$7-1)*(标准分上限*VLOOKUP(BG$7,{0,0.8;4,1;11,1.2;21,1.5},2)-标准分上限*(1-IF(BG$7&lt;4,70%,100%)))+标准分上限*(1-IF(BG$7&lt;4,70%,100%)),2)))</f>
        <v>-</v>
      </c>
      <c r="AN22" s="91" t="str">
        <f>IF(OR($A22="",BH22="-"),"-",
IF(BH$7=1,(标准分上限*VLOOKUP(BH$7,{0,0.8;4,1;11,1.2;21,1.5},2)-标准分上限*(1-IF(BH$7&lt;4,70%,100%)))/2+标准分上限*(1-IF(BH$7&lt;4,70%,100%)),
ROUND((BH$7-IFERROR(RANK(BH22,BH$8:BH$30),BH$7))/(BH$7-1)*(标准分上限*VLOOKUP(BH$7,{0,0.8;4,1;11,1.2;21,1.5},2)-标准分上限*(1-IF(BH$7&lt;4,70%,100%)))+标准分上限*(1-IF(BH$7&lt;4,70%,100%)),2)))</f>
        <v>-</v>
      </c>
      <c r="AO22" s="91" t="str">
        <f>IF(OR($A22="",BI22="-"),"-",
IF(BI$7=1,(标准分上限*VLOOKUP(BI$7,{0,0.8;4,1;11,1.2;21,1.5},2)-标准分上限*(1-IF(BI$7&lt;4,70%,100%)))/2+标准分上限*(1-IF(BI$7&lt;4,70%,100%)),
ROUND((BI$7-IFERROR(RANK(BI22,BI$8:BI$30),BI$7))/(BI$7-1)*(标准分上限*VLOOKUP(BI$7,{0,0.8;4,1;11,1.2;21,1.5},2)-标准分上限*(1-IF(BI$7&lt;4,70%,100%)))+标准分上限*(1-IF(BI$7&lt;4,70%,100%)),2)))</f>
        <v>-</v>
      </c>
      <c r="AP22" s="91" t="str">
        <f>IF(OR($A22="",BJ22="-"),"-",
IF(BJ$7=1,(标准分上限*VLOOKUP(BJ$7,{0,0.8;4,1;11,1.2;21,1.5},2)-标准分上限*(1-IF(BJ$7&lt;4,70%,100%)))/2+标准分上限*(1-IF(BJ$7&lt;4,70%,100%)),
ROUND((BJ$7-IFERROR(RANK(BJ22,BJ$8:BJ$30),BJ$7))/(BJ$7-1)*(标准分上限*VLOOKUP(BJ$7,{0,0.8;4,1;11,1.2;21,1.5},2)-标准分上限*(1-IF(BJ$7&lt;4,70%,100%)))+标准分上限*(1-IF(BJ$7&lt;4,70%,100%)),2)))</f>
        <v>-</v>
      </c>
      <c r="AQ22" s="91" t="str">
        <f>IF(OR($A22="",BK22="-"),"-",
IF(BK$7=1,(标准分上限*VLOOKUP(BK$7,{0,0.8;4,1;11,1.2;21,1.5},2)-标准分上限*(1-IF(BK$7&lt;4,70%,100%)))/2+标准分上限*(1-IF(BK$7&lt;4,70%,100%)),
ROUND((BK$7-IFERROR(RANK(BK22,BK$8:BK$30),BK$7))/(BK$7-1)*(标准分上限*VLOOKUP(BK$7,{0,0.8;4,1;11,1.2;21,1.5},2)-标准分上限*(1-IF(BK$7&lt;4,70%,100%)))+标准分上限*(1-IF(BK$7&lt;4,70%,100%)),2)))</f>
        <v>-</v>
      </c>
      <c r="AR22" s="91" t="str">
        <f>IF(OR($A22="",BL22="-"),"-",
IF(BL$7=1,(标准分上限*VLOOKUP(BL$7,{0,0.8;4,1;11,1.2;21,1.5},2)-标准分上限*(1-IF(BL$7&lt;4,70%,100%)))/2+标准分上限*(1-IF(BL$7&lt;4,70%,100%)),
ROUND((BL$7-IFERROR(RANK(BL22,BL$8:BL$30),BL$7))/(BL$7-1)*(标准分上限*VLOOKUP(BL$7,{0,0.8;4,1;11,1.2;21,1.5},2)-标准分上限*(1-IF(BL$7&lt;4,70%,100%)))+标准分上限*(1-IF(BL$7&lt;4,70%,100%)),2)))</f>
        <v>-</v>
      </c>
      <c r="AS22" s="92" t="str">
        <f>IF(OR($A22="",BM22="-"),"-",
IF(BM$7=1,(标准分上限*VLOOKUP(BM$7,{0,0.8;4,1;11,1.2;21,1.5},2)-标准分上限*(1-IF(BM$7&lt;4,70%,100%)))/2+标准分上限*(1-IF(BM$7&lt;4,70%,100%)),
ROUND((BM$7-IFERROR(RANK(BM22,BM$8:BM$30),BM$7))/(BM$7-1)*(标准分上限*VLOOKUP(BM$7,{0,0.8;4,1;11,1.2;21,1.5},2)-标准分上限*(1-IF(BM$7&lt;4,70%,100%)))+标准分上限*(1-IF(BM$7&lt;4,70%,100%)),2)))</f>
        <v>-</v>
      </c>
      <c r="AT22" s="109" t="s">
        <v>291</v>
      </c>
      <c r="AU22" s="110" t="s">
        <v>291</v>
      </c>
      <c r="AV22" s="110" t="s">
        <v>291</v>
      </c>
      <c r="AW22" s="110" t="s">
        <v>291</v>
      </c>
      <c r="AX22" s="110" t="s">
        <v>291</v>
      </c>
      <c r="AY22" s="110" t="s">
        <v>291</v>
      </c>
      <c r="AZ22" s="110" t="s">
        <v>291</v>
      </c>
      <c r="BA22" s="110" t="s">
        <v>291</v>
      </c>
      <c r="BB22" s="110" t="s">
        <v>291</v>
      </c>
      <c r="BC22" s="110" t="s">
        <v>291</v>
      </c>
      <c r="BD22" s="110" t="s">
        <v>291</v>
      </c>
      <c r="BE22" s="110" t="s">
        <v>291</v>
      </c>
      <c r="BF22" s="110" t="s">
        <v>291</v>
      </c>
      <c r="BG22" s="110" t="s">
        <v>291</v>
      </c>
      <c r="BH22" s="110" t="s">
        <v>291</v>
      </c>
      <c r="BI22" s="110" t="s">
        <v>291</v>
      </c>
      <c r="BJ22" s="110" t="s">
        <v>291</v>
      </c>
      <c r="BK22" s="110" t="s">
        <v>291</v>
      </c>
      <c r="BL22" s="110" t="s">
        <v>291</v>
      </c>
      <c r="BM22" s="111" t="s">
        <v>291</v>
      </c>
    </row>
    <row r="23" spans="1:65" x14ac:dyDescent="0.15">
      <c r="A23" s="181" t="s">
        <v>276</v>
      </c>
      <c r="B23" s="31" t="s">
        <v>276</v>
      </c>
      <c r="C23" s="84" t="str">
        <f>IF(OR($A23="",$B23="-"),"-",
IF(B$7=1,(标准分上限*VLOOKUP(B$7,{0,0.8;4,1;11,1.2;21,1.5},2)-标准分上限*(1-IF(B$7&lt;4,70%,100%)))/2+标准分上限*(1-IF(B$7&lt;4,70%,100%)),
ROUND((B$7-$B23)/(B$7-1)*(标准分上限*VLOOKUP(B$7,{0,0.8;4,1;11,1.2;21,1.5},2)-标准分上限*(1-IF(B$7&lt;4,70%,100%)))+标准分上限*(1-IF(B$7&lt;4,70%,100%)),2)))</f>
        <v>-</v>
      </c>
      <c r="D23" s="85" t="str">
        <f t="shared" si="1"/>
        <v>-</v>
      </c>
      <c r="E23" s="86" t="str">
        <f t="shared" si="2"/>
        <v>-</v>
      </c>
      <c r="F23" s="87" t="str">
        <f t="shared" si="3"/>
        <v>-</v>
      </c>
      <c r="G23" s="88" t="str">
        <f t="shared" si="4"/>
        <v>-</v>
      </c>
      <c r="H23" s="88" t="str">
        <f t="shared" si="5"/>
        <v>-</v>
      </c>
      <c r="I23" s="88" t="str">
        <f t="shared" si="6"/>
        <v>-</v>
      </c>
      <c r="J23" s="88" t="str">
        <f t="shared" si="7"/>
        <v>-</v>
      </c>
      <c r="K23" s="88" t="str">
        <f t="shared" si="8"/>
        <v>-</v>
      </c>
      <c r="L23" s="88" t="str">
        <f t="shared" si="9"/>
        <v>-</v>
      </c>
      <c r="M23" s="88" t="str">
        <f t="shared" si="10"/>
        <v>-</v>
      </c>
      <c r="N23" s="88" t="str">
        <f t="shared" si="11"/>
        <v>-</v>
      </c>
      <c r="O23" s="88" t="str">
        <f t="shared" si="12"/>
        <v>-</v>
      </c>
      <c r="P23" s="88" t="str">
        <f t="shared" si="13"/>
        <v>-</v>
      </c>
      <c r="Q23" s="88" t="str">
        <f t="shared" si="14"/>
        <v>-</v>
      </c>
      <c r="R23" s="88" t="str">
        <f t="shared" si="15"/>
        <v>-</v>
      </c>
      <c r="S23" s="88" t="str">
        <f t="shared" si="16"/>
        <v>-</v>
      </c>
      <c r="T23" s="88" t="str">
        <f t="shared" si="17"/>
        <v>-</v>
      </c>
      <c r="U23" s="88" t="str">
        <f t="shared" si="18"/>
        <v>-</v>
      </c>
      <c r="V23" s="88" t="str">
        <f t="shared" si="19"/>
        <v>-</v>
      </c>
      <c r="W23" s="88" t="str">
        <f t="shared" si="20"/>
        <v>-</v>
      </c>
      <c r="X23" s="88" t="str">
        <f t="shared" si="21"/>
        <v>-</v>
      </c>
      <c r="Y23" s="89" t="str">
        <f t="shared" si="22"/>
        <v>-</v>
      </c>
      <c r="Z23" s="90" t="str">
        <f>IF(OR($A23="",AT23="-"),"-",
IF(AT$7=1,(标准分上限*VLOOKUP(AT$7,{0,0.8;4,1;11,1.2;21,1.5},2)-标准分上限*(1-IF(AT$7&lt;4,70%,100%)))/2+标准分上限*(1-IF(AT$7&lt;4,70%,100%)),
ROUND((AT$7-IFERROR(RANK(AT23,AT$8:AT$30),AT$7))/(AT$7-1)*(标准分上限*VLOOKUP(AT$7,{0,0.8;4,1;11,1.2;21,1.5},2)-标准分上限*(1-IF(AT$7&lt;4,70%,100%)))+标准分上限*(1-IF(AT$7&lt;4,70%,100%)),2)))</f>
        <v>-</v>
      </c>
      <c r="AA23" s="91" t="str">
        <f>IF(OR($A23="",AU23="-"),"-",
IF(AU$7=1,(标准分上限*VLOOKUP(AU$7,{0,0.8;4,1;11,1.2;21,1.5},2)-标准分上限*(1-IF(AU$7&lt;4,70%,100%)))/2+标准分上限*(1-IF(AU$7&lt;4,70%,100%)),
ROUND((AU$7-IFERROR(RANK(AU23,AU$8:AU$30),AU$7))/(AU$7-1)*(标准分上限*VLOOKUP(AU$7,{0,0.8;4,1;11,1.2;21,1.5},2)-标准分上限*(1-IF(AU$7&lt;4,70%,100%)))+标准分上限*(1-IF(AU$7&lt;4,70%,100%)),2)))</f>
        <v>-</v>
      </c>
      <c r="AB23" s="91" t="str">
        <f>IF(OR($A23="",AV23="-"),"-",
IF(AV$7=1,(标准分上限*VLOOKUP(AV$7,{0,0.8;4,1;11,1.2;21,1.5},2)-标准分上限*(1-IF(AV$7&lt;4,70%,100%)))/2+标准分上限*(1-IF(AV$7&lt;4,70%,100%)),
ROUND((AV$7-IFERROR(RANK(AV23,AV$8:AV$30),AV$7))/(AV$7-1)*(标准分上限*VLOOKUP(AV$7,{0,0.8;4,1;11,1.2;21,1.5},2)-标准分上限*(1-IF(AV$7&lt;4,70%,100%)))+标准分上限*(1-IF(AV$7&lt;4,70%,100%)),2)))</f>
        <v>-</v>
      </c>
      <c r="AC23" s="91" t="str">
        <f>IF(OR($A23="",AW23="-"),"-",
IF(AW$7=1,(标准分上限*VLOOKUP(AW$7,{0,0.8;4,1;11,1.2;21,1.5},2)-标准分上限*(1-IF(AW$7&lt;4,70%,100%)))/2+标准分上限*(1-IF(AW$7&lt;4,70%,100%)),
ROUND((AW$7-IFERROR(RANK(AW23,AW$8:AW$30),AW$7))/(AW$7-1)*(标准分上限*VLOOKUP(AW$7,{0,0.8;4,1;11,1.2;21,1.5},2)-标准分上限*(1-IF(AW$7&lt;4,70%,100%)))+标准分上限*(1-IF(AW$7&lt;4,70%,100%)),2)))</f>
        <v>-</v>
      </c>
      <c r="AD23" s="91" t="str">
        <f>IF(OR($A23="",AX23="-"),"-",
IF(AX$7=1,(标准分上限*VLOOKUP(AX$7,{0,0.8;4,1;11,1.2;21,1.5},2)-标准分上限*(1-IF(AX$7&lt;4,70%,100%)))/2+标准分上限*(1-IF(AX$7&lt;4,70%,100%)),
ROUND((AX$7-IFERROR(RANK(AX23,AX$8:AX$30),AX$7))/(AX$7-1)*(标准分上限*VLOOKUP(AX$7,{0,0.8;4,1;11,1.2;21,1.5},2)-标准分上限*(1-IF(AX$7&lt;4,70%,100%)))+标准分上限*(1-IF(AX$7&lt;4,70%,100%)),2)))</f>
        <v>-</v>
      </c>
      <c r="AE23" s="91" t="str">
        <f>IF(OR($A23="",AY23="-"),"-",
IF(AY$7=1,(标准分上限*VLOOKUP(AY$7,{0,0.8;4,1;11,1.2;21,1.5},2)-标准分上限*(1-IF(AY$7&lt;4,70%,100%)))/2+标准分上限*(1-IF(AY$7&lt;4,70%,100%)),
ROUND((AY$7-IFERROR(RANK(AY23,AY$8:AY$30),AY$7))/(AY$7-1)*(标准分上限*VLOOKUP(AY$7,{0,0.8;4,1;11,1.2;21,1.5},2)-标准分上限*(1-IF(AY$7&lt;4,70%,100%)))+标准分上限*(1-IF(AY$7&lt;4,70%,100%)),2)))</f>
        <v>-</v>
      </c>
      <c r="AF23" s="91" t="str">
        <f>IF(OR($A23="",AZ23="-"),"-",
IF(AZ$7=1,(标准分上限*VLOOKUP(AZ$7,{0,0.8;4,1;11,1.2;21,1.5},2)-标准分上限*(1-IF(AZ$7&lt;4,70%,100%)))/2+标准分上限*(1-IF(AZ$7&lt;4,70%,100%)),
ROUND((AZ$7-IFERROR(RANK(AZ23,AZ$8:AZ$30),AZ$7))/(AZ$7-1)*(标准分上限*VLOOKUP(AZ$7,{0,0.8;4,1;11,1.2;21,1.5},2)-标准分上限*(1-IF(AZ$7&lt;4,70%,100%)))+标准分上限*(1-IF(AZ$7&lt;4,70%,100%)),2)))</f>
        <v>-</v>
      </c>
      <c r="AG23" s="91" t="str">
        <f>IF(OR($A23="",BA23="-"),"-",
IF(BA$7=1,(标准分上限*VLOOKUP(BA$7,{0,0.8;4,1;11,1.2;21,1.5},2)-标准分上限*(1-IF(BA$7&lt;4,70%,100%)))/2+标准分上限*(1-IF(BA$7&lt;4,70%,100%)),
ROUND((BA$7-IFERROR(RANK(BA23,BA$8:BA$30),BA$7))/(BA$7-1)*(标准分上限*VLOOKUP(BA$7,{0,0.8;4,1;11,1.2;21,1.5},2)-标准分上限*(1-IF(BA$7&lt;4,70%,100%)))+标准分上限*(1-IF(BA$7&lt;4,70%,100%)),2)))</f>
        <v>-</v>
      </c>
      <c r="AH23" s="91" t="str">
        <f>IF(OR($A23="",BB23="-"),"-",
IF(BB$7=1,(标准分上限*VLOOKUP(BB$7,{0,0.8;4,1;11,1.2;21,1.5},2)-标准分上限*(1-IF(BB$7&lt;4,70%,100%)))/2+标准分上限*(1-IF(BB$7&lt;4,70%,100%)),
ROUND((BB$7-IFERROR(RANK(BB23,BB$8:BB$30),BB$7))/(BB$7-1)*(标准分上限*VLOOKUP(BB$7,{0,0.8;4,1;11,1.2;21,1.5},2)-标准分上限*(1-IF(BB$7&lt;4,70%,100%)))+标准分上限*(1-IF(BB$7&lt;4,70%,100%)),2)))</f>
        <v>-</v>
      </c>
      <c r="AI23" s="91" t="str">
        <f>IF(OR($A23="",BC23="-"),"-",
IF(BC$7=1,(标准分上限*VLOOKUP(BC$7,{0,0.8;4,1;11,1.2;21,1.5},2)-标准分上限*(1-IF(BC$7&lt;4,70%,100%)))/2+标准分上限*(1-IF(BC$7&lt;4,70%,100%)),
ROUND((BC$7-IFERROR(RANK(BC23,BC$8:BC$30),BC$7))/(BC$7-1)*(标准分上限*VLOOKUP(BC$7,{0,0.8;4,1;11,1.2;21,1.5},2)-标准分上限*(1-IF(BC$7&lt;4,70%,100%)))+标准分上限*(1-IF(BC$7&lt;4,70%,100%)),2)))</f>
        <v>-</v>
      </c>
      <c r="AJ23" s="91" t="str">
        <f>IF(OR($A23="",BD23="-"),"-",
IF(BD$7=1,(标准分上限*VLOOKUP(BD$7,{0,0.8;4,1;11,1.2;21,1.5},2)-标准分上限*(1-IF(BD$7&lt;4,70%,100%)))/2+标准分上限*(1-IF(BD$7&lt;4,70%,100%)),
ROUND((BD$7-IFERROR(RANK(BD23,BD$8:BD$30),BD$7))/(BD$7-1)*(标准分上限*VLOOKUP(BD$7,{0,0.8;4,1;11,1.2;21,1.5},2)-标准分上限*(1-IF(BD$7&lt;4,70%,100%)))+标准分上限*(1-IF(BD$7&lt;4,70%,100%)),2)))</f>
        <v>-</v>
      </c>
      <c r="AK23" s="91" t="str">
        <f>IF(OR($A23="",BE23="-"),"-",
IF(BE$7=1,(标准分上限*VLOOKUP(BE$7,{0,0.8;4,1;11,1.2;21,1.5},2)-标准分上限*(1-IF(BE$7&lt;4,70%,100%)))/2+标准分上限*(1-IF(BE$7&lt;4,70%,100%)),
ROUND((BE$7-IFERROR(RANK(BE23,BE$8:BE$30),BE$7))/(BE$7-1)*(标准分上限*VLOOKUP(BE$7,{0,0.8;4,1;11,1.2;21,1.5},2)-标准分上限*(1-IF(BE$7&lt;4,70%,100%)))+标准分上限*(1-IF(BE$7&lt;4,70%,100%)),2)))</f>
        <v>-</v>
      </c>
      <c r="AL23" s="91" t="str">
        <f>IF(OR($A23="",BF23="-"),"-",
IF(BF$7=1,(标准分上限*VLOOKUP(BF$7,{0,0.8;4,1;11,1.2;21,1.5},2)-标准分上限*(1-IF(BF$7&lt;4,70%,100%)))/2+标准分上限*(1-IF(BF$7&lt;4,70%,100%)),
ROUND((BF$7-IFERROR(RANK(BF23,BF$8:BF$30),BF$7))/(BF$7-1)*(标准分上限*VLOOKUP(BF$7,{0,0.8;4,1;11,1.2;21,1.5},2)-标准分上限*(1-IF(BF$7&lt;4,70%,100%)))+标准分上限*(1-IF(BF$7&lt;4,70%,100%)),2)))</f>
        <v>-</v>
      </c>
      <c r="AM23" s="91" t="str">
        <f>IF(OR($A23="",BG23="-"),"-",
IF(BG$7=1,(标准分上限*VLOOKUP(BG$7,{0,0.8;4,1;11,1.2;21,1.5},2)-标准分上限*(1-IF(BG$7&lt;4,70%,100%)))/2+标准分上限*(1-IF(BG$7&lt;4,70%,100%)),
ROUND((BG$7-IFERROR(RANK(BG23,BG$8:BG$30),BG$7))/(BG$7-1)*(标准分上限*VLOOKUP(BG$7,{0,0.8;4,1;11,1.2;21,1.5},2)-标准分上限*(1-IF(BG$7&lt;4,70%,100%)))+标准分上限*(1-IF(BG$7&lt;4,70%,100%)),2)))</f>
        <v>-</v>
      </c>
      <c r="AN23" s="91" t="str">
        <f>IF(OR($A23="",BH23="-"),"-",
IF(BH$7=1,(标准分上限*VLOOKUP(BH$7,{0,0.8;4,1;11,1.2;21,1.5},2)-标准分上限*(1-IF(BH$7&lt;4,70%,100%)))/2+标准分上限*(1-IF(BH$7&lt;4,70%,100%)),
ROUND((BH$7-IFERROR(RANK(BH23,BH$8:BH$30),BH$7))/(BH$7-1)*(标准分上限*VLOOKUP(BH$7,{0,0.8;4,1;11,1.2;21,1.5},2)-标准分上限*(1-IF(BH$7&lt;4,70%,100%)))+标准分上限*(1-IF(BH$7&lt;4,70%,100%)),2)))</f>
        <v>-</v>
      </c>
      <c r="AO23" s="91" t="str">
        <f>IF(OR($A23="",BI23="-"),"-",
IF(BI$7=1,(标准分上限*VLOOKUP(BI$7,{0,0.8;4,1;11,1.2;21,1.5},2)-标准分上限*(1-IF(BI$7&lt;4,70%,100%)))/2+标准分上限*(1-IF(BI$7&lt;4,70%,100%)),
ROUND((BI$7-IFERROR(RANK(BI23,BI$8:BI$30),BI$7))/(BI$7-1)*(标准分上限*VLOOKUP(BI$7,{0,0.8;4,1;11,1.2;21,1.5},2)-标准分上限*(1-IF(BI$7&lt;4,70%,100%)))+标准分上限*(1-IF(BI$7&lt;4,70%,100%)),2)))</f>
        <v>-</v>
      </c>
      <c r="AP23" s="91" t="str">
        <f>IF(OR($A23="",BJ23="-"),"-",
IF(BJ$7=1,(标准分上限*VLOOKUP(BJ$7,{0,0.8;4,1;11,1.2;21,1.5},2)-标准分上限*(1-IF(BJ$7&lt;4,70%,100%)))/2+标准分上限*(1-IF(BJ$7&lt;4,70%,100%)),
ROUND((BJ$7-IFERROR(RANK(BJ23,BJ$8:BJ$30),BJ$7))/(BJ$7-1)*(标准分上限*VLOOKUP(BJ$7,{0,0.8;4,1;11,1.2;21,1.5},2)-标准分上限*(1-IF(BJ$7&lt;4,70%,100%)))+标准分上限*(1-IF(BJ$7&lt;4,70%,100%)),2)))</f>
        <v>-</v>
      </c>
      <c r="AQ23" s="91" t="str">
        <f>IF(OR($A23="",BK23="-"),"-",
IF(BK$7=1,(标准分上限*VLOOKUP(BK$7,{0,0.8;4,1;11,1.2;21,1.5},2)-标准分上限*(1-IF(BK$7&lt;4,70%,100%)))/2+标准分上限*(1-IF(BK$7&lt;4,70%,100%)),
ROUND((BK$7-IFERROR(RANK(BK23,BK$8:BK$30),BK$7))/(BK$7-1)*(标准分上限*VLOOKUP(BK$7,{0,0.8;4,1;11,1.2;21,1.5},2)-标准分上限*(1-IF(BK$7&lt;4,70%,100%)))+标准分上限*(1-IF(BK$7&lt;4,70%,100%)),2)))</f>
        <v>-</v>
      </c>
      <c r="AR23" s="91" t="str">
        <f>IF(OR($A23="",BL23="-"),"-",
IF(BL$7=1,(标准分上限*VLOOKUP(BL$7,{0,0.8;4,1;11,1.2;21,1.5},2)-标准分上限*(1-IF(BL$7&lt;4,70%,100%)))/2+标准分上限*(1-IF(BL$7&lt;4,70%,100%)),
ROUND((BL$7-IFERROR(RANK(BL23,BL$8:BL$30),BL$7))/(BL$7-1)*(标准分上限*VLOOKUP(BL$7,{0,0.8;4,1;11,1.2;21,1.5},2)-标准分上限*(1-IF(BL$7&lt;4,70%,100%)))+标准分上限*(1-IF(BL$7&lt;4,70%,100%)),2)))</f>
        <v>-</v>
      </c>
      <c r="AS23" s="92" t="str">
        <f>IF(OR($A23="",BM23="-"),"-",
IF(BM$7=1,(标准分上限*VLOOKUP(BM$7,{0,0.8;4,1;11,1.2;21,1.5},2)-标准分上限*(1-IF(BM$7&lt;4,70%,100%)))/2+标准分上限*(1-IF(BM$7&lt;4,70%,100%)),
ROUND((BM$7-IFERROR(RANK(BM23,BM$8:BM$30),BM$7))/(BM$7-1)*(标准分上限*VLOOKUP(BM$7,{0,0.8;4,1;11,1.2;21,1.5},2)-标准分上限*(1-IF(BM$7&lt;4,70%,100%)))+标准分上限*(1-IF(BM$7&lt;4,70%,100%)),2)))</f>
        <v>-</v>
      </c>
      <c r="AT23" s="109" t="s">
        <v>291</v>
      </c>
      <c r="AU23" s="110" t="s">
        <v>291</v>
      </c>
      <c r="AV23" s="110" t="s">
        <v>291</v>
      </c>
      <c r="AW23" s="110" t="s">
        <v>291</v>
      </c>
      <c r="AX23" s="110" t="s">
        <v>291</v>
      </c>
      <c r="AY23" s="110" t="s">
        <v>291</v>
      </c>
      <c r="AZ23" s="110" t="s">
        <v>291</v>
      </c>
      <c r="BA23" s="110" t="s">
        <v>291</v>
      </c>
      <c r="BB23" s="110" t="s">
        <v>291</v>
      </c>
      <c r="BC23" s="110" t="s">
        <v>291</v>
      </c>
      <c r="BD23" s="110" t="s">
        <v>291</v>
      </c>
      <c r="BE23" s="110" t="s">
        <v>291</v>
      </c>
      <c r="BF23" s="110" t="s">
        <v>291</v>
      </c>
      <c r="BG23" s="110" t="s">
        <v>291</v>
      </c>
      <c r="BH23" s="110" t="s">
        <v>291</v>
      </c>
      <c r="BI23" s="110" t="s">
        <v>291</v>
      </c>
      <c r="BJ23" s="110" t="s">
        <v>291</v>
      </c>
      <c r="BK23" s="110" t="s">
        <v>291</v>
      </c>
      <c r="BL23" s="110" t="s">
        <v>291</v>
      </c>
      <c r="BM23" s="111" t="s">
        <v>291</v>
      </c>
    </row>
    <row r="24" spans="1:65" x14ac:dyDescent="0.15">
      <c r="A24" s="181" t="s">
        <v>276</v>
      </c>
      <c r="B24" s="31" t="s">
        <v>276</v>
      </c>
      <c r="C24" s="84" t="str">
        <f>IF(OR($A24="",$B24="-"),"-",
IF(B$7=1,(标准分上限*VLOOKUP(B$7,{0,0.8;4,1;11,1.2;21,1.5},2)-标准分上限*(1-IF(B$7&lt;4,70%,100%)))/2+标准分上限*(1-IF(B$7&lt;4,70%,100%)),
ROUND((B$7-$B24)/(B$7-1)*(标准分上限*VLOOKUP(B$7,{0,0.8;4,1;11,1.2;21,1.5},2)-标准分上限*(1-IF(B$7&lt;4,70%,100%)))+标准分上限*(1-IF(B$7&lt;4,70%,100%)),2)))</f>
        <v>-</v>
      </c>
      <c r="D24" s="85" t="str">
        <f t="shared" si="1"/>
        <v>-</v>
      </c>
      <c r="E24" s="86" t="str">
        <f t="shared" si="2"/>
        <v>-</v>
      </c>
      <c r="F24" s="87" t="str">
        <f t="shared" si="3"/>
        <v>-</v>
      </c>
      <c r="G24" s="88" t="str">
        <f t="shared" si="4"/>
        <v>-</v>
      </c>
      <c r="H24" s="88" t="str">
        <f t="shared" si="5"/>
        <v>-</v>
      </c>
      <c r="I24" s="88" t="str">
        <f t="shared" si="6"/>
        <v>-</v>
      </c>
      <c r="J24" s="88" t="str">
        <f t="shared" si="7"/>
        <v>-</v>
      </c>
      <c r="K24" s="88" t="str">
        <f t="shared" si="8"/>
        <v>-</v>
      </c>
      <c r="L24" s="88" t="str">
        <f t="shared" si="9"/>
        <v>-</v>
      </c>
      <c r="M24" s="88" t="str">
        <f t="shared" si="10"/>
        <v>-</v>
      </c>
      <c r="N24" s="88" t="str">
        <f t="shared" si="11"/>
        <v>-</v>
      </c>
      <c r="O24" s="88" t="str">
        <f t="shared" si="12"/>
        <v>-</v>
      </c>
      <c r="P24" s="88" t="str">
        <f t="shared" si="13"/>
        <v>-</v>
      </c>
      <c r="Q24" s="88" t="str">
        <f t="shared" si="14"/>
        <v>-</v>
      </c>
      <c r="R24" s="88" t="str">
        <f t="shared" si="15"/>
        <v>-</v>
      </c>
      <c r="S24" s="88" t="str">
        <f t="shared" si="16"/>
        <v>-</v>
      </c>
      <c r="T24" s="88" t="str">
        <f t="shared" si="17"/>
        <v>-</v>
      </c>
      <c r="U24" s="88" t="str">
        <f t="shared" si="18"/>
        <v>-</v>
      </c>
      <c r="V24" s="88" t="str">
        <f t="shared" si="19"/>
        <v>-</v>
      </c>
      <c r="W24" s="88" t="str">
        <f t="shared" si="20"/>
        <v>-</v>
      </c>
      <c r="X24" s="88" t="str">
        <f t="shared" si="21"/>
        <v>-</v>
      </c>
      <c r="Y24" s="89" t="str">
        <f t="shared" si="22"/>
        <v>-</v>
      </c>
      <c r="Z24" s="90" t="str">
        <f>IF(OR($A24="",AT24="-"),"-",
IF(AT$7=1,(标准分上限*VLOOKUP(AT$7,{0,0.8;4,1;11,1.2;21,1.5},2)-标准分上限*(1-IF(AT$7&lt;4,70%,100%)))/2+标准分上限*(1-IF(AT$7&lt;4,70%,100%)),
ROUND((AT$7-IFERROR(RANK(AT24,AT$8:AT$30),AT$7))/(AT$7-1)*(标准分上限*VLOOKUP(AT$7,{0,0.8;4,1;11,1.2;21,1.5},2)-标准分上限*(1-IF(AT$7&lt;4,70%,100%)))+标准分上限*(1-IF(AT$7&lt;4,70%,100%)),2)))</f>
        <v>-</v>
      </c>
      <c r="AA24" s="91" t="str">
        <f>IF(OR($A24="",AU24="-"),"-",
IF(AU$7=1,(标准分上限*VLOOKUP(AU$7,{0,0.8;4,1;11,1.2;21,1.5},2)-标准分上限*(1-IF(AU$7&lt;4,70%,100%)))/2+标准分上限*(1-IF(AU$7&lt;4,70%,100%)),
ROUND((AU$7-IFERROR(RANK(AU24,AU$8:AU$30),AU$7))/(AU$7-1)*(标准分上限*VLOOKUP(AU$7,{0,0.8;4,1;11,1.2;21,1.5},2)-标准分上限*(1-IF(AU$7&lt;4,70%,100%)))+标准分上限*(1-IF(AU$7&lt;4,70%,100%)),2)))</f>
        <v>-</v>
      </c>
      <c r="AB24" s="91" t="str">
        <f>IF(OR($A24="",AV24="-"),"-",
IF(AV$7=1,(标准分上限*VLOOKUP(AV$7,{0,0.8;4,1;11,1.2;21,1.5},2)-标准分上限*(1-IF(AV$7&lt;4,70%,100%)))/2+标准分上限*(1-IF(AV$7&lt;4,70%,100%)),
ROUND((AV$7-IFERROR(RANK(AV24,AV$8:AV$30),AV$7))/(AV$7-1)*(标准分上限*VLOOKUP(AV$7,{0,0.8;4,1;11,1.2;21,1.5},2)-标准分上限*(1-IF(AV$7&lt;4,70%,100%)))+标准分上限*(1-IF(AV$7&lt;4,70%,100%)),2)))</f>
        <v>-</v>
      </c>
      <c r="AC24" s="91" t="str">
        <f>IF(OR($A24="",AW24="-"),"-",
IF(AW$7=1,(标准分上限*VLOOKUP(AW$7,{0,0.8;4,1;11,1.2;21,1.5},2)-标准分上限*(1-IF(AW$7&lt;4,70%,100%)))/2+标准分上限*(1-IF(AW$7&lt;4,70%,100%)),
ROUND((AW$7-IFERROR(RANK(AW24,AW$8:AW$30),AW$7))/(AW$7-1)*(标准分上限*VLOOKUP(AW$7,{0,0.8;4,1;11,1.2;21,1.5},2)-标准分上限*(1-IF(AW$7&lt;4,70%,100%)))+标准分上限*(1-IF(AW$7&lt;4,70%,100%)),2)))</f>
        <v>-</v>
      </c>
      <c r="AD24" s="91" t="str">
        <f>IF(OR($A24="",AX24="-"),"-",
IF(AX$7=1,(标准分上限*VLOOKUP(AX$7,{0,0.8;4,1;11,1.2;21,1.5},2)-标准分上限*(1-IF(AX$7&lt;4,70%,100%)))/2+标准分上限*(1-IF(AX$7&lt;4,70%,100%)),
ROUND((AX$7-IFERROR(RANK(AX24,AX$8:AX$30),AX$7))/(AX$7-1)*(标准分上限*VLOOKUP(AX$7,{0,0.8;4,1;11,1.2;21,1.5},2)-标准分上限*(1-IF(AX$7&lt;4,70%,100%)))+标准分上限*(1-IF(AX$7&lt;4,70%,100%)),2)))</f>
        <v>-</v>
      </c>
      <c r="AE24" s="91" t="str">
        <f>IF(OR($A24="",AY24="-"),"-",
IF(AY$7=1,(标准分上限*VLOOKUP(AY$7,{0,0.8;4,1;11,1.2;21,1.5},2)-标准分上限*(1-IF(AY$7&lt;4,70%,100%)))/2+标准分上限*(1-IF(AY$7&lt;4,70%,100%)),
ROUND((AY$7-IFERROR(RANK(AY24,AY$8:AY$30),AY$7))/(AY$7-1)*(标准分上限*VLOOKUP(AY$7,{0,0.8;4,1;11,1.2;21,1.5},2)-标准分上限*(1-IF(AY$7&lt;4,70%,100%)))+标准分上限*(1-IF(AY$7&lt;4,70%,100%)),2)))</f>
        <v>-</v>
      </c>
      <c r="AF24" s="91" t="str">
        <f>IF(OR($A24="",AZ24="-"),"-",
IF(AZ$7=1,(标准分上限*VLOOKUP(AZ$7,{0,0.8;4,1;11,1.2;21,1.5},2)-标准分上限*(1-IF(AZ$7&lt;4,70%,100%)))/2+标准分上限*(1-IF(AZ$7&lt;4,70%,100%)),
ROUND((AZ$7-IFERROR(RANK(AZ24,AZ$8:AZ$30),AZ$7))/(AZ$7-1)*(标准分上限*VLOOKUP(AZ$7,{0,0.8;4,1;11,1.2;21,1.5},2)-标准分上限*(1-IF(AZ$7&lt;4,70%,100%)))+标准分上限*(1-IF(AZ$7&lt;4,70%,100%)),2)))</f>
        <v>-</v>
      </c>
      <c r="AG24" s="91" t="str">
        <f>IF(OR($A24="",BA24="-"),"-",
IF(BA$7=1,(标准分上限*VLOOKUP(BA$7,{0,0.8;4,1;11,1.2;21,1.5},2)-标准分上限*(1-IF(BA$7&lt;4,70%,100%)))/2+标准分上限*(1-IF(BA$7&lt;4,70%,100%)),
ROUND((BA$7-IFERROR(RANK(BA24,BA$8:BA$30),BA$7))/(BA$7-1)*(标准分上限*VLOOKUP(BA$7,{0,0.8;4,1;11,1.2;21,1.5},2)-标准分上限*(1-IF(BA$7&lt;4,70%,100%)))+标准分上限*(1-IF(BA$7&lt;4,70%,100%)),2)))</f>
        <v>-</v>
      </c>
      <c r="AH24" s="91" t="str">
        <f>IF(OR($A24="",BB24="-"),"-",
IF(BB$7=1,(标准分上限*VLOOKUP(BB$7,{0,0.8;4,1;11,1.2;21,1.5},2)-标准分上限*(1-IF(BB$7&lt;4,70%,100%)))/2+标准分上限*(1-IF(BB$7&lt;4,70%,100%)),
ROUND((BB$7-IFERROR(RANK(BB24,BB$8:BB$30),BB$7))/(BB$7-1)*(标准分上限*VLOOKUP(BB$7,{0,0.8;4,1;11,1.2;21,1.5},2)-标准分上限*(1-IF(BB$7&lt;4,70%,100%)))+标准分上限*(1-IF(BB$7&lt;4,70%,100%)),2)))</f>
        <v>-</v>
      </c>
      <c r="AI24" s="91" t="str">
        <f>IF(OR($A24="",BC24="-"),"-",
IF(BC$7=1,(标准分上限*VLOOKUP(BC$7,{0,0.8;4,1;11,1.2;21,1.5},2)-标准分上限*(1-IF(BC$7&lt;4,70%,100%)))/2+标准分上限*(1-IF(BC$7&lt;4,70%,100%)),
ROUND((BC$7-IFERROR(RANK(BC24,BC$8:BC$30),BC$7))/(BC$7-1)*(标准分上限*VLOOKUP(BC$7,{0,0.8;4,1;11,1.2;21,1.5},2)-标准分上限*(1-IF(BC$7&lt;4,70%,100%)))+标准分上限*(1-IF(BC$7&lt;4,70%,100%)),2)))</f>
        <v>-</v>
      </c>
      <c r="AJ24" s="91" t="str">
        <f>IF(OR($A24="",BD24="-"),"-",
IF(BD$7=1,(标准分上限*VLOOKUP(BD$7,{0,0.8;4,1;11,1.2;21,1.5},2)-标准分上限*(1-IF(BD$7&lt;4,70%,100%)))/2+标准分上限*(1-IF(BD$7&lt;4,70%,100%)),
ROUND((BD$7-IFERROR(RANK(BD24,BD$8:BD$30),BD$7))/(BD$7-1)*(标准分上限*VLOOKUP(BD$7,{0,0.8;4,1;11,1.2;21,1.5},2)-标准分上限*(1-IF(BD$7&lt;4,70%,100%)))+标准分上限*(1-IF(BD$7&lt;4,70%,100%)),2)))</f>
        <v>-</v>
      </c>
      <c r="AK24" s="91" t="str">
        <f>IF(OR($A24="",BE24="-"),"-",
IF(BE$7=1,(标准分上限*VLOOKUP(BE$7,{0,0.8;4,1;11,1.2;21,1.5},2)-标准分上限*(1-IF(BE$7&lt;4,70%,100%)))/2+标准分上限*(1-IF(BE$7&lt;4,70%,100%)),
ROUND((BE$7-IFERROR(RANK(BE24,BE$8:BE$30),BE$7))/(BE$7-1)*(标准分上限*VLOOKUP(BE$7,{0,0.8;4,1;11,1.2;21,1.5},2)-标准分上限*(1-IF(BE$7&lt;4,70%,100%)))+标准分上限*(1-IF(BE$7&lt;4,70%,100%)),2)))</f>
        <v>-</v>
      </c>
      <c r="AL24" s="91" t="str">
        <f>IF(OR($A24="",BF24="-"),"-",
IF(BF$7=1,(标准分上限*VLOOKUP(BF$7,{0,0.8;4,1;11,1.2;21,1.5},2)-标准分上限*(1-IF(BF$7&lt;4,70%,100%)))/2+标准分上限*(1-IF(BF$7&lt;4,70%,100%)),
ROUND((BF$7-IFERROR(RANK(BF24,BF$8:BF$30),BF$7))/(BF$7-1)*(标准分上限*VLOOKUP(BF$7,{0,0.8;4,1;11,1.2;21,1.5},2)-标准分上限*(1-IF(BF$7&lt;4,70%,100%)))+标准分上限*(1-IF(BF$7&lt;4,70%,100%)),2)))</f>
        <v>-</v>
      </c>
      <c r="AM24" s="91" t="str">
        <f>IF(OR($A24="",BG24="-"),"-",
IF(BG$7=1,(标准分上限*VLOOKUP(BG$7,{0,0.8;4,1;11,1.2;21,1.5},2)-标准分上限*(1-IF(BG$7&lt;4,70%,100%)))/2+标准分上限*(1-IF(BG$7&lt;4,70%,100%)),
ROUND((BG$7-IFERROR(RANK(BG24,BG$8:BG$30),BG$7))/(BG$7-1)*(标准分上限*VLOOKUP(BG$7,{0,0.8;4,1;11,1.2;21,1.5},2)-标准分上限*(1-IF(BG$7&lt;4,70%,100%)))+标准分上限*(1-IF(BG$7&lt;4,70%,100%)),2)))</f>
        <v>-</v>
      </c>
      <c r="AN24" s="91" t="str">
        <f>IF(OR($A24="",BH24="-"),"-",
IF(BH$7=1,(标准分上限*VLOOKUP(BH$7,{0,0.8;4,1;11,1.2;21,1.5},2)-标准分上限*(1-IF(BH$7&lt;4,70%,100%)))/2+标准分上限*(1-IF(BH$7&lt;4,70%,100%)),
ROUND((BH$7-IFERROR(RANK(BH24,BH$8:BH$30),BH$7))/(BH$7-1)*(标准分上限*VLOOKUP(BH$7,{0,0.8;4,1;11,1.2;21,1.5},2)-标准分上限*(1-IF(BH$7&lt;4,70%,100%)))+标准分上限*(1-IF(BH$7&lt;4,70%,100%)),2)))</f>
        <v>-</v>
      </c>
      <c r="AO24" s="91" t="str">
        <f>IF(OR($A24="",BI24="-"),"-",
IF(BI$7=1,(标准分上限*VLOOKUP(BI$7,{0,0.8;4,1;11,1.2;21,1.5},2)-标准分上限*(1-IF(BI$7&lt;4,70%,100%)))/2+标准分上限*(1-IF(BI$7&lt;4,70%,100%)),
ROUND((BI$7-IFERROR(RANK(BI24,BI$8:BI$30),BI$7))/(BI$7-1)*(标准分上限*VLOOKUP(BI$7,{0,0.8;4,1;11,1.2;21,1.5},2)-标准分上限*(1-IF(BI$7&lt;4,70%,100%)))+标准分上限*(1-IF(BI$7&lt;4,70%,100%)),2)))</f>
        <v>-</v>
      </c>
      <c r="AP24" s="91" t="str">
        <f>IF(OR($A24="",BJ24="-"),"-",
IF(BJ$7=1,(标准分上限*VLOOKUP(BJ$7,{0,0.8;4,1;11,1.2;21,1.5},2)-标准分上限*(1-IF(BJ$7&lt;4,70%,100%)))/2+标准分上限*(1-IF(BJ$7&lt;4,70%,100%)),
ROUND((BJ$7-IFERROR(RANK(BJ24,BJ$8:BJ$30),BJ$7))/(BJ$7-1)*(标准分上限*VLOOKUP(BJ$7,{0,0.8;4,1;11,1.2;21,1.5},2)-标准分上限*(1-IF(BJ$7&lt;4,70%,100%)))+标准分上限*(1-IF(BJ$7&lt;4,70%,100%)),2)))</f>
        <v>-</v>
      </c>
      <c r="AQ24" s="91" t="str">
        <f>IF(OR($A24="",BK24="-"),"-",
IF(BK$7=1,(标准分上限*VLOOKUP(BK$7,{0,0.8;4,1;11,1.2;21,1.5},2)-标准分上限*(1-IF(BK$7&lt;4,70%,100%)))/2+标准分上限*(1-IF(BK$7&lt;4,70%,100%)),
ROUND((BK$7-IFERROR(RANK(BK24,BK$8:BK$30),BK$7))/(BK$7-1)*(标准分上限*VLOOKUP(BK$7,{0,0.8;4,1;11,1.2;21,1.5},2)-标准分上限*(1-IF(BK$7&lt;4,70%,100%)))+标准分上限*(1-IF(BK$7&lt;4,70%,100%)),2)))</f>
        <v>-</v>
      </c>
      <c r="AR24" s="91" t="str">
        <f>IF(OR($A24="",BL24="-"),"-",
IF(BL$7=1,(标准分上限*VLOOKUP(BL$7,{0,0.8;4,1;11,1.2;21,1.5},2)-标准分上限*(1-IF(BL$7&lt;4,70%,100%)))/2+标准分上限*(1-IF(BL$7&lt;4,70%,100%)),
ROUND((BL$7-IFERROR(RANK(BL24,BL$8:BL$30),BL$7))/(BL$7-1)*(标准分上限*VLOOKUP(BL$7,{0,0.8;4,1;11,1.2;21,1.5},2)-标准分上限*(1-IF(BL$7&lt;4,70%,100%)))+标准分上限*(1-IF(BL$7&lt;4,70%,100%)),2)))</f>
        <v>-</v>
      </c>
      <c r="AS24" s="92" t="str">
        <f>IF(OR($A24="",BM24="-"),"-",
IF(BM$7=1,(标准分上限*VLOOKUP(BM$7,{0,0.8;4,1;11,1.2;21,1.5},2)-标准分上限*(1-IF(BM$7&lt;4,70%,100%)))/2+标准分上限*(1-IF(BM$7&lt;4,70%,100%)),
ROUND((BM$7-IFERROR(RANK(BM24,BM$8:BM$30),BM$7))/(BM$7-1)*(标准分上限*VLOOKUP(BM$7,{0,0.8;4,1;11,1.2;21,1.5},2)-标准分上限*(1-IF(BM$7&lt;4,70%,100%)))+标准分上限*(1-IF(BM$7&lt;4,70%,100%)),2)))</f>
        <v>-</v>
      </c>
      <c r="AT24" s="109" t="s">
        <v>291</v>
      </c>
      <c r="AU24" s="110" t="s">
        <v>291</v>
      </c>
      <c r="AV24" s="110" t="s">
        <v>291</v>
      </c>
      <c r="AW24" s="110" t="s">
        <v>291</v>
      </c>
      <c r="AX24" s="110" t="s">
        <v>291</v>
      </c>
      <c r="AY24" s="110" t="s">
        <v>291</v>
      </c>
      <c r="AZ24" s="110" t="s">
        <v>291</v>
      </c>
      <c r="BA24" s="110" t="s">
        <v>291</v>
      </c>
      <c r="BB24" s="110" t="s">
        <v>291</v>
      </c>
      <c r="BC24" s="110" t="s">
        <v>291</v>
      </c>
      <c r="BD24" s="110" t="s">
        <v>291</v>
      </c>
      <c r="BE24" s="110" t="s">
        <v>291</v>
      </c>
      <c r="BF24" s="110" t="s">
        <v>291</v>
      </c>
      <c r="BG24" s="110" t="s">
        <v>291</v>
      </c>
      <c r="BH24" s="110" t="s">
        <v>291</v>
      </c>
      <c r="BI24" s="110" t="s">
        <v>291</v>
      </c>
      <c r="BJ24" s="110" t="s">
        <v>291</v>
      </c>
      <c r="BK24" s="110" t="s">
        <v>291</v>
      </c>
      <c r="BL24" s="110" t="s">
        <v>291</v>
      </c>
      <c r="BM24" s="111" t="s">
        <v>291</v>
      </c>
    </row>
    <row r="25" spans="1:65" x14ac:dyDescent="0.15">
      <c r="A25" s="181" t="s">
        <v>276</v>
      </c>
      <c r="B25" s="31" t="s">
        <v>276</v>
      </c>
      <c r="C25" s="84" t="str">
        <f>IF(OR($A25="",$B25="-"),"-",
IF(B$7=1,(标准分上限*VLOOKUP(B$7,{0,0.8;4,1;11,1.2;21,1.5},2)-标准分上限*(1-IF(B$7&lt;4,70%,100%)))/2+标准分上限*(1-IF(B$7&lt;4,70%,100%)),
ROUND((B$7-$B25)/(B$7-1)*(标准分上限*VLOOKUP(B$7,{0,0.8;4,1;11,1.2;21,1.5},2)-标准分上限*(1-IF(B$7&lt;4,70%,100%)))+标准分上限*(1-IF(B$7&lt;4,70%,100%)),2)))</f>
        <v>-</v>
      </c>
      <c r="D25" s="85" t="str">
        <f t="shared" si="1"/>
        <v>-</v>
      </c>
      <c r="E25" s="86" t="str">
        <f t="shared" si="2"/>
        <v>-</v>
      </c>
      <c r="F25" s="87" t="str">
        <f t="shared" si="3"/>
        <v>-</v>
      </c>
      <c r="G25" s="88" t="str">
        <f t="shared" si="4"/>
        <v>-</v>
      </c>
      <c r="H25" s="88" t="str">
        <f t="shared" si="5"/>
        <v>-</v>
      </c>
      <c r="I25" s="88" t="str">
        <f t="shared" si="6"/>
        <v>-</v>
      </c>
      <c r="J25" s="88" t="str">
        <f t="shared" si="7"/>
        <v>-</v>
      </c>
      <c r="K25" s="88" t="str">
        <f t="shared" si="8"/>
        <v>-</v>
      </c>
      <c r="L25" s="88" t="str">
        <f t="shared" si="9"/>
        <v>-</v>
      </c>
      <c r="M25" s="88" t="str">
        <f t="shared" si="10"/>
        <v>-</v>
      </c>
      <c r="N25" s="88" t="str">
        <f t="shared" si="11"/>
        <v>-</v>
      </c>
      <c r="O25" s="88" t="str">
        <f t="shared" si="12"/>
        <v>-</v>
      </c>
      <c r="P25" s="88" t="str">
        <f t="shared" si="13"/>
        <v>-</v>
      </c>
      <c r="Q25" s="88" t="str">
        <f t="shared" si="14"/>
        <v>-</v>
      </c>
      <c r="R25" s="88" t="str">
        <f t="shared" si="15"/>
        <v>-</v>
      </c>
      <c r="S25" s="88" t="str">
        <f t="shared" si="16"/>
        <v>-</v>
      </c>
      <c r="T25" s="88" t="str">
        <f t="shared" si="17"/>
        <v>-</v>
      </c>
      <c r="U25" s="88" t="str">
        <f t="shared" si="18"/>
        <v>-</v>
      </c>
      <c r="V25" s="88" t="str">
        <f t="shared" si="19"/>
        <v>-</v>
      </c>
      <c r="W25" s="88" t="str">
        <f t="shared" si="20"/>
        <v>-</v>
      </c>
      <c r="X25" s="88" t="str">
        <f t="shared" si="21"/>
        <v>-</v>
      </c>
      <c r="Y25" s="89" t="str">
        <f t="shared" si="22"/>
        <v>-</v>
      </c>
      <c r="Z25" s="90" t="str">
        <f>IF(OR($A25="",AT25="-"),"-",
IF(AT$7=1,(标准分上限*VLOOKUP(AT$7,{0,0.8;4,1;11,1.2;21,1.5},2)-标准分上限*(1-IF(AT$7&lt;4,70%,100%)))/2+标准分上限*(1-IF(AT$7&lt;4,70%,100%)),
ROUND((AT$7-IFERROR(RANK(AT25,AT$8:AT$30),AT$7))/(AT$7-1)*(标准分上限*VLOOKUP(AT$7,{0,0.8;4,1;11,1.2;21,1.5},2)-标准分上限*(1-IF(AT$7&lt;4,70%,100%)))+标准分上限*(1-IF(AT$7&lt;4,70%,100%)),2)))</f>
        <v>-</v>
      </c>
      <c r="AA25" s="91" t="str">
        <f>IF(OR($A25="",AU25="-"),"-",
IF(AU$7=1,(标准分上限*VLOOKUP(AU$7,{0,0.8;4,1;11,1.2;21,1.5},2)-标准分上限*(1-IF(AU$7&lt;4,70%,100%)))/2+标准分上限*(1-IF(AU$7&lt;4,70%,100%)),
ROUND((AU$7-IFERROR(RANK(AU25,AU$8:AU$30),AU$7))/(AU$7-1)*(标准分上限*VLOOKUP(AU$7,{0,0.8;4,1;11,1.2;21,1.5},2)-标准分上限*(1-IF(AU$7&lt;4,70%,100%)))+标准分上限*(1-IF(AU$7&lt;4,70%,100%)),2)))</f>
        <v>-</v>
      </c>
      <c r="AB25" s="91" t="str">
        <f>IF(OR($A25="",AV25="-"),"-",
IF(AV$7=1,(标准分上限*VLOOKUP(AV$7,{0,0.8;4,1;11,1.2;21,1.5},2)-标准分上限*(1-IF(AV$7&lt;4,70%,100%)))/2+标准分上限*(1-IF(AV$7&lt;4,70%,100%)),
ROUND((AV$7-IFERROR(RANK(AV25,AV$8:AV$30),AV$7))/(AV$7-1)*(标准分上限*VLOOKUP(AV$7,{0,0.8;4,1;11,1.2;21,1.5},2)-标准分上限*(1-IF(AV$7&lt;4,70%,100%)))+标准分上限*(1-IF(AV$7&lt;4,70%,100%)),2)))</f>
        <v>-</v>
      </c>
      <c r="AC25" s="91" t="str">
        <f>IF(OR($A25="",AW25="-"),"-",
IF(AW$7=1,(标准分上限*VLOOKUP(AW$7,{0,0.8;4,1;11,1.2;21,1.5},2)-标准分上限*(1-IF(AW$7&lt;4,70%,100%)))/2+标准分上限*(1-IF(AW$7&lt;4,70%,100%)),
ROUND((AW$7-IFERROR(RANK(AW25,AW$8:AW$30),AW$7))/(AW$7-1)*(标准分上限*VLOOKUP(AW$7,{0,0.8;4,1;11,1.2;21,1.5},2)-标准分上限*(1-IF(AW$7&lt;4,70%,100%)))+标准分上限*(1-IF(AW$7&lt;4,70%,100%)),2)))</f>
        <v>-</v>
      </c>
      <c r="AD25" s="91" t="str">
        <f>IF(OR($A25="",AX25="-"),"-",
IF(AX$7=1,(标准分上限*VLOOKUP(AX$7,{0,0.8;4,1;11,1.2;21,1.5},2)-标准分上限*(1-IF(AX$7&lt;4,70%,100%)))/2+标准分上限*(1-IF(AX$7&lt;4,70%,100%)),
ROUND((AX$7-IFERROR(RANK(AX25,AX$8:AX$30),AX$7))/(AX$7-1)*(标准分上限*VLOOKUP(AX$7,{0,0.8;4,1;11,1.2;21,1.5},2)-标准分上限*(1-IF(AX$7&lt;4,70%,100%)))+标准分上限*(1-IF(AX$7&lt;4,70%,100%)),2)))</f>
        <v>-</v>
      </c>
      <c r="AE25" s="91" t="str">
        <f>IF(OR($A25="",AY25="-"),"-",
IF(AY$7=1,(标准分上限*VLOOKUP(AY$7,{0,0.8;4,1;11,1.2;21,1.5},2)-标准分上限*(1-IF(AY$7&lt;4,70%,100%)))/2+标准分上限*(1-IF(AY$7&lt;4,70%,100%)),
ROUND((AY$7-IFERROR(RANK(AY25,AY$8:AY$30),AY$7))/(AY$7-1)*(标准分上限*VLOOKUP(AY$7,{0,0.8;4,1;11,1.2;21,1.5},2)-标准分上限*(1-IF(AY$7&lt;4,70%,100%)))+标准分上限*(1-IF(AY$7&lt;4,70%,100%)),2)))</f>
        <v>-</v>
      </c>
      <c r="AF25" s="91" t="str">
        <f>IF(OR($A25="",AZ25="-"),"-",
IF(AZ$7=1,(标准分上限*VLOOKUP(AZ$7,{0,0.8;4,1;11,1.2;21,1.5},2)-标准分上限*(1-IF(AZ$7&lt;4,70%,100%)))/2+标准分上限*(1-IF(AZ$7&lt;4,70%,100%)),
ROUND((AZ$7-IFERROR(RANK(AZ25,AZ$8:AZ$30),AZ$7))/(AZ$7-1)*(标准分上限*VLOOKUP(AZ$7,{0,0.8;4,1;11,1.2;21,1.5},2)-标准分上限*(1-IF(AZ$7&lt;4,70%,100%)))+标准分上限*(1-IF(AZ$7&lt;4,70%,100%)),2)))</f>
        <v>-</v>
      </c>
      <c r="AG25" s="91" t="str">
        <f>IF(OR($A25="",BA25="-"),"-",
IF(BA$7=1,(标准分上限*VLOOKUP(BA$7,{0,0.8;4,1;11,1.2;21,1.5},2)-标准分上限*(1-IF(BA$7&lt;4,70%,100%)))/2+标准分上限*(1-IF(BA$7&lt;4,70%,100%)),
ROUND((BA$7-IFERROR(RANK(BA25,BA$8:BA$30),BA$7))/(BA$7-1)*(标准分上限*VLOOKUP(BA$7,{0,0.8;4,1;11,1.2;21,1.5},2)-标准分上限*(1-IF(BA$7&lt;4,70%,100%)))+标准分上限*(1-IF(BA$7&lt;4,70%,100%)),2)))</f>
        <v>-</v>
      </c>
      <c r="AH25" s="91" t="str">
        <f>IF(OR($A25="",BB25="-"),"-",
IF(BB$7=1,(标准分上限*VLOOKUP(BB$7,{0,0.8;4,1;11,1.2;21,1.5},2)-标准分上限*(1-IF(BB$7&lt;4,70%,100%)))/2+标准分上限*(1-IF(BB$7&lt;4,70%,100%)),
ROUND((BB$7-IFERROR(RANK(BB25,BB$8:BB$30),BB$7))/(BB$7-1)*(标准分上限*VLOOKUP(BB$7,{0,0.8;4,1;11,1.2;21,1.5},2)-标准分上限*(1-IF(BB$7&lt;4,70%,100%)))+标准分上限*(1-IF(BB$7&lt;4,70%,100%)),2)))</f>
        <v>-</v>
      </c>
      <c r="AI25" s="91" t="str">
        <f>IF(OR($A25="",BC25="-"),"-",
IF(BC$7=1,(标准分上限*VLOOKUP(BC$7,{0,0.8;4,1;11,1.2;21,1.5},2)-标准分上限*(1-IF(BC$7&lt;4,70%,100%)))/2+标准分上限*(1-IF(BC$7&lt;4,70%,100%)),
ROUND((BC$7-IFERROR(RANK(BC25,BC$8:BC$30),BC$7))/(BC$7-1)*(标准分上限*VLOOKUP(BC$7,{0,0.8;4,1;11,1.2;21,1.5},2)-标准分上限*(1-IF(BC$7&lt;4,70%,100%)))+标准分上限*(1-IF(BC$7&lt;4,70%,100%)),2)))</f>
        <v>-</v>
      </c>
      <c r="AJ25" s="91" t="str">
        <f>IF(OR($A25="",BD25="-"),"-",
IF(BD$7=1,(标准分上限*VLOOKUP(BD$7,{0,0.8;4,1;11,1.2;21,1.5},2)-标准分上限*(1-IF(BD$7&lt;4,70%,100%)))/2+标准分上限*(1-IF(BD$7&lt;4,70%,100%)),
ROUND((BD$7-IFERROR(RANK(BD25,BD$8:BD$30),BD$7))/(BD$7-1)*(标准分上限*VLOOKUP(BD$7,{0,0.8;4,1;11,1.2;21,1.5},2)-标准分上限*(1-IF(BD$7&lt;4,70%,100%)))+标准分上限*(1-IF(BD$7&lt;4,70%,100%)),2)))</f>
        <v>-</v>
      </c>
      <c r="AK25" s="91" t="str">
        <f>IF(OR($A25="",BE25="-"),"-",
IF(BE$7=1,(标准分上限*VLOOKUP(BE$7,{0,0.8;4,1;11,1.2;21,1.5},2)-标准分上限*(1-IF(BE$7&lt;4,70%,100%)))/2+标准分上限*(1-IF(BE$7&lt;4,70%,100%)),
ROUND((BE$7-IFERROR(RANK(BE25,BE$8:BE$30),BE$7))/(BE$7-1)*(标准分上限*VLOOKUP(BE$7,{0,0.8;4,1;11,1.2;21,1.5},2)-标准分上限*(1-IF(BE$7&lt;4,70%,100%)))+标准分上限*(1-IF(BE$7&lt;4,70%,100%)),2)))</f>
        <v>-</v>
      </c>
      <c r="AL25" s="91" t="str">
        <f>IF(OR($A25="",BF25="-"),"-",
IF(BF$7=1,(标准分上限*VLOOKUP(BF$7,{0,0.8;4,1;11,1.2;21,1.5},2)-标准分上限*(1-IF(BF$7&lt;4,70%,100%)))/2+标准分上限*(1-IF(BF$7&lt;4,70%,100%)),
ROUND((BF$7-IFERROR(RANK(BF25,BF$8:BF$30),BF$7))/(BF$7-1)*(标准分上限*VLOOKUP(BF$7,{0,0.8;4,1;11,1.2;21,1.5},2)-标准分上限*(1-IF(BF$7&lt;4,70%,100%)))+标准分上限*(1-IF(BF$7&lt;4,70%,100%)),2)))</f>
        <v>-</v>
      </c>
      <c r="AM25" s="91" t="str">
        <f>IF(OR($A25="",BG25="-"),"-",
IF(BG$7=1,(标准分上限*VLOOKUP(BG$7,{0,0.8;4,1;11,1.2;21,1.5},2)-标准分上限*(1-IF(BG$7&lt;4,70%,100%)))/2+标准分上限*(1-IF(BG$7&lt;4,70%,100%)),
ROUND((BG$7-IFERROR(RANK(BG25,BG$8:BG$30),BG$7))/(BG$7-1)*(标准分上限*VLOOKUP(BG$7,{0,0.8;4,1;11,1.2;21,1.5},2)-标准分上限*(1-IF(BG$7&lt;4,70%,100%)))+标准分上限*(1-IF(BG$7&lt;4,70%,100%)),2)))</f>
        <v>-</v>
      </c>
      <c r="AN25" s="91" t="str">
        <f>IF(OR($A25="",BH25="-"),"-",
IF(BH$7=1,(标准分上限*VLOOKUP(BH$7,{0,0.8;4,1;11,1.2;21,1.5},2)-标准分上限*(1-IF(BH$7&lt;4,70%,100%)))/2+标准分上限*(1-IF(BH$7&lt;4,70%,100%)),
ROUND((BH$7-IFERROR(RANK(BH25,BH$8:BH$30),BH$7))/(BH$7-1)*(标准分上限*VLOOKUP(BH$7,{0,0.8;4,1;11,1.2;21,1.5},2)-标准分上限*(1-IF(BH$7&lt;4,70%,100%)))+标准分上限*(1-IF(BH$7&lt;4,70%,100%)),2)))</f>
        <v>-</v>
      </c>
      <c r="AO25" s="91" t="str">
        <f>IF(OR($A25="",BI25="-"),"-",
IF(BI$7=1,(标准分上限*VLOOKUP(BI$7,{0,0.8;4,1;11,1.2;21,1.5},2)-标准分上限*(1-IF(BI$7&lt;4,70%,100%)))/2+标准分上限*(1-IF(BI$7&lt;4,70%,100%)),
ROUND((BI$7-IFERROR(RANK(BI25,BI$8:BI$30),BI$7))/(BI$7-1)*(标准分上限*VLOOKUP(BI$7,{0,0.8;4,1;11,1.2;21,1.5},2)-标准分上限*(1-IF(BI$7&lt;4,70%,100%)))+标准分上限*(1-IF(BI$7&lt;4,70%,100%)),2)))</f>
        <v>-</v>
      </c>
      <c r="AP25" s="91" t="str">
        <f>IF(OR($A25="",BJ25="-"),"-",
IF(BJ$7=1,(标准分上限*VLOOKUP(BJ$7,{0,0.8;4,1;11,1.2;21,1.5},2)-标准分上限*(1-IF(BJ$7&lt;4,70%,100%)))/2+标准分上限*(1-IF(BJ$7&lt;4,70%,100%)),
ROUND((BJ$7-IFERROR(RANK(BJ25,BJ$8:BJ$30),BJ$7))/(BJ$7-1)*(标准分上限*VLOOKUP(BJ$7,{0,0.8;4,1;11,1.2;21,1.5},2)-标准分上限*(1-IF(BJ$7&lt;4,70%,100%)))+标准分上限*(1-IF(BJ$7&lt;4,70%,100%)),2)))</f>
        <v>-</v>
      </c>
      <c r="AQ25" s="91" t="str">
        <f>IF(OR($A25="",BK25="-"),"-",
IF(BK$7=1,(标准分上限*VLOOKUP(BK$7,{0,0.8;4,1;11,1.2;21,1.5},2)-标准分上限*(1-IF(BK$7&lt;4,70%,100%)))/2+标准分上限*(1-IF(BK$7&lt;4,70%,100%)),
ROUND((BK$7-IFERROR(RANK(BK25,BK$8:BK$30),BK$7))/(BK$7-1)*(标准分上限*VLOOKUP(BK$7,{0,0.8;4,1;11,1.2;21,1.5},2)-标准分上限*(1-IF(BK$7&lt;4,70%,100%)))+标准分上限*(1-IF(BK$7&lt;4,70%,100%)),2)))</f>
        <v>-</v>
      </c>
      <c r="AR25" s="91" t="str">
        <f>IF(OR($A25="",BL25="-"),"-",
IF(BL$7=1,(标准分上限*VLOOKUP(BL$7,{0,0.8;4,1;11,1.2;21,1.5},2)-标准分上限*(1-IF(BL$7&lt;4,70%,100%)))/2+标准分上限*(1-IF(BL$7&lt;4,70%,100%)),
ROUND((BL$7-IFERROR(RANK(BL25,BL$8:BL$30),BL$7))/(BL$7-1)*(标准分上限*VLOOKUP(BL$7,{0,0.8;4,1;11,1.2;21,1.5},2)-标准分上限*(1-IF(BL$7&lt;4,70%,100%)))+标准分上限*(1-IF(BL$7&lt;4,70%,100%)),2)))</f>
        <v>-</v>
      </c>
      <c r="AS25" s="92" t="str">
        <f>IF(OR($A25="",BM25="-"),"-",
IF(BM$7=1,(标准分上限*VLOOKUP(BM$7,{0,0.8;4,1;11,1.2;21,1.5},2)-标准分上限*(1-IF(BM$7&lt;4,70%,100%)))/2+标准分上限*(1-IF(BM$7&lt;4,70%,100%)),
ROUND((BM$7-IFERROR(RANK(BM25,BM$8:BM$30),BM$7))/(BM$7-1)*(标准分上限*VLOOKUP(BM$7,{0,0.8;4,1;11,1.2;21,1.5},2)-标准分上限*(1-IF(BM$7&lt;4,70%,100%)))+标准分上限*(1-IF(BM$7&lt;4,70%,100%)),2)))</f>
        <v>-</v>
      </c>
      <c r="AT25" s="109" t="s">
        <v>291</v>
      </c>
      <c r="AU25" s="110" t="s">
        <v>291</v>
      </c>
      <c r="AV25" s="110" t="s">
        <v>291</v>
      </c>
      <c r="AW25" s="110" t="s">
        <v>291</v>
      </c>
      <c r="AX25" s="110" t="s">
        <v>291</v>
      </c>
      <c r="AY25" s="110" t="s">
        <v>291</v>
      </c>
      <c r="AZ25" s="110" t="s">
        <v>291</v>
      </c>
      <c r="BA25" s="110" t="s">
        <v>291</v>
      </c>
      <c r="BB25" s="110" t="s">
        <v>291</v>
      </c>
      <c r="BC25" s="110" t="s">
        <v>291</v>
      </c>
      <c r="BD25" s="110" t="s">
        <v>291</v>
      </c>
      <c r="BE25" s="110" t="s">
        <v>291</v>
      </c>
      <c r="BF25" s="110" t="s">
        <v>291</v>
      </c>
      <c r="BG25" s="110" t="s">
        <v>291</v>
      </c>
      <c r="BH25" s="110" t="s">
        <v>291</v>
      </c>
      <c r="BI25" s="110" t="s">
        <v>291</v>
      </c>
      <c r="BJ25" s="110" t="s">
        <v>291</v>
      </c>
      <c r="BK25" s="110" t="s">
        <v>291</v>
      </c>
      <c r="BL25" s="110" t="s">
        <v>291</v>
      </c>
      <c r="BM25" s="111" t="s">
        <v>291</v>
      </c>
    </row>
    <row r="26" spans="1:65" x14ac:dyDescent="0.15">
      <c r="A26" s="181" t="s">
        <v>276</v>
      </c>
      <c r="B26" s="31" t="s">
        <v>276</v>
      </c>
      <c r="C26" s="84" t="str">
        <f>IF(OR($A26="",$B26="-"),"-",
IF(B$7=1,(标准分上限*VLOOKUP(B$7,{0,0.8;4,1;11,1.2;21,1.5},2)-标准分上限*(1-IF(B$7&lt;4,70%,100%)))/2+标准分上限*(1-IF(B$7&lt;4,70%,100%)),
ROUND((B$7-$B26)/(B$7-1)*(标准分上限*VLOOKUP(B$7,{0,0.8;4,1;11,1.2;21,1.5},2)-标准分上限*(1-IF(B$7&lt;4,70%,100%)))+标准分上限*(1-IF(B$7&lt;4,70%,100%)),2)))</f>
        <v>-</v>
      </c>
      <c r="D26" s="85" t="str">
        <f t="shared" si="1"/>
        <v>-</v>
      </c>
      <c r="E26" s="86" t="str">
        <f t="shared" si="2"/>
        <v>-</v>
      </c>
      <c r="F26" s="87" t="str">
        <f t="shared" si="3"/>
        <v>-</v>
      </c>
      <c r="G26" s="88" t="str">
        <f t="shared" si="4"/>
        <v>-</v>
      </c>
      <c r="H26" s="88" t="str">
        <f t="shared" si="5"/>
        <v>-</v>
      </c>
      <c r="I26" s="88" t="str">
        <f t="shared" si="6"/>
        <v>-</v>
      </c>
      <c r="J26" s="88" t="str">
        <f t="shared" si="7"/>
        <v>-</v>
      </c>
      <c r="K26" s="88" t="str">
        <f t="shared" si="8"/>
        <v>-</v>
      </c>
      <c r="L26" s="88" t="str">
        <f t="shared" si="9"/>
        <v>-</v>
      </c>
      <c r="M26" s="88" t="str">
        <f t="shared" si="10"/>
        <v>-</v>
      </c>
      <c r="N26" s="88" t="str">
        <f t="shared" si="11"/>
        <v>-</v>
      </c>
      <c r="O26" s="88" t="str">
        <f t="shared" si="12"/>
        <v>-</v>
      </c>
      <c r="P26" s="88" t="str">
        <f t="shared" si="13"/>
        <v>-</v>
      </c>
      <c r="Q26" s="88" t="str">
        <f t="shared" si="14"/>
        <v>-</v>
      </c>
      <c r="R26" s="88" t="str">
        <f t="shared" si="15"/>
        <v>-</v>
      </c>
      <c r="S26" s="88" t="str">
        <f t="shared" si="16"/>
        <v>-</v>
      </c>
      <c r="T26" s="88" t="str">
        <f t="shared" si="17"/>
        <v>-</v>
      </c>
      <c r="U26" s="88" t="str">
        <f t="shared" si="18"/>
        <v>-</v>
      </c>
      <c r="V26" s="88" t="str">
        <f t="shared" si="19"/>
        <v>-</v>
      </c>
      <c r="W26" s="88" t="str">
        <f t="shared" si="20"/>
        <v>-</v>
      </c>
      <c r="X26" s="88" t="str">
        <f t="shared" si="21"/>
        <v>-</v>
      </c>
      <c r="Y26" s="89" t="str">
        <f t="shared" si="22"/>
        <v>-</v>
      </c>
      <c r="Z26" s="90" t="str">
        <f>IF(OR($A26="",AT26="-"),"-",
IF(AT$7=1,(标准分上限*VLOOKUP(AT$7,{0,0.8;4,1;11,1.2;21,1.5},2)-标准分上限*(1-IF(AT$7&lt;4,70%,100%)))/2+标准分上限*(1-IF(AT$7&lt;4,70%,100%)),
ROUND((AT$7-IFERROR(RANK(AT26,AT$8:AT$30),AT$7))/(AT$7-1)*(标准分上限*VLOOKUP(AT$7,{0,0.8;4,1;11,1.2;21,1.5},2)-标准分上限*(1-IF(AT$7&lt;4,70%,100%)))+标准分上限*(1-IF(AT$7&lt;4,70%,100%)),2)))</f>
        <v>-</v>
      </c>
      <c r="AA26" s="91" t="str">
        <f>IF(OR($A26="",AU26="-"),"-",
IF(AU$7=1,(标准分上限*VLOOKUP(AU$7,{0,0.8;4,1;11,1.2;21,1.5},2)-标准分上限*(1-IF(AU$7&lt;4,70%,100%)))/2+标准分上限*(1-IF(AU$7&lt;4,70%,100%)),
ROUND((AU$7-IFERROR(RANK(AU26,AU$8:AU$30),AU$7))/(AU$7-1)*(标准分上限*VLOOKUP(AU$7,{0,0.8;4,1;11,1.2;21,1.5},2)-标准分上限*(1-IF(AU$7&lt;4,70%,100%)))+标准分上限*(1-IF(AU$7&lt;4,70%,100%)),2)))</f>
        <v>-</v>
      </c>
      <c r="AB26" s="91" t="str">
        <f>IF(OR($A26="",AV26="-"),"-",
IF(AV$7=1,(标准分上限*VLOOKUP(AV$7,{0,0.8;4,1;11,1.2;21,1.5},2)-标准分上限*(1-IF(AV$7&lt;4,70%,100%)))/2+标准分上限*(1-IF(AV$7&lt;4,70%,100%)),
ROUND((AV$7-IFERROR(RANK(AV26,AV$8:AV$30),AV$7))/(AV$7-1)*(标准分上限*VLOOKUP(AV$7,{0,0.8;4,1;11,1.2;21,1.5},2)-标准分上限*(1-IF(AV$7&lt;4,70%,100%)))+标准分上限*(1-IF(AV$7&lt;4,70%,100%)),2)))</f>
        <v>-</v>
      </c>
      <c r="AC26" s="91" t="str">
        <f>IF(OR($A26="",AW26="-"),"-",
IF(AW$7=1,(标准分上限*VLOOKUP(AW$7,{0,0.8;4,1;11,1.2;21,1.5},2)-标准分上限*(1-IF(AW$7&lt;4,70%,100%)))/2+标准分上限*(1-IF(AW$7&lt;4,70%,100%)),
ROUND((AW$7-IFERROR(RANK(AW26,AW$8:AW$30),AW$7))/(AW$7-1)*(标准分上限*VLOOKUP(AW$7,{0,0.8;4,1;11,1.2;21,1.5},2)-标准分上限*(1-IF(AW$7&lt;4,70%,100%)))+标准分上限*(1-IF(AW$7&lt;4,70%,100%)),2)))</f>
        <v>-</v>
      </c>
      <c r="AD26" s="91" t="str">
        <f>IF(OR($A26="",AX26="-"),"-",
IF(AX$7=1,(标准分上限*VLOOKUP(AX$7,{0,0.8;4,1;11,1.2;21,1.5},2)-标准分上限*(1-IF(AX$7&lt;4,70%,100%)))/2+标准分上限*(1-IF(AX$7&lt;4,70%,100%)),
ROUND((AX$7-IFERROR(RANK(AX26,AX$8:AX$30),AX$7))/(AX$7-1)*(标准分上限*VLOOKUP(AX$7,{0,0.8;4,1;11,1.2;21,1.5},2)-标准分上限*(1-IF(AX$7&lt;4,70%,100%)))+标准分上限*(1-IF(AX$7&lt;4,70%,100%)),2)))</f>
        <v>-</v>
      </c>
      <c r="AE26" s="91" t="str">
        <f>IF(OR($A26="",AY26="-"),"-",
IF(AY$7=1,(标准分上限*VLOOKUP(AY$7,{0,0.8;4,1;11,1.2;21,1.5},2)-标准分上限*(1-IF(AY$7&lt;4,70%,100%)))/2+标准分上限*(1-IF(AY$7&lt;4,70%,100%)),
ROUND((AY$7-IFERROR(RANK(AY26,AY$8:AY$30),AY$7))/(AY$7-1)*(标准分上限*VLOOKUP(AY$7,{0,0.8;4,1;11,1.2;21,1.5},2)-标准分上限*(1-IF(AY$7&lt;4,70%,100%)))+标准分上限*(1-IF(AY$7&lt;4,70%,100%)),2)))</f>
        <v>-</v>
      </c>
      <c r="AF26" s="91" t="str">
        <f>IF(OR($A26="",AZ26="-"),"-",
IF(AZ$7=1,(标准分上限*VLOOKUP(AZ$7,{0,0.8;4,1;11,1.2;21,1.5},2)-标准分上限*(1-IF(AZ$7&lt;4,70%,100%)))/2+标准分上限*(1-IF(AZ$7&lt;4,70%,100%)),
ROUND((AZ$7-IFERROR(RANK(AZ26,AZ$8:AZ$30),AZ$7))/(AZ$7-1)*(标准分上限*VLOOKUP(AZ$7,{0,0.8;4,1;11,1.2;21,1.5},2)-标准分上限*(1-IF(AZ$7&lt;4,70%,100%)))+标准分上限*(1-IF(AZ$7&lt;4,70%,100%)),2)))</f>
        <v>-</v>
      </c>
      <c r="AG26" s="91" t="str">
        <f>IF(OR($A26="",BA26="-"),"-",
IF(BA$7=1,(标准分上限*VLOOKUP(BA$7,{0,0.8;4,1;11,1.2;21,1.5},2)-标准分上限*(1-IF(BA$7&lt;4,70%,100%)))/2+标准分上限*(1-IF(BA$7&lt;4,70%,100%)),
ROUND((BA$7-IFERROR(RANK(BA26,BA$8:BA$30),BA$7))/(BA$7-1)*(标准分上限*VLOOKUP(BA$7,{0,0.8;4,1;11,1.2;21,1.5},2)-标准分上限*(1-IF(BA$7&lt;4,70%,100%)))+标准分上限*(1-IF(BA$7&lt;4,70%,100%)),2)))</f>
        <v>-</v>
      </c>
      <c r="AH26" s="91" t="str">
        <f>IF(OR($A26="",BB26="-"),"-",
IF(BB$7=1,(标准分上限*VLOOKUP(BB$7,{0,0.8;4,1;11,1.2;21,1.5},2)-标准分上限*(1-IF(BB$7&lt;4,70%,100%)))/2+标准分上限*(1-IF(BB$7&lt;4,70%,100%)),
ROUND((BB$7-IFERROR(RANK(BB26,BB$8:BB$30),BB$7))/(BB$7-1)*(标准分上限*VLOOKUP(BB$7,{0,0.8;4,1;11,1.2;21,1.5},2)-标准分上限*(1-IF(BB$7&lt;4,70%,100%)))+标准分上限*(1-IF(BB$7&lt;4,70%,100%)),2)))</f>
        <v>-</v>
      </c>
      <c r="AI26" s="91" t="str">
        <f>IF(OR($A26="",BC26="-"),"-",
IF(BC$7=1,(标准分上限*VLOOKUP(BC$7,{0,0.8;4,1;11,1.2;21,1.5},2)-标准分上限*(1-IF(BC$7&lt;4,70%,100%)))/2+标准分上限*(1-IF(BC$7&lt;4,70%,100%)),
ROUND((BC$7-IFERROR(RANK(BC26,BC$8:BC$30),BC$7))/(BC$7-1)*(标准分上限*VLOOKUP(BC$7,{0,0.8;4,1;11,1.2;21,1.5},2)-标准分上限*(1-IF(BC$7&lt;4,70%,100%)))+标准分上限*(1-IF(BC$7&lt;4,70%,100%)),2)))</f>
        <v>-</v>
      </c>
      <c r="AJ26" s="91" t="str">
        <f>IF(OR($A26="",BD26="-"),"-",
IF(BD$7=1,(标准分上限*VLOOKUP(BD$7,{0,0.8;4,1;11,1.2;21,1.5},2)-标准分上限*(1-IF(BD$7&lt;4,70%,100%)))/2+标准分上限*(1-IF(BD$7&lt;4,70%,100%)),
ROUND((BD$7-IFERROR(RANK(BD26,BD$8:BD$30),BD$7))/(BD$7-1)*(标准分上限*VLOOKUP(BD$7,{0,0.8;4,1;11,1.2;21,1.5},2)-标准分上限*(1-IF(BD$7&lt;4,70%,100%)))+标准分上限*(1-IF(BD$7&lt;4,70%,100%)),2)))</f>
        <v>-</v>
      </c>
      <c r="AK26" s="91" t="str">
        <f>IF(OR($A26="",BE26="-"),"-",
IF(BE$7=1,(标准分上限*VLOOKUP(BE$7,{0,0.8;4,1;11,1.2;21,1.5},2)-标准分上限*(1-IF(BE$7&lt;4,70%,100%)))/2+标准分上限*(1-IF(BE$7&lt;4,70%,100%)),
ROUND((BE$7-IFERROR(RANK(BE26,BE$8:BE$30),BE$7))/(BE$7-1)*(标准分上限*VLOOKUP(BE$7,{0,0.8;4,1;11,1.2;21,1.5},2)-标准分上限*(1-IF(BE$7&lt;4,70%,100%)))+标准分上限*(1-IF(BE$7&lt;4,70%,100%)),2)))</f>
        <v>-</v>
      </c>
      <c r="AL26" s="91" t="str">
        <f>IF(OR($A26="",BF26="-"),"-",
IF(BF$7=1,(标准分上限*VLOOKUP(BF$7,{0,0.8;4,1;11,1.2;21,1.5},2)-标准分上限*(1-IF(BF$7&lt;4,70%,100%)))/2+标准分上限*(1-IF(BF$7&lt;4,70%,100%)),
ROUND((BF$7-IFERROR(RANK(BF26,BF$8:BF$30),BF$7))/(BF$7-1)*(标准分上限*VLOOKUP(BF$7,{0,0.8;4,1;11,1.2;21,1.5},2)-标准分上限*(1-IF(BF$7&lt;4,70%,100%)))+标准分上限*(1-IF(BF$7&lt;4,70%,100%)),2)))</f>
        <v>-</v>
      </c>
      <c r="AM26" s="91" t="str">
        <f>IF(OR($A26="",BG26="-"),"-",
IF(BG$7=1,(标准分上限*VLOOKUP(BG$7,{0,0.8;4,1;11,1.2;21,1.5},2)-标准分上限*(1-IF(BG$7&lt;4,70%,100%)))/2+标准分上限*(1-IF(BG$7&lt;4,70%,100%)),
ROUND((BG$7-IFERROR(RANK(BG26,BG$8:BG$30),BG$7))/(BG$7-1)*(标准分上限*VLOOKUP(BG$7,{0,0.8;4,1;11,1.2;21,1.5},2)-标准分上限*(1-IF(BG$7&lt;4,70%,100%)))+标准分上限*(1-IF(BG$7&lt;4,70%,100%)),2)))</f>
        <v>-</v>
      </c>
      <c r="AN26" s="91" t="str">
        <f>IF(OR($A26="",BH26="-"),"-",
IF(BH$7=1,(标准分上限*VLOOKUP(BH$7,{0,0.8;4,1;11,1.2;21,1.5},2)-标准分上限*(1-IF(BH$7&lt;4,70%,100%)))/2+标准分上限*(1-IF(BH$7&lt;4,70%,100%)),
ROUND((BH$7-IFERROR(RANK(BH26,BH$8:BH$30),BH$7))/(BH$7-1)*(标准分上限*VLOOKUP(BH$7,{0,0.8;4,1;11,1.2;21,1.5},2)-标准分上限*(1-IF(BH$7&lt;4,70%,100%)))+标准分上限*(1-IF(BH$7&lt;4,70%,100%)),2)))</f>
        <v>-</v>
      </c>
      <c r="AO26" s="91" t="str">
        <f>IF(OR($A26="",BI26="-"),"-",
IF(BI$7=1,(标准分上限*VLOOKUP(BI$7,{0,0.8;4,1;11,1.2;21,1.5},2)-标准分上限*(1-IF(BI$7&lt;4,70%,100%)))/2+标准分上限*(1-IF(BI$7&lt;4,70%,100%)),
ROUND((BI$7-IFERROR(RANK(BI26,BI$8:BI$30),BI$7))/(BI$7-1)*(标准分上限*VLOOKUP(BI$7,{0,0.8;4,1;11,1.2;21,1.5},2)-标准分上限*(1-IF(BI$7&lt;4,70%,100%)))+标准分上限*(1-IF(BI$7&lt;4,70%,100%)),2)))</f>
        <v>-</v>
      </c>
      <c r="AP26" s="91" t="str">
        <f>IF(OR($A26="",BJ26="-"),"-",
IF(BJ$7=1,(标准分上限*VLOOKUP(BJ$7,{0,0.8;4,1;11,1.2;21,1.5},2)-标准分上限*(1-IF(BJ$7&lt;4,70%,100%)))/2+标准分上限*(1-IF(BJ$7&lt;4,70%,100%)),
ROUND((BJ$7-IFERROR(RANK(BJ26,BJ$8:BJ$30),BJ$7))/(BJ$7-1)*(标准分上限*VLOOKUP(BJ$7,{0,0.8;4,1;11,1.2;21,1.5},2)-标准分上限*(1-IF(BJ$7&lt;4,70%,100%)))+标准分上限*(1-IF(BJ$7&lt;4,70%,100%)),2)))</f>
        <v>-</v>
      </c>
      <c r="AQ26" s="91" t="str">
        <f>IF(OR($A26="",BK26="-"),"-",
IF(BK$7=1,(标准分上限*VLOOKUP(BK$7,{0,0.8;4,1;11,1.2;21,1.5},2)-标准分上限*(1-IF(BK$7&lt;4,70%,100%)))/2+标准分上限*(1-IF(BK$7&lt;4,70%,100%)),
ROUND((BK$7-IFERROR(RANK(BK26,BK$8:BK$30),BK$7))/(BK$7-1)*(标准分上限*VLOOKUP(BK$7,{0,0.8;4,1;11,1.2;21,1.5},2)-标准分上限*(1-IF(BK$7&lt;4,70%,100%)))+标准分上限*(1-IF(BK$7&lt;4,70%,100%)),2)))</f>
        <v>-</v>
      </c>
      <c r="AR26" s="91" t="str">
        <f>IF(OR($A26="",BL26="-"),"-",
IF(BL$7=1,(标准分上限*VLOOKUP(BL$7,{0,0.8;4,1;11,1.2;21,1.5},2)-标准分上限*(1-IF(BL$7&lt;4,70%,100%)))/2+标准分上限*(1-IF(BL$7&lt;4,70%,100%)),
ROUND((BL$7-IFERROR(RANK(BL26,BL$8:BL$30),BL$7))/(BL$7-1)*(标准分上限*VLOOKUP(BL$7,{0,0.8;4,1;11,1.2;21,1.5},2)-标准分上限*(1-IF(BL$7&lt;4,70%,100%)))+标准分上限*(1-IF(BL$7&lt;4,70%,100%)),2)))</f>
        <v>-</v>
      </c>
      <c r="AS26" s="92" t="str">
        <f>IF(OR($A26="",BM26="-"),"-",
IF(BM$7=1,(标准分上限*VLOOKUP(BM$7,{0,0.8;4,1;11,1.2;21,1.5},2)-标准分上限*(1-IF(BM$7&lt;4,70%,100%)))/2+标准分上限*(1-IF(BM$7&lt;4,70%,100%)),
ROUND((BM$7-IFERROR(RANK(BM26,BM$8:BM$30),BM$7))/(BM$7-1)*(标准分上限*VLOOKUP(BM$7,{0,0.8;4,1;11,1.2;21,1.5},2)-标准分上限*(1-IF(BM$7&lt;4,70%,100%)))+标准分上限*(1-IF(BM$7&lt;4,70%,100%)),2)))</f>
        <v>-</v>
      </c>
      <c r="AT26" s="109" t="s">
        <v>291</v>
      </c>
      <c r="AU26" s="110" t="s">
        <v>291</v>
      </c>
      <c r="AV26" s="110" t="s">
        <v>291</v>
      </c>
      <c r="AW26" s="110" t="s">
        <v>291</v>
      </c>
      <c r="AX26" s="110" t="s">
        <v>291</v>
      </c>
      <c r="AY26" s="110" t="s">
        <v>291</v>
      </c>
      <c r="AZ26" s="110" t="s">
        <v>291</v>
      </c>
      <c r="BA26" s="110" t="s">
        <v>291</v>
      </c>
      <c r="BB26" s="110" t="s">
        <v>291</v>
      </c>
      <c r="BC26" s="110" t="s">
        <v>291</v>
      </c>
      <c r="BD26" s="110" t="s">
        <v>291</v>
      </c>
      <c r="BE26" s="110" t="s">
        <v>291</v>
      </c>
      <c r="BF26" s="110" t="s">
        <v>291</v>
      </c>
      <c r="BG26" s="110" t="s">
        <v>291</v>
      </c>
      <c r="BH26" s="110" t="s">
        <v>291</v>
      </c>
      <c r="BI26" s="110" t="s">
        <v>291</v>
      </c>
      <c r="BJ26" s="110" t="s">
        <v>291</v>
      </c>
      <c r="BK26" s="110" t="s">
        <v>291</v>
      </c>
      <c r="BL26" s="110" t="s">
        <v>291</v>
      </c>
      <c r="BM26" s="111" t="s">
        <v>291</v>
      </c>
    </row>
    <row r="27" spans="1:65" x14ac:dyDescent="0.15">
      <c r="A27" s="181" t="s">
        <v>276</v>
      </c>
      <c r="B27" s="31" t="s">
        <v>276</v>
      </c>
      <c r="C27" s="84" t="str">
        <f>IF(OR($A27="",$B27="-"),"-",
IF(B$7=1,(标准分上限*VLOOKUP(B$7,{0,0.8;4,1;11,1.2;21,1.5},2)-标准分上限*(1-IF(B$7&lt;4,70%,100%)))/2+标准分上限*(1-IF(B$7&lt;4,70%,100%)),
ROUND((B$7-$B27)/(B$7-1)*(标准分上限*VLOOKUP(B$7,{0,0.8;4,1;11,1.2;21,1.5},2)-标准分上限*(1-IF(B$7&lt;4,70%,100%)))+标准分上限*(1-IF(B$7&lt;4,70%,100%)),2)))</f>
        <v>-</v>
      </c>
      <c r="D27" s="85" t="str">
        <f t="shared" si="1"/>
        <v>-</v>
      </c>
      <c r="E27" s="86" t="str">
        <f t="shared" si="2"/>
        <v>-</v>
      </c>
      <c r="F27" s="87" t="str">
        <f t="shared" si="3"/>
        <v>-</v>
      </c>
      <c r="G27" s="88" t="str">
        <f t="shared" si="4"/>
        <v>-</v>
      </c>
      <c r="H27" s="88" t="str">
        <f t="shared" si="5"/>
        <v>-</v>
      </c>
      <c r="I27" s="88" t="str">
        <f t="shared" si="6"/>
        <v>-</v>
      </c>
      <c r="J27" s="88" t="str">
        <f t="shared" si="7"/>
        <v>-</v>
      </c>
      <c r="K27" s="88" t="str">
        <f t="shared" si="8"/>
        <v>-</v>
      </c>
      <c r="L27" s="88" t="str">
        <f t="shared" si="9"/>
        <v>-</v>
      </c>
      <c r="M27" s="88" t="str">
        <f t="shared" si="10"/>
        <v>-</v>
      </c>
      <c r="N27" s="88" t="str">
        <f t="shared" si="11"/>
        <v>-</v>
      </c>
      <c r="O27" s="88" t="str">
        <f t="shared" si="12"/>
        <v>-</v>
      </c>
      <c r="P27" s="88" t="str">
        <f t="shared" si="13"/>
        <v>-</v>
      </c>
      <c r="Q27" s="88" t="str">
        <f t="shared" si="14"/>
        <v>-</v>
      </c>
      <c r="R27" s="88" t="str">
        <f t="shared" si="15"/>
        <v>-</v>
      </c>
      <c r="S27" s="88" t="str">
        <f t="shared" si="16"/>
        <v>-</v>
      </c>
      <c r="T27" s="88" t="str">
        <f t="shared" si="17"/>
        <v>-</v>
      </c>
      <c r="U27" s="88" t="str">
        <f t="shared" si="18"/>
        <v>-</v>
      </c>
      <c r="V27" s="88" t="str">
        <f t="shared" si="19"/>
        <v>-</v>
      </c>
      <c r="W27" s="88" t="str">
        <f t="shared" si="20"/>
        <v>-</v>
      </c>
      <c r="X27" s="88" t="str">
        <f t="shared" si="21"/>
        <v>-</v>
      </c>
      <c r="Y27" s="89" t="str">
        <f t="shared" si="22"/>
        <v>-</v>
      </c>
      <c r="Z27" s="90" t="str">
        <f>IF(OR($A27="",AT27="-"),"-",
IF(AT$7=1,(标准分上限*VLOOKUP(AT$7,{0,0.8;4,1;11,1.2;21,1.5},2)-标准分上限*(1-IF(AT$7&lt;4,70%,100%)))/2+标准分上限*(1-IF(AT$7&lt;4,70%,100%)),
ROUND((AT$7-IFERROR(RANK(AT27,AT$8:AT$30),AT$7))/(AT$7-1)*(标准分上限*VLOOKUP(AT$7,{0,0.8;4,1;11,1.2;21,1.5},2)-标准分上限*(1-IF(AT$7&lt;4,70%,100%)))+标准分上限*(1-IF(AT$7&lt;4,70%,100%)),2)))</f>
        <v>-</v>
      </c>
      <c r="AA27" s="91" t="str">
        <f>IF(OR($A27="",AU27="-"),"-",
IF(AU$7=1,(标准分上限*VLOOKUP(AU$7,{0,0.8;4,1;11,1.2;21,1.5},2)-标准分上限*(1-IF(AU$7&lt;4,70%,100%)))/2+标准分上限*(1-IF(AU$7&lt;4,70%,100%)),
ROUND((AU$7-IFERROR(RANK(AU27,AU$8:AU$30),AU$7))/(AU$7-1)*(标准分上限*VLOOKUP(AU$7,{0,0.8;4,1;11,1.2;21,1.5},2)-标准分上限*(1-IF(AU$7&lt;4,70%,100%)))+标准分上限*(1-IF(AU$7&lt;4,70%,100%)),2)))</f>
        <v>-</v>
      </c>
      <c r="AB27" s="91" t="str">
        <f>IF(OR($A27="",AV27="-"),"-",
IF(AV$7=1,(标准分上限*VLOOKUP(AV$7,{0,0.8;4,1;11,1.2;21,1.5},2)-标准分上限*(1-IF(AV$7&lt;4,70%,100%)))/2+标准分上限*(1-IF(AV$7&lt;4,70%,100%)),
ROUND((AV$7-IFERROR(RANK(AV27,AV$8:AV$30),AV$7))/(AV$7-1)*(标准分上限*VLOOKUP(AV$7,{0,0.8;4,1;11,1.2;21,1.5},2)-标准分上限*(1-IF(AV$7&lt;4,70%,100%)))+标准分上限*(1-IF(AV$7&lt;4,70%,100%)),2)))</f>
        <v>-</v>
      </c>
      <c r="AC27" s="91" t="str">
        <f>IF(OR($A27="",AW27="-"),"-",
IF(AW$7=1,(标准分上限*VLOOKUP(AW$7,{0,0.8;4,1;11,1.2;21,1.5},2)-标准分上限*(1-IF(AW$7&lt;4,70%,100%)))/2+标准分上限*(1-IF(AW$7&lt;4,70%,100%)),
ROUND((AW$7-IFERROR(RANK(AW27,AW$8:AW$30),AW$7))/(AW$7-1)*(标准分上限*VLOOKUP(AW$7,{0,0.8;4,1;11,1.2;21,1.5},2)-标准分上限*(1-IF(AW$7&lt;4,70%,100%)))+标准分上限*(1-IF(AW$7&lt;4,70%,100%)),2)))</f>
        <v>-</v>
      </c>
      <c r="AD27" s="91" t="str">
        <f>IF(OR($A27="",AX27="-"),"-",
IF(AX$7=1,(标准分上限*VLOOKUP(AX$7,{0,0.8;4,1;11,1.2;21,1.5},2)-标准分上限*(1-IF(AX$7&lt;4,70%,100%)))/2+标准分上限*(1-IF(AX$7&lt;4,70%,100%)),
ROUND((AX$7-IFERROR(RANK(AX27,AX$8:AX$30),AX$7))/(AX$7-1)*(标准分上限*VLOOKUP(AX$7,{0,0.8;4,1;11,1.2;21,1.5},2)-标准分上限*(1-IF(AX$7&lt;4,70%,100%)))+标准分上限*(1-IF(AX$7&lt;4,70%,100%)),2)))</f>
        <v>-</v>
      </c>
      <c r="AE27" s="91" t="str">
        <f>IF(OR($A27="",AY27="-"),"-",
IF(AY$7=1,(标准分上限*VLOOKUP(AY$7,{0,0.8;4,1;11,1.2;21,1.5},2)-标准分上限*(1-IF(AY$7&lt;4,70%,100%)))/2+标准分上限*(1-IF(AY$7&lt;4,70%,100%)),
ROUND((AY$7-IFERROR(RANK(AY27,AY$8:AY$30),AY$7))/(AY$7-1)*(标准分上限*VLOOKUP(AY$7,{0,0.8;4,1;11,1.2;21,1.5},2)-标准分上限*(1-IF(AY$7&lt;4,70%,100%)))+标准分上限*(1-IF(AY$7&lt;4,70%,100%)),2)))</f>
        <v>-</v>
      </c>
      <c r="AF27" s="91" t="str">
        <f>IF(OR($A27="",AZ27="-"),"-",
IF(AZ$7=1,(标准分上限*VLOOKUP(AZ$7,{0,0.8;4,1;11,1.2;21,1.5},2)-标准分上限*(1-IF(AZ$7&lt;4,70%,100%)))/2+标准分上限*(1-IF(AZ$7&lt;4,70%,100%)),
ROUND((AZ$7-IFERROR(RANK(AZ27,AZ$8:AZ$30),AZ$7))/(AZ$7-1)*(标准分上限*VLOOKUP(AZ$7,{0,0.8;4,1;11,1.2;21,1.5},2)-标准分上限*(1-IF(AZ$7&lt;4,70%,100%)))+标准分上限*(1-IF(AZ$7&lt;4,70%,100%)),2)))</f>
        <v>-</v>
      </c>
      <c r="AG27" s="91" t="str">
        <f>IF(OR($A27="",BA27="-"),"-",
IF(BA$7=1,(标准分上限*VLOOKUP(BA$7,{0,0.8;4,1;11,1.2;21,1.5},2)-标准分上限*(1-IF(BA$7&lt;4,70%,100%)))/2+标准分上限*(1-IF(BA$7&lt;4,70%,100%)),
ROUND((BA$7-IFERROR(RANK(BA27,BA$8:BA$30),BA$7))/(BA$7-1)*(标准分上限*VLOOKUP(BA$7,{0,0.8;4,1;11,1.2;21,1.5},2)-标准分上限*(1-IF(BA$7&lt;4,70%,100%)))+标准分上限*(1-IF(BA$7&lt;4,70%,100%)),2)))</f>
        <v>-</v>
      </c>
      <c r="AH27" s="91" t="str">
        <f>IF(OR($A27="",BB27="-"),"-",
IF(BB$7=1,(标准分上限*VLOOKUP(BB$7,{0,0.8;4,1;11,1.2;21,1.5},2)-标准分上限*(1-IF(BB$7&lt;4,70%,100%)))/2+标准分上限*(1-IF(BB$7&lt;4,70%,100%)),
ROUND((BB$7-IFERROR(RANK(BB27,BB$8:BB$30),BB$7))/(BB$7-1)*(标准分上限*VLOOKUP(BB$7,{0,0.8;4,1;11,1.2;21,1.5},2)-标准分上限*(1-IF(BB$7&lt;4,70%,100%)))+标准分上限*(1-IF(BB$7&lt;4,70%,100%)),2)))</f>
        <v>-</v>
      </c>
      <c r="AI27" s="91" t="str">
        <f>IF(OR($A27="",BC27="-"),"-",
IF(BC$7=1,(标准分上限*VLOOKUP(BC$7,{0,0.8;4,1;11,1.2;21,1.5},2)-标准分上限*(1-IF(BC$7&lt;4,70%,100%)))/2+标准分上限*(1-IF(BC$7&lt;4,70%,100%)),
ROUND((BC$7-IFERROR(RANK(BC27,BC$8:BC$30),BC$7))/(BC$7-1)*(标准分上限*VLOOKUP(BC$7,{0,0.8;4,1;11,1.2;21,1.5},2)-标准分上限*(1-IF(BC$7&lt;4,70%,100%)))+标准分上限*(1-IF(BC$7&lt;4,70%,100%)),2)))</f>
        <v>-</v>
      </c>
      <c r="AJ27" s="91" t="str">
        <f>IF(OR($A27="",BD27="-"),"-",
IF(BD$7=1,(标准分上限*VLOOKUP(BD$7,{0,0.8;4,1;11,1.2;21,1.5},2)-标准分上限*(1-IF(BD$7&lt;4,70%,100%)))/2+标准分上限*(1-IF(BD$7&lt;4,70%,100%)),
ROUND((BD$7-IFERROR(RANK(BD27,BD$8:BD$30),BD$7))/(BD$7-1)*(标准分上限*VLOOKUP(BD$7,{0,0.8;4,1;11,1.2;21,1.5},2)-标准分上限*(1-IF(BD$7&lt;4,70%,100%)))+标准分上限*(1-IF(BD$7&lt;4,70%,100%)),2)))</f>
        <v>-</v>
      </c>
      <c r="AK27" s="91" t="str">
        <f>IF(OR($A27="",BE27="-"),"-",
IF(BE$7=1,(标准分上限*VLOOKUP(BE$7,{0,0.8;4,1;11,1.2;21,1.5},2)-标准分上限*(1-IF(BE$7&lt;4,70%,100%)))/2+标准分上限*(1-IF(BE$7&lt;4,70%,100%)),
ROUND((BE$7-IFERROR(RANK(BE27,BE$8:BE$30),BE$7))/(BE$7-1)*(标准分上限*VLOOKUP(BE$7,{0,0.8;4,1;11,1.2;21,1.5},2)-标准分上限*(1-IF(BE$7&lt;4,70%,100%)))+标准分上限*(1-IF(BE$7&lt;4,70%,100%)),2)))</f>
        <v>-</v>
      </c>
      <c r="AL27" s="91" t="str">
        <f>IF(OR($A27="",BF27="-"),"-",
IF(BF$7=1,(标准分上限*VLOOKUP(BF$7,{0,0.8;4,1;11,1.2;21,1.5},2)-标准分上限*(1-IF(BF$7&lt;4,70%,100%)))/2+标准分上限*(1-IF(BF$7&lt;4,70%,100%)),
ROUND((BF$7-IFERROR(RANK(BF27,BF$8:BF$30),BF$7))/(BF$7-1)*(标准分上限*VLOOKUP(BF$7,{0,0.8;4,1;11,1.2;21,1.5},2)-标准分上限*(1-IF(BF$7&lt;4,70%,100%)))+标准分上限*(1-IF(BF$7&lt;4,70%,100%)),2)))</f>
        <v>-</v>
      </c>
      <c r="AM27" s="91" t="str">
        <f>IF(OR($A27="",BG27="-"),"-",
IF(BG$7=1,(标准分上限*VLOOKUP(BG$7,{0,0.8;4,1;11,1.2;21,1.5},2)-标准分上限*(1-IF(BG$7&lt;4,70%,100%)))/2+标准分上限*(1-IF(BG$7&lt;4,70%,100%)),
ROUND((BG$7-IFERROR(RANK(BG27,BG$8:BG$30),BG$7))/(BG$7-1)*(标准分上限*VLOOKUP(BG$7,{0,0.8;4,1;11,1.2;21,1.5},2)-标准分上限*(1-IF(BG$7&lt;4,70%,100%)))+标准分上限*(1-IF(BG$7&lt;4,70%,100%)),2)))</f>
        <v>-</v>
      </c>
      <c r="AN27" s="91" t="str">
        <f>IF(OR($A27="",BH27="-"),"-",
IF(BH$7=1,(标准分上限*VLOOKUP(BH$7,{0,0.8;4,1;11,1.2;21,1.5},2)-标准分上限*(1-IF(BH$7&lt;4,70%,100%)))/2+标准分上限*(1-IF(BH$7&lt;4,70%,100%)),
ROUND((BH$7-IFERROR(RANK(BH27,BH$8:BH$30),BH$7))/(BH$7-1)*(标准分上限*VLOOKUP(BH$7,{0,0.8;4,1;11,1.2;21,1.5},2)-标准分上限*(1-IF(BH$7&lt;4,70%,100%)))+标准分上限*(1-IF(BH$7&lt;4,70%,100%)),2)))</f>
        <v>-</v>
      </c>
      <c r="AO27" s="91" t="str">
        <f>IF(OR($A27="",BI27="-"),"-",
IF(BI$7=1,(标准分上限*VLOOKUP(BI$7,{0,0.8;4,1;11,1.2;21,1.5},2)-标准分上限*(1-IF(BI$7&lt;4,70%,100%)))/2+标准分上限*(1-IF(BI$7&lt;4,70%,100%)),
ROUND((BI$7-IFERROR(RANK(BI27,BI$8:BI$30),BI$7))/(BI$7-1)*(标准分上限*VLOOKUP(BI$7,{0,0.8;4,1;11,1.2;21,1.5},2)-标准分上限*(1-IF(BI$7&lt;4,70%,100%)))+标准分上限*(1-IF(BI$7&lt;4,70%,100%)),2)))</f>
        <v>-</v>
      </c>
      <c r="AP27" s="91" t="str">
        <f>IF(OR($A27="",BJ27="-"),"-",
IF(BJ$7=1,(标准分上限*VLOOKUP(BJ$7,{0,0.8;4,1;11,1.2;21,1.5},2)-标准分上限*(1-IF(BJ$7&lt;4,70%,100%)))/2+标准分上限*(1-IF(BJ$7&lt;4,70%,100%)),
ROUND((BJ$7-IFERROR(RANK(BJ27,BJ$8:BJ$30),BJ$7))/(BJ$7-1)*(标准分上限*VLOOKUP(BJ$7,{0,0.8;4,1;11,1.2;21,1.5},2)-标准分上限*(1-IF(BJ$7&lt;4,70%,100%)))+标准分上限*(1-IF(BJ$7&lt;4,70%,100%)),2)))</f>
        <v>-</v>
      </c>
      <c r="AQ27" s="91" t="str">
        <f>IF(OR($A27="",BK27="-"),"-",
IF(BK$7=1,(标准分上限*VLOOKUP(BK$7,{0,0.8;4,1;11,1.2;21,1.5},2)-标准分上限*(1-IF(BK$7&lt;4,70%,100%)))/2+标准分上限*(1-IF(BK$7&lt;4,70%,100%)),
ROUND((BK$7-IFERROR(RANK(BK27,BK$8:BK$30),BK$7))/(BK$7-1)*(标准分上限*VLOOKUP(BK$7,{0,0.8;4,1;11,1.2;21,1.5},2)-标准分上限*(1-IF(BK$7&lt;4,70%,100%)))+标准分上限*(1-IF(BK$7&lt;4,70%,100%)),2)))</f>
        <v>-</v>
      </c>
      <c r="AR27" s="91" t="str">
        <f>IF(OR($A27="",BL27="-"),"-",
IF(BL$7=1,(标准分上限*VLOOKUP(BL$7,{0,0.8;4,1;11,1.2;21,1.5},2)-标准分上限*(1-IF(BL$7&lt;4,70%,100%)))/2+标准分上限*(1-IF(BL$7&lt;4,70%,100%)),
ROUND((BL$7-IFERROR(RANK(BL27,BL$8:BL$30),BL$7))/(BL$7-1)*(标准分上限*VLOOKUP(BL$7,{0,0.8;4,1;11,1.2;21,1.5},2)-标准分上限*(1-IF(BL$7&lt;4,70%,100%)))+标准分上限*(1-IF(BL$7&lt;4,70%,100%)),2)))</f>
        <v>-</v>
      </c>
      <c r="AS27" s="92" t="str">
        <f>IF(OR($A27="",BM27="-"),"-",
IF(BM$7=1,(标准分上限*VLOOKUP(BM$7,{0,0.8;4,1;11,1.2;21,1.5},2)-标准分上限*(1-IF(BM$7&lt;4,70%,100%)))/2+标准分上限*(1-IF(BM$7&lt;4,70%,100%)),
ROUND((BM$7-IFERROR(RANK(BM27,BM$8:BM$30),BM$7))/(BM$7-1)*(标准分上限*VLOOKUP(BM$7,{0,0.8;4,1;11,1.2;21,1.5},2)-标准分上限*(1-IF(BM$7&lt;4,70%,100%)))+标准分上限*(1-IF(BM$7&lt;4,70%,100%)),2)))</f>
        <v>-</v>
      </c>
      <c r="AT27" s="109" t="s">
        <v>291</v>
      </c>
      <c r="AU27" s="110" t="s">
        <v>291</v>
      </c>
      <c r="AV27" s="110" t="s">
        <v>291</v>
      </c>
      <c r="AW27" s="110" t="s">
        <v>291</v>
      </c>
      <c r="AX27" s="110" t="s">
        <v>291</v>
      </c>
      <c r="AY27" s="110" t="s">
        <v>291</v>
      </c>
      <c r="AZ27" s="110" t="s">
        <v>291</v>
      </c>
      <c r="BA27" s="110" t="s">
        <v>291</v>
      </c>
      <c r="BB27" s="110" t="s">
        <v>291</v>
      </c>
      <c r="BC27" s="110" t="s">
        <v>291</v>
      </c>
      <c r="BD27" s="110" t="s">
        <v>291</v>
      </c>
      <c r="BE27" s="110" t="s">
        <v>291</v>
      </c>
      <c r="BF27" s="110" t="s">
        <v>291</v>
      </c>
      <c r="BG27" s="110" t="s">
        <v>291</v>
      </c>
      <c r="BH27" s="110" t="s">
        <v>291</v>
      </c>
      <c r="BI27" s="110" t="s">
        <v>291</v>
      </c>
      <c r="BJ27" s="110" t="s">
        <v>291</v>
      </c>
      <c r="BK27" s="110" t="s">
        <v>291</v>
      </c>
      <c r="BL27" s="110" t="s">
        <v>291</v>
      </c>
      <c r="BM27" s="111" t="s">
        <v>291</v>
      </c>
    </row>
    <row r="28" spans="1:65" x14ac:dyDescent="0.15">
      <c r="A28" s="181" t="s">
        <v>276</v>
      </c>
      <c r="B28" s="31" t="s">
        <v>276</v>
      </c>
      <c r="C28" s="84" t="str">
        <f>IF(OR($A28="",$B28="-"),"-",
IF(B$7=1,(标准分上限*VLOOKUP(B$7,{0,0.8;4,1;11,1.2;21,1.5},2)-标准分上限*(1-IF(B$7&lt;4,70%,100%)))/2+标准分上限*(1-IF(B$7&lt;4,70%,100%)),
ROUND((B$7-$B28)/(B$7-1)*(标准分上限*VLOOKUP(B$7,{0,0.8;4,1;11,1.2;21,1.5},2)-标准分上限*(1-IF(B$7&lt;4,70%,100%)))+标准分上限*(1-IF(B$7&lt;4,70%,100%)),2)))</f>
        <v>-</v>
      </c>
      <c r="D28" s="85" t="str">
        <f t="shared" si="1"/>
        <v>-</v>
      </c>
      <c r="E28" s="86" t="str">
        <f t="shared" si="2"/>
        <v>-</v>
      </c>
      <c r="F28" s="87" t="str">
        <f t="shared" si="3"/>
        <v>-</v>
      </c>
      <c r="G28" s="88" t="str">
        <f t="shared" si="4"/>
        <v>-</v>
      </c>
      <c r="H28" s="88" t="str">
        <f t="shared" si="5"/>
        <v>-</v>
      </c>
      <c r="I28" s="88" t="str">
        <f t="shared" si="6"/>
        <v>-</v>
      </c>
      <c r="J28" s="88" t="str">
        <f t="shared" si="7"/>
        <v>-</v>
      </c>
      <c r="K28" s="88" t="str">
        <f t="shared" si="8"/>
        <v>-</v>
      </c>
      <c r="L28" s="88" t="str">
        <f t="shared" si="9"/>
        <v>-</v>
      </c>
      <c r="M28" s="88" t="str">
        <f t="shared" si="10"/>
        <v>-</v>
      </c>
      <c r="N28" s="88" t="str">
        <f t="shared" si="11"/>
        <v>-</v>
      </c>
      <c r="O28" s="88" t="str">
        <f t="shared" si="12"/>
        <v>-</v>
      </c>
      <c r="P28" s="88" t="str">
        <f t="shared" si="13"/>
        <v>-</v>
      </c>
      <c r="Q28" s="88" t="str">
        <f t="shared" si="14"/>
        <v>-</v>
      </c>
      <c r="R28" s="88" t="str">
        <f t="shared" si="15"/>
        <v>-</v>
      </c>
      <c r="S28" s="88" t="str">
        <f t="shared" si="16"/>
        <v>-</v>
      </c>
      <c r="T28" s="88" t="str">
        <f t="shared" si="17"/>
        <v>-</v>
      </c>
      <c r="U28" s="88" t="str">
        <f t="shared" si="18"/>
        <v>-</v>
      </c>
      <c r="V28" s="88" t="str">
        <f t="shared" si="19"/>
        <v>-</v>
      </c>
      <c r="W28" s="88" t="str">
        <f t="shared" si="20"/>
        <v>-</v>
      </c>
      <c r="X28" s="88" t="str">
        <f t="shared" si="21"/>
        <v>-</v>
      </c>
      <c r="Y28" s="89" t="str">
        <f t="shared" si="22"/>
        <v>-</v>
      </c>
      <c r="Z28" s="90" t="str">
        <f>IF(OR($A28="",AT28="-"),"-",
IF(AT$7=1,(标准分上限*VLOOKUP(AT$7,{0,0.8;4,1;11,1.2;21,1.5},2)-标准分上限*(1-IF(AT$7&lt;4,70%,100%)))/2+标准分上限*(1-IF(AT$7&lt;4,70%,100%)),
ROUND((AT$7-IFERROR(RANK(AT28,AT$8:AT$30),AT$7))/(AT$7-1)*(标准分上限*VLOOKUP(AT$7,{0,0.8;4,1;11,1.2;21,1.5},2)-标准分上限*(1-IF(AT$7&lt;4,70%,100%)))+标准分上限*(1-IF(AT$7&lt;4,70%,100%)),2)))</f>
        <v>-</v>
      </c>
      <c r="AA28" s="91" t="str">
        <f>IF(OR($A28="",AU28="-"),"-",
IF(AU$7=1,(标准分上限*VLOOKUP(AU$7,{0,0.8;4,1;11,1.2;21,1.5},2)-标准分上限*(1-IF(AU$7&lt;4,70%,100%)))/2+标准分上限*(1-IF(AU$7&lt;4,70%,100%)),
ROUND((AU$7-IFERROR(RANK(AU28,AU$8:AU$30),AU$7))/(AU$7-1)*(标准分上限*VLOOKUP(AU$7,{0,0.8;4,1;11,1.2;21,1.5},2)-标准分上限*(1-IF(AU$7&lt;4,70%,100%)))+标准分上限*(1-IF(AU$7&lt;4,70%,100%)),2)))</f>
        <v>-</v>
      </c>
      <c r="AB28" s="91" t="str">
        <f>IF(OR($A28="",AV28="-"),"-",
IF(AV$7=1,(标准分上限*VLOOKUP(AV$7,{0,0.8;4,1;11,1.2;21,1.5},2)-标准分上限*(1-IF(AV$7&lt;4,70%,100%)))/2+标准分上限*(1-IF(AV$7&lt;4,70%,100%)),
ROUND((AV$7-IFERROR(RANK(AV28,AV$8:AV$30),AV$7))/(AV$7-1)*(标准分上限*VLOOKUP(AV$7,{0,0.8;4,1;11,1.2;21,1.5},2)-标准分上限*(1-IF(AV$7&lt;4,70%,100%)))+标准分上限*(1-IF(AV$7&lt;4,70%,100%)),2)))</f>
        <v>-</v>
      </c>
      <c r="AC28" s="91" t="str">
        <f>IF(OR($A28="",AW28="-"),"-",
IF(AW$7=1,(标准分上限*VLOOKUP(AW$7,{0,0.8;4,1;11,1.2;21,1.5},2)-标准分上限*(1-IF(AW$7&lt;4,70%,100%)))/2+标准分上限*(1-IF(AW$7&lt;4,70%,100%)),
ROUND((AW$7-IFERROR(RANK(AW28,AW$8:AW$30),AW$7))/(AW$7-1)*(标准分上限*VLOOKUP(AW$7,{0,0.8;4,1;11,1.2;21,1.5},2)-标准分上限*(1-IF(AW$7&lt;4,70%,100%)))+标准分上限*(1-IF(AW$7&lt;4,70%,100%)),2)))</f>
        <v>-</v>
      </c>
      <c r="AD28" s="91" t="str">
        <f>IF(OR($A28="",AX28="-"),"-",
IF(AX$7=1,(标准分上限*VLOOKUP(AX$7,{0,0.8;4,1;11,1.2;21,1.5},2)-标准分上限*(1-IF(AX$7&lt;4,70%,100%)))/2+标准分上限*(1-IF(AX$7&lt;4,70%,100%)),
ROUND((AX$7-IFERROR(RANK(AX28,AX$8:AX$30),AX$7))/(AX$7-1)*(标准分上限*VLOOKUP(AX$7,{0,0.8;4,1;11,1.2;21,1.5},2)-标准分上限*(1-IF(AX$7&lt;4,70%,100%)))+标准分上限*(1-IF(AX$7&lt;4,70%,100%)),2)))</f>
        <v>-</v>
      </c>
      <c r="AE28" s="91" t="str">
        <f>IF(OR($A28="",AY28="-"),"-",
IF(AY$7=1,(标准分上限*VLOOKUP(AY$7,{0,0.8;4,1;11,1.2;21,1.5},2)-标准分上限*(1-IF(AY$7&lt;4,70%,100%)))/2+标准分上限*(1-IF(AY$7&lt;4,70%,100%)),
ROUND((AY$7-IFERROR(RANK(AY28,AY$8:AY$30),AY$7))/(AY$7-1)*(标准分上限*VLOOKUP(AY$7,{0,0.8;4,1;11,1.2;21,1.5},2)-标准分上限*(1-IF(AY$7&lt;4,70%,100%)))+标准分上限*(1-IF(AY$7&lt;4,70%,100%)),2)))</f>
        <v>-</v>
      </c>
      <c r="AF28" s="91" t="str">
        <f>IF(OR($A28="",AZ28="-"),"-",
IF(AZ$7=1,(标准分上限*VLOOKUP(AZ$7,{0,0.8;4,1;11,1.2;21,1.5},2)-标准分上限*(1-IF(AZ$7&lt;4,70%,100%)))/2+标准分上限*(1-IF(AZ$7&lt;4,70%,100%)),
ROUND((AZ$7-IFERROR(RANK(AZ28,AZ$8:AZ$30),AZ$7))/(AZ$7-1)*(标准分上限*VLOOKUP(AZ$7,{0,0.8;4,1;11,1.2;21,1.5},2)-标准分上限*(1-IF(AZ$7&lt;4,70%,100%)))+标准分上限*(1-IF(AZ$7&lt;4,70%,100%)),2)))</f>
        <v>-</v>
      </c>
      <c r="AG28" s="91" t="str">
        <f>IF(OR($A28="",BA28="-"),"-",
IF(BA$7=1,(标准分上限*VLOOKUP(BA$7,{0,0.8;4,1;11,1.2;21,1.5},2)-标准分上限*(1-IF(BA$7&lt;4,70%,100%)))/2+标准分上限*(1-IF(BA$7&lt;4,70%,100%)),
ROUND((BA$7-IFERROR(RANK(BA28,BA$8:BA$30),BA$7))/(BA$7-1)*(标准分上限*VLOOKUP(BA$7,{0,0.8;4,1;11,1.2;21,1.5},2)-标准分上限*(1-IF(BA$7&lt;4,70%,100%)))+标准分上限*(1-IF(BA$7&lt;4,70%,100%)),2)))</f>
        <v>-</v>
      </c>
      <c r="AH28" s="91" t="str">
        <f>IF(OR($A28="",BB28="-"),"-",
IF(BB$7=1,(标准分上限*VLOOKUP(BB$7,{0,0.8;4,1;11,1.2;21,1.5},2)-标准分上限*(1-IF(BB$7&lt;4,70%,100%)))/2+标准分上限*(1-IF(BB$7&lt;4,70%,100%)),
ROUND((BB$7-IFERROR(RANK(BB28,BB$8:BB$30),BB$7))/(BB$7-1)*(标准分上限*VLOOKUP(BB$7,{0,0.8;4,1;11,1.2;21,1.5},2)-标准分上限*(1-IF(BB$7&lt;4,70%,100%)))+标准分上限*(1-IF(BB$7&lt;4,70%,100%)),2)))</f>
        <v>-</v>
      </c>
      <c r="AI28" s="91" t="str">
        <f>IF(OR($A28="",BC28="-"),"-",
IF(BC$7=1,(标准分上限*VLOOKUP(BC$7,{0,0.8;4,1;11,1.2;21,1.5},2)-标准分上限*(1-IF(BC$7&lt;4,70%,100%)))/2+标准分上限*(1-IF(BC$7&lt;4,70%,100%)),
ROUND((BC$7-IFERROR(RANK(BC28,BC$8:BC$30),BC$7))/(BC$7-1)*(标准分上限*VLOOKUP(BC$7,{0,0.8;4,1;11,1.2;21,1.5},2)-标准分上限*(1-IF(BC$7&lt;4,70%,100%)))+标准分上限*(1-IF(BC$7&lt;4,70%,100%)),2)))</f>
        <v>-</v>
      </c>
      <c r="AJ28" s="91" t="str">
        <f>IF(OR($A28="",BD28="-"),"-",
IF(BD$7=1,(标准分上限*VLOOKUP(BD$7,{0,0.8;4,1;11,1.2;21,1.5},2)-标准分上限*(1-IF(BD$7&lt;4,70%,100%)))/2+标准分上限*(1-IF(BD$7&lt;4,70%,100%)),
ROUND((BD$7-IFERROR(RANK(BD28,BD$8:BD$30),BD$7))/(BD$7-1)*(标准分上限*VLOOKUP(BD$7,{0,0.8;4,1;11,1.2;21,1.5},2)-标准分上限*(1-IF(BD$7&lt;4,70%,100%)))+标准分上限*(1-IF(BD$7&lt;4,70%,100%)),2)))</f>
        <v>-</v>
      </c>
      <c r="AK28" s="91" t="str">
        <f>IF(OR($A28="",BE28="-"),"-",
IF(BE$7=1,(标准分上限*VLOOKUP(BE$7,{0,0.8;4,1;11,1.2;21,1.5},2)-标准分上限*(1-IF(BE$7&lt;4,70%,100%)))/2+标准分上限*(1-IF(BE$7&lt;4,70%,100%)),
ROUND((BE$7-IFERROR(RANK(BE28,BE$8:BE$30),BE$7))/(BE$7-1)*(标准分上限*VLOOKUP(BE$7,{0,0.8;4,1;11,1.2;21,1.5},2)-标准分上限*(1-IF(BE$7&lt;4,70%,100%)))+标准分上限*(1-IF(BE$7&lt;4,70%,100%)),2)))</f>
        <v>-</v>
      </c>
      <c r="AL28" s="91" t="str">
        <f>IF(OR($A28="",BF28="-"),"-",
IF(BF$7=1,(标准分上限*VLOOKUP(BF$7,{0,0.8;4,1;11,1.2;21,1.5},2)-标准分上限*(1-IF(BF$7&lt;4,70%,100%)))/2+标准分上限*(1-IF(BF$7&lt;4,70%,100%)),
ROUND((BF$7-IFERROR(RANK(BF28,BF$8:BF$30),BF$7))/(BF$7-1)*(标准分上限*VLOOKUP(BF$7,{0,0.8;4,1;11,1.2;21,1.5},2)-标准分上限*(1-IF(BF$7&lt;4,70%,100%)))+标准分上限*(1-IF(BF$7&lt;4,70%,100%)),2)))</f>
        <v>-</v>
      </c>
      <c r="AM28" s="91" t="str">
        <f>IF(OR($A28="",BG28="-"),"-",
IF(BG$7=1,(标准分上限*VLOOKUP(BG$7,{0,0.8;4,1;11,1.2;21,1.5},2)-标准分上限*(1-IF(BG$7&lt;4,70%,100%)))/2+标准分上限*(1-IF(BG$7&lt;4,70%,100%)),
ROUND((BG$7-IFERROR(RANK(BG28,BG$8:BG$30),BG$7))/(BG$7-1)*(标准分上限*VLOOKUP(BG$7,{0,0.8;4,1;11,1.2;21,1.5},2)-标准分上限*(1-IF(BG$7&lt;4,70%,100%)))+标准分上限*(1-IF(BG$7&lt;4,70%,100%)),2)))</f>
        <v>-</v>
      </c>
      <c r="AN28" s="91" t="str">
        <f>IF(OR($A28="",BH28="-"),"-",
IF(BH$7=1,(标准分上限*VLOOKUP(BH$7,{0,0.8;4,1;11,1.2;21,1.5},2)-标准分上限*(1-IF(BH$7&lt;4,70%,100%)))/2+标准分上限*(1-IF(BH$7&lt;4,70%,100%)),
ROUND((BH$7-IFERROR(RANK(BH28,BH$8:BH$30),BH$7))/(BH$7-1)*(标准分上限*VLOOKUP(BH$7,{0,0.8;4,1;11,1.2;21,1.5},2)-标准分上限*(1-IF(BH$7&lt;4,70%,100%)))+标准分上限*(1-IF(BH$7&lt;4,70%,100%)),2)))</f>
        <v>-</v>
      </c>
      <c r="AO28" s="91" t="str">
        <f>IF(OR($A28="",BI28="-"),"-",
IF(BI$7=1,(标准分上限*VLOOKUP(BI$7,{0,0.8;4,1;11,1.2;21,1.5},2)-标准分上限*(1-IF(BI$7&lt;4,70%,100%)))/2+标准分上限*(1-IF(BI$7&lt;4,70%,100%)),
ROUND((BI$7-IFERROR(RANK(BI28,BI$8:BI$30),BI$7))/(BI$7-1)*(标准分上限*VLOOKUP(BI$7,{0,0.8;4,1;11,1.2;21,1.5},2)-标准分上限*(1-IF(BI$7&lt;4,70%,100%)))+标准分上限*(1-IF(BI$7&lt;4,70%,100%)),2)))</f>
        <v>-</v>
      </c>
      <c r="AP28" s="91" t="str">
        <f>IF(OR($A28="",BJ28="-"),"-",
IF(BJ$7=1,(标准分上限*VLOOKUP(BJ$7,{0,0.8;4,1;11,1.2;21,1.5},2)-标准分上限*(1-IF(BJ$7&lt;4,70%,100%)))/2+标准分上限*(1-IF(BJ$7&lt;4,70%,100%)),
ROUND((BJ$7-IFERROR(RANK(BJ28,BJ$8:BJ$30),BJ$7))/(BJ$7-1)*(标准分上限*VLOOKUP(BJ$7,{0,0.8;4,1;11,1.2;21,1.5},2)-标准分上限*(1-IF(BJ$7&lt;4,70%,100%)))+标准分上限*(1-IF(BJ$7&lt;4,70%,100%)),2)))</f>
        <v>-</v>
      </c>
      <c r="AQ28" s="91" t="str">
        <f>IF(OR($A28="",BK28="-"),"-",
IF(BK$7=1,(标准分上限*VLOOKUP(BK$7,{0,0.8;4,1;11,1.2;21,1.5},2)-标准分上限*(1-IF(BK$7&lt;4,70%,100%)))/2+标准分上限*(1-IF(BK$7&lt;4,70%,100%)),
ROUND((BK$7-IFERROR(RANK(BK28,BK$8:BK$30),BK$7))/(BK$7-1)*(标准分上限*VLOOKUP(BK$7,{0,0.8;4,1;11,1.2;21,1.5},2)-标准分上限*(1-IF(BK$7&lt;4,70%,100%)))+标准分上限*(1-IF(BK$7&lt;4,70%,100%)),2)))</f>
        <v>-</v>
      </c>
      <c r="AR28" s="91" t="str">
        <f>IF(OR($A28="",BL28="-"),"-",
IF(BL$7=1,(标准分上限*VLOOKUP(BL$7,{0,0.8;4,1;11,1.2;21,1.5},2)-标准分上限*(1-IF(BL$7&lt;4,70%,100%)))/2+标准分上限*(1-IF(BL$7&lt;4,70%,100%)),
ROUND((BL$7-IFERROR(RANK(BL28,BL$8:BL$30),BL$7))/(BL$7-1)*(标准分上限*VLOOKUP(BL$7,{0,0.8;4,1;11,1.2;21,1.5},2)-标准分上限*(1-IF(BL$7&lt;4,70%,100%)))+标准分上限*(1-IF(BL$7&lt;4,70%,100%)),2)))</f>
        <v>-</v>
      </c>
      <c r="AS28" s="92" t="str">
        <f>IF(OR($A28="",BM28="-"),"-",
IF(BM$7=1,(标准分上限*VLOOKUP(BM$7,{0,0.8;4,1;11,1.2;21,1.5},2)-标准分上限*(1-IF(BM$7&lt;4,70%,100%)))/2+标准分上限*(1-IF(BM$7&lt;4,70%,100%)),
ROUND((BM$7-IFERROR(RANK(BM28,BM$8:BM$30),BM$7))/(BM$7-1)*(标准分上限*VLOOKUP(BM$7,{0,0.8;4,1;11,1.2;21,1.5},2)-标准分上限*(1-IF(BM$7&lt;4,70%,100%)))+标准分上限*(1-IF(BM$7&lt;4,70%,100%)),2)))</f>
        <v>-</v>
      </c>
      <c r="AT28" s="109" t="s">
        <v>291</v>
      </c>
      <c r="AU28" s="110" t="s">
        <v>291</v>
      </c>
      <c r="AV28" s="110" t="s">
        <v>291</v>
      </c>
      <c r="AW28" s="110" t="s">
        <v>291</v>
      </c>
      <c r="AX28" s="110" t="s">
        <v>291</v>
      </c>
      <c r="AY28" s="110" t="s">
        <v>291</v>
      </c>
      <c r="AZ28" s="110" t="s">
        <v>291</v>
      </c>
      <c r="BA28" s="110" t="s">
        <v>291</v>
      </c>
      <c r="BB28" s="110" t="s">
        <v>291</v>
      </c>
      <c r="BC28" s="110" t="s">
        <v>291</v>
      </c>
      <c r="BD28" s="110" t="s">
        <v>291</v>
      </c>
      <c r="BE28" s="110" t="s">
        <v>291</v>
      </c>
      <c r="BF28" s="110" t="s">
        <v>291</v>
      </c>
      <c r="BG28" s="110" t="s">
        <v>291</v>
      </c>
      <c r="BH28" s="110" t="s">
        <v>291</v>
      </c>
      <c r="BI28" s="110" t="s">
        <v>291</v>
      </c>
      <c r="BJ28" s="110" t="s">
        <v>291</v>
      </c>
      <c r="BK28" s="110" t="s">
        <v>291</v>
      </c>
      <c r="BL28" s="110" t="s">
        <v>291</v>
      </c>
      <c r="BM28" s="111" t="s">
        <v>291</v>
      </c>
    </row>
    <row r="29" spans="1:65" x14ac:dyDescent="0.15">
      <c r="A29" s="181" t="s">
        <v>276</v>
      </c>
      <c r="B29" s="31" t="s">
        <v>276</v>
      </c>
      <c r="C29" s="84" t="str">
        <f>IF(OR($A29="",$B29="-"),"-",
IF(B$7=1,(标准分上限*VLOOKUP(B$7,{0,0.8;4,1;11,1.2;21,1.5},2)-标准分上限*(1-IF(B$7&lt;4,70%,100%)))/2+标准分上限*(1-IF(B$7&lt;4,70%,100%)),
ROUND((B$7-$B29)/(B$7-1)*(标准分上限*VLOOKUP(B$7,{0,0.8;4,1;11,1.2;21,1.5},2)-标准分上限*(1-IF(B$7&lt;4,70%,100%)))+标准分上限*(1-IF(B$7&lt;4,70%,100%)),2)))</f>
        <v>-</v>
      </c>
      <c r="D29" s="85" t="str">
        <f t="shared" si="1"/>
        <v>-</v>
      </c>
      <c r="E29" s="86" t="str">
        <f t="shared" si="2"/>
        <v>-</v>
      </c>
      <c r="F29" s="87" t="str">
        <f t="shared" si="3"/>
        <v>-</v>
      </c>
      <c r="G29" s="88" t="str">
        <f t="shared" si="4"/>
        <v>-</v>
      </c>
      <c r="H29" s="88" t="str">
        <f t="shared" si="5"/>
        <v>-</v>
      </c>
      <c r="I29" s="88" t="str">
        <f t="shared" si="6"/>
        <v>-</v>
      </c>
      <c r="J29" s="88" t="str">
        <f t="shared" si="7"/>
        <v>-</v>
      </c>
      <c r="K29" s="88" t="str">
        <f t="shared" si="8"/>
        <v>-</v>
      </c>
      <c r="L29" s="88" t="str">
        <f t="shared" si="9"/>
        <v>-</v>
      </c>
      <c r="M29" s="88" t="str">
        <f t="shared" si="10"/>
        <v>-</v>
      </c>
      <c r="N29" s="88" t="str">
        <f t="shared" si="11"/>
        <v>-</v>
      </c>
      <c r="O29" s="88" t="str">
        <f t="shared" si="12"/>
        <v>-</v>
      </c>
      <c r="P29" s="88" t="str">
        <f t="shared" si="13"/>
        <v>-</v>
      </c>
      <c r="Q29" s="88" t="str">
        <f t="shared" si="14"/>
        <v>-</v>
      </c>
      <c r="R29" s="88" t="str">
        <f t="shared" si="15"/>
        <v>-</v>
      </c>
      <c r="S29" s="88" t="str">
        <f t="shared" si="16"/>
        <v>-</v>
      </c>
      <c r="T29" s="88" t="str">
        <f t="shared" si="17"/>
        <v>-</v>
      </c>
      <c r="U29" s="88" t="str">
        <f t="shared" si="18"/>
        <v>-</v>
      </c>
      <c r="V29" s="88" t="str">
        <f t="shared" si="19"/>
        <v>-</v>
      </c>
      <c r="W29" s="88" t="str">
        <f t="shared" si="20"/>
        <v>-</v>
      </c>
      <c r="X29" s="88" t="str">
        <f t="shared" si="21"/>
        <v>-</v>
      </c>
      <c r="Y29" s="89" t="str">
        <f t="shared" si="22"/>
        <v>-</v>
      </c>
      <c r="Z29" s="90" t="str">
        <f>IF(OR($A29="",AT29="-"),"-",
IF(AT$7=1,(标准分上限*VLOOKUP(AT$7,{0,0.8;4,1;11,1.2;21,1.5},2)-标准分上限*(1-IF(AT$7&lt;4,70%,100%)))/2+标准分上限*(1-IF(AT$7&lt;4,70%,100%)),
ROUND((AT$7-IFERROR(RANK(AT29,AT$8:AT$30),AT$7))/(AT$7-1)*(标准分上限*VLOOKUP(AT$7,{0,0.8;4,1;11,1.2;21,1.5},2)-标准分上限*(1-IF(AT$7&lt;4,70%,100%)))+标准分上限*(1-IF(AT$7&lt;4,70%,100%)),2)))</f>
        <v>-</v>
      </c>
      <c r="AA29" s="91" t="str">
        <f>IF(OR($A29="",AU29="-"),"-",
IF(AU$7=1,(标准分上限*VLOOKUP(AU$7,{0,0.8;4,1;11,1.2;21,1.5},2)-标准分上限*(1-IF(AU$7&lt;4,70%,100%)))/2+标准分上限*(1-IF(AU$7&lt;4,70%,100%)),
ROUND((AU$7-IFERROR(RANK(AU29,AU$8:AU$30),AU$7))/(AU$7-1)*(标准分上限*VLOOKUP(AU$7,{0,0.8;4,1;11,1.2;21,1.5},2)-标准分上限*(1-IF(AU$7&lt;4,70%,100%)))+标准分上限*(1-IF(AU$7&lt;4,70%,100%)),2)))</f>
        <v>-</v>
      </c>
      <c r="AB29" s="91" t="str">
        <f>IF(OR($A29="",AV29="-"),"-",
IF(AV$7=1,(标准分上限*VLOOKUP(AV$7,{0,0.8;4,1;11,1.2;21,1.5},2)-标准分上限*(1-IF(AV$7&lt;4,70%,100%)))/2+标准分上限*(1-IF(AV$7&lt;4,70%,100%)),
ROUND((AV$7-IFERROR(RANK(AV29,AV$8:AV$30),AV$7))/(AV$7-1)*(标准分上限*VLOOKUP(AV$7,{0,0.8;4,1;11,1.2;21,1.5},2)-标准分上限*(1-IF(AV$7&lt;4,70%,100%)))+标准分上限*(1-IF(AV$7&lt;4,70%,100%)),2)))</f>
        <v>-</v>
      </c>
      <c r="AC29" s="91" t="str">
        <f>IF(OR($A29="",AW29="-"),"-",
IF(AW$7=1,(标准分上限*VLOOKUP(AW$7,{0,0.8;4,1;11,1.2;21,1.5},2)-标准分上限*(1-IF(AW$7&lt;4,70%,100%)))/2+标准分上限*(1-IF(AW$7&lt;4,70%,100%)),
ROUND((AW$7-IFERROR(RANK(AW29,AW$8:AW$30),AW$7))/(AW$7-1)*(标准分上限*VLOOKUP(AW$7,{0,0.8;4,1;11,1.2;21,1.5},2)-标准分上限*(1-IF(AW$7&lt;4,70%,100%)))+标准分上限*(1-IF(AW$7&lt;4,70%,100%)),2)))</f>
        <v>-</v>
      </c>
      <c r="AD29" s="91" t="str">
        <f>IF(OR($A29="",AX29="-"),"-",
IF(AX$7=1,(标准分上限*VLOOKUP(AX$7,{0,0.8;4,1;11,1.2;21,1.5},2)-标准分上限*(1-IF(AX$7&lt;4,70%,100%)))/2+标准分上限*(1-IF(AX$7&lt;4,70%,100%)),
ROUND((AX$7-IFERROR(RANK(AX29,AX$8:AX$30),AX$7))/(AX$7-1)*(标准分上限*VLOOKUP(AX$7,{0,0.8;4,1;11,1.2;21,1.5},2)-标准分上限*(1-IF(AX$7&lt;4,70%,100%)))+标准分上限*(1-IF(AX$7&lt;4,70%,100%)),2)))</f>
        <v>-</v>
      </c>
      <c r="AE29" s="91" t="str">
        <f>IF(OR($A29="",AY29="-"),"-",
IF(AY$7=1,(标准分上限*VLOOKUP(AY$7,{0,0.8;4,1;11,1.2;21,1.5},2)-标准分上限*(1-IF(AY$7&lt;4,70%,100%)))/2+标准分上限*(1-IF(AY$7&lt;4,70%,100%)),
ROUND((AY$7-IFERROR(RANK(AY29,AY$8:AY$30),AY$7))/(AY$7-1)*(标准分上限*VLOOKUP(AY$7,{0,0.8;4,1;11,1.2;21,1.5},2)-标准分上限*(1-IF(AY$7&lt;4,70%,100%)))+标准分上限*(1-IF(AY$7&lt;4,70%,100%)),2)))</f>
        <v>-</v>
      </c>
      <c r="AF29" s="91" t="str">
        <f>IF(OR($A29="",AZ29="-"),"-",
IF(AZ$7=1,(标准分上限*VLOOKUP(AZ$7,{0,0.8;4,1;11,1.2;21,1.5},2)-标准分上限*(1-IF(AZ$7&lt;4,70%,100%)))/2+标准分上限*(1-IF(AZ$7&lt;4,70%,100%)),
ROUND((AZ$7-IFERROR(RANK(AZ29,AZ$8:AZ$30),AZ$7))/(AZ$7-1)*(标准分上限*VLOOKUP(AZ$7,{0,0.8;4,1;11,1.2;21,1.5},2)-标准分上限*(1-IF(AZ$7&lt;4,70%,100%)))+标准分上限*(1-IF(AZ$7&lt;4,70%,100%)),2)))</f>
        <v>-</v>
      </c>
      <c r="AG29" s="91" t="str">
        <f>IF(OR($A29="",BA29="-"),"-",
IF(BA$7=1,(标准分上限*VLOOKUP(BA$7,{0,0.8;4,1;11,1.2;21,1.5},2)-标准分上限*(1-IF(BA$7&lt;4,70%,100%)))/2+标准分上限*(1-IF(BA$7&lt;4,70%,100%)),
ROUND((BA$7-IFERROR(RANK(BA29,BA$8:BA$30),BA$7))/(BA$7-1)*(标准分上限*VLOOKUP(BA$7,{0,0.8;4,1;11,1.2;21,1.5},2)-标准分上限*(1-IF(BA$7&lt;4,70%,100%)))+标准分上限*(1-IF(BA$7&lt;4,70%,100%)),2)))</f>
        <v>-</v>
      </c>
      <c r="AH29" s="91" t="str">
        <f>IF(OR($A29="",BB29="-"),"-",
IF(BB$7=1,(标准分上限*VLOOKUP(BB$7,{0,0.8;4,1;11,1.2;21,1.5},2)-标准分上限*(1-IF(BB$7&lt;4,70%,100%)))/2+标准分上限*(1-IF(BB$7&lt;4,70%,100%)),
ROUND((BB$7-IFERROR(RANK(BB29,BB$8:BB$30),BB$7))/(BB$7-1)*(标准分上限*VLOOKUP(BB$7,{0,0.8;4,1;11,1.2;21,1.5},2)-标准分上限*(1-IF(BB$7&lt;4,70%,100%)))+标准分上限*(1-IF(BB$7&lt;4,70%,100%)),2)))</f>
        <v>-</v>
      </c>
      <c r="AI29" s="91" t="str">
        <f>IF(OR($A29="",BC29="-"),"-",
IF(BC$7=1,(标准分上限*VLOOKUP(BC$7,{0,0.8;4,1;11,1.2;21,1.5},2)-标准分上限*(1-IF(BC$7&lt;4,70%,100%)))/2+标准分上限*(1-IF(BC$7&lt;4,70%,100%)),
ROUND((BC$7-IFERROR(RANK(BC29,BC$8:BC$30),BC$7))/(BC$7-1)*(标准分上限*VLOOKUP(BC$7,{0,0.8;4,1;11,1.2;21,1.5},2)-标准分上限*(1-IF(BC$7&lt;4,70%,100%)))+标准分上限*(1-IF(BC$7&lt;4,70%,100%)),2)))</f>
        <v>-</v>
      </c>
      <c r="AJ29" s="91" t="str">
        <f>IF(OR($A29="",BD29="-"),"-",
IF(BD$7=1,(标准分上限*VLOOKUP(BD$7,{0,0.8;4,1;11,1.2;21,1.5},2)-标准分上限*(1-IF(BD$7&lt;4,70%,100%)))/2+标准分上限*(1-IF(BD$7&lt;4,70%,100%)),
ROUND((BD$7-IFERROR(RANK(BD29,BD$8:BD$30),BD$7))/(BD$7-1)*(标准分上限*VLOOKUP(BD$7,{0,0.8;4,1;11,1.2;21,1.5},2)-标准分上限*(1-IF(BD$7&lt;4,70%,100%)))+标准分上限*(1-IF(BD$7&lt;4,70%,100%)),2)))</f>
        <v>-</v>
      </c>
      <c r="AK29" s="91" t="str">
        <f>IF(OR($A29="",BE29="-"),"-",
IF(BE$7=1,(标准分上限*VLOOKUP(BE$7,{0,0.8;4,1;11,1.2;21,1.5},2)-标准分上限*(1-IF(BE$7&lt;4,70%,100%)))/2+标准分上限*(1-IF(BE$7&lt;4,70%,100%)),
ROUND((BE$7-IFERROR(RANK(BE29,BE$8:BE$30),BE$7))/(BE$7-1)*(标准分上限*VLOOKUP(BE$7,{0,0.8;4,1;11,1.2;21,1.5},2)-标准分上限*(1-IF(BE$7&lt;4,70%,100%)))+标准分上限*(1-IF(BE$7&lt;4,70%,100%)),2)))</f>
        <v>-</v>
      </c>
      <c r="AL29" s="91" t="str">
        <f>IF(OR($A29="",BF29="-"),"-",
IF(BF$7=1,(标准分上限*VLOOKUP(BF$7,{0,0.8;4,1;11,1.2;21,1.5},2)-标准分上限*(1-IF(BF$7&lt;4,70%,100%)))/2+标准分上限*(1-IF(BF$7&lt;4,70%,100%)),
ROUND((BF$7-IFERROR(RANK(BF29,BF$8:BF$30),BF$7))/(BF$7-1)*(标准分上限*VLOOKUP(BF$7,{0,0.8;4,1;11,1.2;21,1.5},2)-标准分上限*(1-IF(BF$7&lt;4,70%,100%)))+标准分上限*(1-IF(BF$7&lt;4,70%,100%)),2)))</f>
        <v>-</v>
      </c>
      <c r="AM29" s="91" t="str">
        <f>IF(OR($A29="",BG29="-"),"-",
IF(BG$7=1,(标准分上限*VLOOKUP(BG$7,{0,0.8;4,1;11,1.2;21,1.5},2)-标准分上限*(1-IF(BG$7&lt;4,70%,100%)))/2+标准分上限*(1-IF(BG$7&lt;4,70%,100%)),
ROUND((BG$7-IFERROR(RANK(BG29,BG$8:BG$30),BG$7))/(BG$7-1)*(标准分上限*VLOOKUP(BG$7,{0,0.8;4,1;11,1.2;21,1.5},2)-标准分上限*(1-IF(BG$7&lt;4,70%,100%)))+标准分上限*(1-IF(BG$7&lt;4,70%,100%)),2)))</f>
        <v>-</v>
      </c>
      <c r="AN29" s="91" t="str">
        <f>IF(OR($A29="",BH29="-"),"-",
IF(BH$7=1,(标准分上限*VLOOKUP(BH$7,{0,0.8;4,1;11,1.2;21,1.5},2)-标准分上限*(1-IF(BH$7&lt;4,70%,100%)))/2+标准分上限*(1-IF(BH$7&lt;4,70%,100%)),
ROUND((BH$7-IFERROR(RANK(BH29,BH$8:BH$30),BH$7))/(BH$7-1)*(标准分上限*VLOOKUP(BH$7,{0,0.8;4,1;11,1.2;21,1.5},2)-标准分上限*(1-IF(BH$7&lt;4,70%,100%)))+标准分上限*(1-IF(BH$7&lt;4,70%,100%)),2)))</f>
        <v>-</v>
      </c>
      <c r="AO29" s="91" t="str">
        <f>IF(OR($A29="",BI29="-"),"-",
IF(BI$7=1,(标准分上限*VLOOKUP(BI$7,{0,0.8;4,1;11,1.2;21,1.5},2)-标准分上限*(1-IF(BI$7&lt;4,70%,100%)))/2+标准分上限*(1-IF(BI$7&lt;4,70%,100%)),
ROUND((BI$7-IFERROR(RANK(BI29,BI$8:BI$30),BI$7))/(BI$7-1)*(标准分上限*VLOOKUP(BI$7,{0,0.8;4,1;11,1.2;21,1.5},2)-标准分上限*(1-IF(BI$7&lt;4,70%,100%)))+标准分上限*(1-IF(BI$7&lt;4,70%,100%)),2)))</f>
        <v>-</v>
      </c>
      <c r="AP29" s="91" t="str">
        <f>IF(OR($A29="",BJ29="-"),"-",
IF(BJ$7=1,(标准分上限*VLOOKUP(BJ$7,{0,0.8;4,1;11,1.2;21,1.5},2)-标准分上限*(1-IF(BJ$7&lt;4,70%,100%)))/2+标准分上限*(1-IF(BJ$7&lt;4,70%,100%)),
ROUND((BJ$7-IFERROR(RANK(BJ29,BJ$8:BJ$30),BJ$7))/(BJ$7-1)*(标准分上限*VLOOKUP(BJ$7,{0,0.8;4,1;11,1.2;21,1.5},2)-标准分上限*(1-IF(BJ$7&lt;4,70%,100%)))+标准分上限*(1-IF(BJ$7&lt;4,70%,100%)),2)))</f>
        <v>-</v>
      </c>
      <c r="AQ29" s="91" t="str">
        <f>IF(OR($A29="",BK29="-"),"-",
IF(BK$7=1,(标准分上限*VLOOKUP(BK$7,{0,0.8;4,1;11,1.2;21,1.5},2)-标准分上限*(1-IF(BK$7&lt;4,70%,100%)))/2+标准分上限*(1-IF(BK$7&lt;4,70%,100%)),
ROUND((BK$7-IFERROR(RANK(BK29,BK$8:BK$30),BK$7))/(BK$7-1)*(标准分上限*VLOOKUP(BK$7,{0,0.8;4,1;11,1.2;21,1.5},2)-标准分上限*(1-IF(BK$7&lt;4,70%,100%)))+标准分上限*(1-IF(BK$7&lt;4,70%,100%)),2)))</f>
        <v>-</v>
      </c>
      <c r="AR29" s="91" t="str">
        <f>IF(OR($A29="",BL29="-"),"-",
IF(BL$7=1,(标准分上限*VLOOKUP(BL$7,{0,0.8;4,1;11,1.2;21,1.5},2)-标准分上限*(1-IF(BL$7&lt;4,70%,100%)))/2+标准分上限*(1-IF(BL$7&lt;4,70%,100%)),
ROUND((BL$7-IFERROR(RANK(BL29,BL$8:BL$30),BL$7))/(BL$7-1)*(标准分上限*VLOOKUP(BL$7,{0,0.8;4,1;11,1.2;21,1.5},2)-标准分上限*(1-IF(BL$7&lt;4,70%,100%)))+标准分上限*(1-IF(BL$7&lt;4,70%,100%)),2)))</f>
        <v>-</v>
      </c>
      <c r="AS29" s="92" t="str">
        <f>IF(OR($A29="",BM29="-"),"-",
IF(BM$7=1,(标准分上限*VLOOKUP(BM$7,{0,0.8;4,1;11,1.2;21,1.5},2)-标准分上限*(1-IF(BM$7&lt;4,70%,100%)))/2+标准分上限*(1-IF(BM$7&lt;4,70%,100%)),
ROUND((BM$7-IFERROR(RANK(BM29,BM$8:BM$30),BM$7))/(BM$7-1)*(标准分上限*VLOOKUP(BM$7,{0,0.8;4,1;11,1.2;21,1.5},2)-标准分上限*(1-IF(BM$7&lt;4,70%,100%)))+标准分上限*(1-IF(BM$7&lt;4,70%,100%)),2)))</f>
        <v>-</v>
      </c>
      <c r="AT29" s="109" t="s">
        <v>291</v>
      </c>
      <c r="AU29" s="110" t="s">
        <v>291</v>
      </c>
      <c r="AV29" s="110" t="s">
        <v>291</v>
      </c>
      <c r="AW29" s="110" t="s">
        <v>291</v>
      </c>
      <c r="AX29" s="110" t="s">
        <v>291</v>
      </c>
      <c r="AY29" s="110" t="s">
        <v>291</v>
      </c>
      <c r="AZ29" s="110" t="s">
        <v>291</v>
      </c>
      <c r="BA29" s="110" t="s">
        <v>291</v>
      </c>
      <c r="BB29" s="110" t="s">
        <v>291</v>
      </c>
      <c r="BC29" s="110" t="s">
        <v>291</v>
      </c>
      <c r="BD29" s="110" t="s">
        <v>291</v>
      </c>
      <c r="BE29" s="110" t="s">
        <v>291</v>
      </c>
      <c r="BF29" s="110" t="s">
        <v>291</v>
      </c>
      <c r="BG29" s="110" t="s">
        <v>291</v>
      </c>
      <c r="BH29" s="110" t="s">
        <v>291</v>
      </c>
      <c r="BI29" s="110" t="s">
        <v>291</v>
      </c>
      <c r="BJ29" s="110" t="s">
        <v>291</v>
      </c>
      <c r="BK29" s="110" t="s">
        <v>291</v>
      </c>
      <c r="BL29" s="110" t="s">
        <v>291</v>
      </c>
      <c r="BM29" s="111" t="s">
        <v>291</v>
      </c>
    </row>
    <row r="30" spans="1:65" ht="12.75" thickBot="1" x14ac:dyDescent="0.2">
      <c r="A30" s="185" t="s">
        <v>276</v>
      </c>
      <c r="B30" s="32" t="s">
        <v>276</v>
      </c>
      <c r="C30" s="93" t="str">
        <f>IF(OR($A30="",$B30="-"),"-",
IF(B$7=1,(标准分上限*VLOOKUP(B$7,{0,0.8;4,1;11,1.2;21,1.5},2)-标准分上限*(1-IF(B$7&lt;4,70%,100%)))/2+标准分上限*(1-IF(B$7&lt;4,70%,100%)),
ROUND((B$7-$B30)/(B$7-1)*(标准分上限*VLOOKUP(B$7,{0,0.8;4,1;11,1.2;21,1.5},2)-标准分上限*(1-IF(B$7&lt;4,70%,100%)))+标准分上限*(1-IF(B$7&lt;4,70%,100%)),2)))</f>
        <v>-</v>
      </c>
      <c r="D30" s="94" t="str">
        <f t="shared" si="1"/>
        <v>-</v>
      </c>
      <c r="E30" s="95" t="str">
        <f t="shared" si="2"/>
        <v>-</v>
      </c>
      <c r="F30" s="96" t="str">
        <f t="shared" si="3"/>
        <v>-</v>
      </c>
      <c r="G30" s="97" t="str">
        <f t="shared" si="4"/>
        <v>-</v>
      </c>
      <c r="H30" s="97" t="str">
        <f t="shared" si="5"/>
        <v>-</v>
      </c>
      <c r="I30" s="97" t="str">
        <f t="shared" si="6"/>
        <v>-</v>
      </c>
      <c r="J30" s="97" t="str">
        <f t="shared" si="7"/>
        <v>-</v>
      </c>
      <c r="K30" s="97" t="str">
        <f t="shared" si="8"/>
        <v>-</v>
      </c>
      <c r="L30" s="97" t="str">
        <f t="shared" si="9"/>
        <v>-</v>
      </c>
      <c r="M30" s="97" t="str">
        <f t="shared" si="10"/>
        <v>-</v>
      </c>
      <c r="N30" s="97" t="str">
        <f t="shared" si="11"/>
        <v>-</v>
      </c>
      <c r="O30" s="97" t="str">
        <f t="shared" si="12"/>
        <v>-</v>
      </c>
      <c r="P30" s="97" t="str">
        <f t="shared" si="13"/>
        <v>-</v>
      </c>
      <c r="Q30" s="97" t="str">
        <f t="shared" si="14"/>
        <v>-</v>
      </c>
      <c r="R30" s="97" t="str">
        <f t="shared" si="15"/>
        <v>-</v>
      </c>
      <c r="S30" s="97" t="str">
        <f t="shared" si="16"/>
        <v>-</v>
      </c>
      <c r="T30" s="97" t="str">
        <f t="shared" si="17"/>
        <v>-</v>
      </c>
      <c r="U30" s="97" t="str">
        <f t="shared" si="18"/>
        <v>-</v>
      </c>
      <c r="V30" s="97" t="str">
        <f t="shared" si="19"/>
        <v>-</v>
      </c>
      <c r="W30" s="97" t="str">
        <f t="shared" si="20"/>
        <v>-</v>
      </c>
      <c r="X30" s="97" t="str">
        <f t="shared" si="21"/>
        <v>-</v>
      </c>
      <c r="Y30" s="98" t="str">
        <f t="shared" si="22"/>
        <v>-</v>
      </c>
      <c r="Z30" s="99" t="str">
        <f>IF(OR($A30="",AT30="-"),"-",
IF(AT$7=1,(标准分上限*VLOOKUP(AT$7,{0,0.8;4,1;11,1.2;21,1.5},2)-标准分上限*(1-IF(AT$7&lt;4,70%,100%)))/2+标准分上限*(1-IF(AT$7&lt;4,70%,100%)),
ROUND((AT$7-IFERROR(RANK(AT30,AT$8:AT$30),AT$7))/(AT$7-1)*(标准分上限*VLOOKUP(AT$7,{0,0.8;4,1;11,1.2;21,1.5},2)-标准分上限*(1-IF(AT$7&lt;4,70%,100%)))+标准分上限*(1-IF(AT$7&lt;4,70%,100%)),2)))</f>
        <v>-</v>
      </c>
      <c r="AA30" s="100" t="str">
        <f>IF(OR($A30="",AU30="-"),"-",
IF(AU$7=1,(标准分上限*VLOOKUP(AU$7,{0,0.8;4,1;11,1.2;21,1.5},2)-标准分上限*(1-IF(AU$7&lt;4,70%,100%)))/2+标准分上限*(1-IF(AU$7&lt;4,70%,100%)),
ROUND((AU$7-IFERROR(RANK(AU30,AU$8:AU$30),AU$7))/(AU$7-1)*(标准分上限*VLOOKUP(AU$7,{0,0.8;4,1;11,1.2;21,1.5},2)-标准分上限*(1-IF(AU$7&lt;4,70%,100%)))+标准分上限*(1-IF(AU$7&lt;4,70%,100%)),2)))</f>
        <v>-</v>
      </c>
      <c r="AB30" s="100" t="str">
        <f>IF(OR($A30="",AV30="-"),"-",
IF(AV$7=1,(标准分上限*VLOOKUP(AV$7,{0,0.8;4,1;11,1.2;21,1.5},2)-标准分上限*(1-IF(AV$7&lt;4,70%,100%)))/2+标准分上限*(1-IF(AV$7&lt;4,70%,100%)),
ROUND((AV$7-IFERROR(RANK(AV30,AV$8:AV$30),AV$7))/(AV$7-1)*(标准分上限*VLOOKUP(AV$7,{0,0.8;4,1;11,1.2;21,1.5},2)-标准分上限*(1-IF(AV$7&lt;4,70%,100%)))+标准分上限*(1-IF(AV$7&lt;4,70%,100%)),2)))</f>
        <v>-</v>
      </c>
      <c r="AC30" s="100" t="str">
        <f>IF(OR($A30="",AW30="-"),"-",
IF(AW$7=1,(标准分上限*VLOOKUP(AW$7,{0,0.8;4,1;11,1.2;21,1.5},2)-标准分上限*(1-IF(AW$7&lt;4,70%,100%)))/2+标准分上限*(1-IF(AW$7&lt;4,70%,100%)),
ROUND((AW$7-IFERROR(RANK(AW30,AW$8:AW$30),AW$7))/(AW$7-1)*(标准分上限*VLOOKUP(AW$7,{0,0.8;4,1;11,1.2;21,1.5},2)-标准分上限*(1-IF(AW$7&lt;4,70%,100%)))+标准分上限*(1-IF(AW$7&lt;4,70%,100%)),2)))</f>
        <v>-</v>
      </c>
      <c r="AD30" s="100" t="str">
        <f>IF(OR($A30="",AX30="-"),"-",
IF(AX$7=1,(标准分上限*VLOOKUP(AX$7,{0,0.8;4,1;11,1.2;21,1.5},2)-标准分上限*(1-IF(AX$7&lt;4,70%,100%)))/2+标准分上限*(1-IF(AX$7&lt;4,70%,100%)),
ROUND((AX$7-IFERROR(RANK(AX30,AX$8:AX$30),AX$7))/(AX$7-1)*(标准分上限*VLOOKUP(AX$7,{0,0.8;4,1;11,1.2;21,1.5},2)-标准分上限*(1-IF(AX$7&lt;4,70%,100%)))+标准分上限*(1-IF(AX$7&lt;4,70%,100%)),2)))</f>
        <v>-</v>
      </c>
      <c r="AE30" s="100" t="str">
        <f>IF(OR($A30="",AY30="-"),"-",
IF(AY$7=1,(标准分上限*VLOOKUP(AY$7,{0,0.8;4,1;11,1.2;21,1.5},2)-标准分上限*(1-IF(AY$7&lt;4,70%,100%)))/2+标准分上限*(1-IF(AY$7&lt;4,70%,100%)),
ROUND((AY$7-IFERROR(RANK(AY30,AY$8:AY$30),AY$7))/(AY$7-1)*(标准分上限*VLOOKUP(AY$7,{0,0.8;4,1;11,1.2;21,1.5},2)-标准分上限*(1-IF(AY$7&lt;4,70%,100%)))+标准分上限*(1-IF(AY$7&lt;4,70%,100%)),2)))</f>
        <v>-</v>
      </c>
      <c r="AF30" s="100" t="str">
        <f>IF(OR($A30="",AZ30="-"),"-",
IF(AZ$7=1,(标准分上限*VLOOKUP(AZ$7,{0,0.8;4,1;11,1.2;21,1.5},2)-标准分上限*(1-IF(AZ$7&lt;4,70%,100%)))/2+标准分上限*(1-IF(AZ$7&lt;4,70%,100%)),
ROUND((AZ$7-IFERROR(RANK(AZ30,AZ$8:AZ$30),AZ$7))/(AZ$7-1)*(标准分上限*VLOOKUP(AZ$7,{0,0.8;4,1;11,1.2;21,1.5},2)-标准分上限*(1-IF(AZ$7&lt;4,70%,100%)))+标准分上限*(1-IF(AZ$7&lt;4,70%,100%)),2)))</f>
        <v>-</v>
      </c>
      <c r="AG30" s="100" t="str">
        <f>IF(OR($A30="",BA30="-"),"-",
IF(BA$7=1,(标准分上限*VLOOKUP(BA$7,{0,0.8;4,1;11,1.2;21,1.5},2)-标准分上限*(1-IF(BA$7&lt;4,70%,100%)))/2+标准分上限*(1-IF(BA$7&lt;4,70%,100%)),
ROUND((BA$7-IFERROR(RANK(BA30,BA$8:BA$30),BA$7))/(BA$7-1)*(标准分上限*VLOOKUP(BA$7,{0,0.8;4,1;11,1.2;21,1.5},2)-标准分上限*(1-IF(BA$7&lt;4,70%,100%)))+标准分上限*(1-IF(BA$7&lt;4,70%,100%)),2)))</f>
        <v>-</v>
      </c>
      <c r="AH30" s="100" t="str">
        <f>IF(OR($A30="",BB30="-"),"-",
IF(BB$7=1,(标准分上限*VLOOKUP(BB$7,{0,0.8;4,1;11,1.2;21,1.5},2)-标准分上限*(1-IF(BB$7&lt;4,70%,100%)))/2+标准分上限*(1-IF(BB$7&lt;4,70%,100%)),
ROUND((BB$7-IFERROR(RANK(BB30,BB$8:BB$30),BB$7))/(BB$7-1)*(标准分上限*VLOOKUP(BB$7,{0,0.8;4,1;11,1.2;21,1.5},2)-标准分上限*(1-IF(BB$7&lt;4,70%,100%)))+标准分上限*(1-IF(BB$7&lt;4,70%,100%)),2)))</f>
        <v>-</v>
      </c>
      <c r="AI30" s="100" t="str">
        <f>IF(OR($A30="",BC30="-"),"-",
IF(BC$7=1,(标准分上限*VLOOKUP(BC$7,{0,0.8;4,1;11,1.2;21,1.5},2)-标准分上限*(1-IF(BC$7&lt;4,70%,100%)))/2+标准分上限*(1-IF(BC$7&lt;4,70%,100%)),
ROUND((BC$7-IFERROR(RANK(BC30,BC$8:BC$30),BC$7))/(BC$7-1)*(标准分上限*VLOOKUP(BC$7,{0,0.8;4,1;11,1.2;21,1.5},2)-标准分上限*(1-IF(BC$7&lt;4,70%,100%)))+标准分上限*(1-IF(BC$7&lt;4,70%,100%)),2)))</f>
        <v>-</v>
      </c>
      <c r="AJ30" s="100" t="str">
        <f>IF(OR($A30="",BD30="-"),"-",
IF(BD$7=1,(标准分上限*VLOOKUP(BD$7,{0,0.8;4,1;11,1.2;21,1.5},2)-标准分上限*(1-IF(BD$7&lt;4,70%,100%)))/2+标准分上限*(1-IF(BD$7&lt;4,70%,100%)),
ROUND((BD$7-IFERROR(RANK(BD30,BD$8:BD$30),BD$7))/(BD$7-1)*(标准分上限*VLOOKUP(BD$7,{0,0.8;4,1;11,1.2;21,1.5},2)-标准分上限*(1-IF(BD$7&lt;4,70%,100%)))+标准分上限*(1-IF(BD$7&lt;4,70%,100%)),2)))</f>
        <v>-</v>
      </c>
      <c r="AK30" s="100" t="str">
        <f>IF(OR($A30="",BE30="-"),"-",
IF(BE$7=1,(标准分上限*VLOOKUP(BE$7,{0,0.8;4,1;11,1.2;21,1.5},2)-标准分上限*(1-IF(BE$7&lt;4,70%,100%)))/2+标准分上限*(1-IF(BE$7&lt;4,70%,100%)),
ROUND((BE$7-IFERROR(RANK(BE30,BE$8:BE$30),BE$7))/(BE$7-1)*(标准分上限*VLOOKUP(BE$7,{0,0.8;4,1;11,1.2;21,1.5},2)-标准分上限*(1-IF(BE$7&lt;4,70%,100%)))+标准分上限*(1-IF(BE$7&lt;4,70%,100%)),2)))</f>
        <v>-</v>
      </c>
      <c r="AL30" s="100" t="str">
        <f>IF(OR($A30="",BF30="-"),"-",
IF(BF$7=1,(标准分上限*VLOOKUP(BF$7,{0,0.8;4,1;11,1.2;21,1.5},2)-标准分上限*(1-IF(BF$7&lt;4,70%,100%)))/2+标准分上限*(1-IF(BF$7&lt;4,70%,100%)),
ROUND((BF$7-IFERROR(RANK(BF30,BF$8:BF$30),BF$7))/(BF$7-1)*(标准分上限*VLOOKUP(BF$7,{0,0.8;4,1;11,1.2;21,1.5},2)-标准分上限*(1-IF(BF$7&lt;4,70%,100%)))+标准分上限*(1-IF(BF$7&lt;4,70%,100%)),2)))</f>
        <v>-</v>
      </c>
      <c r="AM30" s="100" t="str">
        <f>IF(OR($A30="",BG30="-"),"-",
IF(BG$7=1,(标准分上限*VLOOKUP(BG$7,{0,0.8;4,1;11,1.2;21,1.5},2)-标准分上限*(1-IF(BG$7&lt;4,70%,100%)))/2+标准分上限*(1-IF(BG$7&lt;4,70%,100%)),
ROUND((BG$7-IFERROR(RANK(BG30,BG$8:BG$30),BG$7))/(BG$7-1)*(标准分上限*VLOOKUP(BG$7,{0,0.8;4,1;11,1.2;21,1.5},2)-标准分上限*(1-IF(BG$7&lt;4,70%,100%)))+标准分上限*(1-IF(BG$7&lt;4,70%,100%)),2)))</f>
        <v>-</v>
      </c>
      <c r="AN30" s="100" t="str">
        <f>IF(OR($A30="",BH30="-"),"-",
IF(BH$7=1,(标准分上限*VLOOKUP(BH$7,{0,0.8;4,1;11,1.2;21,1.5},2)-标准分上限*(1-IF(BH$7&lt;4,70%,100%)))/2+标准分上限*(1-IF(BH$7&lt;4,70%,100%)),
ROUND((BH$7-IFERROR(RANK(BH30,BH$8:BH$30),BH$7))/(BH$7-1)*(标准分上限*VLOOKUP(BH$7,{0,0.8;4,1;11,1.2;21,1.5},2)-标准分上限*(1-IF(BH$7&lt;4,70%,100%)))+标准分上限*(1-IF(BH$7&lt;4,70%,100%)),2)))</f>
        <v>-</v>
      </c>
      <c r="AO30" s="100" t="str">
        <f>IF(OR($A30="",BI30="-"),"-",
IF(BI$7=1,(标准分上限*VLOOKUP(BI$7,{0,0.8;4,1;11,1.2;21,1.5},2)-标准分上限*(1-IF(BI$7&lt;4,70%,100%)))/2+标准分上限*(1-IF(BI$7&lt;4,70%,100%)),
ROUND((BI$7-IFERROR(RANK(BI30,BI$8:BI$30),BI$7))/(BI$7-1)*(标准分上限*VLOOKUP(BI$7,{0,0.8;4,1;11,1.2;21,1.5},2)-标准分上限*(1-IF(BI$7&lt;4,70%,100%)))+标准分上限*(1-IF(BI$7&lt;4,70%,100%)),2)))</f>
        <v>-</v>
      </c>
      <c r="AP30" s="100" t="str">
        <f>IF(OR($A30="",BJ30="-"),"-",
IF(BJ$7=1,(标准分上限*VLOOKUP(BJ$7,{0,0.8;4,1;11,1.2;21,1.5},2)-标准分上限*(1-IF(BJ$7&lt;4,70%,100%)))/2+标准分上限*(1-IF(BJ$7&lt;4,70%,100%)),
ROUND((BJ$7-IFERROR(RANK(BJ30,BJ$8:BJ$30),BJ$7))/(BJ$7-1)*(标准分上限*VLOOKUP(BJ$7,{0,0.8;4,1;11,1.2;21,1.5},2)-标准分上限*(1-IF(BJ$7&lt;4,70%,100%)))+标准分上限*(1-IF(BJ$7&lt;4,70%,100%)),2)))</f>
        <v>-</v>
      </c>
      <c r="AQ30" s="100" t="str">
        <f>IF(OR($A30="",BK30="-"),"-",
IF(BK$7=1,(标准分上限*VLOOKUP(BK$7,{0,0.8;4,1;11,1.2;21,1.5},2)-标准分上限*(1-IF(BK$7&lt;4,70%,100%)))/2+标准分上限*(1-IF(BK$7&lt;4,70%,100%)),
ROUND((BK$7-IFERROR(RANK(BK30,BK$8:BK$30),BK$7))/(BK$7-1)*(标准分上限*VLOOKUP(BK$7,{0,0.8;4,1;11,1.2;21,1.5},2)-标准分上限*(1-IF(BK$7&lt;4,70%,100%)))+标准分上限*(1-IF(BK$7&lt;4,70%,100%)),2)))</f>
        <v>-</v>
      </c>
      <c r="AR30" s="100" t="str">
        <f>IF(OR($A30="",BL30="-"),"-",
IF(BL$7=1,(标准分上限*VLOOKUP(BL$7,{0,0.8;4,1;11,1.2;21,1.5},2)-标准分上限*(1-IF(BL$7&lt;4,70%,100%)))/2+标准分上限*(1-IF(BL$7&lt;4,70%,100%)),
ROUND((BL$7-IFERROR(RANK(BL30,BL$8:BL$30),BL$7))/(BL$7-1)*(标准分上限*VLOOKUP(BL$7,{0,0.8;4,1;11,1.2;21,1.5},2)-标准分上限*(1-IF(BL$7&lt;4,70%,100%)))+标准分上限*(1-IF(BL$7&lt;4,70%,100%)),2)))</f>
        <v>-</v>
      </c>
      <c r="AS30" s="101" t="str">
        <f>IF(OR($A30="",BM30="-"),"-",
IF(BM$7=1,(标准分上限*VLOOKUP(BM$7,{0,0.8;4,1;11,1.2;21,1.5},2)-标准分上限*(1-IF(BM$7&lt;4,70%,100%)))/2+标准分上限*(1-IF(BM$7&lt;4,70%,100%)),
ROUND((BM$7-IFERROR(RANK(BM30,BM$8:BM$30),BM$7))/(BM$7-1)*(标准分上限*VLOOKUP(BM$7,{0,0.8;4,1;11,1.2;21,1.5},2)-标准分上限*(1-IF(BM$7&lt;4,70%,100%)))+标准分上限*(1-IF(BM$7&lt;4,70%,100%)),2)))</f>
        <v>-</v>
      </c>
      <c r="AT30" s="112" t="s">
        <v>291</v>
      </c>
      <c r="AU30" s="113" t="s">
        <v>291</v>
      </c>
      <c r="AV30" s="113" t="s">
        <v>291</v>
      </c>
      <c r="AW30" s="113" t="s">
        <v>291</v>
      </c>
      <c r="AX30" s="113" t="s">
        <v>291</v>
      </c>
      <c r="AY30" s="113" t="s">
        <v>291</v>
      </c>
      <c r="AZ30" s="113" t="s">
        <v>291</v>
      </c>
      <c r="BA30" s="113" t="s">
        <v>291</v>
      </c>
      <c r="BB30" s="113" t="s">
        <v>291</v>
      </c>
      <c r="BC30" s="113" t="s">
        <v>291</v>
      </c>
      <c r="BD30" s="113" t="s">
        <v>291</v>
      </c>
      <c r="BE30" s="113" t="s">
        <v>291</v>
      </c>
      <c r="BF30" s="113" t="s">
        <v>291</v>
      </c>
      <c r="BG30" s="113" t="s">
        <v>291</v>
      </c>
      <c r="BH30" s="113" t="s">
        <v>291</v>
      </c>
      <c r="BI30" s="113" t="s">
        <v>291</v>
      </c>
      <c r="BJ30" s="113" t="s">
        <v>291</v>
      </c>
      <c r="BK30" s="113" t="s">
        <v>291</v>
      </c>
      <c r="BL30" s="113" t="s">
        <v>291</v>
      </c>
      <c r="BM30" s="114" t="s">
        <v>291</v>
      </c>
    </row>
    <row r="31" spans="1:65" ht="12.75" thickTop="1" x14ac:dyDescent="0.15"/>
    <row r="32" spans="1:65" ht="18.75" customHeight="1" x14ac:dyDescent="0.15">
      <c r="A32" s="1" t="s">
        <v>378</v>
      </c>
    </row>
    <row r="33" spans="1:6" ht="18.75" customHeight="1" x14ac:dyDescent="0.15">
      <c r="A33" s="1" t="s">
        <v>380</v>
      </c>
      <c r="F33" s="1" t="s">
        <v>379</v>
      </c>
    </row>
    <row r="34" spans="1:6" ht="13.5" x14ac:dyDescent="0.15">
      <c r="B34" s="191"/>
      <c r="C34" s="192"/>
      <c r="D34" s="192"/>
      <c r="E34" s="192"/>
    </row>
  </sheetData>
  <mergeCells count="9">
    <mergeCell ref="B34:E34"/>
    <mergeCell ref="BD5:BD6"/>
    <mergeCell ref="BE5:BE6"/>
    <mergeCell ref="B4:E5"/>
    <mergeCell ref="A6:A7"/>
    <mergeCell ref="AJ5:AJ6"/>
    <mergeCell ref="AK5:AK6"/>
    <mergeCell ref="P5:P6"/>
    <mergeCell ref="Q5:Q6"/>
  </mergeCells>
  <phoneticPr fontId="4" type="noConversion"/>
  <conditionalFormatting sqref="D1:XFD33 A3:C33 A1:A2 A34:B34 A35:XFD1048576 F34:XFD34">
    <cfRule type="cellIs" dxfId="5" priority="8" operator="equal">
      <formula>"-"</formula>
    </cfRule>
  </conditionalFormatting>
  <conditionalFormatting sqref="B8:B30">
    <cfRule type="cellIs" dxfId="4" priority="1" operator="greaterThan">
      <formula>$D8</formula>
    </cfRule>
    <cfRule type="cellIs" dxfId="3" priority="2" operator="lessThan">
      <formula>$D8</formula>
    </cfRule>
  </conditionalFormatting>
  <dataValidations count="1">
    <dataValidation type="list" allowBlank="1" showInputMessage="1" showErrorMessage="1" sqref="A8:A30">
      <formula1>合作公司名录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9"/>
  <sheetViews>
    <sheetView tabSelected="1" zoomScaleNormal="100" workbookViewId="0">
      <pane xSplit="5" ySplit="6" topLeftCell="F7" activePane="bottomRight" state="frozen"/>
      <selection pane="topRight" activeCell="E1" sqref="E1"/>
      <selection pane="bottomLeft" activeCell="A7" sqref="A7"/>
      <selection pane="bottomRight" activeCell="H11" sqref="H11"/>
    </sheetView>
  </sheetViews>
  <sheetFormatPr defaultColWidth="9" defaultRowHeight="12" outlineLevelCol="1" x14ac:dyDescent="0.15"/>
  <cols>
    <col min="1" max="1" width="25.875" style="1" customWidth="1"/>
    <col min="2" max="2" width="6.5" style="1" customWidth="1"/>
    <col min="3" max="5" width="6.5" style="1" customWidth="1" outlineLevel="1"/>
    <col min="6" max="12" width="6.5" style="1" customWidth="1"/>
    <col min="13" max="19" width="6.5" style="1" customWidth="1" outlineLevel="1"/>
    <col min="20" max="20" width="6.5" style="1" customWidth="1"/>
    <col min="21" max="26" width="6.5" style="1" customWidth="1" outlineLevel="1"/>
    <col min="27" max="16384" width="9" style="1"/>
  </cols>
  <sheetData>
    <row r="1" spans="1:26" ht="21.6" customHeight="1" x14ac:dyDescent="0.15">
      <c r="A1" s="115" t="s">
        <v>387</v>
      </c>
      <c r="B1" s="116">
        <v>2012</v>
      </c>
      <c r="F1" s="117" t="s">
        <v>293</v>
      </c>
      <c r="G1" s="117"/>
      <c r="H1" s="122"/>
      <c r="I1" s="122"/>
      <c r="J1" s="122"/>
    </row>
    <row r="2" spans="1:26" ht="21.6" customHeight="1" x14ac:dyDescent="0.15">
      <c r="A2" s="115" t="s">
        <v>388</v>
      </c>
      <c r="B2" s="116" t="s">
        <v>389</v>
      </c>
    </row>
    <row r="3" spans="1:26" ht="25.9" customHeight="1" thickBot="1" x14ac:dyDescent="0.3">
      <c r="A3" s="118" t="str">
        <f>"附件二："&amp;B1&amp;"年"&amp;B2&amp;"季度"&amp;A5&amp;"合作公司综合及专业排名"</f>
        <v>附件二：2012年四季度江苏省合作公司综合及专业排名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</row>
    <row r="4" spans="1:26" ht="24.75" customHeight="1" thickTop="1" x14ac:dyDescent="0.15">
      <c r="A4" s="179" t="s">
        <v>273</v>
      </c>
      <c r="B4" s="205" t="str">
        <f>A5&amp;"
合作公司综合排名"</f>
        <v>江苏省
合作公司综合排名</v>
      </c>
      <c r="C4" s="206"/>
      <c r="D4" s="206"/>
      <c r="E4" s="207"/>
      <c r="F4" s="121" t="str">
        <f>A5&amp;"合作公司分专业排名"</f>
        <v>江苏省合作公司分专业排名</v>
      </c>
      <c r="G4" s="43"/>
      <c r="H4" s="43"/>
      <c r="I4" s="43"/>
      <c r="J4" s="43"/>
      <c r="K4" s="43"/>
      <c r="L4" s="123"/>
      <c r="M4" s="144" t="str">
        <f>A5&amp;"合作公司分专业排名标准分明细"</f>
        <v>江苏省合作公司分专业排名标准分明细</v>
      </c>
      <c r="N4" s="145"/>
      <c r="O4" s="145"/>
      <c r="P4" s="145"/>
      <c r="Q4" s="145"/>
      <c r="R4" s="145"/>
      <c r="S4" s="146"/>
      <c r="T4" s="162" t="str">
        <f>A5&amp;"合作公司分专业考核分数明细"</f>
        <v>江苏省合作公司分专业考核分数明细</v>
      </c>
      <c r="U4" s="12"/>
      <c r="V4" s="12"/>
      <c r="W4" s="12"/>
      <c r="X4" s="12"/>
      <c r="Y4" s="12"/>
      <c r="Z4" s="163"/>
    </row>
    <row r="5" spans="1:26" ht="35.25" customHeight="1" x14ac:dyDescent="0.15">
      <c r="A5" s="178" t="s">
        <v>383</v>
      </c>
      <c r="B5" s="208"/>
      <c r="C5" s="209"/>
      <c r="D5" s="209"/>
      <c r="E5" s="210"/>
      <c r="F5" s="45" t="s">
        <v>0</v>
      </c>
      <c r="G5" s="47" t="s">
        <v>1</v>
      </c>
      <c r="H5" s="175" t="s">
        <v>2</v>
      </c>
      <c r="I5" s="187" t="s">
        <v>3</v>
      </c>
      <c r="J5" s="48" t="s">
        <v>4</v>
      </c>
      <c r="K5" s="49" t="s">
        <v>5</v>
      </c>
      <c r="L5" s="124" t="s">
        <v>6</v>
      </c>
      <c r="M5" s="147" t="s">
        <v>0</v>
      </c>
      <c r="N5" s="148" t="s">
        <v>1</v>
      </c>
      <c r="O5" s="176" t="s">
        <v>2</v>
      </c>
      <c r="P5" s="149" t="s">
        <v>3</v>
      </c>
      <c r="Q5" s="150" t="s">
        <v>4</v>
      </c>
      <c r="R5" s="151" t="s">
        <v>5</v>
      </c>
      <c r="S5" s="152" t="s">
        <v>6</v>
      </c>
      <c r="T5" s="164" t="s">
        <v>0</v>
      </c>
      <c r="U5" s="15" t="s">
        <v>1</v>
      </c>
      <c r="V5" s="177" t="s">
        <v>2</v>
      </c>
      <c r="W5" s="186" t="s">
        <v>3</v>
      </c>
      <c r="X5" s="16" t="s">
        <v>4</v>
      </c>
      <c r="Y5" s="17" t="s">
        <v>5</v>
      </c>
      <c r="Z5" s="165" t="s">
        <v>6</v>
      </c>
    </row>
    <row r="6" spans="1:26" ht="45" customHeight="1" thickBot="1" x14ac:dyDescent="0.2">
      <c r="A6" s="119" t="s">
        <v>369</v>
      </c>
      <c r="B6" s="127" t="s">
        <v>287</v>
      </c>
      <c r="C6" s="127" t="s">
        <v>286</v>
      </c>
      <c r="D6" s="127" t="s">
        <v>377</v>
      </c>
      <c r="E6" s="128" t="s">
        <v>275</v>
      </c>
      <c r="F6" s="129" t="s">
        <v>280</v>
      </c>
      <c r="G6" s="130" t="s">
        <v>280</v>
      </c>
      <c r="H6" s="131" t="s">
        <v>280</v>
      </c>
      <c r="I6" s="131" t="s">
        <v>280</v>
      </c>
      <c r="J6" s="132" t="s">
        <v>280</v>
      </c>
      <c r="K6" s="133" t="s">
        <v>280</v>
      </c>
      <c r="L6" s="134" t="s">
        <v>280</v>
      </c>
      <c r="M6" s="188">
        <v>1.2</v>
      </c>
      <c r="N6" s="189">
        <v>1</v>
      </c>
      <c r="O6" s="189">
        <v>1</v>
      </c>
      <c r="P6" s="189">
        <v>1</v>
      </c>
      <c r="Q6" s="189">
        <v>1</v>
      </c>
      <c r="R6" s="189">
        <v>1.2</v>
      </c>
      <c r="S6" s="190">
        <v>1</v>
      </c>
      <c r="T6" s="166">
        <f t="shared" ref="T6:Z6" si="0">COUNTIF(T7:T25,"&gt;0")</f>
        <v>4</v>
      </c>
      <c r="U6" s="120">
        <f t="shared" si="0"/>
        <v>2</v>
      </c>
      <c r="V6" s="120">
        <f t="shared" si="0"/>
        <v>0</v>
      </c>
      <c r="W6" s="120">
        <f t="shared" si="0"/>
        <v>0</v>
      </c>
      <c r="X6" s="120">
        <f t="shared" si="0"/>
        <v>0</v>
      </c>
      <c r="Y6" s="120">
        <f t="shared" si="0"/>
        <v>1</v>
      </c>
      <c r="Z6" s="167">
        <f t="shared" si="0"/>
        <v>0</v>
      </c>
    </row>
    <row r="7" spans="1:26" x14ac:dyDescent="0.15">
      <c r="A7" s="180" t="s">
        <v>272</v>
      </c>
      <c r="B7" s="135">
        <v>1</v>
      </c>
      <c r="C7" s="136">
        <f>IF(OR($A7="",$B7="-"),"-",
IF(COUNTIF($B$7:$B$25,"&gt;0")=1,(标准分上限*VLOOKUP(COUNTIF($B$7:$B$25,"&gt;0"),{0,0.8;4,1;11,1.2;21,1.5},2)-标准分上限*(1-IF(COUNTIF($B$7:$B$25,"&gt;0")&lt;4,70%,100%)))/2+标准分上限*(1-IF(COUNTIF($B$7:$B$25,"&gt;0")&lt;4,70%,100%)),
ROUND((COUNTIF($B$7:$B$25,"&gt;0")-$B7)/(COUNTIF($B$7:$B$25,"&gt;0")-1)*(标准分上限*VLOOKUP(COUNTIF($B$7:$B$25,"&gt;0"),{0,0.8;4,1;11,1.2;21,1.5},2)-标准分上限*(1-IF(COUNTIF($B$7:$B$25,"&gt;0")&lt;4,70%,100%)))+标准分上限*(1-IF(COUNTIF($B$7:$B$25,"&gt;0")&lt;4,70%,100%)),2)))</f>
        <v>10</v>
      </c>
      <c r="D7" s="137">
        <f t="shared" ref="D7:D25" si="1">IFERROR(RANK($E7,$E$7:$E$25),"-")</f>
        <v>1</v>
      </c>
      <c r="E7" s="138">
        <f t="shared" ref="E7:E25" si="2">IF(A7="-","-",SUMPRODUCT($M$6:$S$6,$M7:$S7)/SUMIFS($M$6:$S$6,$M7:$S7,"&lt;&gt;-"))</f>
        <v>10</v>
      </c>
      <c r="F7" s="139">
        <f t="shared" ref="F7:F25" si="3">IFERROR(RANK(T7,T$7:T$25),"-")</f>
        <v>1</v>
      </c>
      <c r="G7" s="140" t="str">
        <f t="shared" ref="G7:G25" si="4">IFERROR(RANK(U7,U$7:U$25),"-")</f>
        <v>-</v>
      </c>
      <c r="H7" s="140" t="str">
        <f t="shared" ref="H7:H25" si="5">IFERROR(RANK(V7,V$7:V$25),"-")</f>
        <v>-</v>
      </c>
      <c r="I7" s="140" t="str">
        <f t="shared" ref="I7:I25" si="6">IFERROR(RANK(W7,W$7:W$25),"-")</f>
        <v>-</v>
      </c>
      <c r="J7" s="140" t="str">
        <f t="shared" ref="J7:J25" si="7">IFERROR(RANK(X7,X$7:X$25),"-")</f>
        <v>-</v>
      </c>
      <c r="K7" s="140" t="str">
        <f t="shared" ref="K7:K25" si="8">IFERROR(RANK(Y7,Y$7:Y$25),"-")</f>
        <v>-</v>
      </c>
      <c r="L7" s="141" t="str">
        <f t="shared" ref="L7:L25" si="9">IFERROR(RANK(Z7,Z$7:Z$25),"-")</f>
        <v>-</v>
      </c>
      <c r="M7" s="159">
        <f>IF(OR($A7="",T7="-"),"-",
IF(T$6=1,(标准分上限*VLOOKUP(T$6,{0,0.8;4,1;11,1.2;21,1.5},2)-标准分上限*(1-IF(T$6&lt;4,70%,100%)))/2+标准分上限*(1-IF(T$6&lt;4,70%,100%)),
ROUND((T$6-IFERROR(RANK(T7,T$7:T$25),T$6))/(T$6-1)*(标准分上限*VLOOKUP(T$6,{0,0.8;4,1;11,1.2;21,1.5},2)-标准分上限*(1-IF(T$6&lt;4,70%,100%)))+标准分上限*(1-IF(T$6&lt;4,70%,100%)),2)))</f>
        <v>10</v>
      </c>
      <c r="N7" s="160" t="str">
        <f>IF(OR($A7="",U7="-"),"-",
IF(U$6=1,(标准分上限*VLOOKUP(U$6,{0,0.8;4,1;11,1.2;21,1.5},2)-标准分上限*(1-IF(U$6&lt;4,70%,100%)))/2+标准分上限*(1-IF(U$6&lt;4,70%,100%)),
ROUND((U$6-IFERROR(RANK(U7,U$7:U$25),U$6))/(U$6-1)*(标准分上限*VLOOKUP(U$6,{0,0.8;4,1;11,1.2;21,1.5},2)-标准分上限*(1-IF(U$6&lt;4,70%,100%)))+标准分上限*(1-IF(U$6&lt;4,70%,100%)),2)))</f>
        <v>-</v>
      </c>
      <c r="O7" s="160" t="str">
        <f>IF(OR($A7="",V7="-"),"-",
IF(V$6=1,(标准分上限*VLOOKUP(V$6,{0,0.8;4,1;11,1.2;21,1.5},2)-标准分上限*(1-IF(V$6&lt;4,70%,100%)))/2+标准分上限*(1-IF(V$6&lt;4,70%,100%)),
ROUND((V$6-IFERROR(RANK(V7,V$7:V$25),V$6))/(V$6-1)*(标准分上限*VLOOKUP(V$6,{0,0.8;4,1;11,1.2;21,1.5},2)-标准分上限*(1-IF(V$6&lt;4,70%,100%)))+标准分上限*(1-IF(V$6&lt;4,70%,100%)),2)))</f>
        <v>-</v>
      </c>
      <c r="P7" s="160" t="str">
        <f>IF(OR($A7="",W7="-"),"-",
IF(W$6=1,(标准分上限*VLOOKUP(W$6,{0,0.8;4,1;11,1.2;21,1.5},2)-标准分上限*(1-IF(W$6&lt;4,70%,100%)))/2+标准分上限*(1-IF(W$6&lt;4,70%,100%)),
ROUND((W$6-IFERROR(RANK(W7,W$7:W$25),W$6))/(W$6-1)*(标准分上限*VLOOKUP(W$6,{0,0.8;4,1;11,1.2;21,1.5},2)-标准分上限*(1-IF(W$6&lt;4,70%,100%)))+标准分上限*(1-IF(W$6&lt;4,70%,100%)),2)))</f>
        <v>-</v>
      </c>
      <c r="Q7" s="160" t="str">
        <f>IF(OR($A7="",X7="-"),"-",
IF(X$6=1,(标准分上限*VLOOKUP(X$6,{0,0.8;4,1;11,1.2;21,1.5},2)-标准分上限*(1-IF(X$6&lt;4,70%,100%)))/2+标准分上限*(1-IF(X$6&lt;4,70%,100%)),
ROUND((X$6-IFERROR(RANK(X7,X$7:X$25),X$6))/(X$6-1)*(标准分上限*VLOOKUP(X$6,{0,0.8;4,1;11,1.2;21,1.5},2)-标准分上限*(1-IF(X$6&lt;4,70%,100%)))+标准分上限*(1-IF(X$6&lt;4,70%,100%)),2)))</f>
        <v>-</v>
      </c>
      <c r="R7" s="160" t="str">
        <f>IF(OR($A7="",Y7="-"),"-",
IF(Y$6=1,(标准分上限*VLOOKUP(Y$6,{0,0.8;4,1;11,1.2;21,1.5},2)-标准分上限*(1-IF(Y$6&lt;4,70%,100%)))/2+标准分上限*(1-IF(Y$6&lt;4,70%,100%)),
ROUND((Y$6-IFERROR(RANK(Y7,Y$7:Y$25),Y$6))/(Y$6-1)*(标准分上限*VLOOKUP(Y$6,{0,0.8;4,1;11,1.2;21,1.5},2)-标准分上限*(1-IF(Y$6&lt;4,70%,100%)))+标准分上限*(1-IF(Y$6&lt;4,70%,100%)),2)))</f>
        <v>-</v>
      </c>
      <c r="S7" s="161" t="str">
        <f>IF(OR($A7="",Z7="-"),"-",
IF(Z$6=1,(标准分上限*VLOOKUP(Z$6,{0,0.8;4,1;11,1.2;21,1.5},2)-标准分上限*(1-IF(Z$6&lt;4,70%,100%)))/2+标准分上限*(1-IF(Z$6&lt;4,70%,100%)),
ROUND((Z$6-IFERROR(RANK(Z7,Z$7:Z$25),Z$6))/(Z$6-1)*(标准分上限*VLOOKUP(Z$6,{0,0.8;4,1;11,1.2;21,1.5},2)-标准分上限*(1-IF(Z$6&lt;4,70%,100%)))+标准分上限*(1-IF(Z$6&lt;4,70%,100%)),2)))</f>
        <v>-</v>
      </c>
      <c r="T7" s="110">
        <v>82</v>
      </c>
      <c r="U7" s="110" t="s">
        <v>280</v>
      </c>
      <c r="V7" s="110" t="s">
        <v>280</v>
      </c>
      <c r="W7" s="110" t="s">
        <v>280</v>
      </c>
      <c r="X7" s="110" t="s">
        <v>280</v>
      </c>
      <c r="Y7" s="110" t="s">
        <v>280</v>
      </c>
      <c r="Z7" s="110" t="s">
        <v>280</v>
      </c>
    </row>
    <row r="8" spans="1:26" x14ac:dyDescent="0.15">
      <c r="A8" s="181" t="s">
        <v>382</v>
      </c>
      <c r="B8" s="104">
        <v>5</v>
      </c>
      <c r="C8" s="84">
        <f>IF(OR($A8="",$B8="-"),"-",
IF(COUNTIF($B$7:$B$25,"&gt;0")=1,(标准分上限*VLOOKUP(COUNTIF($B$7:$B$25,"&gt;0"),{0,0.8;4,1;11,1.2;21,1.5},2)-标准分上限*(1-IF(COUNTIF($B$7:$B$25,"&gt;0")&lt;4,70%,100%)))/2+标准分上限*(1-IF(COUNTIF($B$7:$B$25,"&gt;0")&lt;4,70%,100%)),
ROUND((COUNTIF($B$7:$B$25,"&gt;0")-$B8)/(COUNTIF($B$7:$B$25,"&gt;0")-1)*(标准分上限*VLOOKUP(COUNTIF($B$7:$B$25,"&gt;0"),{0,0.8;4,1;11,1.2;21,1.5},2)-标准分上限*(1-IF(COUNTIF($B$7:$B$25,"&gt;0")&lt;4,70%,100%)))+标准分上限*(1-IF(COUNTIF($B$7:$B$25,"&gt;0")&lt;4,70%,100%)),2)))</f>
        <v>0</v>
      </c>
      <c r="D8" s="85">
        <f t="shared" si="1"/>
        <v>5</v>
      </c>
      <c r="E8" s="86">
        <f t="shared" si="2"/>
        <v>0</v>
      </c>
      <c r="F8" s="87">
        <f t="shared" si="3"/>
        <v>4</v>
      </c>
      <c r="G8" s="88" t="str">
        <f t="shared" si="4"/>
        <v>-</v>
      </c>
      <c r="H8" s="88" t="str">
        <f t="shared" si="5"/>
        <v>-</v>
      </c>
      <c r="I8" s="88" t="str">
        <f t="shared" si="6"/>
        <v>-</v>
      </c>
      <c r="J8" s="88" t="str">
        <f t="shared" si="7"/>
        <v>-</v>
      </c>
      <c r="K8" s="88" t="str">
        <f t="shared" si="8"/>
        <v>-</v>
      </c>
      <c r="L8" s="125" t="str">
        <f t="shared" si="9"/>
        <v>-</v>
      </c>
      <c r="M8" s="153">
        <f>IF(OR($A8="",T8="-"),"-",
IF(T$6=1,(标准分上限*VLOOKUP(T$6,{0,0.8;4,1;11,1.2;21,1.5},2)-标准分上限*(1-IF(T$6&lt;4,70%,100%)))/2+标准分上限*(1-IF(T$6&lt;4,70%,100%)),
ROUND((T$6-IFERROR(RANK(T8,T$7:T$25),T$6))/(T$6-1)*(标准分上限*VLOOKUP(T$6,{0,0.8;4,1;11,1.2;21,1.5},2)-标准分上限*(1-IF(T$6&lt;4,70%,100%)))+标准分上限*(1-IF(T$6&lt;4,70%,100%)),2)))</f>
        <v>0</v>
      </c>
      <c r="N8" s="154" t="str">
        <f>IF(OR($A8="",U8="-"),"-",
IF(U$6=1,(标准分上限*VLOOKUP(U$6,{0,0.8;4,1;11,1.2;21,1.5},2)-标准分上限*(1-IF(U$6&lt;4,70%,100%)))/2+标准分上限*(1-IF(U$6&lt;4,70%,100%)),
ROUND((U$6-IFERROR(RANK(U8,U$7:U$25),U$6))/(U$6-1)*(标准分上限*VLOOKUP(U$6,{0,0.8;4,1;11,1.2;21,1.5},2)-标准分上限*(1-IF(U$6&lt;4,70%,100%)))+标准分上限*(1-IF(U$6&lt;4,70%,100%)),2)))</f>
        <v>-</v>
      </c>
      <c r="O8" s="154" t="str">
        <f>IF(OR($A8="",V8="-"),"-",
IF(V$6=1,(标准分上限*VLOOKUP(V$6,{0,0.8;4,1;11,1.2;21,1.5},2)-标准分上限*(1-IF(V$6&lt;4,70%,100%)))/2+标准分上限*(1-IF(V$6&lt;4,70%,100%)),
ROUND((V$6-IFERROR(RANK(V8,V$7:V$25),V$6))/(V$6-1)*(标准分上限*VLOOKUP(V$6,{0,0.8;4,1;11,1.2;21,1.5},2)-标准分上限*(1-IF(V$6&lt;4,70%,100%)))+标准分上限*(1-IF(V$6&lt;4,70%,100%)),2)))</f>
        <v>-</v>
      </c>
      <c r="P8" s="154" t="str">
        <f>IF(OR($A8="",W8="-"),"-",
IF(W$6=1,(标准分上限*VLOOKUP(W$6,{0,0.8;4,1;11,1.2;21,1.5},2)-标准分上限*(1-IF(W$6&lt;4,70%,100%)))/2+标准分上限*(1-IF(W$6&lt;4,70%,100%)),
ROUND((W$6-IFERROR(RANK(W8,W$7:W$25),W$6))/(W$6-1)*(标准分上限*VLOOKUP(W$6,{0,0.8;4,1;11,1.2;21,1.5},2)-标准分上限*(1-IF(W$6&lt;4,70%,100%)))+标准分上限*(1-IF(W$6&lt;4,70%,100%)),2)))</f>
        <v>-</v>
      </c>
      <c r="Q8" s="154" t="str">
        <f>IF(OR($A8="",X8="-"),"-",
IF(X$6=1,(标准分上限*VLOOKUP(X$6,{0,0.8;4,1;11,1.2;21,1.5},2)-标准分上限*(1-IF(X$6&lt;4,70%,100%)))/2+标准分上限*(1-IF(X$6&lt;4,70%,100%)),
ROUND((X$6-IFERROR(RANK(X8,X$7:X$25),X$6))/(X$6-1)*(标准分上限*VLOOKUP(X$6,{0,0.8;4,1;11,1.2;21,1.5},2)-标准分上限*(1-IF(X$6&lt;4,70%,100%)))+标准分上限*(1-IF(X$6&lt;4,70%,100%)),2)))</f>
        <v>-</v>
      </c>
      <c r="R8" s="154" t="str">
        <f>IF(OR($A8="",Y8="-"),"-",
IF(Y$6=1,(标准分上限*VLOOKUP(Y$6,{0,0.8;4,1;11,1.2;21,1.5},2)-标准分上限*(1-IF(Y$6&lt;4,70%,100%)))/2+标准分上限*(1-IF(Y$6&lt;4,70%,100%)),
ROUND((Y$6-IFERROR(RANK(Y8,Y$7:Y$25),Y$6))/(Y$6-1)*(标准分上限*VLOOKUP(Y$6,{0,0.8;4,1;11,1.2;21,1.5},2)-标准分上限*(1-IF(Y$6&lt;4,70%,100%)))+标准分上限*(1-IF(Y$6&lt;4,70%,100%)),2)))</f>
        <v>-</v>
      </c>
      <c r="S8" s="155" t="str">
        <f>IF(OR($A8="",Z8="-"),"-",
IF(Z$6=1,(标准分上限*VLOOKUP(Z$6,{0,0.8;4,1;11,1.2;21,1.5},2)-标准分上限*(1-IF(Z$6&lt;4,70%,100%)))/2+标准分上限*(1-IF(Z$6&lt;4,70%,100%)),
ROUND((Z$6-IFERROR(RANK(Z8,Z$7:Z$25),Z$6))/(Z$6-1)*(标准分上限*VLOOKUP(Z$6,{0,0.8;4,1;11,1.2;21,1.5},2)-标准分上限*(1-IF(Z$6&lt;4,70%,100%)))+标准分上限*(1-IF(Z$6&lt;4,70%,100%)),2)))</f>
        <v>-</v>
      </c>
      <c r="T8" s="110">
        <v>78.599999999999994</v>
      </c>
      <c r="U8" s="110" t="s">
        <v>280</v>
      </c>
      <c r="V8" s="110" t="s">
        <v>280</v>
      </c>
      <c r="W8" s="110" t="s">
        <v>280</v>
      </c>
      <c r="X8" s="110" t="s">
        <v>280</v>
      </c>
      <c r="Y8" s="110" t="s">
        <v>280</v>
      </c>
      <c r="Z8" s="110" t="s">
        <v>280</v>
      </c>
    </row>
    <row r="9" spans="1:26" x14ac:dyDescent="0.15">
      <c r="A9" s="181" t="s">
        <v>384</v>
      </c>
      <c r="B9" s="104">
        <v>4</v>
      </c>
      <c r="C9" s="84">
        <f>IF(OR($A9="",$B9="-"),"-",
IF(COUNTIF($B$7:$B$25,"&gt;0")=1,(标准分上限*VLOOKUP(COUNTIF($B$7:$B$25,"&gt;0"),{0,0.8;4,1;11,1.2;21,1.5},2)-标准分上限*(1-IF(COUNTIF($B$7:$B$25,"&gt;0")&lt;4,70%,100%)))/2+标准分上限*(1-IF(COUNTIF($B$7:$B$25,"&gt;0")&lt;4,70%,100%)),
ROUND((COUNTIF($B$7:$B$25,"&gt;0")-$B9)/(COUNTIF($B$7:$B$25,"&gt;0")-1)*(标准分上限*VLOOKUP(COUNTIF($B$7:$B$25,"&gt;0"),{0,0.8;4,1;11,1.2;21,1.5},2)-标准分上限*(1-IF(COUNTIF($B$7:$B$25,"&gt;0")&lt;4,70%,100%)))+标准分上限*(1-IF(COUNTIF($B$7:$B$25,"&gt;0")&lt;4,70%,100%)),2)))</f>
        <v>2.5</v>
      </c>
      <c r="D9" s="85">
        <f t="shared" si="1"/>
        <v>4</v>
      </c>
      <c r="E9" s="86">
        <f t="shared" si="2"/>
        <v>3.9988235294117644</v>
      </c>
      <c r="F9" s="87">
        <f t="shared" si="3"/>
        <v>3</v>
      </c>
      <c r="G9" s="88">
        <f t="shared" si="4"/>
        <v>2</v>
      </c>
      <c r="H9" s="88" t="str">
        <f t="shared" si="5"/>
        <v>-</v>
      </c>
      <c r="I9" s="88" t="str">
        <f t="shared" si="6"/>
        <v>-</v>
      </c>
      <c r="J9" s="88" t="str">
        <f t="shared" si="7"/>
        <v>-</v>
      </c>
      <c r="K9" s="88">
        <f t="shared" si="8"/>
        <v>1</v>
      </c>
      <c r="L9" s="125" t="str">
        <f t="shared" si="9"/>
        <v>-</v>
      </c>
      <c r="M9" s="153">
        <f>IF(OR($A9="",T9="-"),"-",
IF(T$6=1,(标准分上限*VLOOKUP(T$6,{0,0.8;4,1;11,1.2;21,1.5},2)-标准分上限*(1-IF(T$6&lt;4,70%,100%)))/2+标准分上限*(1-IF(T$6&lt;4,70%,100%)),
ROUND((T$6-IFERROR(RANK(T9,T$7:T$25),T$6))/(T$6-1)*(标准分上限*VLOOKUP(T$6,{0,0.8;4,1;11,1.2;21,1.5},2)-标准分上限*(1-IF(T$6&lt;4,70%,100%)))+标准分上限*(1-IF(T$6&lt;4,70%,100%)),2)))</f>
        <v>3.33</v>
      </c>
      <c r="N9" s="154">
        <f>IF(OR($A9="",U9="-"),"-",
IF(U$6=1,(标准分上限*VLOOKUP(U$6,{0,0.8;4,1;11,1.2;21,1.5},2)-标准分上限*(1-IF(U$6&lt;4,70%,100%)))/2+标准分上限*(1-IF(U$6&lt;4,70%,100%)),
ROUND((U$6-IFERROR(RANK(U9,U$7:U$25),U$6))/(U$6-1)*(标准分上限*VLOOKUP(U$6,{0,0.8;4,1;11,1.2;21,1.5},2)-标准分上限*(1-IF(U$6&lt;4,70%,100%)))+标准分上限*(1-IF(U$6&lt;4,70%,100%)),2)))</f>
        <v>3</v>
      </c>
      <c r="O9" s="154" t="str">
        <f>IF(OR($A9="",V9="-"),"-",
IF(V$6=1,(标准分上限*VLOOKUP(V$6,{0,0.8;4,1;11,1.2;21,1.5},2)-标准分上限*(1-IF(V$6&lt;4,70%,100%)))/2+标准分上限*(1-IF(V$6&lt;4,70%,100%)),
ROUND((V$6-IFERROR(RANK(V9,V$7:V$25),V$6))/(V$6-1)*(标准分上限*VLOOKUP(V$6,{0,0.8;4,1;11,1.2;21,1.5},2)-标准分上限*(1-IF(V$6&lt;4,70%,100%)))+标准分上限*(1-IF(V$6&lt;4,70%,100%)),2)))</f>
        <v>-</v>
      </c>
      <c r="P9" s="154" t="str">
        <f>IF(OR($A9="",W9="-"),"-",
IF(W$6=1,(标准分上限*VLOOKUP(W$6,{0,0.8;4,1;11,1.2;21,1.5},2)-标准分上限*(1-IF(W$6&lt;4,70%,100%)))/2+标准分上限*(1-IF(W$6&lt;4,70%,100%)),
ROUND((W$6-IFERROR(RANK(W9,W$7:W$25),W$6))/(W$6-1)*(标准分上限*VLOOKUP(W$6,{0,0.8;4,1;11,1.2;21,1.5},2)-标准分上限*(1-IF(W$6&lt;4,70%,100%)))+标准分上限*(1-IF(W$6&lt;4,70%,100%)),2)))</f>
        <v>-</v>
      </c>
      <c r="Q9" s="154" t="str">
        <f>IF(OR($A9="",X9="-"),"-",
IF(X$6=1,(标准分上限*VLOOKUP(X$6,{0,0.8;4,1;11,1.2;21,1.5},2)-标准分上限*(1-IF(X$6&lt;4,70%,100%)))/2+标准分上限*(1-IF(X$6&lt;4,70%,100%)),
ROUND((X$6-IFERROR(RANK(X9,X$7:X$25),X$6))/(X$6-1)*(标准分上限*VLOOKUP(X$6,{0,0.8;4,1;11,1.2;21,1.5},2)-标准分上限*(1-IF(X$6&lt;4,70%,100%)))+标准分上限*(1-IF(X$6&lt;4,70%,100%)),2)))</f>
        <v>-</v>
      </c>
      <c r="R9" s="154">
        <f>IF(OR($A9="",Y9="-"),"-",
IF(Y$6=1,(标准分上限*VLOOKUP(Y$6,{0,0.8;4,1;11,1.2;21,1.5},2)-标准分上限*(1-IF(Y$6&lt;4,70%,100%)))/2+标准分上限*(1-IF(Y$6&lt;4,70%,100%)),
ROUND((Y$6-IFERROR(RANK(Y9,Y$7:Y$25),Y$6))/(Y$6-1)*(标准分上限*VLOOKUP(Y$6,{0,0.8;4,1;11,1.2;21,1.5},2)-标准分上限*(1-IF(Y$6&lt;4,70%,100%)))+标准分上限*(1-IF(Y$6&lt;4,70%,100%)),2)))</f>
        <v>5.5</v>
      </c>
      <c r="S9" s="155" t="str">
        <f>IF(OR($A9="",Z9="-"),"-",
IF(Z$6=1,(标准分上限*VLOOKUP(Z$6,{0,0.8;4,1;11,1.2;21,1.5},2)-标准分上限*(1-IF(Z$6&lt;4,70%,100%)))/2+标准分上限*(1-IF(Z$6&lt;4,70%,100%)),
ROUND((Z$6-IFERROR(RANK(Z9,Z$7:Z$25),Z$6))/(Z$6-1)*(标准分上限*VLOOKUP(Z$6,{0,0.8;4,1;11,1.2;21,1.5},2)-标准分上限*(1-IF(Z$6&lt;4,70%,100%)))+标准分上限*(1-IF(Z$6&lt;4,70%,100%)),2)))</f>
        <v>-</v>
      </c>
      <c r="T9" s="110">
        <v>80.900000000000006</v>
      </c>
      <c r="U9" s="110">
        <v>88.6</v>
      </c>
      <c r="V9" s="110" t="s">
        <v>280</v>
      </c>
      <c r="W9" s="110" t="s">
        <v>280</v>
      </c>
      <c r="X9" s="110" t="s">
        <v>280</v>
      </c>
      <c r="Y9" s="110">
        <v>85.6</v>
      </c>
      <c r="Z9" s="110" t="s">
        <v>280</v>
      </c>
    </row>
    <row r="10" spans="1:26" x14ac:dyDescent="0.15">
      <c r="A10" s="181" t="s">
        <v>160</v>
      </c>
      <c r="B10" s="104">
        <v>2</v>
      </c>
      <c r="C10" s="84">
        <f>IF(OR($A10="",$B10="-"),"-",
IF(COUNTIF($B$7:$B$25,"&gt;0")=1,(标准分上限*VLOOKUP(COUNTIF($B$7:$B$25,"&gt;0"),{0,0.8;4,1;11,1.2;21,1.5},2)-标准分上限*(1-IF(COUNTIF($B$7:$B$25,"&gt;0")&lt;4,70%,100%)))/2+标准分上限*(1-IF(COUNTIF($B$7:$B$25,"&gt;0")&lt;4,70%,100%)),
ROUND((COUNTIF($B$7:$B$25,"&gt;0")-$B10)/(COUNTIF($B$7:$B$25,"&gt;0")-1)*(标准分上限*VLOOKUP(COUNTIF($B$7:$B$25,"&gt;0"),{0,0.8;4,1;11,1.2;21,1.5},2)-标准分上限*(1-IF(COUNTIF($B$7:$B$25,"&gt;0")&lt;4,70%,100%)))+标准分上限*(1-IF(COUNTIF($B$7:$B$25,"&gt;0")&lt;4,70%,100%)),2)))</f>
        <v>7.5</v>
      </c>
      <c r="D10" s="85">
        <f t="shared" si="1"/>
        <v>2</v>
      </c>
      <c r="E10" s="86">
        <f t="shared" si="2"/>
        <v>8</v>
      </c>
      <c r="F10" s="87" t="str">
        <f t="shared" si="3"/>
        <v>-</v>
      </c>
      <c r="G10" s="88">
        <f t="shared" si="4"/>
        <v>1</v>
      </c>
      <c r="H10" s="88" t="str">
        <f t="shared" si="5"/>
        <v>-</v>
      </c>
      <c r="I10" s="88" t="str">
        <f t="shared" si="6"/>
        <v>-</v>
      </c>
      <c r="J10" s="88" t="str">
        <f t="shared" si="7"/>
        <v>-</v>
      </c>
      <c r="K10" s="88" t="str">
        <f t="shared" si="8"/>
        <v>-</v>
      </c>
      <c r="L10" s="125" t="str">
        <f t="shared" si="9"/>
        <v>-</v>
      </c>
      <c r="M10" s="153" t="str">
        <f>IF(OR($A10="",T10="-"),"-",
IF(T$6=1,(标准分上限*VLOOKUP(T$6,{0,0.8;4,1;11,1.2;21,1.5},2)-标准分上限*(1-IF(T$6&lt;4,70%,100%)))/2+标准分上限*(1-IF(T$6&lt;4,70%,100%)),
ROUND((T$6-IFERROR(RANK(T10,T$7:T$25),T$6))/(T$6-1)*(标准分上限*VLOOKUP(T$6,{0,0.8;4,1;11,1.2;21,1.5},2)-标准分上限*(1-IF(T$6&lt;4,70%,100%)))+标准分上限*(1-IF(T$6&lt;4,70%,100%)),2)))</f>
        <v>-</v>
      </c>
      <c r="N10" s="154">
        <f>IF(OR($A10="",U10="-"),"-",
IF(U$6=1,(标准分上限*VLOOKUP(U$6,{0,0.8;4,1;11,1.2;21,1.5},2)-标准分上限*(1-IF(U$6&lt;4,70%,100%)))/2+标准分上限*(1-IF(U$6&lt;4,70%,100%)),
ROUND((U$6-IFERROR(RANK(U10,U$7:U$25),U$6))/(U$6-1)*(标准分上限*VLOOKUP(U$6,{0,0.8;4,1;11,1.2;21,1.5},2)-标准分上限*(1-IF(U$6&lt;4,70%,100%)))+标准分上限*(1-IF(U$6&lt;4,70%,100%)),2)))</f>
        <v>8</v>
      </c>
      <c r="O10" s="154" t="str">
        <f>IF(OR($A10="",V10="-"),"-",
IF(V$6=1,(标准分上限*VLOOKUP(V$6,{0,0.8;4,1;11,1.2;21,1.5},2)-标准分上限*(1-IF(V$6&lt;4,70%,100%)))/2+标准分上限*(1-IF(V$6&lt;4,70%,100%)),
ROUND((V$6-IFERROR(RANK(V10,V$7:V$25),V$6))/(V$6-1)*(标准分上限*VLOOKUP(V$6,{0,0.8;4,1;11,1.2;21,1.5},2)-标准分上限*(1-IF(V$6&lt;4,70%,100%)))+标准分上限*(1-IF(V$6&lt;4,70%,100%)),2)))</f>
        <v>-</v>
      </c>
      <c r="P10" s="154" t="str">
        <f>IF(OR($A10="",W10="-"),"-",
IF(W$6=1,(标准分上限*VLOOKUP(W$6,{0,0.8;4,1;11,1.2;21,1.5},2)-标准分上限*(1-IF(W$6&lt;4,70%,100%)))/2+标准分上限*(1-IF(W$6&lt;4,70%,100%)),
ROUND((W$6-IFERROR(RANK(W10,W$7:W$25),W$6))/(W$6-1)*(标准分上限*VLOOKUP(W$6,{0,0.8;4,1;11,1.2;21,1.5},2)-标准分上限*(1-IF(W$6&lt;4,70%,100%)))+标准分上限*(1-IF(W$6&lt;4,70%,100%)),2)))</f>
        <v>-</v>
      </c>
      <c r="Q10" s="154" t="str">
        <f>IF(OR($A10="",X10="-"),"-",
IF(X$6=1,(标准分上限*VLOOKUP(X$6,{0,0.8;4,1;11,1.2;21,1.5},2)-标准分上限*(1-IF(X$6&lt;4,70%,100%)))/2+标准分上限*(1-IF(X$6&lt;4,70%,100%)),
ROUND((X$6-IFERROR(RANK(X10,X$7:X$25),X$6))/(X$6-1)*(标准分上限*VLOOKUP(X$6,{0,0.8;4,1;11,1.2;21,1.5},2)-标准分上限*(1-IF(X$6&lt;4,70%,100%)))+标准分上限*(1-IF(X$6&lt;4,70%,100%)),2)))</f>
        <v>-</v>
      </c>
      <c r="R10" s="154" t="str">
        <f>IF(OR($A10="",Y10="-"),"-",
IF(Y$6=1,(标准分上限*VLOOKUP(Y$6,{0,0.8;4,1;11,1.2;21,1.5},2)-标准分上限*(1-IF(Y$6&lt;4,70%,100%)))/2+标准分上限*(1-IF(Y$6&lt;4,70%,100%)),
ROUND((Y$6-IFERROR(RANK(Y10,Y$7:Y$25),Y$6))/(Y$6-1)*(标准分上限*VLOOKUP(Y$6,{0,0.8;4,1;11,1.2;21,1.5},2)-标准分上限*(1-IF(Y$6&lt;4,70%,100%)))+标准分上限*(1-IF(Y$6&lt;4,70%,100%)),2)))</f>
        <v>-</v>
      </c>
      <c r="S10" s="155" t="str">
        <f>IF(OR($A10="",Z10="-"),"-",
IF(Z$6=1,(标准分上限*VLOOKUP(Z$6,{0,0.8;4,1;11,1.2;21,1.5},2)-标准分上限*(1-IF(Z$6&lt;4,70%,100%)))/2+标准分上限*(1-IF(Z$6&lt;4,70%,100%)),
ROUND((Z$6-IFERROR(RANK(Z10,Z$7:Z$25),Z$6))/(Z$6-1)*(标准分上限*VLOOKUP(Z$6,{0,0.8;4,1;11,1.2;21,1.5},2)-标准分上限*(1-IF(Z$6&lt;4,70%,100%)))+标准分上限*(1-IF(Z$6&lt;4,70%,100%)),2)))</f>
        <v>-</v>
      </c>
      <c r="T10" s="110" t="s">
        <v>386</v>
      </c>
      <c r="U10" s="110">
        <v>90.6</v>
      </c>
      <c r="V10" s="110" t="s">
        <v>280</v>
      </c>
      <c r="W10" s="110" t="s">
        <v>280</v>
      </c>
      <c r="X10" s="110" t="s">
        <v>280</v>
      </c>
      <c r="Y10" s="110" t="s">
        <v>280</v>
      </c>
      <c r="Z10" s="110" t="s">
        <v>280</v>
      </c>
    </row>
    <row r="11" spans="1:26" x14ac:dyDescent="0.15">
      <c r="A11" s="181" t="s">
        <v>385</v>
      </c>
      <c r="B11" s="104">
        <v>3</v>
      </c>
      <c r="C11" s="84">
        <f>IF(OR($A11="",$B11="-"),"-",
IF(COUNTIF($B$7:$B$25,"&gt;0")=1,(标准分上限*VLOOKUP(COUNTIF($B$7:$B$25,"&gt;0"),{0,0.8;4,1;11,1.2;21,1.5},2)-标准分上限*(1-IF(COUNTIF($B$7:$B$25,"&gt;0")&lt;4,70%,100%)))/2+标准分上限*(1-IF(COUNTIF($B$7:$B$25,"&gt;0")&lt;4,70%,100%)),
ROUND((COUNTIF($B$7:$B$25,"&gt;0")-$B11)/(COUNTIF($B$7:$B$25,"&gt;0")-1)*(标准分上限*VLOOKUP(COUNTIF($B$7:$B$25,"&gt;0"),{0,0.8;4,1;11,1.2;21,1.5},2)-标准分上限*(1-IF(COUNTIF($B$7:$B$25,"&gt;0")&lt;4,70%,100%)))+标准分上限*(1-IF(COUNTIF($B$7:$B$25,"&gt;0")&lt;4,70%,100%)),2)))</f>
        <v>5</v>
      </c>
      <c r="D11" s="85">
        <f t="shared" si="1"/>
        <v>3</v>
      </c>
      <c r="E11" s="86">
        <f t="shared" si="2"/>
        <v>6.67</v>
      </c>
      <c r="F11" s="87">
        <f t="shared" si="3"/>
        <v>2</v>
      </c>
      <c r="G11" s="88" t="str">
        <f t="shared" si="4"/>
        <v>-</v>
      </c>
      <c r="H11" s="88" t="str">
        <f t="shared" si="5"/>
        <v>-</v>
      </c>
      <c r="I11" s="88" t="str">
        <f t="shared" si="6"/>
        <v>-</v>
      </c>
      <c r="J11" s="88" t="str">
        <f t="shared" si="7"/>
        <v>-</v>
      </c>
      <c r="K11" s="88" t="str">
        <f t="shared" si="8"/>
        <v>-</v>
      </c>
      <c r="L11" s="125" t="str">
        <f t="shared" si="9"/>
        <v>-</v>
      </c>
      <c r="M11" s="153">
        <f>IF(OR($A11="",T11="-"),"-",
IF(T$6=1,(标准分上限*VLOOKUP(T$6,{0,0.8;4,1;11,1.2;21,1.5},2)-标准分上限*(1-IF(T$6&lt;4,70%,100%)))/2+标准分上限*(1-IF(T$6&lt;4,70%,100%)),
ROUND((T$6-IFERROR(RANK(T11,T$7:T$25),T$6))/(T$6-1)*(标准分上限*VLOOKUP(T$6,{0,0.8;4,1;11,1.2;21,1.5},2)-标准分上限*(1-IF(T$6&lt;4,70%,100%)))+标准分上限*(1-IF(T$6&lt;4,70%,100%)),2)))</f>
        <v>6.67</v>
      </c>
      <c r="N11" s="154" t="str">
        <f>IF(OR($A11="",U11="-"),"-",
IF(U$6=1,(标准分上限*VLOOKUP(U$6,{0,0.8;4,1;11,1.2;21,1.5},2)-标准分上限*(1-IF(U$6&lt;4,70%,100%)))/2+标准分上限*(1-IF(U$6&lt;4,70%,100%)),
ROUND((U$6-IFERROR(RANK(U11,U$7:U$25),U$6))/(U$6-1)*(标准分上限*VLOOKUP(U$6,{0,0.8;4,1;11,1.2;21,1.5},2)-标准分上限*(1-IF(U$6&lt;4,70%,100%)))+标准分上限*(1-IF(U$6&lt;4,70%,100%)),2)))</f>
        <v>-</v>
      </c>
      <c r="O11" s="154" t="str">
        <f>IF(OR($A11="",V11="-"),"-",
IF(V$6=1,(标准分上限*VLOOKUP(V$6,{0,0.8;4,1;11,1.2;21,1.5},2)-标准分上限*(1-IF(V$6&lt;4,70%,100%)))/2+标准分上限*(1-IF(V$6&lt;4,70%,100%)),
ROUND((V$6-IFERROR(RANK(V11,V$7:V$25),V$6))/(V$6-1)*(标准分上限*VLOOKUP(V$6,{0,0.8;4,1;11,1.2;21,1.5},2)-标准分上限*(1-IF(V$6&lt;4,70%,100%)))+标准分上限*(1-IF(V$6&lt;4,70%,100%)),2)))</f>
        <v>-</v>
      </c>
      <c r="P11" s="154" t="str">
        <f>IF(OR($A11="",W11="-"),"-",
IF(W$6=1,(标准分上限*VLOOKUP(W$6,{0,0.8;4,1;11,1.2;21,1.5},2)-标准分上限*(1-IF(W$6&lt;4,70%,100%)))/2+标准分上限*(1-IF(W$6&lt;4,70%,100%)),
ROUND((W$6-IFERROR(RANK(W11,W$7:W$25),W$6))/(W$6-1)*(标准分上限*VLOOKUP(W$6,{0,0.8;4,1;11,1.2;21,1.5},2)-标准分上限*(1-IF(W$6&lt;4,70%,100%)))+标准分上限*(1-IF(W$6&lt;4,70%,100%)),2)))</f>
        <v>-</v>
      </c>
      <c r="Q11" s="154" t="str">
        <f>IF(OR($A11="",X11="-"),"-",
IF(X$6=1,(标准分上限*VLOOKUP(X$6,{0,0.8;4,1;11,1.2;21,1.5},2)-标准分上限*(1-IF(X$6&lt;4,70%,100%)))/2+标准分上限*(1-IF(X$6&lt;4,70%,100%)),
ROUND((X$6-IFERROR(RANK(X11,X$7:X$25),X$6))/(X$6-1)*(标准分上限*VLOOKUP(X$6,{0,0.8;4,1;11,1.2;21,1.5},2)-标准分上限*(1-IF(X$6&lt;4,70%,100%)))+标准分上限*(1-IF(X$6&lt;4,70%,100%)),2)))</f>
        <v>-</v>
      </c>
      <c r="R11" s="154" t="str">
        <f>IF(OR($A11="",Y11="-"),"-",
IF(Y$6=1,(标准分上限*VLOOKUP(Y$6,{0,0.8;4,1;11,1.2;21,1.5},2)-标准分上限*(1-IF(Y$6&lt;4,70%,100%)))/2+标准分上限*(1-IF(Y$6&lt;4,70%,100%)),
ROUND((Y$6-IFERROR(RANK(Y11,Y$7:Y$25),Y$6))/(Y$6-1)*(标准分上限*VLOOKUP(Y$6,{0,0.8;4,1;11,1.2;21,1.5},2)-标准分上限*(1-IF(Y$6&lt;4,70%,100%)))+标准分上限*(1-IF(Y$6&lt;4,70%,100%)),2)))</f>
        <v>-</v>
      </c>
      <c r="S11" s="155" t="str">
        <f>IF(OR($A11="",Z11="-"),"-",
IF(Z$6=1,(标准分上限*VLOOKUP(Z$6,{0,0.8;4,1;11,1.2;21,1.5},2)-标准分上限*(1-IF(Z$6&lt;4,70%,100%)))/2+标准分上限*(1-IF(Z$6&lt;4,70%,100%)),
ROUND((Z$6-IFERROR(RANK(Z11,Z$7:Z$25),Z$6))/(Z$6-1)*(标准分上限*VLOOKUP(Z$6,{0,0.8;4,1;11,1.2;21,1.5},2)-标准分上限*(1-IF(Z$6&lt;4,70%,100%)))+标准分上限*(1-IF(Z$6&lt;4,70%,100%)),2)))</f>
        <v>-</v>
      </c>
      <c r="T11" s="110">
        <v>81.900000000000006</v>
      </c>
      <c r="U11" s="110" t="s">
        <v>280</v>
      </c>
      <c r="V11" s="110" t="s">
        <v>280</v>
      </c>
      <c r="W11" s="110" t="s">
        <v>280</v>
      </c>
      <c r="X11" s="110" t="s">
        <v>280</v>
      </c>
      <c r="Y11" s="110" t="s">
        <v>280</v>
      </c>
      <c r="Z11" s="110" t="s">
        <v>280</v>
      </c>
    </row>
    <row r="12" spans="1:26" x14ac:dyDescent="0.15">
      <c r="A12" s="182" t="s">
        <v>276</v>
      </c>
      <c r="B12" s="31" t="s">
        <v>276</v>
      </c>
      <c r="C12" s="84" t="str">
        <f>IF(OR($A12="",$B12="-"),"-",
IF(COUNTIF($B$7:$B$25,"&gt;0")=1,(标准分上限*VLOOKUP(COUNTIF($B$7:$B$25,"&gt;0"),{0,0.8;4,1;11,1.2;21,1.5},2)-标准分上限*(1-IF(COUNTIF($B$7:$B$25,"&gt;0")&lt;4,70%,100%)))/2+标准分上限*(1-IF(COUNTIF($B$7:$B$25,"&gt;0")&lt;4,70%,100%)),
ROUND((COUNTIF($B$7:$B$25,"&gt;0")-$B12)/(COUNTIF($B$7:$B$25,"&gt;0")-1)*(标准分上限*VLOOKUP(COUNTIF($B$7:$B$25,"&gt;0"),{0,0.8;4,1;11,1.2;21,1.5},2)-标准分上限*(1-IF(COUNTIF($B$7:$B$25,"&gt;0")&lt;4,70%,100%)))+标准分上限*(1-IF(COUNTIF($B$7:$B$25,"&gt;0")&lt;4,70%,100%)),2)))</f>
        <v>-</v>
      </c>
      <c r="D12" s="85" t="str">
        <f t="shared" si="1"/>
        <v>-</v>
      </c>
      <c r="E12" s="86" t="str">
        <f t="shared" si="2"/>
        <v>-</v>
      </c>
      <c r="F12" s="87" t="str">
        <f t="shared" si="3"/>
        <v>-</v>
      </c>
      <c r="G12" s="88" t="str">
        <f t="shared" si="4"/>
        <v>-</v>
      </c>
      <c r="H12" s="88" t="str">
        <f t="shared" si="5"/>
        <v>-</v>
      </c>
      <c r="I12" s="88" t="str">
        <f t="shared" si="6"/>
        <v>-</v>
      </c>
      <c r="J12" s="88" t="str">
        <f t="shared" si="7"/>
        <v>-</v>
      </c>
      <c r="K12" s="88" t="str">
        <f t="shared" si="8"/>
        <v>-</v>
      </c>
      <c r="L12" s="125" t="str">
        <f t="shared" si="9"/>
        <v>-</v>
      </c>
      <c r="M12" s="153" t="str">
        <f>IF(OR($A12="",T12="-"),"-",
IF(T$6=1,(标准分上限*VLOOKUP(T$6,{0,0.8;4,1;11,1.2;21,1.5},2)-标准分上限*(1-IF(T$6&lt;4,70%,100%)))/2+标准分上限*(1-IF(T$6&lt;4,70%,100%)),
ROUND((T$6-IFERROR(RANK(T12,T$7:T$25),T$6))/(T$6-1)*(标准分上限*VLOOKUP(T$6,{0,0.8;4,1;11,1.2;21,1.5},2)-标准分上限*(1-IF(T$6&lt;4,70%,100%)))+标准分上限*(1-IF(T$6&lt;4,70%,100%)),2)))</f>
        <v>-</v>
      </c>
      <c r="N12" s="154" t="str">
        <f>IF(OR($A12="",U12="-"),"-",
IF(U$6=1,(标准分上限*VLOOKUP(U$6,{0,0.8;4,1;11,1.2;21,1.5},2)-标准分上限*(1-IF(U$6&lt;4,70%,100%)))/2+标准分上限*(1-IF(U$6&lt;4,70%,100%)),
ROUND((U$6-IFERROR(RANK(U12,U$7:U$25),U$6))/(U$6-1)*(标准分上限*VLOOKUP(U$6,{0,0.8;4,1;11,1.2;21,1.5},2)-标准分上限*(1-IF(U$6&lt;4,70%,100%)))+标准分上限*(1-IF(U$6&lt;4,70%,100%)),2)))</f>
        <v>-</v>
      </c>
      <c r="O12" s="154" t="str">
        <f>IF(OR($A12="",V12="-"),"-",
IF(V$6=1,(标准分上限*VLOOKUP(V$6,{0,0.8;4,1;11,1.2;21,1.5},2)-标准分上限*(1-IF(V$6&lt;4,70%,100%)))/2+标准分上限*(1-IF(V$6&lt;4,70%,100%)),
ROUND((V$6-IFERROR(RANK(V12,V$7:V$25),V$6))/(V$6-1)*(标准分上限*VLOOKUP(V$6,{0,0.8;4,1;11,1.2;21,1.5},2)-标准分上限*(1-IF(V$6&lt;4,70%,100%)))+标准分上限*(1-IF(V$6&lt;4,70%,100%)),2)))</f>
        <v>-</v>
      </c>
      <c r="P12" s="154" t="str">
        <f>IF(OR($A12="",W12="-"),"-",
IF(W$6=1,(标准分上限*VLOOKUP(W$6,{0,0.8;4,1;11,1.2;21,1.5},2)-标准分上限*(1-IF(W$6&lt;4,70%,100%)))/2+标准分上限*(1-IF(W$6&lt;4,70%,100%)),
ROUND((W$6-IFERROR(RANK(W12,W$7:W$25),W$6))/(W$6-1)*(标准分上限*VLOOKUP(W$6,{0,0.8;4,1;11,1.2;21,1.5},2)-标准分上限*(1-IF(W$6&lt;4,70%,100%)))+标准分上限*(1-IF(W$6&lt;4,70%,100%)),2)))</f>
        <v>-</v>
      </c>
      <c r="Q12" s="154" t="str">
        <f>IF(OR($A12="",X12="-"),"-",
IF(X$6=1,(标准分上限*VLOOKUP(X$6,{0,0.8;4,1;11,1.2;21,1.5},2)-标准分上限*(1-IF(X$6&lt;4,70%,100%)))/2+标准分上限*(1-IF(X$6&lt;4,70%,100%)),
ROUND((X$6-IFERROR(RANK(X12,X$7:X$25),X$6))/(X$6-1)*(标准分上限*VLOOKUP(X$6,{0,0.8;4,1;11,1.2;21,1.5},2)-标准分上限*(1-IF(X$6&lt;4,70%,100%)))+标准分上限*(1-IF(X$6&lt;4,70%,100%)),2)))</f>
        <v>-</v>
      </c>
      <c r="R12" s="154" t="str">
        <f>IF(OR($A12="",Y12="-"),"-",
IF(Y$6=1,(标准分上限*VLOOKUP(Y$6,{0,0.8;4,1;11,1.2;21,1.5},2)-标准分上限*(1-IF(Y$6&lt;4,70%,100%)))/2+标准分上限*(1-IF(Y$6&lt;4,70%,100%)),
ROUND((Y$6-IFERROR(RANK(Y12,Y$7:Y$25),Y$6))/(Y$6-1)*(标准分上限*VLOOKUP(Y$6,{0,0.8;4,1;11,1.2;21,1.5},2)-标准分上限*(1-IF(Y$6&lt;4,70%,100%)))+标准分上限*(1-IF(Y$6&lt;4,70%,100%)),2)))</f>
        <v>-</v>
      </c>
      <c r="S12" s="155" t="str">
        <f>IF(OR($A12="",Z12="-"),"-",
IF(Z$6=1,(标准分上限*VLOOKUP(Z$6,{0,0.8;4,1;11,1.2;21,1.5},2)-标准分上限*(1-IF(Z$6&lt;4,70%,100%)))/2+标准分上限*(1-IF(Z$6&lt;4,70%,100%)),
ROUND((Z$6-IFERROR(RANK(Z12,Z$7:Z$25),Z$6))/(Z$6-1)*(标准分上限*VLOOKUP(Z$6,{0,0.8;4,1;11,1.2;21,1.5},2)-标准分上限*(1-IF(Z$6&lt;4,70%,100%)))+标准分上限*(1-IF(Z$6&lt;4,70%,100%)),2)))</f>
        <v>-</v>
      </c>
      <c r="T12" s="168" t="s">
        <v>280</v>
      </c>
      <c r="U12" s="110" t="s">
        <v>280</v>
      </c>
      <c r="V12" s="110" t="s">
        <v>280</v>
      </c>
      <c r="W12" s="110" t="s">
        <v>280</v>
      </c>
      <c r="X12" s="110" t="s">
        <v>280</v>
      </c>
      <c r="Y12" s="110" t="s">
        <v>280</v>
      </c>
      <c r="Z12" s="169" t="s">
        <v>280</v>
      </c>
    </row>
    <row r="13" spans="1:26" x14ac:dyDescent="0.15">
      <c r="A13" s="182" t="s">
        <v>276</v>
      </c>
      <c r="B13" s="31" t="s">
        <v>276</v>
      </c>
      <c r="C13" s="84" t="str">
        <f>IF(OR($A13="",$B13="-"),"-",
IF(COUNTIF($B$7:$B$25,"&gt;0")=1,(标准分上限*VLOOKUP(COUNTIF($B$7:$B$25,"&gt;0"),{0,0.8;4,1;11,1.2;21,1.5},2)-标准分上限*(1-IF(COUNTIF($B$7:$B$25,"&gt;0")&lt;4,70%,100%)))/2+标准分上限*(1-IF(COUNTIF($B$7:$B$25,"&gt;0")&lt;4,70%,100%)),
ROUND((COUNTIF($B$7:$B$25,"&gt;0")-$B13)/(COUNTIF($B$7:$B$25,"&gt;0")-1)*(标准分上限*VLOOKUP(COUNTIF($B$7:$B$25,"&gt;0"),{0,0.8;4,1;11,1.2;21,1.5},2)-标准分上限*(1-IF(COUNTIF($B$7:$B$25,"&gt;0")&lt;4,70%,100%)))+标准分上限*(1-IF(COUNTIF($B$7:$B$25,"&gt;0")&lt;4,70%,100%)),2)))</f>
        <v>-</v>
      </c>
      <c r="D13" s="85" t="str">
        <f t="shared" si="1"/>
        <v>-</v>
      </c>
      <c r="E13" s="86" t="str">
        <f t="shared" si="2"/>
        <v>-</v>
      </c>
      <c r="F13" s="87" t="str">
        <f t="shared" si="3"/>
        <v>-</v>
      </c>
      <c r="G13" s="88" t="str">
        <f t="shared" si="4"/>
        <v>-</v>
      </c>
      <c r="H13" s="88" t="str">
        <f t="shared" si="5"/>
        <v>-</v>
      </c>
      <c r="I13" s="88" t="str">
        <f t="shared" si="6"/>
        <v>-</v>
      </c>
      <c r="J13" s="88" t="str">
        <f t="shared" si="7"/>
        <v>-</v>
      </c>
      <c r="K13" s="88" t="str">
        <f t="shared" si="8"/>
        <v>-</v>
      </c>
      <c r="L13" s="125" t="str">
        <f t="shared" si="9"/>
        <v>-</v>
      </c>
      <c r="M13" s="153" t="str">
        <f>IF(OR($A13="",T13="-"),"-",
IF(T$6=1,(标准分上限*VLOOKUP(T$6,{0,0.8;4,1;11,1.2;21,1.5},2)-标准分上限*(1-IF(T$6&lt;4,70%,100%)))/2+标准分上限*(1-IF(T$6&lt;4,70%,100%)),
ROUND((T$6-IFERROR(RANK(T13,T$7:T$25),T$6))/(T$6-1)*(标准分上限*VLOOKUP(T$6,{0,0.8;4,1;11,1.2;21,1.5},2)-标准分上限*(1-IF(T$6&lt;4,70%,100%)))+标准分上限*(1-IF(T$6&lt;4,70%,100%)),2)))</f>
        <v>-</v>
      </c>
      <c r="N13" s="154" t="str">
        <f>IF(OR($A13="",U13="-"),"-",
IF(U$6=1,(标准分上限*VLOOKUP(U$6,{0,0.8;4,1;11,1.2;21,1.5},2)-标准分上限*(1-IF(U$6&lt;4,70%,100%)))/2+标准分上限*(1-IF(U$6&lt;4,70%,100%)),
ROUND((U$6-IFERROR(RANK(U13,U$7:U$25),U$6))/(U$6-1)*(标准分上限*VLOOKUP(U$6,{0,0.8;4,1;11,1.2;21,1.5},2)-标准分上限*(1-IF(U$6&lt;4,70%,100%)))+标准分上限*(1-IF(U$6&lt;4,70%,100%)),2)))</f>
        <v>-</v>
      </c>
      <c r="O13" s="154" t="str">
        <f>IF(OR($A13="",V13="-"),"-",
IF(V$6=1,(标准分上限*VLOOKUP(V$6,{0,0.8;4,1;11,1.2;21,1.5},2)-标准分上限*(1-IF(V$6&lt;4,70%,100%)))/2+标准分上限*(1-IF(V$6&lt;4,70%,100%)),
ROUND((V$6-IFERROR(RANK(V13,V$7:V$25),V$6))/(V$6-1)*(标准分上限*VLOOKUP(V$6,{0,0.8;4,1;11,1.2;21,1.5},2)-标准分上限*(1-IF(V$6&lt;4,70%,100%)))+标准分上限*(1-IF(V$6&lt;4,70%,100%)),2)))</f>
        <v>-</v>
      </c>
      <c r="P13" s="154" t="str">
        <f>IF(OR($A13="",W13="-"),"-",
IF(W$6=1,(标准分上限*VLOOKUP(W$6,{0,0.8;4,1;11,1.2;21,1.5},2)-标准分上限*(1-IF(W$6&lt;4,70%,100%)))/2+标准分上限*(1-IF(W$6&lt;4,70%,100%)),
ROUND((W$6-IFERROR(RANK(W13,W$7:W$25),W$6))/(W$6-1)*(标准分上限*VLOOKUP(W$6,{0,0.8;4,1;11,1.2;21,1.5},2)-标准分上限*(1-IF(W$6&lt;4,70%,100%)))+标准分上限*(1-IF(W$6&lt;4,70%,100%)),2)))</f>
        <v>-</v>
      </c>
      <c r="Q13" s="154" t="str">
        <f>IF(OR($A13="",X13="-"),"-",
IF(X$6=1,(标准分上限*VLOOKUP(X$6,{0,0.8;4,1;11,1.2;21,1.5},2)-标准分上限*(1-IF(X$6&lt;4,70%,100%)))/2+标准分上限*(1-IF(X$6&lt;4,70%,100%)),
ROUND((X$6-IFERROR(RANK(X13,X$7:X$25),X$6))/(X$6-1)*(标准分上限*VLOOKUP(X$6,{0,0.8;4,1;11,1.2;21,1.5},2)-标准分上限*(1-IF(X$6&lt;4,70%,100%)))+标准分上限*(1-IF(X$6&lt;4,70%,100%)),2)))</f>
        <v>-</v>
      </c>
      <c r="R13" s="154" t="str">
        <f>IF(OR($A13="",Y13="-"),"-",
IF(Y$6=1,(标准分上限*VLOOKUP(Y$6,{0,0.8;4,1;11,1.2;21,1.5},2)-标准分上限*(1-IF(Y$6&lt;4,70%,100%)))/2+标准分上限*(1-IF(Y$6&lt;4,70%,100%)),
ROUND((Y$6-IFERROR(RANK(Y13,Y$7:Y$25),Y$6))/(Y$6-1)*(标准分上限*VLOOKUP(Y$6,{0,0.8;4,1;11,1.2;21,1.5},2)-标准分上限*(1-IF(Y$6&lt;4,70%,100%)))+标准分上限*(1-IF(Y$6&lt;4,70%,100%)),2)))</f>
        <v>-</v>
      </c>
      <c r="S13" s="155" t="str">
        <f>IF(OR($A13="",Z13="-"),"-",
IF(Z$6=1,(标准分上限*VLOOKUP(Z$6,{0,0.8;4,1;11,1.2;21,1.5},2)-标准分上限*(1-IF(Z$6&lt;4,70%,100%)))/2+标准分上限*(1-IF(Z$6&lt;4,70%,100%)),
ROUND((Z$6-IFERROR(RANK(Z13,Z$7:Z$25),Z$6))/(Z$6-1)*(标准分上限*VLOOKUP(Z$6,{0,0.8;4,1;11,1.2;21,1.5},2)-标准分上限*(1-IF(Z$6&lt;4,70%,100%)))+标准分上限*(1-IF(Z$6&lt;4,70%,100%)),2)))</f>
        <v>-</v>
      </c>
      <c r="T13" s="168" t="s">
        <v>280</v>
      </c>
      <c r="U13" s="110" t="s">
        <v>280</v>
      </c>
      <c r="V13" s="110" t="s">
        <v>280</v>
      </c>
      <c r="W13" s="110" t="s">
        <v>280</v>
      </c>
      <c r="X13" s="110" t="s">
        <v>280</v>
      </c>
      <c r="Y13" s="110" t="s">
        <v>280</v>
      </c>
      <c r="Z13" s="169" t="s">
        <v>280</v>
      </c>
    </row>
    <row r="14" spans="1:26" x14ac:dyDescent="0.15">
      <c r="A14" s="182" t="s">
        <v>276</v>
      </c>
      <c r="B14" s="31" t="s">
        <v>276</v>
      </c>
      <c r="C14" s="84" t="str">
        <f>IF(OR($A14="",$B14="-"),"-",
IF(COUNTIF($B$7:$B$25,"&gt;0")=1,(标准分上限*VLOOKUP(COUNTIF($B$7:$B$25,"&gt;0"),{0,0.8;4,1;11,1.2;21,1.5},2)-标准分上限*(1-IF(COUNTIF($B$7:$B$25,"&gt;0")&lt;4,70%,100%)))/2+标准分上限*(1-IF(COUNTIF($B$7:$B$25,"&gt;0")&lt;4,70%,100%)),
ROUND((COUNTIF($B$7:$B$25,"&gt;0")-$B14)/(COUNTIF($B$7:$B$25,"&gt;0")-1)*(标准分上限*VLOOKUP(COUNTIF($B$7:$B$25,"&gt;0"),{0,0.8;4,1;11,1.2;21,1.5},2)-标准分上限*(1-IF(COUNTIF($B$7:$B$25,"&gt;0")&lt;4,70%,100%)))+标准分上限*(1-IF(COUNTIF($B$7:$B$25,"&gt;0")&lt;4,70%,100%)),2)))</f>
        <v>-</v>
      </c>
      <c r="D14" s="85" t="str">
        <f t="shared" si="1"/>
        <v>-</v>
      </c>
      <c r="E14" s="86" t="str">
        <f t="shared" si="2"/>
        <v>-</v>
      </c>
      <c r="F14" s="87" t="str">
        <f t="shared" si="3"/>
        <v>-</v>
      </c>
      <c r="G14" s="88" t="str">
        <f t="shared" si="4"/>
        <v>-</v>
      </c>
      <c r="H14" s="88" t="str">
        <f t="shared" si="5"/>
        <v>-</v>
      </c>
      <c r="I14" s="88" t="str">
        <f t="shared" si="6"/>
        <v>-</v>
      </c>
      <c r="J14" s="88" t="str">
        <f t="shared" si="7"/>
        <v>-</v>
      </c>
      <c r="K14" s="88" t="str">
        <f t="shared" si="8"/>
        <v>-</v>
      </c>
      <c r="L14" s="125" t="str">
        <f t="shared" si="9"/>
        <v>-</v>
      </c>
      <c r="M14" s="153" t="str">
        <f>IF(OR($A14="",T14="-"),"-",
IF(T$6=1,(标准分上限*VLOOKUP(T$6,{0,0.8;4,1;11,1.2;21,1.5},2)-标准分上限*(1-IF(T$6&lt;4,70%,100%)))/2+标准分上限*(1-IF(T$6&lt;4,70%,100%)),
ROUND((T$6-IFERROR(RANK(T14,T$7:T$25),T$6))/(T$6-1)*(标准分上限*VLOOKUP(T$6,{0,0.8;4,1;11,1.2;21,1.5},2)-标准分上限*(1-IF(T$6&lt;4,70%,100%)))+标准分上限*(1-IF(T$6&lt;4,70%,100%)),2)))</f>
        <v>-</v>
      </c>
      <c r="N14" s="154" t="str">
        <f>IF(OR($A14="",U14="-"),"-",
IF(U$6=1,(标准分上限*VLOOKUP(U$6,{0,0.8;4,1;11,1.2;21,1.5},2)-标准分上限*(1-IF(U$6&lt;4,70%,100%)))/2+标准分上限*(1-IF(U$6&lt;4,70%,100%)),
ROUND((U$6-IFERROR(RANK(U14,U$7:U$25),U$6))/(U$6-1)*(标准分上限*VLOOKUP(U$6,{0,0.8;4,1;11,1.2;21,1.5},2)-标准分上限*(1-IF(U$6&lt;4,70%,100%)))+标准分上限*(1-IF(U$6&lt;4,70%,100%)),2)))</f>
        <v>-</v>
      </c>
      <c r="O14" s="154" t="str">
        <f>IF(OR($A14="",V14="-"),"-",
IF(V$6=1,(标准分上限*VLOOKUP(V$6,{0,0.8;4,1;11,1.2;21,1.5},2)-标准分上限*(1-IF(V$6&lt;4,70%,100%)))/2+标准分上限*(1-IF(V$6&lt;4,70%,100%)),
ROUND((V$6-IFERROR(RANK(V14,V$7:V$25),V$6))/(V$6-1)*(标准分上限*VLOOKUP(V$6,{0,0.8;4,1;11,1.2;21,1.5},2)-标准分上限*(1-IF(V$6&lt;4,70%,100%)))+标准分上限*(1-IF(V$6&lt;4,70%,100%)),2)))</f>
        <v>-</v>
      </c>
      <c r="P14" s="154" t="str">
        <f>IF(OR($A14="",W14="-"),"-",
IF(W$6=1,(标准分上限*VLOOKUP(W$6,{0,0.8;4,1;11,1.2;21,1.5},2)-标准分上限*(1-IF(W$6&lt;4,70%,100%)))/2+标准分上限*(1-IF(W$6&lt;4,70%,100%)),
ROUND((W$6-IFERROR(RANK(W14,W$7:W$25),W$6))/(W$6-1)*(标准分上限*VLOOKUP(W$6,{0,0.8;4,1;11,1.2;21,1.5},2)-标准分上限*(1-IF(W$6&lt;4,70%,100%)))+标准分上限*(1-IF(W$6&lt;4,70%,100%)),2)))</f>
        <v>-</v>
      </c>
      <c r="Q14" s="154" t="str">
        <f>IF(OR($A14="",X14="-"),"-",
IF(X$6=1,(标准分上限*VLOOKUP(X$6,{0,0.8;4,1;11,1.2;21,1.5},2)-标准分上限*(1-IF(X$6&lt;4,70%,100%)))/2+标准分上限*(1-IF(X$6&lt;4,70%,100%)),
ROUND((X$6-IFERROR(RANK(X14,X$7:X$25),X$6))/(X$6-1)*(标准分上限*VLOOKUP(X$6,{0,0.8;4,1;11,1.2;21,1.5},2)-标准分上限*(1-IF(X$6&lt;4,70%,100%)))+标准分上限*(1-IF(X$6&lt;4,70%,100%)),2)))</f>
        <v>-</v>
      </c>
      <c r="R14" s="154" t="str">
        <f>IF(OR($A14="",Y14="-"),"-",
IF(Y$6=1,(标准分上限*VLOOKUP(Y$6,{0,0.8;4,1;11,1.2;21,1.5},2)-标准分上限*(1-IF(Y$6&lt;4,70%,100%)))/2+标准分上限*(1-IF(Y$6&lt;4,70%,100%)),
ROUND((Y$6-IFERROR(RANK(Y14,Y$7:Y$25),Y$6))/(Y$6-1)*(标准分上限*VLOOKUP(Y$6,{0,0.8;4,1;11,1.2;21,1.5},2)-标准分上限*(1-IF(Y$6&lt;4,70%,100%)))+标准分上限*(1-IF(Y$6&lt;4,70%,100%)),2)))</f>
        <v>-</v>
      </c>
      <c r="S14" s="155" t="str">
        <f>IF(OR($A14="",Z14="-"),"-",
IF(Z$6=1,(标准分上限*VLOOKUP(Z$6,{0,0.8;4,1;11,1.2;21,1.5},2)-标准分上限*(1-IF(Z$6&lt;4,70%,100%)))/2+标准分上限*(1-IF(Z$6&lt;4,70%,100%)),
ROUND((Z$6-IFERROR(RANK(Z14,Z$7:Z$25),Z$6))/(Z$6-1)*(标准分上限*VLOOKUP(Z$6,{0,0.8;4,1;11,1.2;21,1.5},2)-标准分上限*(1-IF(Z$6&lt;4,70%,100%)))+标准分上限*(1-IF(Z$6&lt;4,70%,100%)),2)))</f>
        <v>-</v>
      </c>
      <c r="T14" s="168" t="s">
        <v>280</v>
      </c>
      <c r="U14" s="110" t="s">
        <v>280</v>
      </c>
      <c r="V14" s="110" t="s">
        <v>280</v>
      </c>
      <c r="W14" s="110" t="s">
        <v>280</v>
      </c>
      <c r="X14" s="110" t="s">
        <v>280</v>
      </c>
      <c r="Y14" s="110" t="s">
        <v>280</v>
      </c>
      <c r="Z14" s="169" t="s">
        <v>280</v>
      </c>
    </row>
    <row r="15" spans="1:26" x14ac:dyDescent="0.15">
      <c r="A15" s="182" t="s">
        <v>276</v>
      </c>
      <c r="B15" s="31" t="s">
        <v>276</v>
      </c>
      <c r="C15" s="84" t="str">
        <f>IF(OR($A15="",$B15="-"),"-",
IF(COUNTIF($B$7:$B$25,"&gt;0")=1,(标准分上限*VLOOKUP(COUNTIF($B$7:$B$25,"&gt;0"),{0,0.8;4,1;11,1.2;21,1.5},2)-标准分上限*(1-IF(COUNTIF($B$7:$B$25,"&gt;0")&lt;4,70%,100%)))/2+标准分上限*(1-IF(COUNTIF($B$7:$B$25,"&gt;0")&lt;4,70%,100%)),
ROUND((COUNTIF($B$7:$B$25,"&gt;0")-$B15)/(COUNTIF($B$7:$B$25,"&gt;0")-1)*(标准分上限*VLOOKUP(COUNTIF($B$7:$B$25,"&gt;0"),{0,0.8;4,1;11,1.2;21,1.5},2)-标准分上限*(1-IF(COUNTIF($B$7:$B$25,"&gt;0")&lt;4,70%,100%)))+标准分上限*(1-IF(COUNTIF($B$7:$B$25,"&gt;0")&lt;4,70%,100%)),2)))</f>
        <v>-</v>
      </c>
      <c r="D15" s="85" t="str">
        <f t="shared" si="1"/>
        <v>-</v>
      </c>
      <c r="E15" s="86" t="str">
        <f t="shared" si="2"/>
        <v>-</v>
      </c>
      <c r="F15" s="87" t="str">
        <f t="shared" si="3"/>
        <v>-</v>
      </c>
      <c r="G15" s="88" t="str">
        <f t="shared" si="4"/>
        <v>-</v>
      </c>
      <c r="H15" s="88" t="str">
        <f t="shared" si="5"/>
        <v>-</v>
      </c>
      <c r="I15" s="88" t="str">
        <f t="shared" si="6"/>
        <v>-</v>
      </c>
      <c r="J15" s="88" t="str">
        <f t="shared" si="7"/>
        <v>-</v>
      </c>
      <c r="K15" s="88" t="str">
        <f t="shared" si="8"/>
        <v>-</v>
      </c>
      <c r="L15" s="125" t="str">
        <f t="shared" si="9"/>
        <v>-</v>
      </c>
      <c r="M15" s="153" t="str">
        <f>IF(OR($A15="",T15="-"),"-",
IF(T$6=1,(标准分上限*VLOOKUP(T$6,{0,0.8;4,1;11,1.2;21,1.5},2)-标准分上限*(1-IF(T$6&lt;4,70%,100%)))/2+标准分上限*(1-IF(T$6&lt;4,70%,100%)),
ROUND((T$6-IFERROR(RANK(T15,T$7:T$25),T$6))/(T$6-1)*(标准分上限*VLOOKUP(T$6,{0,0.8;4,1;11,1.2;21,1.5},2)-标准分上限*(1-IF(T$6&lt;4,70%,100%)))+标准分上限*(1-IF(T$6&lt;4,70%,100%)),2)))</f>
        <v>-</v>
      </c>
      <c r="N15" s="154" t="str">
        <f>IF(OR($A15="",U15="-"),"-",
IF(U$6=1,(标准分上限*VLOOKUP(U$6,{0,0.8;4,1;11,1.2;21,1.5},2)-标准分上限*(1-IF(U$6&lt;4,70%,100%)))/2+标准分上限*(1-IF(U$6&lt;4,70%,100%)),
ROUND((U$6-IFERROR(RANK(U15,U$7:U$25),U$6))/(U$6-1)*(标准分上限*VLOOKUP(U$6,{0,0.8;4,1;11,1.2;21,1.5},2)-标准分上限*(1-IF(U$6&lt;4,70%,100%)))+标准分上限*(1-IF(U$6&lt;4,70%,100%)),2)))</f>
        <v>-</v>
      </c>
      <c r="O15" s="154" t="str">
        <f>IF(OR($A15="",V15="-"),"-",
IF(V$6=1,(标准分上限*VLOOKUP(V$6,{0,0.8;4,1;11,1.2;21,1.5},2)-标准分上限*(1-IF(V$6&lt;4,70%,100%)))/2+标准分上限*(1-IF(V$6&lt;4,70%,100%)),
ROUND((V$6-IFERROR(RANK(V15,V$7:V$25),V$6))/(V$6-1)*(标准分上限*VLOOKUP(V$6,{0,0.8;4,1;11,1.2;21,1.5},2)-标准分上限*(1-IF(V$6&lt;4,70%,100%)))+标准分上限*(1-IF(V$6&lt;4,70%,100%)),2)))</f>
        <v>-</v>
      </c>
      <c r="P15" s="154" t="str">
        <f>IF(OR($A15="",W15="-"),"-",
IF(W$6=1,(标准分上限*VLOOKUP(W$6,{0,0.8;4,1;11,1.2;21,1.5},2)-标准分上限*(1-IF(W$6&lt;4,70%,100%)))/2+标准分上限*(1-IF(W$6&lt;4,70%,100%)),
ROUND((W$6-IFERROR(RANK(W15,W$7:W$25),W$6))/(W$6-1)*(标准分上限*VLOOKUP(W$6,{0,0.8;4,1;11,1.2;21,1.5},2)-标准分上限*(1-IF(W$6&lt;4,70%,100%)))+标准分上限*(1-IF(W$6&lt;4,70%,100%)),2)))</f>
        <v>-</v>
      </c>
      <c r="Q15" s="154" t="str">
        <f>IF(OR($A15="",X15="-"),"-",
IF(X$6=1,(标准分上限*VLOOKUP(X$6,{0,0.8;4,1;11,1.2;21,1.5},2)-标准分上限*(1-IF(X$6&lt;4,70%,100%)))/2+标准分上限*(1-IF(X$6&lt;4,70%,100%)),
ROUND((X$6-IFERROR(RANK(X15,X$7:X$25),X$6))/(X$6-1)*(标准分上限*VLOOKUP(X$6,{0,0.8;4,1;11,1.2;21,1.5},2)-标准分上限*(1-IF(X$6&lt;4,70%,100%)))+标准分上限*(1-IF(X$6&lt;4,70%,100%)),2)))</f>
        <v>-</v>
      </c>
      <c r="R15" s="154" t="str">
        <f>IF(OR($A15="",Y15="-"),"-",
IF(Y$6=1,(标准分上限*VLOOKUP(Y$6,{0,0.8;4,1;11,1.2;21,1.5},2)-标准分上限*(1-IF(Y$6&lt;4,70%,100%)))/2+标准分上限*(1-IF(Y$6&lt;4,70%,100%)),
ROUND((Y$6-IFERROR(RANK(Y15,Y$7:Y$25),Y$6))/(Y$6-1)*(标准分上限*VLOOKUP(Y$6,{0,0.8;4,1;11,1.2;21,1.5},2)-标准分上限*(1-IF(Y$6&lt;4,70%,100%)))+标准分上限*(1-IF(Y$6&lt;4,70%,100%)),2)))</f>
        <v>-</v>
      </c>
      <c r="S15" s="155" t="str">
        <f>IF(OR($A15="",Z15="-"),"-",
IF(Z$6=1,(标准分上限*VLOOKUP(Z$6,{0,0.8;4,1;11,1.2;21,1.5},2)-标准分上限*(1-IF(Z$6&lt;4,70%,100%)))/2+标准分上限*(1-IF(Z$6&lt;4,70%,100%)),
ROUND((Z$6-IFERROR(RANK(Z15,Z$7:Z$25),Z$6))/(Z$6-1)*(标准分上限*VLOOKUP(Z$6,{0,0.8;4,1;11,1.2;21,1.5},2)-标准分上限*(1-IF(Z$6&lt;4,70%,100%)))+标准分上限*(1-IF(Z$6&lt;4,70%,100%)),2)))</f>
        <v>-</v>
      </c>
      <c r="T15" s="168" t="s">
        <v>280</v>
      </c>
      <c r="U15" s="110" t="s">
        <v>280</v>
      </c>
      <c r="V15" s="110" t="s">
        <v>280</v>
      </c>
      <c r="W15" s="110" t="s">
        <v>280</v>
      </c>
      <c r="X15" s="110" t="s">
        <v>280</v>
      </c>
      <c r="Y15" s="110" t="s">
        <v>280</v>
      </c>
      <c r="Z15" s="169" t="s">
        <v>280</v>
      </c>
    </row>
    <row r="16" spans="1:26" x14ac:dyDescent="0.15">
      <c r="A16" s="182" t="s">
        <v>276</v>
      </c>
      <c r="B16" s="31" t="s">
        <v>276</v>
      </c>
      <c r="C16" s="84" t="str">
        <f>IF(OR($A16="",$B16="-"),"-",
IF(COUNTIF($B$7:$B$25,"&gt;0")=1,(标准分上限*VLOOKUP(COUNTIF($B$7:$B$25,"&gt;0"),{0,0.8;4,1;11,1.2;21,1.5},2)-标准分上限*(1-IF(COUNTIF($B$7:$B$25,"&gt;0")&lt;4,70%,100%)))/2+标准分上限*(1-IF(COUNTIF($B$7:$B$25,"&gt;0")&lt;4,70%,100%)),
ROUND((COUNTIF($B$7:$B$25,"&gt;0")-$B16)/(COUNTIF($B$7:$B$25,"&gt;0")-1)*(标准分上限*VLOOKUP(COUNTIF($B$7:$B$25,"&gt;0"),{0,0.8;4,1;11,1.2;21,1.5},2)-标准分上限*(1-IF(COUNTIF($B$7:$B$25,"&gt;0")&lt;4,70%,100%)))+标准分上限*(1-IF(COUNTIF($B$7:$B$25,"&gt;0")&lt;4,70%,100%)),2)))</f>
        <v>-</v>
      </c>
      <c r="D16" s="85" t="str">
        <f t="shared" si="1"/>
        <v>-</v>
      </c>
      <c r="E16" s="86" t="str">
        <f t="shared" si="2"/>
        <v>-</v>
      </c>
      <c r="F16" s="87" t="str">
        <f t="shared" si="3"/>
        <v>-</v>
      </c>
      <c r="G16" s="88" t="str">
        <f t="shared" si="4"/>
        <v>-</v>
      </c>
      <c r="H16" s="88" t="str">
        <f t="shared" si="5"/>
        <v>-</v>
      </c>
      <c r="I16" s="88" t="str">
        <f t="shared" si="6"/>
        <v>-</v>
      </c>
      <c r="J16" s="88" t="str">
        <f t="shared" si="7"/>
        <v>-</v>
      </c>
      <c r="K16" s="88" t="str">
        <f t="shared" si="8"/>
        <v>-</v>
      </c>
      <c r="L16" s="125" t="str">
        <f t="shared" si="9"/>
        <v>-</v>
      </c>
      <c r="M16" s="153" t="str">
        <f>IF(OR($A16="",T16="-"),"-",
IF(T$6=1,(标准分上限*VLOOKUP(T$6,{0,0.8;4,1;11,1.2;21,1.5},2)-标准分上限*(1-IF(T$6&lt;4,70%,100%)))/2+标准分上限*(1-IF(T$6&lt;4,70%,100%)),
ROUND((T$6-IFERROR(RANK(T16,T$7:T$25),T$6))/(T$6-1)*(标准分上限*VLOOKUP(T$6,{0,0.8;4,1;11,1.2;21,1.5},2)-标准分上限*(1-IF(T$6&lt;4,70%,100%)))+标准分上限*(1-IF(T$6&lt;4,70%,100%)),2)))</f>
        <v>-</v>
      </c>
      <c r="N16" s="154" t="str">
        <f>IF(OR($A16="",U16="-"),"-",
IF(U$6=1,(标准分上限*VLOOKUP(U$6,{0,0.8;4,1;11,1.2;21,1.5},2)-标准分上限*(1-IF(U$6&lt;4,70%,100%)))/2+标准分上限*(1-IF(U$6&lt;4,70%,100%)),
ROUND((U$6-IFERROR(RANK(U16,U$7:U$25),U$6))/(U$6-1)*(标准分上限*VLOOKUP(U$6,{0,0.8;4,1;11,1.2;21,1.5},2)-标准分上限*(1-IF(U$6&lt;4,70%,100%)))+标准分上限*(1-IF(U$6&lt;4,70%,100%)),2)))</f>
        <v>-</v>
      </c>
      <c r="O16" s="154" t="str">
        <f>IF(OR($A16="",V16="-"),"-",
IF(V$6=1,(标准分上限*VLOOKUP(V$6,{0,0.8;4,1;11,1.2;21,1.5},2)-标准分上限*(1-IF(V$6&lt;4,70%,100%)))/2+标准分上限*(1-IF(V$6&lt;4,70%,100%)),
ROUND((V$6-IFERROR(RANK(V16,V$7:V$25),V$6))/(V$6-1)*(标准分上限*VLOOKUP(V$6,{0,0.8;4,1;11,1.2;21,1.5},2)-标准分上限*(1-IF(V$6&lt;4,70%,100%)))+标准分上限*(1-IF(V$6&lt;4,70%,100%)),2)))</f>
        <v>-</v>
      </c>
      <c r="P16" s="154" t="str">
        <f>IF(OR($A16="",W16="-"),"-",
IF(W$6=1,(标准分上限*VLOOKUP(W$6,{0,0.8;4,1;11,1.2;21,1.5},2)-标准分上限*(1-IF(W$6&lt;4,70%,100%)))/2+标准分上限*(1-IF(W$6&lt;4,70%,100%)),
ROUND((W$6-IFERROR(RANK(W16,W$7:W$25),W$6))/(W$6-1)*(标准分上限*VLOOKUP(W$6,{0,0.8;4,1;11,1.2;21,1.5},2)-标准分上限*(1-IF(W$6&lt;4,70%,100%)))+标准分上限*(1-IF(W$6&lt;4,70%,100%)),2)))</f>
        <v>-</v>
      </c>
      <c r="Q16" s="154" t="str">
        <f>IF(OR($A16="",X16="-"),"-",
IF(X$6=1,(标准分上限*VLOOKUP(X$6,{0,0.8;4,1;11,1.2;21,1.5},2)-标准分上限*(1-IF(X$6&lt;4,70%,100%)))/2+标准分上限*(1-IF(X$6&lt;4,70%,100%)),
ROUND((X$6-IFERROR(RANK(X16,X$7:X$25),X$6))/(X$6-1)*(标准分上限*VLOOKUP(X$6,{0,0.8;4,1;11,1.2;21,1.5},2)-标准分上限*(1-IF(X$6&lt;4,70%,100%)))+标准分上限*(1-IF(X$6&lt;4,70%,100%)),2)))</f>
        <v>-</v>
      </c>
      <c r="R16" s="154" t="str">
        <f>IF(OR($A16="",Y16="-"),"-",
IF(Y$6=1,(标准分上限*VLOOKUP(Y$6,{0,0.8;4,1;11,1.2;21,1.5},2)-标准分上限*(1-IF(Y$6&lt;4,70%,100%)))/2+标准分上限*(1-IF(Y$6&lt;4,70%,100%)),
ROUND((Y$6-IFERROR(RANK(Y16,Y$7:Y$25),Y$6))/(Y$6-1)*(标准分上限*VLOOKUP(Y$6,{0,0.8;4,1;11,1.2;21,1.5},2)-标准分上限*(1-IF(Y$6&lt;4,70%,100%)))+标准分上限*(1-IF(Y$6&lt;4,70%,100%)),2)))</f>
        <v>-</v>
      </c>
      <c r="S16" s="155" t="str">
        <f>IF(OR($A16="",Z16="-"),"-",
IF(Z$6=1,(标准分上限*VLOOKUP(Z$6,{0,0.8;4,1;11,1.2;21,1.5},2)-标准分上限*(1-IF(Z$6&lt;4,70%,100%)))/2+标准分上限*(1-IF(Z$6&lt;4,70%,100%)),
ROUND((Z$6-IFERROR(RANK(Z16,Z$7:Z$25),Z$6))/(Z$6-1)*(标准分上限*VLOOKUP(Z$6,{0,0.8;4,1;11,1.2;21,1.5},2)-标准分上限*(1-IF(Z$6&lt;4,70%,100%)))+标准分上限*(1-IF(Z$6&lt;4,70%,100%)),2)))</f>
        <v>-</v>
      </c>
      <c r="T16" s="168" t="s">
        <v>280</v>
      </c>
      <c r="U16" s="110" t="s">
        <v>280</v>
      </c>
      <c r="V16" s="110" t="s">
        <v>280</v>
      </c>
      <c r="W16" s="110" t="s">
        <v>280</v>
      </c>
      <c r="X16" s="110" t="s">
        <v>280</v>
      </c>
      <c r="Y16" s="110" t="s">
        <v>280</v>
      </c>
      <c r="Z16" s="169" t="s">
        <v>280</v>
      </c>
    </row>
    <row r="17" spans="1:26" x14ac:dyDescent="0.15">
      <c r="A17" s="182" t="s">
        <v>276</v>
      </c>
      <c r="B17" s="31" t="s">
        <v>276</v>
      </c>
      <c r="C17" s="84" t="str">
        <f>IF(OR($A17="",$B17="-"),"-",
IF(COUNTIF($B$7:$B$25,"&gt;0")=1,(标准分上限*VLOOKUP(COUNTIF($B$7:$B$25,"&gt;0"),{0,0.8;4,1;11,1.2;21,1.5},2)-标准分上限*(1-IF(COUNTIF($B$7:$B$25,"&gt;0")&lt;4,70%,100%)))/2+标准分上限*(1-IF(COUNTIF($B$7:$B$25,"&gt;0")&lt;4,70%,100%)),
ROUND((COUNTIF($B$7:$B$25,"&gt;0")-$B17)/(COUNTIF($B$7:$B$25,"&gt;0")-1)*(标准分上限*VLOOKUP(COUNTIF($B$7:$B$25,"&gt;0"),{0,0.8;4,1;11,1.2;21,1.5},2)-标准分上限*(1-IF(COUNTIF($B$7:$B$25,"&gt;0")&lt;4,70%,100%)))+标准分上限*(1-IF(COUNTIF($B$7:$B$25,"&gt;0")&lt;4,70%,100%)),2)))</f>
        <v>-</v>
      </c>
      <c r="D17" s="85" t="str">
        <f t="shared" si="1"/>
        <v>-</v>
      </c>
      <c r="E17" s="86" t="str">
        <f t="shared" si="2"/>
        <v>-</v>
      </c>
      <c r="F17" s="87" t="str">
        <f t="shared" si="3"/>
        <v>-</v>
      </c>
      <c r="G17" s="88" t="str">
        <f t="shared" si="4"/>
        <v>-</v>
      </c>
      <c r="H17" s="88" t="str">
        <f t="shared" si="5"/>
        <v>-</v>
      </c>
      <c r="I17" s="88" t="str">
        <f t="shared" si="6"/>
        <v>-</v>
      </c>
      <c r="J17" s="88" t="str">
        <f t="shared" si="7"/>
        <v>-</v>
      </c>
      <c r="K17" s="88" t="str">
        <f t="shared" si="8"/>
        <v>-</v>
      </c>
      <c r="L17" s="125" t="str">
        <f t="shared" si="9"/>
        <v>-</v>
      </c>
      <c r="M17" s="153" t="str">
        <f>IF(OR($A17="",T17="-"),"-",
IF(T$6=1,(标准分上限*VLOOKUP(T$6,{0,0.8;4,1;11,1.2;21,1.5},2)-标准分上限*(1-IF(T$6&lt;4,70%,100%)))/2+标准分上限*(1-IF(T$6&lt;4,70%,100%)),
ROUND((T$6-IFERROR(RANK(T17,T$7:T$25),T$6))/(T$6-1)*(标准分上限*VLOOKUP(T$6,{0,0.8;4,1;11,1.2;21,1.5},2)-标准分上限*(1-IF(T$6&lt;4,70%,100%)))+标准分上限*(1-IF(T$6&lt;4,70%,100%)),2)))</f>
        <v>-</v>
      </c>
      <c r="N17" s="154" t="str">
        <f>IF(OR($A17="",U17="-"),"-",
IF(U$6=1,(标准分上限*VLOOKUP(U$6,{0,0.8;4,1;11,1.2;21,1.5},2)-标准分上限*(1-IF(U$6&lt;4,70%,100%)))/2+标准分上限*(1-IF(U$6&lt;4,70%,100%)),
ROUND((U$6-IFERROR(RANK(U17,U$7:U$25),U$6))/(U$6-1)*(标准分上限*VLOOKUP(U$6,{0,0.8;4,1;11,1.2;21,1.5},2)-标准分上限*(1-IF(U$6&lt;4,70%,100%)))+标准分上限*(1-IF(U$6&lt;4,70%,100%)),2)))</f>
        <v>-</v>
      </c>
      <c r="O17" s="154" t="str">
        <f>IF(OR($A17="",V17="-"),"-",
IF(V$6=1,(标准分上限*VLOOKUP(V$6,{0,0.8;4,1;11,1.2;21,1.5},2)-标准分上限*(1-IF(V$6&lt;4,70%,100%)))/2+标准分上限*(1-IF(V$6&lt;4,70%,100%)),
ROUND((V$6-IFERROR(RANK(V17,V$7:V$25),V$6))/(V$6-1)*(标准分上限*VLOOKUP(V$6,{0,0.8;4,1;11,1.2;21,1.5},2)-标准分上限*(1-IF(V$6&lt;4,70%,100%)))+标准分上限*(1-IF(V$6&lt;4,70%,100%)),2)))</f>
        <v>-</v>
      </c>
      <c r="P17" s="154" t="str">
        <f>IF(OR($A17="",W17="-"),"-",
IF(W$6=1,(标准分上限*VLOOKUP(W$6,{0,0.8;4,1;11,1.2;21,1.5},2)-标准分上限*(1-IF(W$6&lt;4,70%,100%)))/2+标准分上限*(1-IF(W$6&lt;4,70%,100%)),
ROUND((W$6-IFERROR(RANK(W17,W$7:W$25),W$6))/(W$6-1)*(标准分上限*VLOOKUP(W$6,{0,0.8;4,1;11,1.2;21,1.5},2)-标准分上限*(1-IF(W$6&lt;4,70%,100%)))+标准分上限*(1-IF(W$6&lt;4,70%,100%)),2)))</f>
        <v>-</v>
      </c>
      <c r="Q17" s="154" t="str">
        <f>IF(OR($A17="",X17="-"),"-",
IF(X$6=1,(标准分上限*VLOOKUP(X$6,{0,0.8;4,1;11,1.2;21,1.5},2)-标准分上限*(1-IF(X$6&lt;4,70%,100%)))/2+标准分上限*(1-IF(X$6&lt;4,70%,100%)),
ROUND((X$6-IFERROR(RANK(X17,X$7:X$25),X$6))/(X$6-1)*(标准分上限*VLOOKUP(X$6,{0,0.8;4,1;11,1.2;21,1.5},2)-标准分上限*(1-IF(X$6&lt;4,70%,100%)))+标准分上限*(1-IF(X$6&lt;4,70%,100%)),2)))</f>
        <v>-</v>
      </c>
      <c r="R17" s="154" t="str">
        <f>IF(OR($A17="",Y17="-"),"-",
IF(Y$6=1,(标准分上限*VLOOKUP(Y$6,{0,0.8;4,1;11,1.2;21,1.5},2)-标准分上限*(1-IF(Y$6&lt;4,70%,100%)))/2+标准分上限*(1-IF(Y$6&lt;4,70%,100%)),
ROUND((Y$6-IFERROR(RANK(Y17,Y$7:Y$25),Y$6))/(Y$6-1)*(标准分上限*VLOOKUP(Y$6,{0,0.8;4,1;11,1.2;21,1.5},2)-标准分上限*(1-IF(Y$6&lt;4,70%,100%)))+标准分上限*(1-IF(Y$6&lt;4,70%,100%)),2)))</f>
        <v>-</v>
      </c>
      <c r="S17" s="155" t="str">
        <f>IF(OR($A17="",Z17="-"),"-",
IF(Z$6=1,(标准分上限*VLOOKUP(Z$6,{0,0.8;4,1;11,1.2;21,1.5},2)-标准分上限*(1-IF(Z$6&lt;4,70%,100%)))/2+标准分上限*(1-IF(Z$6&lt;4,70%,100%)),
ROUND((Z$6-IFERROR(RANK(Z17,Z$7:Z$25),Z$6))/(Z$6-1)*(标准分上限*VLOOKUP(Z$6,{0,0.8;4,1;11,1.2;21,1.5},2)-标准分上限*(1-IF(Z$6&lt;4,70%,100%)))+标准分上限*(1-IF(Z$6&lt;4,70%,100%)),2)))</f>
        <v>-</v>
      </c>
      <c r="T17" s="168" t="s">
        <v>280</v>
      </c>
      <c r="U17" s="110" t="s">
        <v>280</v>
      </c>
      <c r="V17" s="110" t="s">
        <v>280</v>
      </c>
      <c r="W17" s="110" t="s">
        <v>280</v>
      </c>
      <c r="X17" s="110" t="s">
        <v>280</v>
      </c>
      <c r="Y17" s="110" t="s">
        <v>280</v>
      </c>
      <c r="Z17" s="169" t="s">
        <v>280</v>
      </c>
    </row>
    <row r="18" spans="1:26" x14ac:dyDescent="0.15">
      <c r="A18" s="182" t="s">
        <v>276</v>
      </c>
      <c r="B18" s="31" t="s">
        <v>276</v>
      </c>
      <c r="C18" s="84" t="str">
        <f>IF(OR($A18="",$B18="-"),"-",
IF(COUNTIF($B$7:$B$25,"&gt;0")=1,(标准分上限*VLOOKUP(COUNTIF($B$7:$B$25,"&gt;0"),{0,0.8;4,1;11,1.2;21,1.5},2)-标准分上限*(1-IF(COUNTIF($B$7:$B$25,"&gt;0")&lt;4,70%,100%)))/2+标准分上限*(1-IF(COUNTIF($B$7:$B$25,"&gt;0")&lt;4,70%,100%)),
ROUND((COUNTIF($B$7:$B$25,"&gt;0")-$B18)/(COUNTIF($B$7:$B$25,"&gt;0")-1)*(标准分上限*VLOOKUP(COUNTIF($B$7:$B$25,"&gt;0"),{0,0.8;4,1;11,1.2;21,1.5},2)-标准分上限*(1-IF(COUNTIF($B$7:$B$25,"&gt;0")&lt;4,70%,100%)))+标准分上限*(1-IF(COUNTIF($B$7:$B$25,"&gt;0")&lt;4,70%,100%)),2)))</f>
        <v>-</v>
      </c>
      <c r="D18" s="85" t="str">
        <f t="shared" si="1"/>
        <v>-</v>
      </c>
      <c r="E18" s="86" t="str">
        <f t="shared" si="2"/>
        <v>-</v>
      </c>
      <c r="F18" s="87" t="str">
        <f t="shared" si="3"/>
        <v>-</v>
      </c>
      <c r="G18" s="88" t="str">
        <f t="shared" si="4"/>
        <v>-</v>
      </c>
      <c r="H18" s="88" t="str">
        <f t="shared" si="5"/>
        <v>-</v>
      </c>
      <c r="I18" s="88" t="str">
        <f t="shared" si="6"/>
        <v>-</v>
      </c>
      <c r="J18" s="88" t="str">
        <f t="shared" si="7"/>
        <v>-</v>
      </c>
      <c r="K18" s="88" t="str">
        <f t="shared" si="8"/>
        <v>-</v>
      </c>
      <c r="L18" s="125" t="str">
        <f t="shared" si="9"/>
        <v>-</v>
      </c>
      <c r="M18" s="153" t="str">
        <f>IF(OR($A18="",T18="-"),"-",
IF(T$6=1,(标准分上限*VLOOKUP(T$6,{0,0.8;4,1;11,1.2;21,1.5},2)-标准分上限*(1-IF(T$6&lt;4,70%,100%)))/2+标准分上限*(1-IF(T$6&lt;4,70%,100%)),
ROUND((T$6-IFERROR(RANK(T18,T$7:T$25),T$6))/(T$6-1)*(标准分上限*VLOOKUP(T$6,{0,0.8;4,1;11,1.2;21,1.5},2)-标准分上限*(1-IF(T$6&lt;4,70%,100%)))+标准分上限*(1-IF(T$6&lt;4,70%,100%)),2)))</f>
        <v>-</v>
      </c>
      <c r="N18" s="154" t="str">
        <f>IF(OR($A18="",U18="-"),"-",
IF(U$6=1,(标准分上限*VLOOKUP(U$6,{0,0.8;4,1;11,1.2;21,1.5},2)-标准分上限*(1-IF(U$6&lt;4,70%,100%)))/2+标准分上限*(1-IF(U$6&lt;4,70%,100%)),
ROUND((U$6-IFERROR(RANK(U18,U$7:U$25),U$6))/(U$6-1)*(标准分上限*VLOOKUP(U$6,{0,0.8;4,1;11,1.2;21,1.5},2)-标准分上限*(1-IF(U$6&lt;4,70%,100%)))+标准分上限*(1-IF(U$6&lt;4,70%,100%)),2)))</f>
        <v>-</v>
      </c>
      <c r="O18" s="154" t="str">
        <f>IF(OR($A18="",V18="-"),"-",
IF(V$6=1,(标准分上限*VLOOKUP(V$6,{0,0.8;4,1;11,1.2;21,1.5},2)-标准分上限*(1-IF(V$6&lt;4,70%,100%)))/2+标准分上限*(1-IF(V$6&lt;4,70%,100%)),
ROUND((V$6-IFERROR(RANK(V18,V$7:V$25),V$6))/(V$6-1)*(标准分上限*VLOOKUP(V$6,{0,0.8;4,1;11,1.2;21,1.5},2)-标准分上限*(1-IF(V$6&lt;4,70%,100%)))+标准分上限*(1-IF(V$6&lt;4,70%,100%)),2)))</f>
        <v>-</v>
      </c>
      <c r="P18" s="154" t="str">
        <f>IF(OR($A18="",W18="-"),"-",
IF(W$6=1,(标准分上限*VLOOKUP(W$6,{0,0.8;4,1;11,1.2;21,1.5},2)-标准分上限*(1-IF(W$6&lt;4,70%,100%)))/2+标准分上限*(1-IF(W$6&lt;4,70%,100%)),
ROUND((W$6-IFERROR(RANK(W18,W$7:W$25),W$6))/(W$6-1)*(标准分上限*VLOOKUP(W$6,{0,0.8;4,1;11,1.2;21,1.5},2)-标准分上限*(1-IF(W$6&lt;4,70%,100%)))+标准分上限*(1-IF(W$6&lt;4,70%,100%)),2)))</f>
        <v>-</v>
      </c>
      <c r="Q18" s="154" t="str">
        <f>IF(OR($A18="",X18="-"),"-",
IF(X$6=1,(标准分上限*VLOOKUP(X$6,{0,0.8;4,1;11,1.2;21,1.5},2)-标准分上限*(1-IF(X$6&lt;4,70%,100%)))/2+标准分上限*(1-IF(X$6&lt;4,70%,100%)),
ROUND((X$6-IFERROR(RANK(X18,X$7:X$25),X$6))/(X$6-1)*(标准分上限*VLOOKUP(X$6,{0,0.8;4,1;11,1.2;21,1.5},2)-标准分上限*(1-IF(X$6&lt;4,70%,100%)))+标准分上限*(1-IF(X$6&lt;4,70%,100%)),2)))</f>
        <v>-</v>
      </c>
      <c r="R18" s="154" t="str">
        <f>IF(OR($A18="",Y18="-"),"-",
IF(Y$6=1,(标准分上限*VLOOKUP(Y$6,{0,0.8;4,1;11,1.2;21,1.5},2)-标准分上限*(1-IF(Y$6&lt;4,70%,100%)))/2+标准分上限*(1-IF(Y$6&lt;4,70%,100%)),
ROUND((Y$6-IFERROR(RANK(Y18,Y$7:Y$25),Y$6))/(Y$6-1)*(标准分上限*VLOOKUP(Y$6,{0,0.8;4,1;11,1.2;21,1.5},2)-标准分上限*(1-IF(Y$6&lt;4,70%,100%)))+标准分上限*(1-IF(Y$6&lt;4,70%,100%)),2)))</f>
        <v>-</v>
      </c>
      <c r="S18" s="155" t="str">
        <f>IF(OR($A18="",Z18="-"),"-",
IF(Z$6=1,(标准分上限*VLOOKUP(Z$6,{0,0.8;4,1;11,1.2;21,1.5},2)-标准分上限*(1-IF(Z$6&lt;4,70%,100%)))/2+标准分上限*(1-IF(Z$6&lt;4,70%,100%)),
ROUND((Z$6-IFERROR(RANK(Z18,Z$7:Z$25),Z$6))/(Z$6-1)*(标准分上限*VLOOKUP(Z$6,{0,0.8;4,1;11,1.2;21,1.5},2)-标准分上限*(1-IF(Z$6&lt;4,70%,100%)))+标准分上限*(1-IF(Z$6&lt;4,70%,100%)),2)))</f>
        <v>-</v>
      </c>
      <c r="T18" s="168" t="s">
        <v>280</v>
      </c>
      <c r="U18" s="110" t="s">
        <v>280</v>
      </c>
      <c r="V18" s="110" t="s">
        <v>280</v>
      </c>
      <c r="W18" s="110" t="s">
        <v>280</v>
      </c>
      <c r="X18" s="110" t="s">
        <v>280</v>
      </c>
      <c r="Y18" s="110" t="s">
        <v>280</v>
      </c>
      <c r="Z18" s="169" t="s">
        <v>280</v>
      </c>
    </row>
    <row r="19" spans="1:26" x14ac:dyDescent="0.15">
      <c r="A19" s="182" t="s">
        <v>276</v>
      </c>
      <c r="B19" s="31" t="s">
        <v>276</v>
      </c>
      <c r="C19" s="84" t="str">
        <f>IF(OR($A19="",$B19="-"),"-",
IF(COUNTIF($B$7:$B$25,"&gt;0")=1,(标准分上限*VLOOKUP(COUNTIF($B$7:$B$25,"&gt;0"),{0,0.8;4,1;11,1.2;21,1.5},2)-标准分上限*(1-IF(COUNTIF($B$7:$B$25,"&gt;0")&lt;4,70%,100%)))/2+标准分上限*(1-IF(COUNTIF($B$7:$B$25,"&gt;0")&lt;4,70%,100%)),
ROUND((COUNTIF($B$7:$B$25,"&gt;0")-$B19)/(COUNTIF($B$7:$B$25,"&gt;0")-1)*(标准分上限*VLOOKUP(COUNTIF($B$7:$B$25,"&gt;0"),{0,0.8;4,1;11,1.2;21,1.5},2)-标准分上限*(1-IF(COUNTIF($B$7:$B$25,"&gt;0")&lt;4,70%,100%)))+标准分上限*(1-IF(COUNTIF($B$7:$B$25,"&gt;0")&lt;4,70%,100%)),2)))</f>
        <v>-</v>
      </c>
      <c r="D19" s="85" t="str">
        <f t="shared" si="1"/>
        <v>-</v>
      </c>
      <c r="E19" s="86" t="str">
        <f t="shared" si="2"/>
        <v>-</v>
      </c>
      <c r="F19" s="87" t="str">
        <f t="shared" si="3"/>
        <v>-</v>
      </c>
      <c r="G19" s="88" t="str">
        <f t="shared" si="4"/>
        <v>-</v>
      </c>
      <c r="H19" s="88" t="str">
        <f t="shared" si="5"/>
        <v>-</v>
      </c>
      <c r="I19" s="88" t="str">
        <f t="shared" si="6"/>
        <v>-</v>
      </c>
      <c r="J19" s="88" t="str">
        <f t="shared" si="7"/>
        <v>-</v>
      </c>
      <c r="K19" s="88" t="str">
        <f t="shared" si="8"/>
        <v>-</v>
      </c>
      <c r="L19" s="125" t="str">
        <f t="shared" si="9"/>
        <v>-</v>
      </c>
      <c r="M19" s="153" t="str">
        <f>IF(OR($A19="",T19="-"),"-",
IF(T$6=1,(标准分上限*VLOOKUP(T$6,{0,0.8;4,1;11,1.2;21,1.5},2)-标准分上限*(1-IF(T$6&lt;4,70%,100%)))/2+标准分上限*(1-IF(T$6&lt;4,70%,100%)),
ROUND((T$6-IFERROR(RANK(T19,T$7:T$25),T$6))/(T$6-1)*(标准分上限*VLOOKUP(T$6,{0,0.8;4,1;11,1.2;21,1.5},2)-标准分上限*(1-IF(T$6&lt;4,70%,100%)))+标准分上限*(1-IF(T$6&lt;4,70%,100%)),2)))</f>
        <v>-</v>
      </c>
      <c r="N19" s="154" t="str">
        <f>IF(OR($A19="",U19="-"),"-",
IF(U$6=1,(标准分上限*VLOOKUP(U$6,{0,0.8;4,1;11,1.2;21,1.5},2)-标准分上限*(1-IF(U$6&lt;4,70%,100%)))/2+标准分上限*(1-IF(U$6&lt;4,70%,100%)),
ROUND((U$6-IFERROR(RANK(U19,U$7:U$25),U$6))/(U$6-1)*(标准分上限*VLOOKUP(U$6,{0,0.8;4,1;11,1.2;21,1.5},2)-标准分上限*(1-IF(U$6&lt;4,70%,100%)))+标准分上限*(1-IF(U$6&lt;4,70%,100%)),2)))</f>
        <v>-</v>
      </c>
      <c r="O19" s="154" t="str">
        <f>IF(OR($A19="",V19="-"),"-",
IF(V$6=1,(标准分上限*VLOOKUP(V$6,{0,0.8;4,1;11,1.2;21,1.5},2)-标准分上限*(1-IF(V$6&lt;4,70%,100%)))/2+标准分上限*(1-IF(V$6&lt;4,70%,100%)),
ROUND((V$6-IFERROR(RANK(V19,V$7:V$25),V$6))/(V$6-1)*(标准分上限*VLOOKUP(V$6,{0,0.8;4,1;11,1.2;21,1.5},2)-标准分上限*(1-IF(V$6&lt;4,70%,100%)))+标准分上限*(1-IF(V$6&lt;4,70%,100%)),2)))</f>
        <v>-</v>
      </c>
      <c r="P19" s="154" t="str">
        <f>IF(OR($A19="",W19="-"),"-",
IF(W$6=1,(标准分上限*VLOOKUP(W$6,{0,0.8;4,1;11,1.2;21,1.5},2)-标准分上限*(1-IF(W$6&lt;4,70%,100%)))/2+标准分上限*(1-IF(W$6&lt;4,70%,100%)),
ROUND((W$6-IFERROR(RANK(W19,W$7:W$25),W$6))/(W$6-1)*(标准分上限*VLOOKUP(W$6,{0,0.8;4,1;11,1.2;21,1.5},2)-标准分上限*(1-IF(W$6&lt;4,70%,100%)))+标准分上限*(1-IF(W$6&lt;4,70%,100%)),2)))</f>
        <v>-</v>
      </c>
      <c r="Q19" s="154" t="str">
        <f>IF(OR($A19="",X19="-"),"-",
IF(X$6=1,(标准分上限*VLOOKUP(X$6,{0,0.8;4,1;11,1.2;21,1.5},2)-标准分上限*(1-IF(X$6&lt;4,70%,100%)))/2+标准分上限*(1-IF(X$6&lt;4,70%,100%)),
ROUND((X$6-IFERROR(RANK(X19,X$7:X$25),X$6))/(X$6-1)*(标准分上限*VLOOKUP(X$6,{0,0.8;4,1;11,1.2;21,1.5},2)-标准分上限*(1-IF(X$6&lt;4,70%,100%)))+标准分上限*(1-IF(X$6&lt;4,70%,100%)),2)))</f>
        <v>-</v>
      </c>
      <c r="R19" s="154" t="str">
        <f>IF(OR($A19="",Y19="-"),"-",
IF(Y$6=1,(标准分上限*VLOOKUP(Y$6,{0,0.8;4,1;11,1.2;21,1.5},2)-标准分上限*(1-IF(Y$6&lt;4,70%,100%)))/2+标准分上限*(1-IF(Y$6&lt;4,70%,100%)),
ROUND((Y$6-IFERROR(RANK(Y19,Y$7:Y$25),Y$6))/(Y$6-1)*(标准分上限*VLOOKUP(Y$6,{0,0.8;4,1;11,1.2;21,1.5},2)-标准分上限*(1-IF(Y$6&lt;4,70%,100%)))+标准分上限*(1-IF(Y$6&lt;4,70%,100%)),2)))</f>
        <v>-</v>
      </c>
      <c r="S19" s="155" t="str">
        <f>IF(OR($A19="",Z19="-"),"-",
IF(Z$6=1,(标准分上限*VLOOKUP(Z$6,{0,0.8;4,1;11,1.2;21,1.5},2)-标准分上限*(1-IF(Z$6&lt;4,70%,100%)))/2+标准分上限*(1-IF(Z$6&lt;4,70%,100%)),
ROUND((Z$6-IFERROR(RANK(Z19,Z$7:Z$25),Z$6))/(Z$6-1)*(标准分上限*VLOOKUP(Z$6,{0,0.8;4,1;11,1.2;21,1.5},2)-标准分上限*(1-IF(Z$6&lt;4,70%,100%)))+标准分上限*(1-IF(Z$6&lt;4,70%,100%)),2)))</f>
        <v>-</v>
      </c>
      <c r="T19" s="168" t="s">
        <v>280</v>
      </c>
      <c r="U19" s="110" t="s">
        <v>280</v>
      </c>
      <c r="V19" s="110" t="s">
        <v>280</v>
      </c>
      <c r="W19" s="110" t="s">
        <v>280</v>
      </c>
      <c r="X19" s="110" t="s">
        <v>280</v>
      </c>
      <c r="Y19" s="110" t="s">
        <v>280</v>
      </c>
      <c r="Z19" s="169" t="s">
        <v>280</v>
      </c>
    </row>
    <row r="20" spans="1:26" x14ac:dyDescent="0.15">
      <c r="A20" s="182" t="s">
        <v>276</v>
      </c>
      <c r="B20" s="31" t="s">
        <v>276</v>
      </c>
      <c r="C20" s="84" t="str">
        <f>IF(OR($A20="",$B20="-"),"-",
IF(COUNTIF($B$7:$B$25,"&gt;0")=1,(标准分上限*VLOOKUP(COUNTIF($B$7:$B$25,"&gt;0"),{0,0.8;4,1;11,1.2;21,1.5},2)-标准分上限*(1-IF(COUNTIF($B$7:$B$25,"&gt;0")&lt;4,70%,100%)))/2+标准分上限*(1-IF(COUNTIF($B$7:$B$25,"&gt;0")&lt;4,70%,100%)),
ROUND((COUNTIF($B$7:$B$25,"&gt;0")-$B20)/(COUNTIF($B$7:$B$25,"&gt;0")-1)*(标准分上限*VLOOKUP(COUNTIF($B$7:$B$25,"&gt;0"),{0,0.8;4,1;11,1.2;21,1.5},2)-标准分上限*(1-IF(COUNTIF($B$7:$B$25,"&gt;0")&lt;4,70%,100%)))+标准分上限*(1-IF(COUNTIF($B$7:$B$25,"&gt;0")&lt;4,70%,100%)),2)))</f>
        <v>-</v>
      </c>
      <c r="D20" s="85" t="str">
        <f t="shared" si="1"/>
        <v>-</v>
      </c>
      <c r="E20" s="86" t="str">
        <f t="shared" si="2"/>
        <v>-</v>
      </c>
      <c r="F20" s="87" t="str">
        <f t="shared" si="3"/>
        <v>-</v>
      </c>
      <c r="G20" s="88" t="str">
        <f t="shared" si="4"/>
        <v>-</v>
      </c>
      <c r="H20" s="88" t="str">
        <f t="shared" si="5"/>
        <v>-</v>
      </c>
      <c r="I20" s="88" t="str">
        <f t="shared" si="6"/>
        <v>-</v>
      </c>
      <c r="J20" s="88" t="str">
        <f t="shared" si="7"/>
        <v>-</v>
      </c>
      <c r="K20" s="88" t="str">
        <f t="shared" si="8"/>
        <v>-</v>
      </c>
      <c r="L20" s="125" t="str">
        <f t="shared" si="9"/>
        <v>-</v>
      </c>
      <c r="M20" s="153" t="str">
        <f>IF(OR($A20="",T20="-"),"-",
IF(T$6=1,(标准分上限*VLOOKUP(T$6,{0,0.8;4,1;11,1.2;21,1.5},2)-标准分上限*(1-IF(T$6&lt;4,70%,100%)))/2+标准分上限*(1-IF(T$6&lt;4,70%,100%)),
ROUND((T$6-IFERROR(RANK(T20,T$7:T$25),T$6))/(T$6-1)*(标准分上限*VLOOKUP(T$6,{0,0.8;4,1;11,1.2;21,1.5},2)-标准分上限*(1-IF(T$6&lt;4,70%,100%)))+标准分上限*(1-IF(T$6&lt;4,70%,100%)),2)))</f>
        <v>-</v>
      </c>
      <c r="N20" s="154" t="str">
        <f>IF(OR($A20="",U20="-"),"-",
IF(U$6=1,(标准分上限*VLOOKUP(U$6,{0,0.8;4,1;11,1.2;21,1.5},2)-标准分上限*(1-IF(U$6&lt;4,70%,100%)))/2+标准分上限*(1-IF(U$6&lt;4,70%,100%)),
ROUND((U$6-IFERROR(RANK(U20,U$7:U$25),U$6))/(U$6-1)*(标准分上限*VLOOKUP(U$6,{0,0.8;4,1;11,1.2;21,1.5},2)-标准分上限*(1-IF(U$6&lt;4,70%,100%)))+标准分上限*(1-IF(U$6&lt;4,70%,100%)),2)))</f>
        <v>-</v>
      </c>
      <c r="O20" s="154" t="str">
        <f>IF(OR($A20="",V20="-"),"-",
IF(V$6=1,(标准分上限*VLOOKUP(V$6,{0,0.8;4,1;11,1.2;21,1.5},2)-标准分上限*(1-IF(V$6&lt;4,70%,100%)))/2+标准分上限*(1-IF(V$6&lt;4,70%,100%)),
ROUND((V$6-IFERROR(RANK(V20,V$7:V$25),V$6))/(V$6-1)*(标准分上限*VLOOKUP(V$6,{0,0.8;4,1;11,1.2;21,1.5},2)-标准分上限*(1-IF(V$6&lt;4,70%,100%)))+标准分上限*(1-IF(V$6&lt;4,70%,100%)),2)))</f>
        <v>-</v>
      </c>
      <c r="P20" s="154" t="str">
        <f>IF(OR($A20="",W20="-"),"-",
IF(W$6=1,(标准分上限*VLOOKUP(W$6,{0,0.8;4,1;11,1.2;21,1.5},2)-标准分上限*(1-IF(W$6&lt;4,70%,100%)))/2+标准分上限*(1-IF(W$6&lt;4,70%,100%)),
ROUND((W$6-IFERROR(RANK(W20,W$7:W$25),W$6))/(W$6-1)*(标准分上限*VLOOKUP(W$6,{0,0.8;4,1;11,1.2;21,1.5},2)-标准分上限*(1-IF(W$6&lt;4,70%,100%)))+标准分上限*(1-IF(W$6&lt;4,70%,100%)),2)))</f>
        <v>-</v>
      </c>
      <c r="Q20" s="154" t="str">
        <f>IF(OR($A20="",X20="-"),"-",
IF(X$6=1,(标准分上限*VLOOKUP(X$6,{0,0.8;4,1;11,1.2;21,1.5},2)-标准分上限*(1-IF(X$6&lt;4,70%,100%)))/2+标准分上限*(1-IF(X$6&lt;4,70%,100%)),
ROUND((X$6-IFERROR(RANK(X20,X$7:X$25),X$6))/(X$6-1)*(标准分上限*VLOOKUP(X$6,{0,0.8;4,1;11,1.2;21,1.5},2)-标准分上限*(1-IF(X$6&lt;4,70%,100%)))+标准分上限*(1-IF(X$6&lt;4,70%,100%)),2)))</f>
        <v>-</v>
      </c>
      <c r="R20" s="154" t="str">
        <f>IF(OR($A20="",Y20="-"),"-",
IF(Y$6=1,(标准分上限*VLOOKUP(Y$6,{0,0.8;4,1;11,1.2;21,1.5},2)-标准分上限*(1-IF(Y$6&lt;4,70%,100%)))/2+标准分上限*(1-IF(Y$6&lt;4,70%,100%)),
ROUND((Y$6-IFERROR(RANK(Y20,Y$7:Y$25),Y$6))/(Y$6-1)*(标准分上限*VLOOKUP(Y$6,{0,0.8;4,1;11,1.2;21,1.5},2)-标准分上限*(1-IF(Y$6&lt;4,70%,100%)))+标准分上限*(1-IF(Y$6&lt;4,70%,100%)),2)))</f>
        <v>-</v>
      </c>
      <c r="S20" s="155" t="str">
        <f>IF(OR($A20="",Z20="-"),"-",
IF(Z$6=1,(标准分上限*VLOOKUP(Z$6,{0,0.8;4,1;11,1.2;21,1.5},2)-标准分上限*(1-IF(Z$6&lt;4,70%,100%)))/2+标准分上限*(1-IF(Z$6&lt;4,70%,100%)),
ROUND((Z$6-IFERROR(RANK(Z20,Z$7:Z$25),Z$6))/(Z$6-1)*(标准分上限*VLOOKUP(Z$6,{0,0.8;4,1;11,1.2;21,1.5},2)-标准分上限*(1-IF(Z$6&lt;4,70%,100%)))+标准分上限*(1-IF(Z$6&lt;4,70%,100%)),2)))</f>
        <v>-</v>
      </c>
      <c r="T20" s="168" t="s">
        <v>280</v>
      </c>
      <c r="U20" s="110" t="s">
        <v>280</v>
      </c>
      <c r="V20" s="110" t="s">
        <v>280</v>
      </c>
      <c r="W20" s="110" t="s">
        <v>280</v>
      </c>
      <c r="X20" s="110" t="s">
        <v>280</v>
      </c>
      <c r="Y20" s="110" t="s">
        <v>280</v>
      </c>
      <c r="Z20" s="169" t="s">
        <v>280</v>
      </c>
    </row>
    <row r="21" spans="1:26" x14ac:dyDescent="0.15">
      <c r="A21" s="182" t="s">
        <v>276</v>
      </c>
      <c r="B21" s="31" t="s">
        <v>276</v>
      </c>
      <c r="C21" s="84" t="str">
        <f>IF(OR($A21="",$B21="-"),"-",
IF(COUNTIF($B$7:$B$25,"&gt;0")=1,(标准分上限*VLOOKUP(COUNTIF($B$7:$B$25,"&gt;0"),{0,0.8;4,1;11,1.2;21,1.5},2)-标准分上限*(1-IF(COUNTIF($B$7:$B$25,"&gt;0")&lt;4,70%,100%)))/2+标准分上限*(1-IF(COUNTIF($B$7:$B$25,"&gt;0")&lt;4,70%,100%)),
ROUND((COUNTIF($B$7:$B$25,"&gt;0")-$B21)/(COUNTIF($B$7:$B$25,"&gt;0")-1)*(标准分上限*VLOOKUP(COUNTIF($B$7:$B$25,"&gt;0"),{0,0.8;4,1;11,1.2;21,1.5},2)-标准分上限*(1-IF(COUNTIF($B$7:$B$25,"&gt;0")&lt;4,70%,100%)))+标准分上限*(1-IF(COUNTIF($B$7:$B$25,"&gt;0")&lt;4,70%,100%)),2)))</f>
        <v>-</v>
      </c>
      <c r="D21" s="85" t="str">
        <f t="shared" si="1"/>
        <v>-</v>
      </c>
      <c r="E21" s="86" t="str">
        <f t="shared" si="2"/>
        <v>-</v>
      </c>
      <c r="F21" s="87" t="str">
        <f t="shared" si="3"/>
        <v>-</v>
      </c>
      <c r="G21" s="88" t="str">
        <f t="shared" si="4"/>
        <v>-</v>
      </c>
      <c r="H21" s="88" t="str">
        <f t="shared" si="5"/>
        <v>-</v>
      </c>
      <c r="I21" s="88" t="str">
        <f t="shared" si="6"/>
        <v>-</v>
      </c>
      <c r="J21" s="88" t="str">
        <f t="shared" si="7"/>
        <v>-</v>
      </c>
      <c r="K21" s="88" t="str">
        <f t="shared" si="8"/>
        <v>-</v>
      </c>
      <c r="L21" s="125" t="str">
        <f t="shared" si="9"/>
        <v>-</v>
      </c>
      <c r="M21" s="153" t="str">
        <f>IF(OR($A21="",T21="-"),"-",
IF(T$6=1,(标准分上限*VLOOKUP(T$6,{0,0.8;4,1;11,1.2;21,1.5},2)-标准分上限*(1-IF(T$6&lt;4,70%,100%)))/2+标准分上限*(1-IF(T$6&lt;4,70%,100%)),
ROUND((T$6-IFERROR(RANK(T21,T$7:T$25),T$6))/(T$6-1)*(标准分上限*VLOOKUP(T$6,{0,0.8;4,1;11,1.2;21,1.5},2)-标准分上限*(1-IF(T$6&lt;4,70%,100%)))+标准分上限*(1-IF(T$6&lt;4,70%,100%)),2)))</f>
        <v>-</v>
      </c>
      <c r="N21" s="154" t="str">
        <f>IF(OR($A21="",U21="-"),"-",
IF(U$6=1,(标准分上限*VLOOKUP(U$6,{0,0.8;4,1;11,1.2;21,1.5},2)-标准分上限*(1-IF(U$6&lt;4,70%,100%)))/2+标准分上限*(1-IF(U$6&lt;4,70%,100%)),
ROUND((U$6-IFERROR(RANK(U21,U$7:U$25),U$6))/(U$6-1)*(标准分上限*VLOOKUP(U$6,{0,0.8;4,1;11,1.2;21,1.5},2)-标准分上限*(1-IF(U$6&lt;4,70%,100%)))+标准分上限*(1-IF(U$6&lt;4,70%,100%)),2)))</f>
        <v>-</v>
      </c>
      <c r="O21" s="154" t="str">
        <f>IF(OR($A21="",V21="-"),"-",
IF(V$6=1,(标准分上限*VLOOKUP(V$6,{0,0.8;4,1;11,1.2;21,1.5},2)-标准分上限*(1-IF(V$6&lt;4,70%,100%)))/2+标准分上限*(1-IF(V$6&lt;4,70%,100%)),
ROUND((V$6-IFERROR(RANK(V21,V$7:V$25),V$6))/(V$6-1)*(标准分上限*VLOOKUP(V$6,{0,0.8;4,1;11,1.2;21,1.5},2)-标准分上限*(1-IF(V$6&lt;4,70%,100%)))+标准分上限*(1-IF(V$6&lt;4,70%,100%)),2)))</f>
        <v>-</v>
      </c>
      <c r="P21" s="154" t="str">
        <f>IF(OR($A21="",W21="-"),"-",
IF(W$6=1,(标准分上限*VLOOKUP(W$6,{0,0.8;4,1;11,1.2;21,1.5},2)-标准分上限*(1-IF(W$6&lt;4,70%,100%)))/2+标准分上限*(1-IF(W$6&lt;4,70%,100%)),
ROUND((W$6-IFERROR(RANK(W21,W$7:W$25),W$6))/(W$6-1)*(标准分上限*VLOOKUP(W$6,{0,0.8;4,1;11,1.2;21,1.5},2)-标准分上限*(1-IF(W$6&lt;4,70%,100%)))+标准分上限*(1-IF(W$6&lt;4,70%,100%)),2)))</f>
        <v>-</v>
      </c>
      <c r="Q21" s="154" t="str">
        <f>IF(OR($A21="",X21="-"),"-",
IF(X$6=1,(标准分上限*VLOOKUP(X$6,{0,0.8;4,1;11,1.2;21,1.5},2)-标准分上限*(1-IF(X$6&lt;4,70%,100%)))/2+标准分上限*(1-IF(X$6&lt;4,70%,100%)),
ROUND((X$6-IFERROR(RANK(X21,X$7:X$25),X$6))/(X$6-1)*(标准分上限*VLOOKUP(X$6,{0,0.8;4,1;11,1.2;21,1.5},2)-标准分上限*(1-IF(X$6&lt;4,70%,100%)))+标准分上限*(1-IF(X$6&lt;4,70%,100%)),2)))</f>
        <v>-</v>
      </c>
      <c r="R21" s="154" t="str">
        <f>IF(OR($A21="",Y21="-"),"-",
IF(Y$6=1,(标准分上限*VLOOKUP(Y$6,{0,0.8;4,1;11,1.2;21,1.5},2)-标准分上限*(1-IF(Y$6&lt;4,70%,100%)))/2+标准分上限*(1-IF(Y$6&lt;4,70%,100%)),
ROUND((Y$6-IFERROR(RANK(Y21,Y$7:Y$25),Y$6))/(Y$6-1)*(标准分上限*VLOOKUP(Y$6,{0,0.8;4,1;11,1.2;21,1.5},2)-标准分上限*(1-IF(Y$6&lt;4,70%,100%)))+标准分上限*(1-IF(Y$6&lt;4,70%,100%)),2)))</f>
        <v>-</v>
      </c>
      <c r="S21" s="155" t="str">
        <f>IF(OR($A21="",Z21="-"),"-",
IF(Z$6=1,(标准分上限*VLOOKUP(Z$6,{0,0.8;4,1;11,1.2;21,1.5},2)-标准分上限*(1-IF(Z$6&lt;4,70%,100%)))/2+标准分上限*(1-IF(Z$6&lt;4,70%,100%)),
ROUND((Z$6-IFERROR(RANK(Z21,Z$7:Z$25),Z$6))/(Z$6-1)*(标准分上限*VLOOKUP(Z$6,{0,0.8;4,1;11,1.2;21,1.5},2)-标准分上限*(1-IF(Z$6&lt;4,70%,100%)))+标准分上限*(1-IF(Z$6&lt;4,70%,100%)),2)))</f>
        <v>-</v>
      </c>
      <c r="T21" s="168" t="s">
        <v>280</v>
      </c>
      <c r="U21" s="110" t="s">
        <v>280</v>
      </c>
      <c r="V21" s="110" t="s">
        <v>280</v>
      </c>
      <c r="W21" s="110" t="s">
        <v>280</v>
      </c>
      <c r="X21" s="110" t="s">
        <v>280</v>
      </c>
      <c r="Y21" s="110" t="s">
        <v>280</v>
      </c>
      <c r="Z21" s="169" t="s">
        <v>280</v>
      </c>
    </row>
    <row r="22" spans="1:26" x14ac:dyDescent="0.15">
      <c r="A22" s="182" t="s">
        <v>276</v>
      </c>
      <c r="B22" s="31" t="s">
        <v>276</v>
      </c>
      <c r="C22" s="84" t="str">
        <f>IF(OR($A22="",$B22="-"),"-",
IF(COUNTIF($B$7:$B$25,"&gt;0")=1,(标准分上限*VLOOKUP(COUNTIF($B$7:$B$25,"&gt;0"),{0,0.8;4,1;11,1.2;21,1.5},2)-标准分上限*(1-IF(COUNTIF($B$7:$B$25,"&gt;0")&lt;4,70%,100%)))/2+标准分上限*(1-IF(COUNTIF($B$7:$B$25,"&gt;0")&lt;4,70%,100%)),
ROUND((COUNTIF($B$7:$B$25,"&gt;0")-$B22)/(COUNTIF($B$7:$B$25,"&gt;0")-1)*(标准分上限*VLOOKUP(COUNTIF($B$7:$B$25,"&gt;0"),{0,0.8;4,1;11,1.2;21,1.5},2)-标准分上限*(1-IF(COUNTIF($B$7:$B$25,"&gt;0")&lt;4,70%,100%)))+标准分上限*(1-IF(COUNTIF($B$7:$B$25,"&gt;0")&lt;4,70%,100%)),2)))</f>
        <v>-</v>
      </c>
      <c r="D22" s="85" t="str">
        <f t="shared" si="1"/>
        <v>-</v>
      </c>
      <c r="E22" s="86" t="str">
        <f t="shared" si="2"/>
        <v>-</v>
      </c>
      <c r="F22" s="87" t="str">
        <f t="shared" si="3"/>
        <v>-</v>
      </c>
      <c r="G22" s="88" t="str">
        <f t="shared" si="4"/>
        <v>-</v>
      </c>
      <c r="H22" s="88" t="str">
        <f t="shared" si="5"/>
        <v>-</v>
      </c>
      <c r="I22" s="88" t="str">
        <f t="shared" si="6"/>
        <v>-</v>
      </c>
      <c r="J22" s="88" t="str">
        <f t="shared" si="7"/>
        <v>-</v>
      </c>
      <c r="K22" s="88" t="str">
        <f t="shared" si="8"/>
        <v>-</v>
      </c>
      <c r="L22" s="125" t="str">
        <f t="shared" si="9"/>
        <v>-</v>
      </c>
      <c r="M22" s="153" t="str">
        <f>IF(OR($A22="",T22="-"),"-",
IF(T$6=1,(标准分上限*VLOOKUP(T$6,{0,0.8;4,1;11,1.2;21,1.5},2)-标准分上限*(1-IF(T$6&lt;4,70%,100%)))/2+标准分上限*(1-IF(T$6&lt;4,70%,100%)),
ROUND((T$6-IFERROR(RANK(T22,T$7:T$25),T$6))/(T$6-1)*(标准分上限*VLOOKUP(T$6,{0,0.8;4,1;11,1.2;21,1.5},2)-标准分上限*(1-IF(T$6&lt;4,70%,100%)))+标准分上限*(1-IF(T$6&lt;4,70%,100%)),2)))</f>
        <v>-</v>
      </c>
      <c r="N22" s="154" t="str">
        <f>IF(OR($A22="",U22="-"),"-",
IF(U$6=1,(标准分上限*VLOOKUP(U$6,{0,0.8;4,1;11,1.2;21,1.5},2)-标准分上限*(1-IF(U$6&lt;4,70%,100%)))/2+标准分上限*(1-IF(U$6&lt;4,70%,100%)),
ROUND((U$6-IFERROR(RANK(U22,U$7:U$25),U$6))/(U$6-1)*(标准分上限*VLOOKUP(U$6,{0,0.8;4,1;11,1.2;21,1.5},2)-标准分上限*(1-IF(U$6&lt;4,70%,100%)))+标准分上限*(1-IF(U$6&lt;4,70%,100%)),2)))</f>
        <v>-</v>
      </c>
      <c r="O22" s="154" t="str">
        <f>IF(OR($A22="",V22="-"),"-",
IF(V$6=1,(标准分上限*VLOOKUP(V$6,{0,0.8;4,1;11,1.2;21,1.5},2)-标准分上限*(1-IF(V$6&lt;4,70%,100%)))/2+标准分上限*(1-IF(V$6&lt;4,70%,100%)),
ROUND((V$6-IFERROR(RANK(V22,V$7:V$25),V$6))/(V$6-1)*(标准分上限*VLOOKUP(V$6,{0,0.8;4,1;11,1.2;21,1.5},2)-标准分上限*(1-IF(V$6&lt;4,70%,100%)))+标准分上限*(1-IF(V$6&lt;4,70%,100%)),2)))</f>
        <v>-</v>
      </c>
      <c r="P22" s="154" t="str">
        <f>IF(OR($A22="",W22="-"),"-",
IF(W$6=1,(标准分上限*VLOOKUP(W$6,{0,0.8;4,1;11,1.2;21,1.5},2)-标准分上限*(1-IF(W$6&lt;4,70%,100%)))/2+标准分上限*(1-IF(W$6&lt;4,70%,100%)),
ROUND((W$6-IFERROR(RANK(W22,W$7:W$25),W$6))/(W$6-1)*(标准分上限*VLOOKUP(W$6,{0,0.8;4,1;11,1.2;21,1.5},2)-标准分上限*(1-IF(W$6&lt;4,70%,100%)))+标准分上限*(1-IF(W$6&lt;4,70%,100%)),2)))</f>
        <v>-</v>
      </c>
      <c r="Q22" s="154" t="str">
        <f>IF(OR($A22="",X22="-"),"-",
IF(X$6=1,(标准分上限*VLOOKUP(X$6,{0,0.8;4,1;11,1.2;21,1.5},2)-标准分上限*(1-IF(X$6&lt;4,70%,100%)))/2+标准分上限*(1-IF(X$6&lt;4,70%,100%)),
ROUND((X$6-IFERROR(RANK(X22,X$7:X$25),X$6))/(X$6-1)*(标准分上限*VLOOKUP(X$6,{0,0.8;4,1;11,1.2;21,1.5},2)-标准分上限*(1-IF(X$6&lt;4,70%,100%)))+标准分上限*(1-IF(X$6&lt;4,70%,100%)),2)))</f>
        <v>-</v>
      </c>
      <c r="R22" s="154" t="str">
        <f>IF(OR($A22="",Y22="-"),"-",
IF(Y$6=1,(标准分上限*VLOOKUP(Y$6,{0,0.8;4,1;11,1.2;21,1.5},2)-标准分上限*(1-IF(Y$6&lt;4,70%,100%)))/2+标准分上限*(1-IF(Y$6&lt;4,70%,100%)),
ROUND((Y$6-IFERROR(RANK(Y22,Y$7:Y$25),Y$6))/(Y$6-1)*(标准分上限*VLOOKUP(Y$6,{0,0.8;4,1;11,1.2;21,1.5},2)-标准分上限*(1-IF(Y$6&lt;4,70%,100%)))+标准分上限*(1-IF(Y$6&lt;4,70%,100%)),2)))</f>
        <v>-</v>
      </c>
      <c r="S22" s="155" t="str">
        <f>IF(OR($A22="",Z22="-"),"-",
IF(Z$6=1,(标准分上限*VLOOKUP(Z$6,{0,0.8;4,1;11,1.2;21,1.5},2)-标准分上限*(1-IF(Z$6&lt;4,70%,100%)))/2+标准分上限*(1-IF(Z$6&lt;4,70%,100%)),
ROUND((Z$6-IFERROR(RANK(Z22,Z$7:Z$25),Z$6))/(Z$6-1)*(标准分上限*VLOOKUP(Z$6,{0,0.8;4,1;11,1.2;21,1.5},2)-标准分上限*(1-IF(Z$6&lt;4,70%,100%)))+标准分上限*(1-IF(Z$6&lt;4,70%,100%)),2)))</f>
        <v>-</v>
      </c>
      <c r="T22" s="168" t="s">
        <v>280</v>
      </c>
      <c r="U22" s="110" t="s">
        <v>280</v>
      </c>
      <c r="V22" s="110" t="s">
        <v>280</v>
      </c>
      <c r="W22" s="110" t="s">
        <v>280</v>
      </c>
      <c r="X22" s="110" t="s">
        <v>280</v>
      </c>
      <c r="Y22" s="110" t="s">
        <v>280</v>
      </c>
      <c r="Z22" s="169" t="s">
        <v>280</v>
      </c>
    </row>
    <row r="23" spans="1:26" x14ac:dyDescent="0.15">
      <c r="A23" s="182" t="s">
        <v>276</v>
      </c>
      <c r="B23" s="31" t="s">
        <v>276</v>
      </c>
      <c r="C23" s="84" t="str">
        <f>IF(OR($A23="",$B23="-"),"-",
IF(COUNTIF($B$7:$B$25,"&gt;0")=1,(标准分上限*VLOOKUP(COUNTIF($B$7:$B$25,"&gt;0"),{0,0.8;4,1;11,1.2;21,1.5},2)-标准分上限*(1-IF(COUNTIF($B$7:$B$25,"&gt;0")&lt;4,70%,100%)))/2+标准分上限*(1-IF(COUNTIF($B$7:$B$25,"&gt;0")&lt;4,70%,100%)),
ROUND((COUNTIF($B$7:$B$25,"&gt;0")-$B23)/(COUNTIF($B$7:$B$25,"&gt;0")-1)*(标准分上限*VLOOKUP(COUNTIF($B$7:$B$25,"&gt;0"),{0,0.8;4,1;11,1.2;21,1.5},2)-标准分上限*(1-IF(COUNTIF($B$7:$B$25,"&gt;0")&lt;4,70%,100%)))+标准分上限*(1-IF(COUNTIF($B$7:$B$25,"&gt;0")&lt;4,70%,100%)),2)))</f>
        <v>-</v>
      </c>
      <c r="D23" s="85" t="str">
        <f t="shared" si="1"/>
        <v>-</v>
      </c>
      <c r="E23" s="86" t="str">
        <f t="shared" si="2"/>
        <v>-</v>
      </c>
      <c r="F23" s="87" t="str">
        <f t="shared" si="3"/>
        <v>-</v>
      </c>
      <c r="G23" s="88" t="str">
        <f t="shared" si="4"/>
        <v>-</v>
      </c>
      <c r="H23" s="88" t="str">
        <f t="shared" si="5"/>
        <v>-</v>
      </c>
      <c r="I23" s="88" t="str">
        <f t="shared" si="6"/>
        <v>-</v>
      </c>
      <c r="J23" s="88" t="str">
        <f t="shared" si="7"/>
        <v>-</v>
      </c>
      <c r="K23" s="88" t="str">
        <f t="shared" si="8"/>
        <v>-</v>
      </c>
      <c r="L23" s="125" t="str">
        <f t="shared" si="9"/>
        <v>-</v>
      </c>
      <c r="M23" s="153" t="str">
        <f>IF(OR($A23="",T23="-"),"-",
IF(T$6=1,(标准分上限*VLOOKUP(T$6,{0,0.8;4,1;11,1.2;21,1.5},2)-标准分上限*(1-IF(T$6&lt;4,70%,100%)))/2+标准分上限*(1-IF(T$6&lt;4,70%,100%)),
ROUND((T$6-IFERROR(RANK(T23,T$7:T$25),T$6))/(T$6-1)*(标准分上限*VLOOKUP(T$6,{0,0.8;4,1;11,1.2;21,1.5},2)-标准分上限*(1-IF(T$6&lt;4,70%,100%)))+标准分上限*(1-IF(T$6&lt;4,70%,100%)),2)))</f>
        <v>-</v>
      </c>
      <c r="N23" s="154" t="str">
        <f>IF(OR($A23="",U23="-"),"-",
IF(U$6=1,(标准分上限*VLOOKUP(U$6,{0,0.8;4,1;11,1.2;21,1.5},2)-标准分上限*(1-IF(U$6&lt;4,70%,100%)))/2+标准分上限*(1-IF(U$6&lt;4,70%,100%)),
ROUND((U$6-IFERROR(RANK(U23,U$7:U$25),U$6))/(U$6-1)*(标准分上限*VLOOKUP(U$6,{0,0.8;4,1;11,1.2;21,1.5},2)-标准分上限*(1-IF(U$6&lt;4,70%,100%)))+标准分上限*(1-IF(U$6&lt;4,70%,100%)),2)))</f>
        <v>-</v>
      </c>
      <c r="O23" s="154" t="str">
        <f>IF(OR($A23="",V23="-"),"-",
IF(V$6=1,(标准分上限*VLOOKUP(V$6,{0,0.8;4,1;11,1.2;21,1.5},2)-标准分上限*(1-IF(V$6&lt;4,70%,100%)))/2+标准分上限*(1-IF(V$6&lt;4,70%,100%)),
ROUND((V$6-IFERROR(RANK(V23,V$7:V$25),V$6))/(V$6-1)*(标准分上限*VLOOKUP(V$6,{0,0.8;4,1;11,1.2;21,1.5},2)-标准分上限*(1-IF(V$6&lt;4,70%,100%)))+标准分上限*(1-IF(V$6&lt;4,70%,100%)),2)))</f>
        <v>-</v>
      </c>
      <c r="P23" s="154" t="str">
        <f>IF(OR($A23="",W23="-"),"-",
IF(W$6=1,(标准分上限*VLOOKUP(W$6,{0,0.8;4,1;11,1.2;21,1.5},2)-标准分上限*(1-IF(W$6&lt;4,70%,100%)))/2+标准分上限*(1-IF(W$6&lt;4,70%,100%)),
ROUND((W$6-IFERROR(RANK(W23,W$7:W$25),W$6))/(W$6-1)*(标准分上限*VLOOKUP(W$6,{0,0.8;4,1;11,1.2;21,1.5},2)-标准分上限*(1-IF(W$6&lt;4,70%,100%)))+标准分上限*(1-IF(W$6&lt;4,70%,100%)),2)))</f>
        <v>-</v>
      </c>
      <c r="Q23" s="154" t="str">
        <f>IF(OR($A23="",X23="-"),"-",
IF(X$6=1,(标准分上限*VLOOKUP(X$6,{0,0.8;4,1;11,1.2;21,1.5},2)-标准分上限*(1-IF(X$6&lt;4,70%,100%)))/2+标准分上限*(1-IF(X$6&lt;4,70%,100%)),
ROUND((X$6-IFERROR(RANK(X23,X$7:X$25),X$6))/(X$6-1)*(标准分上限*VLOOKUP(X$6,{0,0.8;4,1;11,1.2;21,1.5},2)-标准分上限*(1-IF(X$6&lt;4,70%,100%)))+标准分上限*(1-IF(X$6&lt;4,70%,100%)),2)))</f>
        <v>-</v>
      </c>
      <c r="R23" s="154" t="str">
        <f>IF(OR($A23="",Y23="-"),"-",
IF(Y$6=1,(标准分上限*VLOOKUP(Y$6,{0,0.8;4,1;11,1.2;21,1.5},2)-标准分上限*(1-IF(Y$6&lt;4,70%,100%)))/2+标准分上限*(1-IF(Y$6&lt;4,70%,100%)),
ROUND((Y$6-IFERROR(RANK(Y23,Y$7:Y$25),Y$6))/(Y$6-1)*(标准分上限*VLOOKUP(Y$6,{0,0.8;4,1;11,1.2;21,1.5},2)-标准分上限*(1-IF(Y$6&lt;4,70%,100%)))+标准分上限*(1-IF(Y$6&lt;4,70%,100%)),2)))</f>
        <v>-</v>
      </c>
      <c r="S23" s="155" t="str">
        <f>IF(OR($A23="",Z23="-"),"-",
IF(Z$6=1,(标准分上限*VLOOKUP(Z$6,{0,0.8;4,1;11,1.2;21,1.5},2)-标准分上限*(1-IF(Z$6&lt;4,70%,100%)))/2+标准分上限*(1-IF(Z$6&lt;4,70%,100%)),
ROUND((Z$6-IFERROR(RANK(Z23,Z$7:Z$25),Z$6))/(Z$6-1)*(标准分上限*VLOOKUP(Z$6,{0,0.8;4,1;11,1.2;21,1.5},2)-标准分上限*(1-IF(Z$6&lt;4,70%,100%)))+标准分上限*(1-IF(Z$6&lt;4,70%,100%)),2)))</f>
        <v>-</v>
      </c>
      <c r="T23" s="168" t="s">
        <v>280</v>
      </c>
      <c r="U23" s="110" t="s">
        <v>280</v>
      </c>
      <c r="V23" s="110" t="s">
        <v>280</v>
      </c>
      <c r="W23" s="110" t="s">
        <v>280</v>
      </c>
      <c r="X23" s="110" t="s">
        <v>280</v>
      </c>
      <c r="Y23" s="110" t="s">
        <v>280</v>
      </c>
      <c r="Z23" s="169" t="s">
        <v>280</v>
      </c>
    </row>
    <row r="24" spans="1:26" x14ac:dyDescent="0.15">
      <c r="A24" s="182" t="s">
        <v>276</v>
      </c>
      <c r="B24" s="31" t="s">
        <v>276</v>
      </c>
      <c r="C24" s="84" t="str">
        <f>IF(OR($A24="",$B24="-"),"-",
IF(COUNTIF($B$7:$B$25,"&gt;0")=1,(标准分上限*VLOOKUP(COUNTIF($B$7:$B$25,"&gt;0"),{0,0.8;4,1;11,1.2;21,1.5},2)-标准分上限*(1-IF(COUNTIF($B$7:$B$25,"&gt;0")&lt;4,70%,100%)))/2+标准分上限*(1-IF(COUNTIF($B$7:$B$25,"&gt;0")&lt;4,70%,100%)),
ROUND((COUNTIF($B$7:$B$25,"&gt;0")-$B24)/(COUNTIF($B$7:$B$25,"&gt;0")-1)*(标准分上限*VLOOKUP(COUNTIF($B$7:$B$25,"&gt;0"),{0,0.8;4,1;11,1.2;21,1.5},2)-标准分上限*(1-IF(COUNTIF($B$7:$B$25,"&gt;0")&lt;4,70%,100%)))+标准分上限*(1-IF(COUNTIF($B$7:$B$25,"&gt;0")&lt;4,70%,100%)),2)))</f>
        <v>-</v>
      </c>
      <c r="D24" s="85" t="str">
        <f t="shared" si="1"/>
        <v>-</v>
      </c>
      <c r="E24" s="86" t="str">
        <f t="shared" si="2"/>
        <v>-</v>
      </c>
      <c r="F24" s="87" t="str">
        <f t="shared" si="3"/>
        <v>-</v>
      </c>
      <c r="G24" s="88" t="str">
        <f t="shared" si="4"/>
        <v>-</v>
      </c>
      <c r="H24" s="88" t="str">
        <f t="shared" si="5"/>
        <v>-</v>
      </c>
      <c r="I24" s="88" t="str">
        <f t="shared" si="6"/>
        <v>-</v>
      </c>
      <c r="J24" s="88" t="str">
        <f t="shared" si="7"/>
        <v>-</v>
      </c>
      <c r="K24" s="88" t="str">
        <f t="shared" si="8"/>
        <v>-</v>
      </c>
      <c r="L24" s="125" t="str">
        <f t="shared" si="9"/>
        <v>-</v>
      </c>
      <c r="M24" s="153" t="str">
        <f>IF(OR($A24="",T24="-"),"-",
IF(T$6=1,(标准分上限*VLOOKUP(T$6,{0,0.8;4,1;11,1.2;21,1.5},2)-标准分上限*(1-IF(T$6&lt;4,70%,100%)))/2+标准分上限*(1-IF(T$6&lt;4,70%,100%)),
ROUND((T$6-IFERROR(RANK(T24,T$7:T$25),T$6))/(T$6-1)*(标准分上限*VLOOKUP(T$6,{0,0.8;4,1;11,1.2;21,1.5},2)-标准分上限*(1-IF(T$6&lt;4,70%,100%)))+标准分上限*(1-IF(T$6&lt;4,70%,100%)),2)))</f>
        <v>-</v>
      </c>
      <c r="N24" s="154" t="str">
        <f>IF(OR($A24="",U24="-"),"-",
IF(U$6=1,(标准分上限*VLOOKUP(U$6,{0,0.8;4,1;11,1.2;21,1.5},2)-标准分上限*(1-IF(U$6&lt;4,70%,100%)))/2+标准分上限*(1-IF(U$6&lt;4,70%,100%)),
ROUND((U$6-IFERROR(RANK(U24,U$7:U$25),U$6))/(U$6-1)*(标准分上限*VLOOKUP(U$6,{0,0.8;4,1;11,1.2;21,1.5},2)-标准分上限*(1-IF(U$6&lt;4,70%,100%)))+标准分上限*(1-IF(U$6&lt;4,70%,100%)),2)))</f>
        <v>-</v>
      </c>
      <c r="O24" s="154" t="str">
        <f>IF(OR($A24="",V24="-"),"-",
IF(V$6=1,(标准分上限*VLOOKUP(V$6,{0,0.8;4,1;11,1.2;21,1.5},2)-标准分上限*(1-IF(V$6&lt;4,70%,100%)))/2+标准分上限*(1-IF(V$6&lt;4,70%,100%)),
ROUND((V$6-IFERROR(RANK(V24,V$7:V$25),V$6))/(V$6-1)*(标准分上限*VLOOKUP(V$6,{0,0.8;4,1;11,1.2;21,1.5},2)-标准分上限*(1-IF(V$6&lt;4,70%,100%)))+标准分上限*(1-IF(V$6&lt;4,70%,100%)),2)))</f>
        <v>-</v>
      </c>
      <c r="P24" s="154" t="str">
        <f>IF(OR($A24="",W24="-"),"-",
IF(W$6=1,(标准分上限*VLOOKUP(W$6,{0,0.8;4,1;11,1.2;21,1.5},2)-标准分上限*(1-IF(W$6&lt;4,70%,100%)))/2+标准分上限*(1-IF(W$6&lt;4,70%,100%)),
ROUND((W$6-IFERROR(RANK(W24,W$7:W$25),W$6))/(W$6-1)*(标准分上限*VLOOKUP(W$6,{0,0.8;4,1;11,1.2;21,1.5},2)-标准分上限*(1-IF(W$6&lt;4,70%,100%)))+标准分上限*(1-IF(W$6&lt;4,70%,100%)),2)))</f>
        <v>-</v>
      </c>
      <c r="Q24" s="154" t="str">
        <f>IF(OR($A24="",X24="-"),"-",
IF(X$6=1,(标准分上限*VLOOKUP(X$6,{0,0.8;4,1;11,1.2;21,1.5},2)-标准分上限*(1-IF(X$6&lt;4,70%,100%)))/2+标准分上限*(1-IF(X$6&lt;4,70%,100%)),
ROUND((X$6-IFERROR(RANK(X24,X$7:X$25),X$6))/(X$6-1)*(标准分上限*VLOOKUP(X$6,{0,0.8;4,1;11,1.2;21,1.5},2)-标准分上限*(1-IF(X$6&lt;4,70%,100%)))+标准分上限*(1-IF(X$6&lt;4,70%,100%)),2)))</f>
        <v>-</v>
      </c>
      <c r="R24" s="154" t="str">
        <f>IF(OR($A24="",Y24="-"),"-",
IF(Y$6=1,(标准分上限*VLOOKUP(Y$6,{0,0.8;4,1;11,1.2;21,1.5},2)-标准分上限*(1-IF(Y$6&lt;4,70%,100%)))/2+标准分上限*(1-IF(Y$6&lt;4,70%,100%)),
ROUND((Y$6-IFERROR(RANK(Y24,Y$7:Y$25),Y$6))/(Y$6-1)*(标准分上限*VLOOKUP(Y$6,{0,0.8;4,1;11,1.2;21,1.5},2)-标准分上限*(1-IF(Y$6&lt;4,70%,100%)))+标准分上限*(1-IF(Y$6&lt;4,70%,100%)),2)))</f>
        <v>-</v>
      </c>
      <c r="S24" s="155" t="str">
        <f>IF(OR($A24="",Z24="-"),"-",
IF(Z$6=1,(标准分上限*VLOOKUP(Z$6,{0,0.8;4,1;11,1.2;21,1.5},2)-标准分上限*(1-IF(Z$6&lt;4,70%,100%)))/2+标准分上限*(1-IF(Z$6&lt;4,70%,100%)),
ROUND((Z$6-IFERROR(RANK(Z24,Z$7:Z$25),Z$6))/(Z$6-1)*(标准分上限*VLOOKUP(Z$6,{0,0.8;4,1;11,1.2;21,1.5},2)-标准分上限*(1-IF(Z$6&lt;4,70%,100%)))+标准分上限*(1-IF(Z$6&lt;4,70%,100%)),2)))</f>
        <v>-</v>
      </c>
      <c r="T24" s="168" t="s">
        <v>280</v>
      </c>
      <c r="U24" s="110" t="s">
        <v>280</v>
      </c>
      <c r="V24" s="110" t="s">
        <v>280</v>
      </c>
      <c r="W24" s="110" t="s">
        <v>280</v>
      </c>
      <c r="X24" s="110" t="s">
        <v>280</v>
      </c>
      <c r="Y24" s="110" t="s">
        <v>280</v>
      </c>
      <c r="Z24" s="169" t="s">
        <v>280</v>
      </c>
    </row>
    <row r="25" spans="1:26" ht="12.75" thickBot="1" x14ac:dyDescent="0.2">
      <c r="A25" s="183" t="s">
        <v>276</v>
      </c>
      <c r="B25" s="32" t="s">
        <v>276</v>
      </c>
      <c r="C25" s="93" t="str">
        <f>IF(OR($A25="",$B25="-"),"-",
IF(COUNTIF($B$7:$B$25,"&gt;0")=1,(标准分上限*VLOOKUP(COUNTIF($B$7:$B$25,"&gt;0"),{0,0.8;4,1;11,1.2;21,1.5},2)-标准分上限*(1-IF(COUNTIF($B$7:$B$25,"&gt;0")&lt;4,70%,100%)))/2+标准分上限*(1-IF(COUNTIF($B$7:$B$25,"&gt;0")&lt;4,70%,100%)),
ROUND((COUNTIF($B$7:$B$25,"&gt;0")-$B25)/(COUNTIF($B$7:$B$25,"&gt;0")-1)*(标准分上限*VLOOKUP(COUNTIF($B$7:$B$25,"&gt;0"),{0,0.8;4,1;11,1.2;21,1.5},2)-标准分上限*(1-IF(COUNTIF($B$7:$B$25,"&gt;0")&lt;4,70%,100%)))+标准分上限*(1-IF(COUNTIF($B$7:$B$25,"&gt;0")&lt;4,70%,100%)),2)))</f>
        <v>-</v>
      </c>
      <c r="D25" s="94" t="str">
        <f t="shared" si="1"/>
        <v>-</v>
      </c>
      <c r="E25" s="95" t="str">
        <f t="shared" si="2"/>
        <v>-</v>
      </c>
      <c r="F25" s="96" t="str">
        <f t="shared" si="3"/>
        <v>-</v>
      </c>
      <c r="G25" s="97" t="str">
        <f t="shared" si="4"/>
        <v>-</v>
      </c>
      <c r="H25" s="97" t="str">
        <f t="shared" si="5"/>
        <v>-</v>
      </c>
      <c r="I25" s="97" t="str">
        <f t="shared" si="6"/>
        <v>-</v>
      </c>
      <c r="J25" s="97" t="str">
        <f t="shared" si="7"/>
        <v>-</v>
      </c>
      <c r="K25" s="97" t="str">
        <f t="shared" si="8"/>
        <v>-</v>
      </c>
      <c r="L25" s="126" t="str">
        <f t="shared" si="9"/>
        <v>-</v>
      </c>
      <c r="M25" s="156" t="str">
        <f>IF(OR($A25="",T25="-"),"-",
IF(T$6=1,(标准分上限*VLOOKUP(T$6,{0,0.8;4,1;11,1.2;21,1.5},2)-标准分上限*(1-IF(T$6&lt;4,70%,100%)))/2+标准分上限*(1-IF(T$6&lt;4,70%,100%)),
ROUND((T$6-IFERROR(RANK(T25,T$7:T$25),T$6))/(T$6-1)*(标准分上限*VLOOKUP(T$6,{0,0.8;4,1;11,1.2;21,1.5},2)-标准分上限*(1-IF(T$6&lt;4,70%,100%)))+标准分上限*(1-IF(T$6&lt;4,70%,100%)),2)))</f>
        <v>-</v>
      </c>
      <c r="N25" s="157" t="str">
        <f>IF(OR($A25="",U25="-"),"-",
IF(U$6=1,(标准分上限*VLOOKUP(U$6,{0,0.8;4,1;11,1.2;21,1.5},2)-标准分上限*(1-IF(U$6&lt;4,70%,100%)))/2+标准分上限*(1-IF(U$6&lt;4,70%,100%)),
ROUND((U$6-IFERROR(RANK(U25,U$7:U$25),U$6))/(U$6-1)*(标准分上限*VLOOKUP(U$6,{0,0.8;4,1;11,1.2;21,1.5},2)-标准分上限*(1-IF(U$6&lt;4,70%,100%)))+标准分上限*(1-IF(U$6&lt;4,70%,100%)),2)))</f>
        <v>-</v>
      </c>
      <c r="O25" s="157" t="str">
        <f>IF(OR($A25="",V25="-"),"-",
IF(V$6=1,(标准分上限*VLOOKUP(V$6,{0,0.8;4,1;11,1.2;21,1.5},2)-标准分上限*(1-IF(V$6&lt;4,70%,100%)))/2+标准分上限*(1-IF(V$6&lt;4,70%,100%)),
ROUND((V$6-IFERROR(RANK(V25,V$7:V$25),V$6))/(V$6-1)*(标准分上限*VLOOKUP(V$6,{0,0.8;4,1;11,1.2;21,1.5},2)-标准分上限*(1-IF(V$6&lt;4,70%,100%)))+标准分上限*(1-IF(V$6&lt;4,70%,100%)),2)))</f>
        <v>-</v>
      </c>
      <c r="P25" s="157" t="str">
        <f>IF(OR($A25="",W25="-"),"-",
IF(W$6=1,(标准分上限*VLOOKUP(W$6,{0,0.8;4,1;11,1.2;21,1.5},2)-标准分上限*(1-IF(W$6&lt;4,70%,100%)))/2+标准分上限*(1-IF(W$6&lt;4,70%,100%)),
ROUND((W$6-IFERROR(RANK(W25,W$7:W$25),W$6))/(W$6-1)*(标准分上限*VLOOKUP(W$6,{0,0.8;4,1;11,1.2;21,1.5},2)-标准分上限*(1-IF(W$6&lt;4,70%,100%)))+标准分上限*(1-IF(W$6&lt;4,70%,100%)),2)))</f>
        <v>-</v>
      </c>
      <c r="Q25" s="157" t="str">
        <f>IF(OR($A25="",X25="-"),"-",
IF(X$6=1,(标准分上限*VLOOKUP(X$6,{0,0.8;4,1;11,1.2;21,1.5},2)-标准分上限*(1-IF(X$6&lt;4,70%,100%)))/2+标准分上限*(1-IF(X$6&lt;4,70%,100%)),
ROUND((X$6-IFERROR(RANK(X25,X$7:X$25),X$6))/(X$6-1)*(标准分上限*VLOOKUP(X$6,{0,0.8;4,1;11,1.2;21,1.5},2)-标准分上限*(1-IF(X$6&lt;4,70%,100%)))+标准分上限*(1-IF(X$6&lt;4,70%,100%)),2)))</f>
        <v>-</v>
      </c>
      <c r="R25" s="157" t="str">
        <f>IF(OR($A25="",Y25="-"),"-",
IF(Y$6=1,(标准分上限*VLOOKUP(Y$6,{0,0.8;4,1;11,1.2;21,1.5},2)-标准分上限*(1-IF(Y$6&lt;4,70%,100%)))/2+标准分上限*(1-IF(Y$6&lt;4,70%,100%)),
ROUND((Y$6-IFERROR(RANK(Y25,Y$7:Y$25),Y$6))/(Y$6-1)*(标准分上限*VLOOKUP(Y$6,{0,0.8;4,1;11,1.2;21,1.5},2)-标准分上限*(1-IF(Y$6&lt;4,70%,100%)))+标准分上限*(1-IF(Y$6&lt;4,70%,100%)),2)))</f>
        <v>-</v>
      </c>
      <c r="S25" s="158" t="str">
        <f>IF(OR($A25="",Z25="-"),"-",
IF(Z$6=1,(标准分上限*VLOOKUP(Z$6,{0,0.8;4,1;11,1.2;21,1.5},2)-标准分上限*(1-IF(Z$6&lt;4,70%,100%)))/2+标准分上限*(1-IF(Z$6&lt;4,70%,100%)),
ROUND((Z$6-IFERROR(RANK(Z25,Z$7:Z$25),Z$6))/(Z$6-1)*(标准分上限*VLOOKUP(Z$6,{0,0.8;4,1;11,1.2;21,1.5},2)-标准分上限*(1-IF(Z$6&lt;4,70%,100%)))+标准分上限*(1-IF(Z$6&lt;4,70%,100%)),2)))</f>
        <v>-</v>
      </c>
      <c r="T25" s="170" t="s">
        <v>280</v>
      </c>
      <c r="U25" s="113" t="s">
        <v>280</v>
      </c>
      <c r="V25" s="113" t="s">
        <v>280</v>
      </c>
      <c r="W25" s="113" t="s">
        <v>280</v>
      </c>
      <c r="X25" s="113" t="s">
        <v>280</v>
      </c>
      <c r="Y25" s="113" t="s">
        <v>280</v>
      </c>
      <c r="Z25" s="171" t="s">
        <v>280</v>
      </c>
    </row>
    <row r="26" spans="1:26" ht="7.5" customHeight="1" thickTop="1" x14ac:dyDescent="0.15"/>
    <row r="27" spans="1:26" ht="22.5" customHeight="1" x14ac:dyDescent="0.15">
      <c r="A27" s="1" t="s">
        <v>378</v>
      </c>
    </row>
    <row r="28" spans="1:26" ht="22.5" customHeight="1" x14ac:dyDescent="0.15">
      <c r="A28" s="1" t="s">
        <v>380</v>
      </c>
      <c r="F28" s="1" t="s">
        <v>381</v>
      </c>
    </row>
    <row r="29" spans="1:26" ht="22.5" customHeight="1" x14ac:dyDescent="0.15"/>
  </sheetData>
  <mergeCells count="1">
    <mergeCell ref="B4:E5"/>
  </mergeCells>
  <phoneticPr fontId="4" type="noConversion"/>
  <conditionalFormatting sqref="A1:A2 A3:C5 D1:XFD5 A6:XFD1048576">
    <cfRule type="cellIs" dxfId="2" priority="3" operator="equal">
      <formula>"-"</formula>
    </cfRule>
  </conditionalFormatting>
  <conditionalFormatting sqref="B7:B25">
    <cfRule type="cellIs" dxfId="1" priority="1" operator="greaterThan">
      <formula>$D7</formula>
    </cfRule>
    <cfRule type="cellIs" dxfId="0" priority="2" operator="lessThan">
      <formula>$D7</formula>
    </cfRule>
  </conditionalFormatting>
  <dataValidations count="1">
    <dataValidation type="list" allowBlank="1" showInputMessage="1" showErrorMessage="1" sqref="A7:A25">
      <formula1>合作公司名录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6</vt:i4>
      </vt:variant>
    </vt:vector>
  </HeadingPairs>
  <TitlesOfParts>
    <vt:vector size="9" baseType="lpstr">
      <vt:lpstr>合作公司名录</vt:lpstr>
      <vt:lpstr>季度报表</vt:lpstr>
      <vt:lpstr>季度报表（试行期）</vt:lpstr>
      <vt:lpstr>季度报表!Print_Area</vt:lpstr>
      <vt:lpstr>'季度报表（试行期）'!Print_Area</vt:lpstr>
      <vt:lpstr>标准分上限</vt:lpstr>
      <vt:lpstr>标准分下限</vt:lpstr>
      <vt:lpstr>合作公司名录!供应商名称</vt:lpstr>
      <vt:lpstr>合作公司名录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2013-07-10T01:37:07Z</dcterms:modified>
</cp:coreProperties>
</file>