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aadebanjo.AXAMANSARD\AppData\Local\Microsoft\Windows\INetCache\Content.Outlook\OD1XR40M\"/>
    </mc:Choice>
  </mc:AlternateContent>
  <bookViews>
    <workbookView xWindow="0" yWindow="0" windowWidth="15765" windowHeight="7680" activeTab="1"/>
  </bookViews>
  <sheets>
    <sheet name="BL BUDGET " sheetId="4" r:id="rId1"/>
    <sheet name="PAY" sheetId="2" r:id="rId2"/>
    <sheet name="CALCULATOR" sheetId="3" r:id="rId3"/>
    <sheet name="DSM" sheetId="5" r:id="rId4"/>
    <sheet name="FA" sheetId="6" r:id="rId5"/>
    <sheet name="BUDGETS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0" i="6" l="1"/>
  <c r="AM30" i="6" s="1"/>
  <c r="AQ30" i="6" s="1"/>
  <c r="AU30" i="6" s="1"/>
  <c r="AI29" i="6"/>
  <c r="AJ29" i="6" s="1"/>
  <c r="AI28" i="6"/>
  <c r="AM28" i="6" s="1"/>
  <c r="AQ28" i="6" s="1"/>
  <c r="AU28" i="6" s="1"/>
  <c r="AI27" i="6"/>
  <c r="AM27" i="6" s="1"/>
  <c r="AQ27" i="6" s="1"/>
  <c r="AU27" i="6" s="1"/>
  <c r="AI26" i="6"/>
  <c r="AM26" i="6" s="1"/>
  <c r="AQ26" i="6" s="1"/>
  <c r="AU26" i="6" s="1"/>
  <c r="AI25" i="6"/>
  <c r="AM25" i="6" s="1"/>
  <c r="AQ25" i="6" s="1"/>
  <c r="AU25" i="6" s="1"/>
  <c r="AI24" i="6"/>
  <c r="AM24" i="6" s="1"/>
  <c r="AQ24" i="6" s="1"/>
  <c r="AU24" i="6" s="1"/>
  <c r="AJ23" i="6"/>
  <c r="AI23" i="6"/>
  <c r="AM23" i="6" s="1"/>
  <c r="AQ23" i="6" s="1"/>
  <c r="E16" i="3"/>
  <c r="AM29" i="6" l="1"/>
  <c r="AU23" i="6"/>
  <c r="AV23" i="6" s="1"/>
  <c r="AR23" i="6"/>
  <c r="AN23" i="6"/>
  <c r="K30" i="6"/>
  <c r="K29" i="6"/>
  <c r="K28" i="6"/>
  <c r="K26" i="6"/>
  <c r="K25" i="6"/>
  <c r="K24" i="6"/>
  <c r="K23" i="6"/>
  <c r="W30" i="6"/>
  <c r="AA30" i="6" s="1"/>
  <c r="AE30" i="6" s="1"/>
  <c r="W29" i="6"/>
  <c r="AA29" i="6" s="1"/>
  <c r="AE29" i="6" s="1"/>
  <c r="W28" i="6"/>
  <c r="AA28" i="6" s="1"/>
  <c r="AE28" i="6" s="1"/>
  <c r="W27" i="6"/>
  <c r="AA27" i="6" s="1"/>
  <c r="AE27" i="6" s="1"/>
  <c r="W26" i="6"/>
  <c r="AA26" i="6" s="1"/>
  <c r="AE26" i="6" s="1"/>
  <c r="W25" i="6"/>
  <c r="AA25" i="6" s="1"/>
  <c r="AE25" i="6" s="1"/>
  <c r="W24" i="6"/>
  <c r="AA24" i="6" s="1"/>
  <c r="AE24" i="6" s="1"/>
  <c r="W23" i="6"/>
  <c r="AA23" i="6" s="1"/>
  <c r="AE23" i="6" s="1"/>
  <c r="S30" i="6"/>
  <c r="S29" i="6"/>
  <c r="S28" i="6"/>
  <c r="S27" i="6"/>
  <c r="S26" i="6"/>
  <c r="S25" i="6"/>
  <c r="S24" i="6"/>
  <c r="S23" i="6"/>
  <c r="W20" i="5"/>
  <c r="AA20" i="5" s="1"/>
  <c r="AE20" i="5" s="1"/>
  <c r="AI20" i="5" s="1"/>
  <c r="AM20" i="5" s="1"/>
  <c r="AQ20" i="5" s="1"/>
  <c r="AU20" i="5" s="1"/>
  <c r="W16" i="5"/>
  <c r="AA16" i="5" s="1"/>
  <c r="AE16" i="5" s="1"/>
  <c r="AI16" i="5" s="1"/>
  <c r="AM16" i="5" s="1"/>
  <c r="AQ16" i="5" s="1"/>
  <c r="AU16" i="5" s="1"/>
  <c r="S30" i="5"/>
  <c r="W30" i="5" s="1"/>
  <c r="AA30" i="5" s="1"/>
  <c r="AE30" i="5" s="1"/>
  <c r="AI30" i="5" s="1"/>
  <c r="AM30" i="5" s="1"/>
  <c r="AQ30" i="5" s="1"/>
  <c r="AU30" i="5" s="1"/>
  <c r="S31" i="5"/>
  <c r="W31" i="5" s="1"/>
  <c r="AA31" i="5" s="1"/>
  <c r="AE31" i="5" s="1"/>
  <c r="AI31" i="5" s="1"/>
  <c r="AM31" i="5" s="1"/>
  <c r="AQ31" i="5" s="1"/>
  <c r="AU31" i="5" s="1"/>
  <c r="S32" i="5"/>
  <c r="W32" i="5" s="1"/>
  <c r="AA32" i="5" s="1"/>
  <c r="AE32" i="5" s="1"/>
  <c r="AI32" i="5" s="1"/>
  <c r="AM32" i="5" s="1"/>
  <c r="AQ32" i="5" s="1"/>
  <c r="AU32" i="5" s="1"/>
  <c r="S29" i="5"/>
  <c r="W29" i="5" s="1"/>
  <c r="AA29" i="5" s="1"/>
  <c r="AE29" i="5" s="1"/>
  <c r="AI29" i="5" s="1"/>
  <c r="S28" i="5"/>
  <c r="W28" i="5" s="1"/>
  <c r="AA28" i="5" s="1"/>
  <c r="AE28" i="5" s="1"/>
  <c r="AI28" i="5" s="1"/>
  <c r="AM28" i="5" s="1"/>
  <c r="AQ28" i="5" s="1"/>
  <c r="AU28" i="5" s="1"/>
  <c r="S27" i="5"/>
  <c r="W27" i="5" s="1"/>
  <c r="AA27" i="5" s="1"/>
  <c r="AE27" i="5" s="1"/>
  <c r="AI27" i="5" s="1"/>
  <c r="AM27" i="5" s="1"/>
  <c r="AQ27" i="5" s="1"/>
  <c r="AU27" i="5" s="1"/>
  <c r="S26" i="5"/>
  <c r="W26" i="5" s="1"/>
  <c r="AA26" i="5" s="1"/>
  <c r="AE26" i="5" s="1"/>
  <c r="AI26" i="5" s="1"/>
  <c r="AM26" i="5" s="1"/>
  <c r="AQ26" i="5" s="1"/>
  <c r="AU26" i="5" s="1"/>
  <c r="S25" i="5"/>
  <c r="W25" i="5" s="1"/>
  <c r="AA25" i="5" s="1"/>
  <c r="AE25" i="5" s="1"/>
  <c r="AI25" i="5" s="1"/>
  <c r="AM25" i="5" s="1"/>
  <c r="AQ25" i="5" s="1"/>
  <c r="AU25" i="5" s="1"/>
  <c r="S24" i="5"/>
  <c r="W24" i="5" s="1"/>
  <c r="AA24" i="5" s="1"/>
  <c r="AE24" i="5" s="1"/>
  <c r="AI24" i="5" s="1"/>
  <c r="AM24" i="5" s="1"/>
  <c r="AQ24" i="5" s="1"/>
  <c r="AU24" i="5" s="1"/>
  <c r="S23" i="5"/>
  <c r="W23" i="5" s="1"/>
  <c r="AA23" i="5" s="1"/>
  <c r="AE23" i="5" s="1"/>
  <c r="AI23" i="5" s="1"/>
  <c r="S22" i="5"/>
  <c r="W22" i="5" s="1"/>
  <c r="AA22" i="5" s="1"/>
  <c r="AE22" i="5" s="1"/>
  <c r="AI22" i="5" s="1"/>
  <c r="AM22" i="5" s="1"/>
  <c r="AQ22" i="5" s="1"/>
  <c r="AU22" i="5" s="1"/>
  <c r="S20" i="5"/>
  <c r="S21" i="5"/>
  <c r="W21" i="5" s="1"/>
  <c r="AA21" i="5" s="1"/>
  <c r="AE21" i="5" s="1"/>
  <c r="AI21" i="5" s="1"/>
  <c r="AM21" i="5" s="1"/>
  <c r="AQ21" i="5" s="1"/>
  <c r="AU21" i="5" s="1"/>
  <c r="S19" i="5"/>
  <c r="W19" i="5" s="1"/>
  <c r="AA19" i="5" s="1"/>
  <c r="AE19" i="5" s="1"/>
  <c r="AI19" i="5" s="1"/>
  <c r="S18" i="5"/>
  <c r="T18" i="5" s="1"/>
  <c r="S16" i="5"/>
  <c r="S17" i="5"/>
  <c r="W17" i="5" s="1"/>
  <c r="AA17" i="5" s="1"/>
  <c r="AE17" i="5" s="1"/>
  <c r="AI17" i="5" s="1"/>
  <c r="AM17" i="5" s="1"/>
  <c r="AQ17" i="5" s="1"/>
  <c r="AU17" i="5" s="1"/>
  <c r="S15" i="5"/>
  <c r="W15" i="5" s="1"/>
  <c r="AA15" i="5" s="1"/>
  <c r="AE15" i="5" s="1"/>
  <c r="AI15" i="5" s="1"/>
  <c r="S10" i="5"/>
  <c r="W10" i="5" s="1"/>
  <c r="AA10" i="5" s="1"/>
  <c r="AE10" i="5" s="1"/>
  <c r="AI10" i="5" s="1"/>
  <c r="S11" i="5"/>
  <c r="W11" i="5" s="1"/>
  <c r="AA11" i="5" s="1"/>
  <c r="AE11" i="5" s="1"/>
  <c r="AI11" i="5" s="1"/>
  <c r="AM11" i="5" s="1"/>
  <c r="AQ11" i="5" s="1"/>
  <c r="AU11" i="5" s="1"/>
  <c r="S12" i="5"/>
  <c r="W12" i="5" s="1"/>
  <c r="AA12" i="5" s="1"/>
  <c r="AE12" i="5" s="1"/>
  <c r="AI12" i="5" s="1"/>
  <c r="AM12" i="5" s="1"/>
  <c r="AQ12" i="5" s="1"/>
  <c r="AU12" i="5" s="1"/>
  <c r="S13" i="5"/>
  <c r="W13" i="5" s="1"/>
  <c r="AA13" i="5" s="1"/>
  <c r="AE13" i="5" s="1"/>
  <c r="AI13" i="5" s="1"/>
  <c r="AM13" i="5" s="1"/>
  <c r="AQ13" i="5" s="1"/>
  <c r="AU13" i="5" s="1"/>
  <c r="S14" i="5"/>
  <c r="W14" i="5" s="1"/>
  <c r="AA14" i="5" s="1"/>
  <c r="AE14" i="5" s="1"/>
  <c r="AI14" i="5" s="1"/>
  <c r="AM14" i="5" s="1"/>
  <c r="AQ14" i="5" s="1"/>
  <c r="AU14" i="5" s="1"/>
  <c r="S9" i="5"/>
  <c r="W9" i="5" s="1"/>
  <c r="AA9" i="5" s="1"/>
  <c r="AE9" i="5" s="1"/>
  <c r="AI9" i="5" s="1"/>
  <c r="AM10" i="5" l="1"/>
  <c r="AM9" i="5"/>
  <c r="AJ9" i="5"/>
  <c r="AM15" i="5"/>
  <c r="AJ15" i="5"/>
  <c r="AM19" i="5"/>
  <c r="AJ19" i="5"/>
  <c r="AJ23" i="5"/>
  <c r="AM23" i="5"/>
  <c r="AM29" i="5"/>
  <c r="AJ29" i="5"/>
  <c r="W18" i="5"/>
  <c r="AN29" i="6"/>
  <c r="AQ29" i="6"/>
  <c r="AN23" i="5" l="1"/>
  <c r="AQ23" i="5"/>
  <c r="AQ10" i="5"/>
  <c r="AA18" i="5"/>
  <c r="X18" i="5"/>
  <c r="AQ29" i="5"/>
  <c r="AN29" i="5"/>
  <c r="AQ19" i="5"/>
  <c r="AN19" i="5"/>
  <c r="AQ15" i="5"/>
  <c r="AN15" i="5"/>
  <c r="AQ9" i="5"/>
  <c r="AN9" i="5"/>
  <c r="AR29" i="6"/>
  <c r="AU29" i="6"/>
  <c r="AV29" i="6" s="1"/>
  <c r="O20" i="6"/>
  <c r="S20" i="6" s="1"/>
  <c r="W20" i="6" s="1"/>
  <c r="AA20" i="6" s="1"/>
  <c r="AE20" i="6" s="1"/>
  <c r="AI20" i="6" s="1"/>
  <c r="AM20" i="6" s="1"/>
  <c r="AQ20" i="6" s="1"/>
  <c r="AU20" i="6" s="1"/>
  <c r="O21" i="6"/>
  <c r="S21" i="6" s="1"/>
  <c r="W21" i="6" s="1"/>
  <c r="AA21" i="6" s="1"/>
  <c r="AE21" i="6" s="1"/>
  <c r="AI21" i="6" s="1"/>
  <c r="AM21" i="6" s="1"/>
  <c r="AQ21" i="6" s="1"/>
  <c r="AU21" i="6" s="1"/>
  <c r="O22" i="6"/>
  <c r="S22" i="6" s="1"/>
  <c r="W22" i="6" s="1"/>
  <c r="AA22" i="6" s="1"/>
  <c r="AE22" i="6" s="1"/>
  <c r="AI22" i="6" s="1"/>
  <c r="AM22" i="6" s="1"/>
  <c r="AQ22" i="6" s="1"/>
  <c r="AU22" i="6" s="1"/>
  <c r="O19" i="6"/>
  <c r="S19" i="6" s="1"/>
  <c r="W19" i="6" s="1"/>
  <c r="AA19" i="6" s="1"/>
  <c r="AE19" i="6" s="1"/>
  <c r="AI19" i="6" s="1"/>
  <c r="O16" i="6"/>
  <c r="S16" i="6" s="1"/>
  <c r="W16" i="6" s="1"/>
  <c r="AA16" i="6" s="1"/>
  <c r="AE16" i="6" s="1"/>
  <c r="AI16" i="6" s="1"/>
  <c r="AM16" i="6" s="1"/>
  <c r="AQ16" i="6" s="1"/>
  <c r="AU16" i="6" s="1"/>
  <c r="O17" i="6"/>
  <c r="S17" i="6" s="1"/>
  <c r="W17" i="6" s="1"/>
  <c r="AA17" i="6" s="1"/>
  <c r="AE17" i="6" s="1"/>
  <c r="AI17" i="6" s="1"/>
  <c r="AM17" i="6" s="1"/>
  <c r="AQ17" i="6" s="1"/>
  <c r="AU17" i="6" s="1"/>
  <c r="O18" i="6"/>
  <c r="S18" i="6" s="1"/>
  <c r="O15" i="6"/>
  <c r="S15" i="6" s="1"/>
  <c r="W15" i="6" s="1"/>
  <c r="AA15" i="6" s="1"/>
  <c r="AE15" i="6" s="1"/>
  <c r="AI15" i="6" s="1"/>
  <c r="O10" i="6"/>
  <c r="S10" i="6" s="1"/>
  <c r="W10" i="6" s="1"/>
  <c r="AA10" i="6" s="1"/>
  <c r="AE10" i="6" s="1"/>
  <c r="AI10" i="6" s="1"/>
  <c r="AM10" i="6" s="1"/>
  <c r="AQ10" i="6" s="1"/>
  <c r="AU10" i="6" s="1"/>
  <c r="O11" i="6"/>
  <c r="S11" i="6" s="1"/>
  <c r="W11" i="6" s="1"/>
  <c r="AA11" i="6" s="1"/>
  <c r="AE11" i="6" s="1"/>
  <c r="AI11" i="6" s="1"/>
  <c r="AM11" i="6" s="1"/>
  <c r="AQ11" i="6" s="1"/>
  <c r="AU11" i="6" s="1"/>
  <c r="O12" i="6"/>
  <c r="S12" i="6" s="1"/>
  <c r="W12" i="6" s="1"/>
  <c r="AA12" i="6" s="1"/>
  <c r="AE12" i="6" s="1"/>
  <c r="AI12" i="6" s="1"/>
  <c r="AM12" i="6" s="1"/>
  <c r="AQ12" i="6" s="1"/>
  <c r="AU12" i="6" s="1"/>
  <c r="O13" i="6"/>
  <c r="S13" i="6" s="1"/>
  <c r="W13" i="6" s="1"/>
  <c r="AA13" i="6" s="1"/>
  <c r="AE13" i="6" s="1"/>
  <c r="AI13" i="6" s="1"/>
  <c r="AM13" i="6" s="1"/>
  <c r="AQ13" i="6" s="1"/>
  <c r="AU13" i="6" s="1"/>
  <c r="O14" i="6"/>
  <c r="S14" i="6" s="1"/>
  <c r="W14" i="6" s="1"/>
  <c r="AA14" i="6" s="1"/>
  <c r="AE14" i="6" s="1"/>
  <c r="AI14" i="6" s="1"/>
  <c r="AM14" i="6" s="1"/>
  <c r="AQ14" i="6" s="1"/>
  <c r="AU14" i="6" s="1"/>
  <c r="O9" i="6"/>
  <c r="S9" i="6" s="1"/>
  <c r="W9" i="6" s="1"/>
  <c r="AA9" i="6" s="1"/>
  <c r="AE9" i="6" s="1"/>
  <c r="AI9" i="6" s="1"/>
  <c r="P18" i="6"/>
  <c r="H20" i="6"/>
  <c r="H21" i="6"/>
  <c r="H22" i="6"/>
  <c r="H19" i="6"/>
  <c r="H18" i="6"/>
  <c r="I18" i="6" s="1"/>
  <c r="H16" i="6"/>
  <c r="K16" i="6" s="1"/>
  <c r="H17" i="6"/>
  <c r="H15" i="6"/>
  <c r="K15" i="6" s="1"/>
  <c r="H10" i="6"/>
  <c r="K10" i="6" s="1"/>
  <c r="H11" i="6"/>
  <c r="H12" i="6"/>
  <c r="K12" i="6" s="1"/>
  <c r="H13" i="6"/>
  <c r="K13" i="6" s="1"/>
  <c r="H14" i="6"/>
  <c r="K14" i="6" s="1"/>
  <c r="H9" i="6"/>
  <c r="K9" i="6" s="1"/>
  <c r="L18" i="6"/>
  <c r="AF29" i="6"/>
  <c r="AB29" i="6"/>
  <c r="X29" i="6"/>
  <c r="T29" i="6"/>
  <c r="P29" i="6"/>
  <c r="L29" i="6"/>
  <c r="I29" i="6"/>
  <c r="AF23" i="6"/>
  <c r="AB23" i="6"/>
  <c r="X23" i="6"/>
  <c r="T23" i="6"/>
  <c r="P23" i="6"/>
  <c r="L23" i="6"/>
  <c r="I23" i="6"/>
  <c r="L19" i="6"/>
  <c r="P18" i="5"/>
  <c r="P23" i="5"/>
  <c r="K30" i="5"/>
  <c r="K31" i="5"/>
  <c r="K32" i="5"/>
  <c r="K29" i="5"/>
  <c r="L29" i="5" s="1"/>
  <c r="K24" i="5"/>
  <c r="K25" i="5"/>
  <c r="K26" i="5"/>
  <c r="K27" i="5"/>
  <c r="K23" i="5"/>
  <c r="K22" i="5"/>
  <c r="K20" i="5"/>
  <c r="K21" i="5"/>
  <c r="L19" i="5" s="1"/>
  <c r="K19" i="5"/>
  <c r="K16" i="5"/>
  <c r="K17" i="5"/>
  <c r="L15" i="5" s="1"/>
  <c r="K15" i="5"/>
  <c r="K10" i="5"/>
  <c r="K11" i="5"/>
  <c r="K12" i="5"/>
  <c r="K13" i="5"/>
  <c r="K14" i="5"/>
  <c r="K9" i="5"/>
  <c r="I18" i="5"/>
  <c r="K18" i="5" s="1"/>
  <c r="L18" i="5" s="1"/>
  <c r="AF29" i="5"/>
  <c r="AB29" i="5"/>
  <c r="X29" i="5"/>
  <c r="T29" i="5"/>
  <c r="P29" i="5"/>
  <c r="I29" i="5"/>
  <c r="AF23" i="5"/>
  <c r="AB23" i="5"/>
  <c r="X23" i="5"/>
  <c r="T23" i="5"/>
  <c r="I23" i="5"/>
  <c r="AF19" i="5"/>
  <c r="AB19" i="5"/>
  <c r="X19" i="5"/>
  <c r="T19" i="5"/>
  <c r="P19" i="5"/>
  <c r="I19" i="5"/>
  <c r="AF15" i="5"/>
  <c r="AB15" i="5"/>
  <c r="X15" i="5"/>
  <c r="T15" i="5"/>
  <c r="P15" i="5"/>
  <c r="I15" i="5"/>
  <c r="AF9" i="5"/>
  <c r="AB9" i="5"/>
  <c r="X9" i="5"/>
  <c r="T9" i="5"/>
  <c r="P9" i="5"/>
  <c r="L9" i="5"/>
  <c r="I9" i="5"/>
  <c r="AU9" i="5" l="1"/>
  <c r="AR9" i="5"/>
  <c r="AU15" i="5"/>
  <c r="AV15" i="5" s="1"/>
  <c r="AR15" i="5"/>
  <c r="AU19" i="5"/>
  <c r="AV19" i="5" s="1"/>
  <c r="AR19" i="5"/>
  <c r="AU29" i="5"/>
  <c r="AV29" i="5" s="1"/>
  <c r="AR29" i="5"/>
  <c r="AB18" i="5"/>
  <c r="AE18" i="5"/>
  <c r="AR23" i="5"/>
  <c r="AU23" i="5"/>
  <c r="AV23" i="5" s="1"/>
  <c r="T9" i="6"/>
  <c r="AU10" i="5"/>
  <c r="AJ9" i="6"/>
  <c r="AM9" i="6"/>
  <c r="AM15" i="6"/>
  <c r="AJ15" i="6"/>
  <c r="AM19" i="6"/>
  <c r="AJ19" i="6"/>
  <c r="T15" i="6"/>
  <c r="AB19" i="6"/>
  <c r="AB9" i="6"/>
  <c r="AB15" i="6"/>
  <c r="T19" i="6"/>
  <c r="AF9" i="6"/>
  <c r="AF15" i="6"/>
  <c r="AF19" i="6"/>
  <c r="I9" i="6"/>
  <c r="K11" i="6"/>
  <c r="L9" i="6" s="1"/>
  <c r="I19" i="6"/>
  <c r="W18" i="6"/>
  <c r="T18" i="6"/>
  <c r="P9" i="6"/>
  <c r="X9" i="6"/>
  <c r="P15" i="6"/>
  <c r="X15" i="6"/>
  <c r="P19" i="6"/>
  <c r="X19" i="6"/>
  <c r="I15" i="6"/>
  <c r="K17" i="6"/>
  <c r="L15" i="6" s="1"/>
  <c r="T31" i="6"/>
  <c r="T8" i="6" s="1"/>
  <c r="L23" i="5"/>
  <c r="L33" i="5" s="1"/>
  <c r="L8" i="5" s="1"/>
  <c r="I33" i="5"/>
  <c r="I8" i="5" s="1"/>
  <c r="T33" i="5"/>
  <c r="T8" i="5" s="1"/>
  <c r="AB33" i="5"/>
  <c r="AB8" i="5" s="1"/>
  <c r="P33" i="5"/>
  <c r="P8" i="5" s="1"/>
  <c r="X33" i="5"/>
  <c r="X8" i="5" s="1"/>
  <c r="AF18" i="5" l="1"/>
  <c r="AF33" i="5" s="1"/>
  <c r="AF8" i="5" s="1"/>
  <c r="AI18" i="5"/>
  <c r="AE33" i="5"/>
  <c r="AV9" i="5"/>
  <c r="AN9" i="6"/>
  <c r="AQ9" i="6"/>
  <c r="L31" i="6"/>
  <c r="L8" i="6" s="1"/>
  <c r="AN19" i="6"/>
  <c r="AQ19" i="6"/>
  <c r="AN15" i="6"/>
  <c r="AQ15" i="6"/>
  <c r="I31" i="6"/>
  <c r="I8" i="6" s="1"/>
  <c r="P31" i="6"/>
  <c r="P8" i="6" s="1"/>
  <c r="AA18" i="6"/>
  <c r="X18" i="6"/>
  <c r="X31" i="6" s="1"/>
  <c r="X8" i="6" s="1"/>
  <c r="D349" i="4"/>
  <c r="E349" i="4" s="1"/>
  <c r="F349" i="4" s="1"/>
  <c r="G349" i="4" s="1"/>
  <c r="H349" i="4" s="1"/>
  <c r="I349" i="4" s="1"/>
  <c r="J349" i="4" s="1"/>
  <c r="K349" i="4" s="1"/>
  <c r="L349" i="4" s="1"/>
  <c r="M349" i="4" s="1"/>
  <c r="N349" i="4" s="1"/>
  <c r="D329" i="4"/>
  <c r="E329" i="4" s="1"/>
  <c r="F329" i="4" s="1"/>
  <c r="G329" i="4" s="1"/>
  <c r="H329" i="4" s="1"/>
  <c r="I329" i="4" s="1"/>
  <c r="J329" i="4" s="1"/>
  <c r="K329" i="4" s="1"/>
  <c r="L329" i="4" s="1"/>
  <c r="M329" i="4" s="1"/>
  <c r="N329" i="4" s="1"/>
  <c r="D309" i="4"/>
  <c r="E309" i="4" s="1"/>
  <c r="F309" i="4" s="1"/>
  <c r="G309" i="4" s="1"/>
  <c r="H309" i="4" s="1"/>
  <c r="I309" i="4" s="1"/>
  <c r="J309" i="4" s="1"/>
  <c r="K309" i="4" s="1"/>
  <c r="L309" i="4" s="1"/>
  <c r="M309" i="4" s="1"/>
  <c r="N309" i="4" s="1"/>
  <c r="D289" i="4"/>
  <c r="E289" i="4" s="1"/>
  <c r="F289" i="4" s="1"/>
  <c r="G289" i="4" s="1"/>
  <c r="H289" i="4" s="1"/>
  <c r="I289" i="4" s="1"/>
  <c r="J289" i="4" s="1"/>
  <c r="K289" i="4" s="1"/>
  <c r="L289" i="4" s="1"/>
  <c r="M289" i="4" s="1"/>
  <c r="N289" i="4" s="1"/>
  <c r="E269" i="4"/>
  <c r="F269" i="4" s="1"/>
  <c r="G269" i="4" s="1"/>
  <c r="H269" i="4" s="1"/>
  <c r="I269" i="4" s="1"/>
  <c r="J269" i="4" s="1"/>
  <c r="K269" i="4" s="1"/>
  <c r="L269" i="4" s="1"/>
  <c r="M269" i="4" s="1"/>
  <c r="N269" i="4" s="1"/>
  <c r="D269" i="4"/>
  <c r="E249" i="4"/>
  <c r="F249" i="4" s="1"/>
  <c r="G249" i="4" s="1"/>
  <c r="H249" i="4" s="1"/>
  <c r="I249" i="4" s="1"/>
  <c r="J249" i="4" s="1"/>
  <c r="K249" i="4" s="1"/>
  <c r="L249" i="4" s="1"/>
  <c r="M249" i="4" s="1"/>
  <c r="N249" i="4" s="1"/>
  <c r="D249" i="4"/>
  <c r="F229" i="4"/>
  <c r="G229" i="4" s="1"/>
  <c r="H229" i="4" s="1"/>
  <c r="I229" i="4" s="1"/>
  <c r="J229" i="4" s="1"/>
  <c r="K229" i="4" s="1"/>
  <c r="L229" i="4" s="1"/>
  <c r="M229" i="4" s="1"/>
  <c r="N229" i="4" s="1"/>
  <c r="D229" i="4"/>
  <c r="E229" i="4" s="1"/>
  <c r="F209" i="4"/>
  <c r="G209" i="4" s="1"/>
  <c r="H209" i="4" s="1"/>
  <c r="I209" i="4" s="1"/>
  <c r="J209" i="4" s="1"/>
  <c r="K209" i="4" s="1"/>
  <c r="L209" i="4" s="1"/>
  <c r="M209" i="4" s="1"/>
  <c r="N209" i="4" s="1"/>
  <c r="D209" i="4"/>
  <c r="E209" i="4" s="1"/>
  <c r="F189" i="4"/>
  <c r="G189" i="4" s="1"/>
  <c r="H189" i="4" s="1"/>
  <c r="I189" i="4" s="1"/>
  <c r="J189" i="4" s="1"/>
  <c r="K189" i="4" s="1"/>
  <c r="L189" i="4" s="1"/>
  <c r="M189" i="4" s="1"/>
  <c r="N189" i="4" s="1"/>
  <c r="D189" i="4"/>
  <c r="E189" i="4" s="1"/>
  <c r="A176" i="4"/>
  <c r="A196" i="4" s="1"/>
  <c r="A216" i="4" s="1"/>
  <c r="A236" i="4" s="1"/>
  <c r="A256" i="4" s="1"/>
  <c r="A276" i="4" s="1"/>
  <c r="A296" i="4" s="1"/>
  <c r="A316" i="4" s="1"/>
  <c r="A336" i="4" s="1"/>
  <c r="D169" i="4"/>
  <c r="E169" i="4" s="1"/>
  <c r="F169" i="4" s="1"/>
  <c r="G169" i="4" s="1"/>
  <c r="H169" i="4" s="1"/>
  <c r="I169" i="4" s="1"/>
  <c r="J169" i="4" s="1"/>
  <c r="K169" i="4" s="1"/>
  <c r="L169" i="4" s="1"/>
  <c r="M169" i="4" s="1"/>
  <c r="N169" i="4" s="1"/>
  <c r="C156" i="4"/>
  <c r="C176" i="4" s="1"/>
  <c r="D176" i="4" s="1"/>
  <c r="E176" i="4" s="1"/>
  <c r="D149" i="4"/>
  <c r="E149" i="4" s="1"/>
  <c r="F149" i="4" s="1"/>
  <c r="G149" i="4" s="1"/>
  <c r="H149" i="4" s="1"/>
  <c r="I149" i="4" s="1"/>
  <c r="J149" i="4" s="1"/>
  <c r="K149" i="4" s="1"/>
  <c r="L149" i="4" s="1"/>
  <c r="M149" i="4" s="1"/>
  <c r="N149" i="4" s="1"/>
  <c r="C148" i="4"/>
  <c r="C152" i="4" s="1"/>
  <c r="D136" i="4"/>
  <c r="E136" i="4" s="1"/>
  <c r="F136" i="4" s="1"/>
  <c r="G136" i="4" s="1"/>
  <c r="H136" i="4" s="1"/>
  <c r="C89" i="4"/>
  <c r="F89" i="4" s="1"/>
  <c r="C88" i="4"/>
  <c r="H88" i="4" s="1"/>
  <c r="C87" i="4"/>
  <c r="M87" i="4" s="1"/>
  <c r="C86" i="4"/>
  <c r="N86" i="4" s="1"/>
  <c r="C85" i="4"/>
  <c r="M85" i="4" s="1"/>
  <c r="C84" i="4"/>
  <c r="F84" i="4" s="1"/>
  <c r="C83" i="4"/>
  <c r="M83" i="4" s="1"/>
  <c r="C82" i="4"/>
  <c r="N82" i="4" s="1"/>
  <c r="C81" i="4"/>
  <c r="M81" i="4" s="1"/>
  <c r="C80" i="4"/>
  <c r="F80" i="4" s="1"/>
  <c r="C79" i="4"/>
  <c r="M79" i="4" s="1"/>
  <c r="C59" i="4"/>
  <c r="N59" i="4" s="1"/>
  <c r="C58" i="4"/>
  <c r="M58" i="4" s="1"/>
  <c r="C57" i="4"/>
  <c r="F57" i="4" s="1"/>
  <c r="C56" i="4"/>
  <c r="M56" i="4" s="1"/>
  <c r="C55" i="4"/>
  <c r="N55" i="4" s="1"/>
  <c r="C54" i="4"/>
  <c r="M54" i="4" s="1"/>
  <c r="C53" i="4"/>
  <c r="F53" i="4" s="1"/>
  <c r="C52" i="4"/>
  <c r="M52" i="4" s="1"/>
  <c r="C51" i="4"/>
  <c r="M51" i="4" s="1"/>
  <c r="C50" i="4"/>
  <c r="M50" i="4" s="1"/>
  <c r="C49" i="4"/>
  <c r="M49" i="4" s="1"/>
  <c r="C29" i="4"/>
  <c r="M29" i="4" s="1"/>
  <c r="C28" i="4"/>
  <c r="M28" i="4" s="1"/>
  <c r="C27" i="4"/>
  <c r="M27" i="4" s="1"/>
  <c r="C26" i="4"/>
  <c r="M26" i="4" s="1"/>
  <c r="C25" i="4"/>
  <c r="M25" i="4" s="1"/>
  <c r="C24" i="4"/>
  <c r="M24" i="4" s="1"/>
  <c r="C23" i="4"/>
  <c r="M23" i="4" s="1"/>
  <c r="C22" i="4"/>
  <c r="M22" i="4" s="1"/>
  <c r="C21" i="4"/>
  <c r="M21" i="4" s="1"/>
  <c r="C20" i="4"/>
  <c r="M20" i="4" s="1"/>
  <c r="C19" i="4"/>
  <c r="M19" i="4" s="1"/>
  <c r="B14" i="4"/>
  <c r="B13" i="4"/>
  <c r="B12" i="4"/>
  <c r="B11" i="4"/>
  <c r="B10" i="4"/>
  <c r="B9" i="4"/>
  <c r="B8" i="4"/>
  <c r="B7" i="4"/>
  <c r="B6" i="4"/>
  <c r="B5" i="4"/>
  <c r="B4" i="4"/>
  <c r="AM18" i="5" l="1"/>
  <c r="AJ18" i="5"/>
  <c r="AJ33" i="5" s="1"/>
  <c r="AJ8" i="5" s="1"/>
  <c r="AI33" i="5"/>
  <c r="AU15" i="6"/>
  <c r="AV15" i="6" s="1"/>
  <c r="AR15" i="6"/>
  <c r="AR19" i="6"/>
  <c r="AU19" i="6"/>
  <c r="AV19" i="6" s="1"/>
  <c r="AU9" i="6"/>
  <c r="AV9" i="6" s="1"/>
  <c r="AR9" i="6"/>
  <c r="AE18" i="6"/>
  <c r="AB18" i="6"/>
  <c r="AB31" i="6" s="1"/>
  <c r="AB8" i="6" s="1"/>
  <c r="D54" i="4"/>
  <c r="D156" i="4"/>
  <c r="E156" i="4" s="1"/>
  <c r="F156" i="4" s="1"/>
  <c r="D85" i="4"/>
  <c r="L20" i="4"/>
  <c r="L24" i="4"/>
  <c r="L28" i="4"/>
  <c r="L51" i="4"/>
  <c r="L58" i="4"/>
  <c r="F59" i="4"/>
  <c r="D81" i="4"/>
  <c r="L85" i="4"/>
  <c r="F86" i="4"/>
  <c r="D20" i="4"/>
  <c r="D24" i="4"/>
  <c r="D28" i="4"/>
  <c r="D51" i="4"/>
  <c r="L54" i="4"/>
  <c r="F55" i="4"/>
  <c r="D58" i="4"/>
  <c r="L81" i="4"/>
  <c r="F82" i="4"/>
  <c r="H22" i="4"/>
  <c r="H26" i="4"/>
  <c r="H49" i="4"/>
  <c r="N53" i="4"/>
  <c r="H56" i="4"/>
  <c r="N57" i="4"/>
  <c r="H79" i="4"/>
  <c r="N80" i="4"/>
  <c r="H83" i="4"/>
  <c r="N84" i="4"/>
  <c r="H87" i="4"/>
  <c r="N89" i="4"/>
  <c r="H20" i="4"/>
  <c r="D22" i="4"/>
  <c r="L22" i="4"/>
  <c r="H24" i="4"/>
  <c r="D26" i="4"/>
  <c r="L26" i="4"/>
  <c r="H28" i="4"/>
  <c r="D49" i="4"/>
  <c r="L49" i="4"/>
  <c r="H51" i="4"/>
  <c r="H54" i="4"/>
  <c r="D56" i="4"/>
  <c r="L56" i="4"/>
  <c r="H58" i="4"/>
  <c r="D79" i="4"/>
  <c r="L79" i="4"/>
  <c r="H81" i="4"/>
  <c r="D83" i="4"/>
  <c r="L83" i="4"/>
  <c r="H85" i="4"/>
  <c r="D87" i="4"/>
  <c r="L87" i="4"/>
  <c r="F19" i="4"/>
  <c r="J19" i="4"/>
  <c r="N19" i="4"/>
  <c r="F21" i="4"/>
  <c r="J21" i="4"/>
  <c r="N21" i="4"/>
  <c r="F23" i="4"/>
  <c r="J23" i="4"/>
  <c r="N23" i="4"/>
  <c r="F25" i="4"/>
  <c r="J25" i="4"/>
  <c r="N25" i="4"/>
  <c r="F27" i="4"/>
  <c r="J27" i="4"/>
  <c r="N27" i="4"/>
  <c r="F29" i="4"/>
  <c r="J29" i="4"/>
  <c r="N29" i="4"/>
  <c r="F50" i="4"/>
  <c r="J50" i="4"/>
  <c r="N50" i="4"/>
  <c r="F52" i="4"/>
  <c r="J52" i="4"/>
  <c r="N52" i="4"/>
  <c r="D19" i="4"/>
  <c r="H19" i="4"/>
  <c r="L19" i="4"/>
  <c r="F20" i="4"/>
  <c r="J20" i="4"/>
  <c r="N20" i="4"/>
  <c r="D21" i="4"/>
  <c r="H21" i="4"/>
  <c r="L21" i="4"/>
  <c r="F22" i="4"/>
  <c r="J22" i="4"/>
  <c r="N22" i="4"/>
  <c r="D23" i="4"/>
  <c r="H23" i="4"/>
  <c r="L23" i="4"/>
  <c r="F24" i="4"/>
  <c r="J24" i="4"/>
  <c r="N24" i="4"/>
  <c r="D25" i="4"/>
  <c r="H25" i="4"/>
  <c r="L25" i="4"/>
  <c r="F26" i="4"/>
  <c r="J26" i="4"/>
  <c r="N26" i="4"/>
  <c r="D27" i="4"/>
  <c r="H27" i="4"/>
  <c r="L27" i="4"/>
  <c r="F28" i="4"/>
  <c r="J28" i="4"/>
  <c r="N28" i="4"/>
  <c r="D29" i="4"/>
  <c r="H29" i="4"/>
  <c r="L29" i="4"/>
  <c r="F49" i="4"/>
  <c r="J49" i="4"/>
  <c r="N49" i="4"/>
  <c r="D50" i="4"/>
  <c r="H50" i="4"/>
  <c r="L50" i="4"/>
  <c r="F51" i="4"/>
  <c r="J51" i="4"/>
  <c r="N51" i="4"/>
  <c r="D52" i="4"/>
  <c r="H52" i="4"/>
  <c r="L52" i="4"/>
  <c r="M53" i="4"/>
  <c r="L53" i="4"/>
  <c r="H53" i="4"/>
  <c r="D53" i="4"/>
  <c r="J53" i="4"/>
  <c r="M55" i="4"/>
  <c r="L55" i="4"/>
  <c r="H55" i="4"/>
  <c r="D55" i="4"/>
  <c r="J55" i="4"/>
  <c r="M57" i="4"/>
  <c r="L57" i="4"/>
  <c r="H57" i="4"/>
  <c r="D57" i="4"/>
  <c r="J57" i="4"/>
  <c r="M59" i="4"/>
  <c r="L59" i="4"/>
  <c r="H59" i="4"/>
  <c r="D59" i="4"/>
  <c r="J59" i="4"/>
  <c r="M80" i="4"/>
  <c r="L80" i="4"/>
  <c r="H80" i="4"/>
  <c r="D80" i="4"/>
  <c r="J80" i="4"/>
  <c r="M82" i="4"/>
  <c r="L82" i="4"/>
  <c r="H82" i="4"/>
  <c r="D82" i="4"/>
  <c r="J82" i="4"/>
  <c r="M84" i="4"/>
  <c r="L84" i="4"/>
  <c r="H84" i="4"/>
  <c r="D84" i="4"/>
  <c r="J84" i="4"/>
  <c r="M86" i="4"/>
  <c r="L86" i="4"/>
  <c r="H86" i="4"/>
  <c r="D86" i="4"/>
  <c r="J86" i="4"/>
  <c r="L88" i="4"/>
  <c r="D88" i="4"/>
  <c r="M89" i="4"/>
  <c r="L89" i="4"/>
  <c r="H89" i="4"/>
  <c r="D89" i="4"/>
  <c r="J89" i="4"/>
  <c r="F54" i="4"/>
  <c r="J54" i="4"/>
  <c r="N54" i="4"/>
  <c r="F56" i="4"/>
  <c r="J56" i="4"/>
  <c r="N56" i="4"/>
  <c r="F58" i="4"/>
  <c r="J58" i="4"/>
  <c r="N58" i="4"/>
  <c r="F79" i="4"/>
  <c r="J79" i="4"/>
  <c r="N79" i="4"/>
  <c r="F81" i="4"/>
  <c r="J81" i="4"/>
  <c r="N81" i="4"/>
  <c r="F83" i="4"/>
  <c r="J83" i="4"/>
  <c r="N83" i="4"/>
  <c r="F85" i="4"/>
  <c r="J85" i="4"/>
  <c r="N85" i="4"/>
  <c r="F87" i="4"/>
  <c r="J87" i="4"/>
  <c r="N87" i="4"/>
  <c r="C150" i="4"/>
  <c r="C151" i="4" s="1"/>
  <c r="C4" i="4" s="1"/>
  <c r="C21" i="2" s="1"/>
  <c r="D177" i="4"/>
  <c r="D188" i="4" s="1"/>
  <c r="E19" i="4"/>
  <c r="G19" i="4"/>
  <c r="I19" i="4"/>
  <c r="K19" i="4"/>
  <c r="E20" i="4"/>
  <c r="G20" i="4"/>
  <c r="I20" i="4"/>
  <c r="K20" i="4"/>
  <c r="E21" i="4"/>
  <c r="G21" i="4"/>
  <c r="I21" i="4"/>
  <c r="K21" i="4"/>
  <c r="E22" i="4"/>
  <c r="G22" i="4"/>
  <c r="I22" i="4"/>
  <c r="K22" i="4"/>
  <c r="E23" i="4"/>
  <c r="G23" i="4"/>
  <c r="I23" i="4"/>
  <c r="K23" i="4"/>
  <c r="E24" i="4"/>
  <c r="G24" i="4"/>
  <c r="I24" i="4"/>
  <c r="K24" i="4"/>
  <c r="E25" i="4"/>
  <c r="G25" i="4"/>
  <c r="I25" i="4"/>
  <c r="K25" i="4"/>
  <c r="E26" i="4"/>
  <c r="G26" i="4"/>
  <c r="I26" i="4"/>
  <c r="K26" i="4"/>
  <c r="E27" i="4"/>
  <c r="G27" i="4"/>
  <c r="I27" i="4"/>
  <c r="K27" i="4"/>
  <c r="E28" i="4"/>
  <c r="G28" i="4"/>
  <c r="I28" i="4"/>
  <c r="K28" i="4"/>
  <c r="E29" i="4"/>
  <c r="G29" i="4"/>
  <c r="I29" i="4"/>
  <c r="K29" i="4"/>
  <c r="E49" i="4"/>
  <c r="G49" i="4"/>
  <c r="I49" i="4"/>
  <c r="K49" i="4"/>
  <c r="E50" i="4"/>
  <c r="G50" i="4"/>
  <c r="I50" i="4"/>
  <c r="K50" i="4"/>
  <c r="E51" i="4"/>
  <c r="G51" i="4"/>
  <c r="I51" i="4"/>
  <c r="K51" i="4"/>
  <c r="E52" i="4"/>
  <c r="G52" i="4"/>
  <c r="I52" i="4"/>
  <c r="K52" i="4"/>
  <c r="E53" i="4"/>
  <c r="G53" i="4"/>
  <c r="I53" i="4"/>
  <c r="K53" i="4"/>
  <c r="E54" i="4"/>
  <c r="G54" i="4"/>
  <c r="I54" i="4"/>
  <c r="K54" i="4"/>
  <c r="E55" i="4"/>
  <c r="G55" i="4"/>
  <c r="I55" i="4"/>
  <c r="K55" i="4"/>
  <c r="E56" i="4"/>
  <c r="G56" i="4"/>
  <c r="I56" i="4"/>
  <c r="K56" i="4"/>
  <c r="E57" i="4"/>
  <c r="G57" i="4"/>
  <c r="I57" i="4"/>
  <c r="K57" i="4"/>
  <c r="E58" i="4"/>
  <c r="G58" i="4"/>
  <c r="I58" i="4"/>
  <c r="K58" i="4"/>
  <c r="E59" i="4"/>
  <c r="G59" i="4"/>
  <c r="I59" i="4"/>
  <c r="K59" i="4"/>
  <c r="E79" i="4"/>
  <c r="G79" i="4"/>
  <c r="I79" i="4"/>
  <c r="K79" i="4"/>
  <c r="E80" i="4"/>
  <c r="G80" i="4"/>
  <c r="I80" i="4"/>
  <c r="K80" i="4"/>
  <c r="E81" i="4"/>
  <c r="G81" i="4"/>
  <c r="I81" i="4"/>
  <c r="K81" i="4"/>
  <c r="E82" i="4"/>
  <c r="G82" i="4"/>
  <c r="I82" i="4"/>
  <c r="K82" i="4"/>
  <c r="E83" i="4"/>
  <c r="G83" i="4"/>
  <c r="I83" i="4"/>
  <c r="K83" i="4"/>
  <c r="E84" i="4"/>
  <c r="G84" i="4"/>
  <c r="I84" i="4"/>
  <c r="K84" i="4"/>
  <c r="E85" i="4"/>
  <c r="G85" i="4"/>
  <c r="I85" i="4"/>
  <c r="K85" i="4"/>
  <c r="E86" i="4"/>
  <c r="G86" i="4"/>
  <c r="I86" i="4"/>
  <c r="K86" i="4"/>
  <c r="E87" i="4"/>
  <c r="G87" i="4"/>
  <c r="I87" i="4"/>
  <c r="K87" i="4"/>
  <c r="M88" i="4"/>
  <c r="K88" i="4"/>
  <c r="I88" i="4"/>
  <c r="G88" i="4"/>
  <c r="E88" i="4"/>
  <c r="F88" i="4"/>
  <c r="J88" i="4"/>
  <c r="N88" i="4"/>
  <c r="I136" i="4"/>
  <c r="C196" i="4"/>
  <c r="C188" i="4"/>
  <c r="F176" i="4"/>
  <c r="E89" i="4"/>
  <c r="G89" i="4"/>
  <c r="I89" i="4"/>
  <c r="K89" i="4"/>
  <c r="D137" i="4"/>
  <c r="C168" i="4"/>
  <c r="AQ18" i="5" l="1"/>
  <c r="AN18" i="5"/>
  <c r="AN33" i="5" s="1"/>
  <c r="AN8" i="5" s="1"/>
  <c r="AM33" i="5"/>
  <c r="AF18" i="6"/>
  <c r="AF31" i="6" s="1"/>
  <c r="AF8" i="6" s="1"/>
  <c r="AI18" i="6"/>
  <c r="D157" i="4"/>
  <c r="D168" i="4" s="1"/>
  <c r="C170" i="4"/>
  <c r="C172" i="4"/>
  <c r="E137" i="4"/>
  <c r="G176" i="4"/>
  <c r="G156" i="4"/>
  <c r="C190" i="4"/>
  <c r="C192" i="4"/>
  <c r="J136" i="4"/>
  <c r="C64" i="4"/>
  <c r="C34" i="4"/>
  <c r="D148" i="4"/>
  <c r="D192" i="4"/>
  <c r="D190" i="4"/>
  <c r="C216" i="4"/>
  <c r="C208" i="4"/>
  <c r="D196" i="4"/>
  <c r="E177" i="4"/>
  <c r="E157" i="4"/>
  <c r="AU18" i="5" l="1"/>
  <c r="AR18" i="5"/>
  <c r="AR33" i="5" s="1"/>
  <c r="AR8" i="5" s="1"/>
  <c r="AQ33" i="5"/>
  <c r="AJ18" i="6"/>
  <c r="AJ31" i="6" s="1"/>
  <c r="AJ8" i="6" s="1"/>
  <c r="AM18" i="6"/>
  <c r="C94" i="4"/>
  <c r="C36" i="2" s="1"/>
  <c r="C51" i="2" s="1"/>
  <c r="D170" i="4"/>
  <c r="D172" i="4"/>
  <c r="F157" i="4"/>
  <c r="E158" i="4"/>
  <c r="F177" i="4"/>
  <c r="E178" i="4"/>
  <c r="E188" i="4" s="1"/>
  <c r="E196" i="4"/>
  <c r="D197" i="4"/>
  <c r="D208" i="4" s="1"/>
  <c r="C210" i="4"/>
  <c r="C212" i="4"/>
  <c r="D150" i="4"/>
  <c r="D152" i="4"/>
  <c r="C191" i="4"/>
  <c r="H156" i="4"/>
  <c r="H176" i="4"/>
  <c r="E138" i="4"/>
  <c r="F137" i="4"/>
  <c r="E148" i="4"/>
  <c r="C236" i="4"/>
  <c r="C228" i="4"/>
  <c r="D216" i="4"/>
  <c r="K136" i="4"/>
  <c r="C171" i="4"/>
  <c r="AV18" i="5" l="1"/>
  <c r="AV33" i="5" s="1"/>
  <c r="AV8" i="5" s="1"/>
  <c r="AU33" i="5"/>
  <c r="AN18" i="6"/>
  <c r="AN31" i="6" s="1"/>
  <c r="AN8" i="6" s="1"/>
  <c r="AQ18" i="6"/>
  <c r="C109" i="4"/>
  <c r="L136" i="4"/>
  <c r="D236" i="4"/>
  <c r="C248" i="4"/>
  <c r="C256" i="4"/>
  <c r="E152" i="4"/>
  <c r="E150" i="4"/>
  <c r="F138" i="4"/>
  <c r="C211" i="4"/>
  <c r="D212" i="4"/>
  <c r="D210" i="4"/>
  <c r="E190" i="4"/>
  <c r="E192" i="4"/>
  <c r="G177" i="4"/>
  <c r="F158" i="4"/>
  <c r="D171" i="4"/>
  <c r="C5" i="4"/>
  <c r="C22" i="2" s="1"/>
  <c r="E216" i="4"/>
  <c r="D217" i="4"/>
  <c r="D228" i="4" s="1"/>
  <c r="C232" i="4"/>
  <c r="C230" i="4"/>
  <c r="G137" i="4"/>
  <c r="I176" i="4"/>
  <c r="I156" i="4"/>
  <c r="D191" i="4"/>
  <c r="C6" i="4"/>
  <c r="C23" i="2" s="1"/>
  <c r="D151" i="4"/>
  <c r="E197" i="4"/>
  <c r="F196" i="4"/>
  <c r="F178" i="4"/>
  <c r="E168" i="4"/>
  <c r="G157" i="4"/>
  <c r="AU18" i="6" l="1"/>
  <c r="AV18" i="6" s="1"/>
  <c r="AV31" i="6" s="1"/>
  <c r="AV8" i="6" s="1"/>
  <c r="AR18" i="6"/>
  <c r="AR31" i="6" s="1"/>
  <c r="AR8" i="6" s="1"/>
  <c r="E170" i="4"/>
  <c r="E171" i="4" s="1"/>
  <c r="E172" i="4"/>
  <c r="F179" i="4"/>
  <c r="F188" i="4" s="1"/>
  <c r="G178" i="4"/>
  <c r="H178" i="4" s="1"/>
  <c r="I178" i="4" s="1"/>
  <c r="J178" i="4" s="1"/>
  <c r="K178" i="4" s="1"/>
  <c r="L178" i="4" s="1"/>
  <c r="M178" i="4" s="1"/>
  <c r="N178" i="4" s="1"/>
  <c r="E191" i="4"/>
  <c r="D6" i="4"/>
  <c r="D23" i="2" s="1"/>
  <c r="J156" i="4"/>
  <c r="D232" i="4"/>
  <c r="D230" i="4"/>
  <c r="C65" i="4"/>
  <c r="C95" i="4" s="1"/>
  <c r="C35" i="4"/>
  <c r="C252" i="4"/>
  <c r="C250" i="4"/>
  <c r="D237" i="4"/>
  <c r="D248" i="4" s="1"/>
  <c r="E236" i="4"/>
  <c r="H157" i="4"/>
  <c r="G196" i="4"/>
  <c r="F197" i="4"/>
  <c r="E198" i="4"/>
  <c r="E151" i="4"/>
  <c r="D4" i="4"/>
  <c r="D21" i="2" s="1"/>
  <c r="C66" i="4"/>
  <c r="C96" i="4" s="1"/>
  <c r="C36" i="4"/>
  <c r="J176" i="4"/>
  <c r="H137" i="4"/>
  <c r="C231" i="4"/>
  <c r="E217" i="4"/>
  <c r="F216" i="4"/>
  <c r="D5" i="4"/>
  <c r="D22" i="2" s="1"/>
  <c r="F159" i="4"/>
  <c r="G158" i="4"/>
  <c r="H177" i="4"/>
  <c r="D211" i="4"/>
  <c r="C7" i="4"/>
  <c r="C24" i="2" s="1"/>
  <c r="G138" i="4"/>
  <c r="F139" i="4"/>
  <c r="D256" i="4"/>
  <c r="C276" i="4"/>
  <c r="C268" i="4"/>
  <c r="M136" i="4"/>
  <c r="C111" i="4" l="1"/>
  <c r="C38" i="2"/>
  <c r="C53" i="2" s="1"/>
  <c r="C110" i="4"/>
  <c r="C37" i="2"/>
  <c r="C52" i="2" s="1"/>
  <c r="D250" i="4"/>
  <c r="D252" i="4"/>
  <c r="N136" i="4"/>
  <c r="D257" i="4"/>
  <c r="D268" i="4" s="1"/>
  <c r="E256" i="4"/>
  <c r="D7" i="4"/>
  <c r="D24" i="2" s="1"/>
  <c r="H158" i="4"/>
  <c r="I158" i="4" s="1"/>
  <c r="J158" i="4" s="1"/>
  <c r="K158" i="4" s="1"/>
  <c r="L158" i="4" s="1"/>
  <c r="M158" i="4" s="1"/>
  <c r="N158" i="4" s="1"/>
  <c r="K176" i="4"/>
  <c r="D64" i="4"/>
  <c r="D34" i="4"/>
  <c r="D94" i="4" s="1"/>
  <c r="F198" i="4"/>
  <c r="E208" i="4"/>
  <c r="H196" i="4"/>
  <c r="I157" i="4"/>
  <c r="D276" i="4"/>
  <c r="C296" i="4"/>
  <c r="C288" i="4"/>
  <c r="G139" i="4"/>
  <c r="F148" i="4"/>
  <c r="C67" i="4"/>
  <c r="C37" i="4"/>
  <c r="I177" i="4"/>
  <c r="G159" i="4"/>
  <c r="F168" i="4"/>
  <c r="D65" i="4"/>
  <c r="D35" i="4"/>
  <c r="D95" i="4" s="1"/>
  <c r="G216" i="4"/>
  <c r="F217" i="4"/>
  <c r="E218" i="4"/>
  <c r="I137" i="4"/>
  <c r="E4" i="4"/>
  <c r="E21" i="2" s="1"/>
  <c r="G197" i="4"/>
  <c r="H197" i="4" s="1"/>
  <c r="I197" i="4" s="1"/>
  <c r="J197" i="4" s="1"/>
  <c r="K197" i="4" s="1"/>
  <c r="L197" i="4" s="1"/>
  <c r="M197" i="4" s="1"/>
  <c r="N197" i="4" s="1"/>
  <c r="F236" i="4"/>
  <c r="C251" i="4"/>
  <c r="E6" i="4"/>
  <c r="E23" i="2" s="1"/>
  <c r="G179" i="4"/>
  <c r="C272" i="4"/>
  <c r="C270" i="4"/>
  <c r="H138" i="4"/>
  <c r="I138" i="4" s="1"/>
  <c r="J138" i="4" s="1"/>
  <c r="K138" i="4" s="1"/>
  <c r="L138" i="4" s="1"/>
  <c r="M138" i="4" s="1"/>
  <c r="N138" i="4" s="1"/>
  <c r="E5" i="4"/>
  <c r="E22" i="2" s="1"/>
  <c r="D231" i="4"/>
  <c r="C8" i="4"/>
  <c r="C25" i="2" s="1"/>
  <c r="E237" i="4"/>
  <c r="F192" i="4"/>
  <c r="F190" i="4"/>
  <c r="F191" i="4" s="1"/>
  <c r="K156" i="4"/>
  <c r="D66" i="4"/>
  <c r="D36" i="4"/>
  <c r="D96" i="4" s="1"/>
  <c r="D111" i="4" l="1"/>
  <c r="D38" i="2"/>
  <c r="D53" i="2" s="1"/>
  <c r="D110" i="4"/>
  <c r="D37" i="2"/>
  <c r="D52" i="2" s="1"/>
  <c r="C97" i="4"/>
  <c r="C39" i="2" s="1"/>
  <c r="C54" i="2" s="1"/>
  <c r="D109" i="4"/>
  <c r="D36" i="2"/>
  <c r="D51" i="2" s="1"/>
  <c r="F6" i="4"/>
  <c r="F23" i="2" s="1"/>
  <c r="C68" i="4"/>
  <c r="C38" i="4"/>
  <c r="E65" i="4"/>
  <c r="E35" i="4"/>
  <c r="E95" i="4" s="1"/>
  <c r="C271" i="4"/>
  <c r="D251" i="4"/>
  <c r="C9" i="4"/>
  <c r="C26" i="2" s="1"/>
  <c r="G236" i="4"/>
  <c r="F218" i="4"/>
  <c r="E228" i="4"/>
  <c r="F172" i="4"/>
  <c r="F170" i="4"/>
  <c r="J177" i="4"/>
  <c r="G140" i="4"/>
  <c r="H139" i="4"/>
  <c r="C292" i="4"/>
  <c r="C290" i="4"/>
  <c r="J157" i="4"/>
  <c r="L176" i="4"/>
  <c r="D67" i="4"/>
  <c r="D37" i="4"/>
  <c r="D97" i="4" s="1"/>
  <c r="E257" i="4"/>
  <c r="L156" i="4"/>
  <c r="E238" i="4"/>
  <c r="E248" i="4" s="1"/>
  <c r="F237" i="4"/>
  <c r="G237" i="4" s="1"/>
  <c r="H237" i="4" s="1"/>
  <c r="I237" i="4" s="1"/>
  <c r="J237" i="4" s="1"/>
  <c r="K237" i="4" s="1"/>
  <c r="L237" i="4" s="1"/>
  <c r="M237" i="4" s="1"/>
  <c r="N237" i="4" s="1"/>
  <c r="D8" i="4"/>
  <c r="D25" i="2" s="1"/>
  <c r="G180" i="4"/>
  <c r="H179" i="4"/>
  <c r="G188" i="4"/>
  <c r="E66" i="4"/>
  <c r="E36" i="4"/>
  <c r="E96" i="4" s="1"/>
  <c r="E64" i="4"/>
  <c r="E34" i="4"/>
  <c r="E94" i="4" s="1"/>
  <c r="J137" i="4"/>
  <c r="G217" i="4"/>
  <c r="H217" i="4" s="1"/>
  <c r="I217" i="4" s="1"/>
  <c r="J217" i="4" s="1"/>
  <c r="K217" i="4" s="1"/>
  <c r="L217" i="4" s="1"/>
  <c r="M217" i="4" s="1"/>
  <c r="N217" i="4" s="1"/>
  <c r="H216" i="4"/>
  <c r="G160" i="4"/>
  <c r="H159" i="4"/>
  <c r="F150" i="4"/>
  <c r="F152" i="4"/>
  <c r="D296" i="4"/>
  <c r="C308" i="4"/>
  <c r="C316" i="4"/>
  <c r="D277" i="4"/>
  <c r="E276" i="4"/>
  <c r="I196" i="4"/>
  <c r="E210" i="4"/>
  <c r="E212" i="4"/>
  <c r="F199" i="4"/>
  <c r="G198" i="4"/>
  <c r="H198" i="4" s="1"/>
  <c r="I198" i="4" s="1"/>
  <c r="J198" i="4" s="1"/>
  <c r="K198" i="4" s="1"/>
  <c r="L198" i="4" s="1"/>
  <c r="M198" i="4" s="1"/>
  <c r="N198" i="4" s="1"/>
  <c r="F256" i="4"/>
  <c r="D270" i="4"/>
  <c r="D272" i="4"/>
  <c r="E109" i="4" l="1"/>
  <c r="E36" i="2"/>
  <c r="E51" i="2" s="1"/>
  <c r="E111" i="4"/>
  <c r="E38" i="2"/>
  <c r="E53" i="2" s="1"/>
  <c r="D112" i="4"/>
  <c r="D39" i="2"/>
  <c r="D54" i="2" s="1"/>
  <c r="C98" i="4"/>
  <c r="C40" i="2" s="1"/>
  <c r="C55" i="2" s="1"/>
  <c r="E110" i="4"/>
  <c r="E37" i="2"/>
  <c r="E52" i="2" s="1"/>
  <c r="C112" i="4"/>
  <c r="E252" i="4"/>
  <c r="E250" i="4"/>
  <c r="E251" i="4" s="1"/>
  <c r="G256" i="4"/>
  <c r="G199" i="4"/>
  <c r="F208" i="4"/>
  <c r="J196" i="4"/>
  <c r="E277" i="4"/>
  <c r="F151" i="4"/>
  <c r="I216" i="4"/>
  <c r="K137" i="4"/>
  <c r="G190" i="4"/>
  <c r="G191" i="4" s="1"/>
  <c r="G192" i="4"/>
  <c r="M156" i="4"/>
  <c r="H140" i="4"/>
  <c r="G148" i="4"/>
  <c r="E211" i="4"/>
  <c r="F276" i="4"/>
  <c r="D288" i="4"/>
  <c r="C336" i="4"/>
  <c r="D316" i="4"/>
  <c r="C328" i="4"/>
  <c r="D297" i="4"/>
  <c r="D308" i="4" s="1"/>
  <c r="E296" i="4"/>
  <c r="I159" i="4"/>
  <c r="I179" i="4"/>
  <c r="D68" i="4"/>
  <c r="D38" i="4"/>
  <c r="D98" i="4" s="1"/>
  <c r="M176" i="4"/>
  <c r="K157" i="4"/>
  <c r="C291" i="4"/>
  <c r="I139" i="4"/>
  <c r="K177" i="4"/>
  <c r="F171" i="4"/>
  <c r="E232" i="4"/>
  <c r="E230" i="4"/>
  <c r="F219" i="4"/>
  <c r="F228" i="4" s="1"/>
  <c r="G218" i="4"/>
  <c r="H236" i="4"/>
  <c r="C69" i="4"/>
  <c r="C99" i="4" s="1"/>
  <c r="C39" i="4"/>
  <c r="F66" i="4"/>
  <c r="F36" i="4"/>
  <c r="F96" i="4" s="1"/>
  <c r="C312" i="4"/>
  <c r="C310" i="4"/>
  <c r="H160" i="4"/>
  <c r="G168" i="4"/>
  <c r="H180" i="4"/>
  <c r="F238" i="4"/>
  <c r="E258" i="4"/>
  <c r="F257" i="4"/>
  <c r="G257" i="4" s="1"/>
  <c r="H257" i="4" s="1"/>
  <c r="I257" i="4" s="1"/>
  <c r="J257" i="4" s="1"/>
  <c r="K257" i="4" s="1"/>
  <c r="L257" i="4" s="1"/>
  <c r="M257" i="4" s="1"/>
  <c r="N257" i="4" s="1"/>
  <c r="D9" i="4"/>
  <c r="D26" i="2" s="1"/>
  <c r="D271" i="4"/>
  <c r="C10" i="4"/>
  <c r="C27" i="2" s="1"/>
  <c r="C114" i="4" l="1"/>
  <c r="C41" i="2"/>
  <c r="C56" i="2" s="1"/>
  <c r="D113" i="4"/>
  <c r="D40" i="2"/>
  <c r="D55" i="2" s="1"/>
  <c r="F111" i="4"/>
  <c r="F38" i="2"/>
  <c r="F53" i="2" s="1"/>
  <c r="C113" i="4"/>
  <c r="G238" i="4"/>
  <c r="F239" i="4"/>
  <c r="F248" i="4" s="1"/>
  <c r="G170" i="4"/>
  <c r="G172" i="4"/>
  <c r="F230" i="4"/>
  <c r="F232" i="4"/>
  <c r="I236" i="4"/>
  <c r="G219" i="4"/>
  <c r="N176" i="4"/>
  <c r="J179" i="4"/>
  <c r="D310" i="4"/>
  <c r="D312" i="4"/>
  <c r="C332" i="4"/>
  <c r="C330" i="4"/>
  <c r="C348" i="4"/>
  <c r="D336" i="4"/>
  <c r="L137" i="4"/>
  <c r="J216" i="4"/>
  <c r="H256" i="4"/>
  <c r="D10" i="4"/>
  <c r="D27" i="2" s="1"/>
  <c r="E9" i="4"/>
  <c r="E26" i="2" s="1"/>
  <c r="F258" i="4"/>
  <c r="I160" i="4"/>
  <c r="H161" i="4"/>
  <c r="H218" i="4"/>
  <c r="G171" i="4"/>
  <c r="F5" i="4"/>
  <c r="F22" i="2" s="1"/>
  <c r="L177" i="4"/>
  <c r="J139" i="4"/>
  <c r="C11" i="4"/>
  <c r="C28" i="2" s="1"/>
  <c r="J159" i="4"/>
  <c r="E297" i="4"/>
  <c r="D317" i="4"/>
  <c r="D328" i="4" s="1"/>
  <c r="E316" i="4"/>
  <c r="D290" i="4"/>
  <c r="D292" i="4"/>
  <c r="G276" i="4"/>
  <c r="E7" i="4"/>
  <c r="E24" i="2" s="1"/>
  <c r="E268" i="4"/>
  <c r="G152" i="4"/>
  <c r="G150" i="4"/>
  <c r="H141" i="4"/>
  <c r="I140" i="4"/>
  <c r="H148" i="4"/>
  <c r="N156" i="4"/>
  <c r="F4" i="4"/>
  <c r="F21" i="2" s="1"/>
  <c r="E278" i="4"/>
  <c r="F277" i="4"/>
  <c r="K196" i="4"/>
  <c r="F212" i="4"/>
  <c r="F210" i="4"/>
  <c r="F211" i="4" s="1"/>
  <c r="C70" i="4"/>
  <c r="C100" i="4" s="1"/>
  <c r="C40" i="4"/>
  <c r="D69" i="4"/>
  <c r="D39" i="4"/>
  <c r="D99" i="4" s="1"/>
  <c r="I180" i="4"/>
  <c r="J180" i="4" s="1"/>
  <c r="K180" i="4" s="1"/>
  <c r="L180" i="4" s="1"/>
  <c r="M180" i="4" s="1"/>
  <c r="N180" i="4" s="1"/>
  <c r="H181" i="4"/>
  <c r="H188" i="4" s="1"/>
  <c r="C311" i="4"/>
  <c r="E231" i="4"/>
  <c r="L157" i="4"/>
  <c r="F296" i="4"/>
  <c r="G6" i="4"/>
  <c r="G23" i="2" s="1"/>
  <c r="G200" i="4"/>
  <c r="H199" i="4"/>
  <c r="D114" i="4" l="1"/>
  <c r="D41" i="2"/>
  <c r="D56" i="2" s="1"/>
  <c r="C115" i="4"/>
  <c r="C42" i="2"/>
  <c r="C57" i="2" s="1"/>
  <c r="I199" i="4"/>
  <c r="G66" i="4"/>
  <c r="G36" i="4"/>
  <c r="G96" i="4" s="1"/>
  <c r="M157" i="4"/>
  <c r="C12" i="4"/>
  <c r="C29" i="2" s="1"/>
  <c r="D311" i="4"/>
  <c r="F64" i="4"/>
  <c r="F34" i="4"/>
  <c r="F94" i="4" s="1"/>
  <c r="I141" i="4"/>
  <c r="F7" i="4"/>
  <c r="F24" i="2" s="1"/>
  <c r="F316" i="4"/>
  <c r="D332" i="4"/>
  <c r="D330" i="4"/>
  <c r="E298" i="4"/>
  <c r="F297" i="4"/>
  <c r="G297" i="4" s="1"/>
  <c r="H297" i="4" s="1"/>
  <c r="I297" i="4" s="1"/>
  <c r="J297" i="4" s="1"/>
  <c r="K297" i="4" s="1"/>
  <c r="L297" i="4" s="1"/>
  <c r="M297" i="4" s="1"/>
  <c r="N297" i="4" s="1"/>
  <c r="C71" i="4"/>
  <c r="C101" i="4" s="1"/>
  <c r="C41" i="4"/>
  <c r="M177" i="4"/>
  <c r="G5" i="4"/>
  <c r="G22" i="2" s="1"/>
  <c r="I218" i="4"/>
  <c r="C350" i="4"/>
  <c r="C352" i="4"/>
  <c r="G220" i="4"/>
  <c r="H219" i="4"/>
  <c r="I219" i="4" s="1"/>
  <c r="J219" i="4" s="1"/>
  <c r="K219" i="4" s="1"/>
  <c r="L219" i="4" s="1"/>
  <c r="M219" i="4" s="1"/>
  <c r="N219" i="4" s="1"/>
  <c r="F250" i="4"/>
  <c r="F252" i="4"/>
  <c r="H238" i="4"/>
  <c r="H200" i="4"/>
  <c r="G296" i="4"/>
  <c r="F231" i="4"/>
  <c r="E8" i="4"/>
  <c r="E25" i="2" s="1"/>
  <c r="I181" i="4"/>
  <c r="L196" i="4"/>
  <c r="F278" i="4"/>
  <c r="E288" i="4"/>
  <c r="G151" i="4"/>
  <c r="J140" i="4"/>
  <c r="K140" i="4" s="1"/>
  <c r="L140" i="4" s="1"/>
  <c r="M140" i="4" s="1"/>
  <c r="N140" i="4" s="1"/>
  <c r="E67" i="4"/>
  <c r="E37" i="4"/>
  <c r="E97" i="4" s="1"/>
  <c r="H276" i="4"/>
  <c r="E317" i="4"/>
  <c r="K159" i="4"/>
  <c r="G208" i="4"/>
  <c r="D291" i="4"/>
  <c r="K139" i="4"/>
  <c r="F65" i="4"/>
  <c r="F35" i="4"/>
  <c r="F95" i="4" s="1"/>
  <c r="I161" i="4"/>
  <c r="H168" i="4"/>
  <c r="G258" i="4"/>
  <c r="F259" i="4"/>
  <c r="E69" i="4"/>
  <c r="E39" i="4"/>
  <c r="E99" i="4" s="1"/>
  <c r="D70" i="4"/>
  <c r="D40" i="4"/>
  <c r="D100" i="4" s="1"/>
  <c r="K216" i="4"/>
  <c r="M137" i="4"/>
  <c r="C331" i="4"/>
  <c r="K179" i="4"/>
  <c r="J236" i="4"/>
  <c r="G239" i="4"/>
  <c r="G277" i="4"/>
  <c r="H277" i="4" s="1"/>
  <c r="I277" i="4" s="1"/>
  <c r="J277" i="4" s="1"/>
  <c r="K277" i="4" s="1"/>
  <c r="L277" i="4" s="1"/>
  <c r="M277" i="4" s="1"/>
  <c r="N277" i="4" s="1"/>
  <c r="H150" i="4"/>
  <c r="H152" i="4"/>
  <c r="E272" i="4"/>
  <c r="E270" i="4"/>
  <c r="J160" i="4"/>
  <c r="K160" i="4" s="1"/>
  <c r="L160" i="4" s="1"/>
  <c r="M160" i="4" s="1"/>
  <c r="N160" i="4" s="1"/>
  <c r="I256" i="4"/>
  <c r="E336" i="4"/>
  <c r="D337" i="4"/>
  <c r="D348" i="4" s="1"/>
  <c r="H192" i="4"/>
  <c r="H190" i="4"/>
  <c r="H191" i="4" s="1"/>
  <c r="C116" i="4" l="1"/>
  <c r="C43" i="2"/>
  <c r="C58" i="2" s="1"/>
  <c r="F109" i="4"/>
  <c r="F36" i="2"/>
  <c r="F51" i="2" s="1"/>
  <c r="D115" i="4"/>
  <c r="D42" i="2"/>
  <c r="D57" i="2" s="1"/>
  <c r="E114" i="4"/>
  <c r="E41" i="2"/>
  <c r="E56" i="2" s="1"/>
  <c r="F110" i="4"/>
  <c r="F37" i="2"/>
  <c r="F52" i="2" s="1"/>
  <c r="E112" i="4"/>
  <c r="E39" i="2"/>
  <c r="E54" i="2" s="1"/>
  <c r="G111" i="4"/>
  <c r="G38" i="2"/>
  <c r="G53" i="2" s="1"/>
  <c r="D352" i="4"/>
  <c r="D350" i="4"/>
  <c r="F336" i="4"/>
  <c r="E271" i="4"/>
  <c r="D331" i="4"/>
  <c r="C13" i="4"/>
  <c r="C30" i="2" s="1"/>
  <c r="N137" i="4"/>
  <c r="L216" i="4"/>
  <c r="H258" i="4"/>
  <c r="H172" i="4"/>
  <c r="H170" i="4"/>
  <c r="H171" i="4" s="1"/>
  <c r="L139" i="4"/>
  <c r="L159" i="4"/>
  <c r="H151" i="4"/>
  <c r="G4" i="4"/>
  <c r="G21" i="2" s="1"/>
  <c r="G278" i="4"/>
  <c r="F279" i="4"/>
  <c r="I238" i="4"/>
  <c r="G65" i="4"/>
  <c r="G35" i="4"/>
  <c r="G95" i="4" s="1"/>
  <c r="G316" i="4"/>
  <c r="I142" i="4"/>
  <c r="J141" i="4"/>
  <c r="I148" i="4"/>
  <c r="D12" i="4"/>
  <c r="D29" i="2" s="1"/>
  <c r="H6" i="4"/>
  <c r="H23" i="2" s="1"/>
  <c r="E337" i="4"/>
  <c r="J256" i="4"/>
  <c r="G240" i="4"/>
  <c r="G248" i="4" s="1"/>
  <c r="H239" i="4"/>
  <c r="K236" i="4"/>
  <c r="G259" i="4"/>
  <c r="F268" i="4"/>
  <c r="I162" i="4"/>
  <c r="J161" i="4"/>
  <c r="D11" i="4"/>
  <c r="D28" i="2" s="1"/>
  <c r="E318" i="4"/>
  <c r="F317" i="4"/>
  <c r="I276" i="4"/>
  <c r="E292" i="4"/>
  <c r="E290" i="4"/>
  <c r="I182" i="4"/>
  <c r="J181" i="4"/>
  <c r="E68" i="4"/>
  <c r="E38" i="4"/>
  <c r="E98" i="4" s="1"/>
  <c r="H296" i="4"/>
  <c r="I200" i="4"/>
  <c r="H201" i="4"/>
  <c r="F251" i="4"/>
  <c r="H220" i="4"/>
  <c r="G228" i="4"/>
  <c r="C351" i="4"/>
  <c r="J218" i="4"/>
  <c r="N177" i="4"/>
  <c r="F298" i="4"/>
  <c r="E308" i="4"/>
  <c r="E328" i="4"/>
  <c r="F67" i="4"/>
  <c r="F37" i="4"/>
  <c r="F97" i="4" s="1"/>
  <c r="C72" i="4"/>
  <c r="C102" i="4" s="1"/>
  <c r="C42" i="4"/>
  <c r="N157" i="4"/>
  <c r="J199" i="4"/>
  <c r="F288" i="4"/>
  <c r="L179" i="4"/>
  <c r="G210" i="4"/>
  <c r="G212" i="4"/>
  <c r="M196" i="4"/>
  <c r="F8" i="4"/>
  <c r="F25" i="2" s="1"/>
  <c r="C117" i="4" l="1"/>
  <c r="C44" i="2"/>
  <c r="C59" i="2" s="1"/>
  <c r="G110" i="4"/>
  <c r="G37" i="2"/>
  <c r="G52" i="2" s="1"/>
  <c r="F112" i="4"/>
  <c r="F39" i="2"/>
  <c r="F54" i="2" s="1"/>
  <c r="E113" i="4"/>
  <c r="E40" i="2"/>
  <c r="E55" i="2" s="1"/>
  <c r="N196" i="4"/>
  <c r="F68" i="4"/>
  <c r="F38" i="4"/>
  <c r="F98" i="4" s="1"/>
  <c r="G211" i="4"/>
  <c r="M179" i="4"/>
  <c r="E312" i="4"/>
  <c r="E310" i="4"/>
  <c r="K218" i="4"/>
  <c r="I220" i="4"/>
  <c r="H221" i="4"/>
  <c r="H228" i="4" s="1"/>
  <c r="F9" i="4"/>
  <c r="F26" i="2" s="1"/>
  <c r="G252" i="4"/>
  <c r="G250" i="4"/>
  <c r="G251" i="4" s="1"/>
  <c r="J200" i="4"/>
  <c r="K200" i="4" s="1"/>
  <c r="L200" i="4" s="1"/>
  <c r="M200" i="4" s="1"/>
  <c r="N200" i="4" s="1"/>
  <c r="K181" i="4"/>
  <c r="J276" i="4"/>
  <c r="G317" i="4"/>
  <c r="H317" i="4" s="1"/>
  <c r="I317" i="4" s="1"/>
  <c r="J317" i="4" s="1"/>
  <c r="K317" i="4" s="1"/>
  <c r="L317" i="4" s="1"/>
  <c r="M317" i="4" s="1"/>
  <c r="N317" i="4" s="1"/>
  <c r="D71" i="4"/>
  <c r="D41" i="4"/>
  <c r="D101" i="4" s="1"/>
  <c r="J162" i="4"/>
  <c r="I168" i="4"/>
  <c r="G260" i="4"/>
  <c r="G268" i="4" s="1"/>
  <c r="H259" i="4"/>
  <c r="H240" i="4"/>
  <c r="E338" i="4"/>
  <c r="E348" i="4" s="1"/>
  <c r="F337" i="4"/>
  <c r="H66" i="4"/>
  <c r="H36" i="4"/>
  <c r="H96" i="4" s="1"/>
  <c r="K141" i="4"/>
  <c r="H316" i="4"/>
  <c r="G279" i="4"/>
  <c r="G64" i="4"/>
  <c r="G34" i="4"/>
  <c r="G94" i="4" s="1"/>
  <c r="M159" i="4"/>
  <c r="M139" i="4"/>
  <c r="H5" i="4"/>
  <c r="H22" i="2" s="1"/>
  <c r="I258" i="4"/>
  <c r="D13" i="4"/>
  <c r="D30" i="2" s="1"/>
  <c r="F290" i="4"/>
  <c r="F292" i="4"/>
  <c r="K199" i="4"/>
  <c r="E332" i="4"/>
  <c r="E330" i="4"/>
  <c r="E331" i="4" s="1"/>
  <c r="G298" i="4"/>
  <c r="F299" i="4"/>
  <c r="F308" i="4" s="1"/>
  <c r="D351" i="4"/>
  <c r="C14" i="4"/>
  <c r="C31" i="2" s="1"/>
  <c r="G232" i="4"/>
  <c r="G230" i="4"/>
  <c r="I201" i="4"/>
  <c r="H208" i="4"/>
  <c r="I296" i="4"/>
  <c r="J182" i="4"/>
  <c r="I188" i="4"/>
  <c r="F318" i="4"/>
  <c r="E291" i="4"/>
  <c r="K161" i="4"/>
  <c r="F270" i="4"/>
  <c r="F272" i="4"/>
  <c r="L236" i="4"/>
  <c r="I239" i="4"/>
  <c r="J239" i="4" s="1"/>
  <c r="K239" i="4" s="1"/>
  <c r="L239" i="4" s="1"/>
  <c r="M239" i="4" s="1"/>
  <c r="N239" i="4" s="1"/>
  <c r="K256" i="4"/>
  <c r="D72" i="4"/>
  <c r="D42" i="4"/>
  <c r="D102" i="4" s="1"/>
  <c r="I152" i="4"/>
  <c r="I150" i="4"/>
  <c r="J142" i="4"/>
  <c r="J238" i="4"/>
  <c r="H278" i="4"/>
  <c r="I151" i="4"/>
  <c r="H4" i="4"/>
  <c r="H21" i="2" s="1"/>
  <c r="M216" i="4"/>
  <c r="C73" i="4"/>
  <c r="C103" i="4" s="1"/>
  <c r="C43" i="4"/>
  <c r="E10" i="4"/>
  <c r="E27" i="2" s="1"/>
  <c r="G336" i="4"/>
  <c r="D117" i="4" l="1"/>
  <c r="D44" i="2"/>
  <c r="D59" i="2" s="1"/>
  <c r="H111" i="4"/>
  <c r="H38" i="2"/>
  <c r="H53" i="2" s="1"/>
  <c r="C118" i="4"/>
  <c r="C45" i="2"/>
  <c r="C60" i="2" s="1"/>
  <c r="G109" i="4"/>
  <c r="G36" i="2"/>
  <c r="G51" i="2" s="1"/>
  <c r="D116" i="4"/>
  <c r="D43" i="2"/>
  <c r="D58" i="2" s="1"/>
  <c r="F113" i="4"/>
  <c r="F40" i="2"/>
  <c r="F55" i="2" s="1"/>
  <c r="F310" i="4"/>
  <c r="F312" i="4"/>
  <c r="G9" i="4"/>
  <c r="G26" i="2" s="1"/>
  <c r="H336" i="4"/>
  <c r="E70" i="4"/>
  <c r="E40" i="4"/>
  <c r="E100" i="4" s="1"/>
  <c r="I4" i="4"/>
  <c r="I21" i="2" s="1"/>
  <c r="G318" i="4"/>
  <c r="F319" i="4"/>
  <c r="F328" i="4" s="1"/>
  <c r="H212" i="4"/>
  <c r="H210" i="4"/>
  <c r="D14" i="4"/>
  <c r="D31" i="2" s="1"/>
  <c r="E350" i="4"/>
  <c r="E352" i="4"/>
  <c r="F271" i="4"/>
  <c r="H64" i="4"/>
  <c r="H34" i="4"/>
  <c r="H94" i="4" s="1"/>
  <c r="M236" i="4"/>
  <c r="F291" i="4"/>
  <c r="E11" i="4"/>
  <c r="E28" i="2" s="1"/>
  <c r="I190" i="4"/>
  <c r="I191" i="4" s="1"/>
  <c r="I192" i="4"/>
  <c r="J183" i="4"/>
  <c r="K182" i="4"/>
  <c r="I202" i="4"/>
  <c r="J201" i="4"/>
  <c r="I208" i="4"/>
  <c r="G231" i="4"/>
  <c r="C74" i="4"/>
  <c r="C104" i="4" s="1"/>
  <c r="C44" i="4"/>
  <c r="H298" i="4"/>
  <c r="L199" i="4"/>
  <c r="D73" i="4"/>
  <c r="D43" i="4"/>
  <c r="D103" i="4" s="1"/>
  <c r="G272" i="4"/>
  <c r="G270" i="4"/>
  <c r="H65" i="4"/>
  <c r="H35" i="4"/>
  <c r="H95" i="4" s="1"/>
  <c r="N139" i="4"/>
  <c r="N159" i="4"/>
  <c r="I316" i="4"/>
  <c r="L141" i="4"/>
  <c r="F338" i="4"/>
  <c r="H241" i="4"/>
  <c r="H248" i="4" s="1"/>
  <c r="I240" i="4"/>
  <c r="H260" i="4"/>
  <c r="J188" i="4"/>
  <c r="J220" i="4"/>
  <c r="N179" i="4"/>
  <c r="H211" i="4"/>
  <c r="G7" i="4"/>
  <c r="G24" i="2" s="1"/>
  <c r="N216" i="4"/>
  <c r="I278" i="4"/>
  <c r="K238" i="4"/>
  <c r="K142" i="4"/>
  <c r="L142" i="4" s="1"/>
  <c r="M142" i="4" s="1"/>
  <c r="N142" i="4" s="1"/>
  <c r="J143" i="4"/>
  <c r="J148" i="4" s="1"/>
  <c r="L256" i="4"/>
  <c r="L161" i="4"/>
  <c r="J296" i="4"/>
  <c r="G299" i="4"/>
  <c r="E13" i="4"/>
  <c r="E30" i="2" s="1"/>
  <c r="J258" i="4"/>
  <c r="G280" i="4"/>
  <c r="G288" i="4" s="1"/>
  <c r="H279" i="4"/>
  <c r="I279" i="4" s="1"/>
  <c r="J279" i="4" s="1"/>
  <c r="K279" i="4" s="1"/>
  <c r="L279" i="4" s="1"/>
  <c r="M279" i="4" s="1"/>
  <c r="N279" i="4" s="1"/>
  <c r="H230" i="4"/>
  <c r="H232" i="4"/>
  <c r="G337" i="4"/>
  <c r="H337" i="4" s="1"/>
  <c r="I337" i="4" s="1"/>
  <c r="J337" i="4" s="1"/>
  <c r="K337" i="4" s="1"/>
  <c r="L337" i="4" s="1"/>
  <c r="M337" i="4" s="1"/>
  <c r="N337" i="4" s="1"/>
  <c r="I259" i="4"/>
  <c r="J259" i="4" s="1"/>
  <c r="K259" i="4" s="1"/>
  <c r="L259" i="4" s="1"/>
  <c r="M259" i="4" s="1"/>
  <c r="N259" i="4" s="1"/>
  <c r="I170" i="4"/>
  <c r="I171" i="4" s="1"/>
  <c r="I172" i="4"/>
  <c r="J163" i="4"/>
  <c r="K162" i="4"/>
  <c r="L162" i="4" s="1"/>
  <c r="M162" i="4" s="1"/>
  <c r="N162" i="4" s="1"/>
  <c r="J168" i="4"/>
  <c r="K276" i="4"/>
  <c r="L181" i="4"/>
  <c r="F69" i="4"/>
  <c r="F39" i="4"/>
  <c r="F99" i="4" s="1"/>
  <c r="I221" i="4"/>
  <c r="L218" i="4"/>
  <c r="E311" i="4"/>
  <c r="H110" i="4" l="1"/>
  <c r="H37" i="2"/>
  <c r="H52" i="2" s="1"/>
  <c r="D118" i="4"/>
  <c r="D45" i="2"/>
  <c r="D60" i="2" s="1"/>
  <c r="E115" i="4"/>
  <c r="E42" i="2"/>
  <c r="E57" i="2" s="1"/>
  <c r="F114" i="4"/>
  <c r="F41" i="2"/>
  <c r="F56" i="2" s="1"/>
  <c r="C119" i="4"/>
  <c r="C46" i="2"/>
  <c r="C61" i="2" s="1"/>
  <c r="H109" i="4"/>
  <c r="H36" i="2"/>
  <c r="H51" i="2" s="1"/>
  <c r="G292" i="4"/>
  <c r="G290" i="4"/>
  <c r="G291" i="4" s="1"/>
  <c r="H250" i="4"/>
  <c r="H251" i="4" s="1"/>
  <c r="H252" i="4"/>
  <c r="M218" i="4"/>
  <c r="L276" i="4"/>
  <c r="J172" i="4"/>
  <c r="J170" i="4"/>
  <c r="K163" i="4"/>
  <c r="J171" i="4"/>
  <c r="I5" i="4"/>
  <c r="I22" i="2" s="1"/>
  <c r="K258" i="4"/>
  <c r="K296" i="4"/>
  <c r="K143" i="4"/>
  <c r="L238" i="4"/>
  <c r="G67" i="4"/>
  <c r="G37" i="4"/>
  <c r="G97" i="4" s="1"/>
  <c r="H261" i="4"/>
  <c r="H268" i="4" s="1"/>
  <c r="I260" i="4"/>
  <c r="I241" i="4"/>
  <c r="F339" i="4"/>
  <c r="G338" i="4"/>
  <c r="F348" i="4"/>
  <c r="J316" i="4"/>
  <c r="M199" i="4"/>
  <c r="I298" i="4"/>
  <c r="K201" i="4"/>
  <c r="L182" i="4"/>
  <c r="M182" i="4" s="1"/>
  <c r="N182" i="4" s="1"/>
  <c r="F11" i="4"/>
  <c r="F28" i="2" s="1"/>
  <c r="E351" i="4"/>
  <c r="H318" i="4"/>
  <c r="G69" i="4"/>
  <c r="G39" i="4"/>
  <c r="G99" i="4" s="1"/>
  <c r="F311" i="4"/>
  <c r="E12" i="4"/>
  <c r="E29" i="2" s="1"/>
  <c r="I222" i="4"/>
  <c r="J221" i="4"/>
  <c r="K221" i="4" s="1"/>
  <c r="L221" i="4" s="1"/>
  <c r="M221" i="4" s="1"/>
  <c r="N221" i="4" s="1"/>
  <c r="M181" i="4"/>
  <c r="J150" i="4"/>
  <c r="J151" i="4" s="1"/>
  <c r="J152" i="4"/>
  <c r="H280" i="4"/>
  <c r="E73" i="4"/>
  <c r="E43" i="4"/>
  <c r="E103" i="4" s="1"/>
  <c r="H299" i="4"/>
  <c r="I299" i="4" s="1"/>
  <c r="J299" i="4" s="1"/>
  <c r="K299" i="4" s="1"/>
  <c r="L299" i="4" s="1"/>
  <c r="M299" i="4" s="1"/>
  <c r="N299" i="4" s="1"/>
  <c r="G300" i="4"/>
  <c r="M161" i="4"/>
  <c r="M256" i="4"/>
  <c r="J278" i="4"/>
  <c r="H7" i="4"/>
  <c r="H24" i="2" s="1"/>
  <c r="K220" i="4"/>
  <c r="J192" i="4"/>
  <c r="J190" i="4"/>
  <c r="J191" i="4" s="1"/>
  <c r="J240" i="4"/>
  <c r="M141" i="4"/>
  <c r="G308" i="4"/>
  <c r="H231" i="4"/>
  <c r="G8" i="4"/>
  <c r="G25" i="2" s="1"/>
  <c r="I210" i="4"/>
  <c r="I211" i="4" s="1"/>
  <c r="I212" i="4"/>
  <c r="J202" i="4"/>
  <c r="K183" i="4"/>
  <c r="I6" i="4"/>
  <c r="I23" i="2" s="1"/>
  <c r="E71" i="4"/>
  <c r="E41" i="4"/>
  <c r="E101" i="4" s="1"/>
  <c r="N236" i="4"/>
  <c r="F332" i="4"/>
  <c r="F330" i="4"/>
  <c r="F331" i="4" s="1"/>
  <c r="G271" i="4"/>
  <c r="F10" i="4"/>
  <c r="F27" i="2" s="1"/>
  <c r="D74" i="4"/>
  <c r="D44" i="4"/>
  <c r="D104" i="4" s="1"/>
  <c r="G319" i="4"/>
  <c r="I64" i="4"/>
  <c r="I34" i="4"/>
  <c r="I94" i="4" s="1"/>
  <c r="I336" i="4"/>
  <c r="I109" i="4" l="1"/>
  <c r="I36" i="2"/>
  <c r="I51" i="2" s="1"/>
  <c r="E116" i="4"/>
  <c r="E43" i="2"/>
  <c r="E58" i="2" s="1"/>
  <c r="D119" i="4"/>
  <c r="D46" i="2"/>
  <c r="D61" i="2" s="1"/>
  <c r="E118" i="4"/>
  <c r="E45" i="2"/>
  <c r="E60" i="2" s="1"/>
  <c r="G114" i="4"/>
  <c r="G41" i="2"/>
  <c r="G56" i="2" s="1"/>
  <c r="G112" i="4"/>
  <c r="G39" i="2"/>
  <c r="G54" i="2" s="1"/>
  <c r="J6" i="4"/>
  <c r="J23" i="2" s="1"/>
  <c r="I7" i="4"/>
  <c r="I24" i="2" s="1"/>
  <c r="G10" i="4"/>
  <c r="G27" i="2" s="1"/>
  <c r="K184" i="4"/>
  <c r="L183" i="4"/>
  <c r="K188" i="4"/>
  <c r="G312" i="4"/>
  <c r="G310" i="4"/>
  <c r="G311" i="4" s="1"/>
  <c r="N141" i="4"/>
  <c r="G320" i="4"/>
  <c r="G328" i="4" s="1"/>
  <c r="H319" i="4"/>
  <c r="F70" i="4"/>
  <c r="F40" i="4"/>
  <c r="F100" i="4" s="1"/>
  <c r="J203" i="4"/>
  <c r="K202" i="4"/>
  <c r="H8" i="4"/>
  <c r="H25" i="2" s="1"/>
  <c r="K240" i="4"/>
  <c r="N256" i="4"/>
  <c r="H300" i="4"/>
  <c r="N181" i="4"/>
  <c r="J222" i="4"/>
  <c r="F12" i="4"/>
  <c r="F29" i="2" s="1"/>
  <c r="E14" i="4"/>
  <c r="E31" i="2" s="1"/>
  <c r="F71" i="4"/>
  <c r="F41" i="4"/>
  <c r="F101" i="4" s="1"/>
  <c r="J208" i="4"/>
  <c r="L201" i="4"/>
  <c r="J298" i="4"/>
  <c r="N199" i="4"/>
  <c r="K316" i="4"/>
  <c r="F352" i="4"/>
  <c r="F350" i="4"/>
  <c r="G339" i="4"/>
  <c r="I242" i="4"/>
  <c r="J241" i="4"/>
  <c r="I261" i="4"/>
  <c r="K144" i="4"/>
  <c r="L143" i="4"/>
  <c r="L258" i="4"/>
  <c r="I65" i="4"/>
  <c r="I35" i="4"/>
  <c r="I95" i="4" s="1"/>
  <c r="K164" i="4"/>
  <c r="L163" i="4"/>
  <c r="N218" i="4"/>
  <c r="H9" i="4"/>
  <c r="H26" i="2" s="1"/>
  <c r="J336" i="4"/>
  <c r="F13" i="4"/>
  <c r="F30" i="2" s="1"/>
  <c r="I66" i="4"/>
  <c r="I36" i="4"/>
  <c r="I96" i="4" s="1"/>
  <c r="G68" i="4"/>
  <c r="G38" i="4"/>
  <c r="G98" i="4" s="1"/>
  <c r="L220" i="4"/>
  <c r="H67" i="4"/>
  <c r="H37" i="4"/>
  <c r="H97" i="4" s="1"/>
  <c r="K278" i="4"/>
  <c r="N161" i="4"/>
  <c r="H281" i="4"/>
  <c r="H288" i="4" s="1"/>
  <c r="I280" i="4"/>
  <c r="J4" i="4"/>
  <c r="J21" i="2" s="1"/>
  <c r="E72" i="4"/>
  <c r="E42" i="4"/>
  <c r="E102" i="4" s="1"/>
  <c r="H270" i="4"/>
  <c r="H271" i="4" s="1"/>
  <c r="H272" i="4"/>
  <c r="I318" i="4"/>
  <c r="G11" i="4"/>
  <c r="G28" i="2" s="1"/>
  <c r="H338" i="4"/>
  <c r="J260" i="4"/>
  <c r="M238" i="4"/>
  <c r="L296" i="4"/>
  <c r="J5" i="4"/>
  <c r="J22" i="2" s="1"/>
  <c r="M276" i="4"/>
  <c r="I228" i="4"/>
  <c r="H112" i="4" l="1"/>
  <c r="H39" i="2"/>
  <c r="H54" i="2" s="1"/>
  <c r="E117" i="4"/>
  <c r="E44" i="2"/>
  <c r="E59" i="2" s="1"/>
  <c r="G113" i="4"/>
  <c r="G40" i="2"/>
  <c r="G55" i="2" s="1"/>
  <c r="I111" i="4"/>
  <c r="I38" i="2"/>
  <c r="I53" i="2" s="1"/>
  <c r="I110" i="4"/>
  <c r="I37" i="2"/>
  <c r="I52" i="2" s="1"/>
  <c r="F116" i="4"/>
  <c r="F43" i="2"/>
  <c r="F58" i="2" s="1"/>
  <c r="F115" i="4"/>
  <c r="F42" i="2"/>
  <c r="F57" i="2" s="1"/>
  <c r="H10" i="4"/>
  <c r="H27" i="2" s="1"/>
  <c r="J65" i="4"/>
  <c r="J35" i="4"/>
  <c r="J95" i="4" s="1"/>
  <c r="I232" i="4"/>
  <c r="I230" i="4"/>
  <c r="I231" i="4" s="1"/>
  <c r="M296" i="4"/>
  <c r="H290" i="4"/>
  <c r="H291" i="4" s="1"/>
  <c r="H292" i="4"/>
  <c r="K260" i="4"/>
  <c r="I338" i="4"/>
  <c r="G71" i="4"/>
  <c r="G41" i="4"/>
  <c r="G101" i="4" s="1"/>
  <c r="J318" i="4"/>
  <c r="J64" i="4"/>
  <c r="J34" i="4"/>
  <c r="J94" i="4" s="1"/>
  <c r="J280" i="4"/>
  <c r="L278" i="4"/>
  <c r="M220" i="4"/>
  <c r="M163" i="4"/>
  <c r="M258" i="4"/>
  <c r="L144" i="4"/>
  <c r="K148" i="4"/>
  <c r="J242" i="4"/>
  <c r="I248" i="4"/>
  <c r="L316" i="4"/>
  <c r="K298" i="4"/>
  <c r="M201" i="4"/>
  <c r="F351" i="4"/>
  <c r="F72" i="4"/>
  <c r="F42" i="4"/>
  <c r="F102" i="4" s="1"/>
  <c r="L240" i="4"/>
  <c r="K203" i="4"/>
  <c r="I319" i="4"/>
  <c r="J319" i="4" s="1"/>
  <c r="K319" i="4" s="1"/>
  <c r="L319" i="4" s="1"/>
  <c r="M319" i="4" s="1"/>
  <c r="N319" i="4" s="1"/>
  <c r="K190" i="4"/>
  <c r="K191" i="4" s="1"/>
  <c r="K192" i="4"/>
  <c r="L184" i="4"/>
  <c r="I67" i="4"/>
  <c r="I37" i="4"/>
  <c r="I97" i="4" s="1"/>
  <c r="J66" i="4"/>
  <c r="J36" i="4"/>
  <c r="J96" i="4" s="1"/>
  <c r="N276" i="4"/>
  <c r="N238" i="4"/>
  <c r="I281" i="4"/>
  <c r="F73" i="4"/>
  <c r="F43" i="4"/>
  <c r="F103" i="4" s="1"/>
  <c r="K336" i="4"/>
  <c r="H69" i="4"/>
  <c r="H39" i="4"/>
  <c r="H99" i="4" s="1"/>
  <c r="L164" i="4"/>
  <c r="K168" i="4"/>
  <c r="M143" i="4"/>
  <c r="I262" i="4"/>
  <c r="J261" i="4"/>
  <c r="K261" i="4" s="1"/>
  <c r="L261" i="4" s="1"/>
  <c r="M261" i="4" s="1"/>
  <c r="N261" i="4" s="1"/>
  <c r="K241" i="4"/>
  <c r="L241" i="4" s="1"/>
  <c r="M241" i="4" s="1"/>
  <c r="N241" i="4" s="1"/>
  <c r="G340" i="4"/>
  <c r="H339" i="4"/>
  <c r="I339" i="4" s="1"/>
  <c r="J339" i="4" s="1"/>
  <c r="K339" i="4" s="1"/>
  <c r="L339" i="4" s="1"/>
  <c r="M339" i="4" s="1"/>
  <c r="N339" i="4" s="1"/>
  <c r="G348" i="4"/>
  <c r="J212" i="4"/>
  <c r="J210" i="4"/>
  <c r="J211" i="4" s="1"/>
  <c r="E74" i="4"/>
  <c r="E44" i="4"/>
  <c r="E104" i="4" s="1"/>
  <c r="G330" i="4"/>
  <c r="G331" i="4" s="1"/>
  <c r="G332" i="4"/>
  <c r="G12" i="4"/>
  <c r="G29" i="2" s="1"/>
  <c r="J223" i="4"/>
  <c r="K222" i="4"/>
  <c r="H301" i="4"/>
  <c r="I300" i="4"/>
  <c r="H68" i="4"/>
  <c r="H38" i="4"/>
  <c r="H98" i="4" s="1"/>
  <c r="L202" i="4"/>
  <c r="M202" i="4" s="1"/>
  <c r="N202" i="4" s="1"/>
  <c r="H320" i="4"/>
  <c r="M183" i="4"/>
  <c r="G70" i="4"/>
  <c r="G40" i="4"/>
  <c r="G100" i="4" s="1"/>
  <c r="H113" i="4" l="1"/>
  <c r="H40" i="2"/>
  <c r="H55" i="2" s="1"/>
  <c r="H114" i="4"/>
  <c r="H41" i="2"/>
  <c r="H56" i="2" s="1"/>
  <c r="J111" i="4"/>
  <c r="J38" i="2"/>
  <c r="J53" i="2" s="1"/>
  <c r="I112" i="4"/>
  <c r="I39" i="2"/>
  <c r="I54" i="2" s="1"/>
  <c r="F117" i="4"/>
  <c r="F44" i="2"/>
  <c r="F59" i="2" s="1"/>
  <c r="G116" i="4"/>
  <c r="G43" i="2"/>
  <c r="G58" i="2" s="1"/>
  <c r="G115" i="4"/>
  <c r="G42" i="2"/>
  <c r="G57" i="2" s="1"/>
  <c r="E119" i="4"/>
  <c r="E46" i="2"/>
  <c r="E61" i="2" s="1"/>
  <c r="F118" i="4"/>
  <c r="F45" i="2"/>
  <c r="F60" i="2" s="1"/>
  <c r="J109" i="4"/>
  <c r="J36" i="2"/>
  <c r="J51" i="2" s="1"/>
  <c r="J110" i="4"/>
  <c r="J37" i="2"/>
  <c r="J52" i="2" s="1"/>
  <c r="N183" i="4"/>
  <c r="H321" i="4"/>
  <c r="I320" i="4"/>
  <c r="J320" i="4" s="1"/>
  <c r="K320" i="4" s="1"/>
  <c r="L320" i="4" s="1"/>
  <c r="M320" i="4" s="1"/>
  <c r="N320" i="4" s="1"/>
  <c r="H328" i="4"/>
  <c r="J300" i="4"/>
  <c r="L222" i="4"/>
  <c r="G72" i="4"/>
  <c r="G42" i="4"/>
  <c r="G102" i="4" s="1"/>
  <c r="G13" i="4"/>
  <c r="G30" i="2" s="1"/>
  <c r="N143" i="4"/>
  <c r="M164" i="4"/>
  <c r="N164" i="4" s="1"/>
  <c r="L165" i="4"/>
  <c r="M184" i="4"/>
  <c r="L185" i="4"/>
  <c r="F14" i="4"/>
  <c r="F31" i="2" s="1"/>
  <c r="M316" i="4"/>
  <c r="I252" i="4"/>
  <c r="I250" i="4"/>
  <c r="I251" i="4" s="1"/>
  <c r="N163" i="4"/>
  <c r="N296" i="4"/>
  <c r="I301" i="4"/>
  <c r="H308" i="4"/>
  <c r="K223" i="4"/>
  <c r="J7" i="4"/>
  <c r="J24" i="2" s="1"/>
  <c r="G350" i="4"/>
  <c r="G351" i="4" s="1"/>
  <c r="G352" i="4"/>
  <c r="H340" i="4"/>
  <c r="J262" i="4"/>
  <c r="I268" i="4"/>
  <c r="K170" i="4"/>
  <c r="K171" i="4" s="1"/>
  <c r="K172" i="4"/>
  <c r="L336" i="4"/>
  <c r="I282" i="4"/>
  <c r="J281" i="4"/>
  <c r="K6" i="4"/>
  <c r="K23" i="2" s="1"/>
  <c r="K204" i="4"/>
  <c r="L203" i="4"/>
  <c r="M203" i="4" s="1"/>
  <c r="N203" i="4" s="1"/>
  <c r="K208" i="4"/>
  <c r="M240" i="4"/>
  <c r="N201" i="4"/>
  <c r="L298" i="4"/>
  <c r="K242" i="4"/>
  <c r="L242" i="4" s="1"/>
  <c r="M242" i="4" s="1"/>
  <c r="N242" i="4" s="1"/>
  <c r="J243" i="4"/>
  <c r="K152" i="4"/>
  <c r="K150" i="4"/>
  <c r="K151" i="4" s="1"/>
  <c r="L145" i="4"/>
  <c r="M144" i="4"/>
  <c r="N144" i="4" s="1"/>
  <c r="N258" i="4"/>
  <c r="N220" i="4"/>
  <c r="M278" i="4"/>
  <c r="K280" i="4"/>
  <c r="K318" i="4"/>
  <c r="J338" i="4"/>
  <c r="L260" i="4"/>
  <c r="H11" i="4"/>
  <c r="H28" i="2" s="1"/>
  <c r="I8" i="4"/>
  <c r="I25" i="2" s="1"/>
  <c r="J228" i="4"/>
  <c r="H70" i="4"/>
  <c r="H40" i="4"/>
  <c r="H100" i="4" s="1"/>
  <c r="G117" i="4" l="1"/>
  <c r="G44" i="2"/>
  <c r="G59" i="2" s="1"/>
  <c r="H115" i="4"/>
  <c r="H42" i="2"/>
  <c r="H57" i="2" s="1"/>
  <c r="G14" i="4"/>
  <c r="G31" i="2" s="1"/>
  <c r="J230" i="4"/>
  <c r="J231" i="4" s="1"/>
  <c r="J232" i="4"/>
  <c r="I68" i="4"/>
  <c r="I38" i="4"/>
  <c r="I98" i="4" s="1"/>
  <c r="K338" i="4"/>
  <c r="N278" i="4"/>
  <c r="K4" i="4"/>
  <c r="K21" i="2" s="1"/>
  <c r="K243" i="4"/>
  <c r="J248" i="4"/>
  <c r="M298" i="4"/>
  <c r="N240" i="4"/>
  <c r="K210" i="4"/>
  <c r="K211" i="4" s="1"/>
  <c r="K212" i="4"/>
  <c r="L204" i="4"/>
  <c r="J282" i="4"/>
  <c r="K262" i="4"/>
  <c r="J263" i="4"/>
  <c r="J268" i="4" s="1"/>
  <c r="I340" i="4"/>
  <c r="H341" i="4"/>
  <c r="H348" i="4" s="1"/>
  <c r="I9" i="4"/>
  <c r="I26" i="2" s="1"/>
  <c r="N316" i="4"/>
  <c r="N184" i="4"/>
  <c r="K300" i="4"/>
  <c r="I288" i="4"/>
  <c r="H71" i="4"/>
  <c r="H41" i="4"/>
  <c r="H101" i="4" s="1"/>
  <c r="M260" i="4"/>
  <c r="L318" i="4"/>
  <c r="L280" i="4"/>
  <c r="M145" i="4"/>
  <c r="L148" i="4"/>
  <c r="K66" i="4"/>
  <c r="K36" i="4"/>
  <c r="K96" i="4" s="1"/>
  <c r="K281" i="4"/>
  <c r="L281" i="4" s="1"/>
  <c r="M281" i="4" s="1"/>
  <c r="N281" i="4" s="1"/>
  <c r="M336" i="4"/>
  <c r="K5" i="4"/>
  <c r="K22" i="2" s="1"/>
  <c r="I272" i="4"/>
  <c r="I270" i="4"/>
  <c r="I271" i="4" s="1"/>
  <c r="J67" i="4"/>
  <c r="J37" i="4"/>
  <c r="J97" i="4" s="1"/>
  <c r="K224" i="4"/>
  <c r="K228" i="4" s="1"/>
  <c r="L223" i="4"/>
  <c r="M223" i="4" s="1"/>
  <c r="N223" i="4" s="1"/>
  <c r="H310" i="4"/>
  <c r="H312" i="4"/>
  <c r="I302" i="4"/>
  <c r="I308" i="4" s="1"/>
  <c r="J301" i="4"/>
  <c r="K301" i="4" s="1"/>
  <c r="L301" i="4" s="1"/>
  <c r="M301" i="4" s="1"/>
  <c r="N301" i="4" s="1"/>
  <c r="F74" i="4"/>
  <c r="F44" i="4"/>
  <c r="F104" i="4" s="1"/>
  <c r="M185" i="4"/>
  <c r="L188" i="4"/>
  <c r="M165" i="4"/>
  <c r="L168" i="4"/>
  <c r="G73" i="4"/>
  <c r="G43" i="4"/>
  <c r="G103" i="4" s="1"/>
  <c r="M222" i="4"/>
  <c r="H332" i="4"/>
  <c r="H330" i="4"/>
  <c r="H331" i="4" s="1"/>
  <c r="I321" i="4"/>
  <c r="K111" i="4" l="1"/>
  <c r="K38" i="2"/>
  <c r="K53" i="2" s="1"/>
  <c r="G118" i="4"/>
  <c r="G45" i="2"/>
  <c r="G60" i="2" s="1"/>
  <c r="F119" i="4"/>
  <c r="F46" i="2"/>
  <c r="F61" i="2" s="1"/>
  <c r="J112" i="4"/>
  <c r="J39" i="2"/>
  <c r="J54" i="2" s="1"/>
  <c r="H116" i="4"/>
  <c r="H43" i="2"/>
  <c r="H58" i="2" s="1"/>
  <c r="I113" i="4"/>
  <c r="I40" i="2"/>
  <c r="I55" i="2" s="1"/>
  <c r="K232" i="4"/>
  <c r="K230" i="4"/>
  <c r="K231" i="4" s="1"/>
  <c r="I322" i="4"/>
  <c r="J321" i="4"/>
  <c r="I328" i="4"/>
  <c r="H13" i="4"/>
  <c r="H30" i="2" s="1"/>
  <c r="I312" i="4"/>
  <c r="I310" i="4"/>
  <c r="N222" i="4"/>
  <c r="N165" i="4"/>
  <c r="M166" i="4"/>
  <c r="L192" i="4"/>
  <c r="L190" i="4"/>
  <c r="L191" i="4" s="1"/>
  <c r="N336" i="4"/>
  <c r="L300" i="4"/>
  <c r="I69" i="4"/>
  <c r="I39" i="4"/>
  <c r="I99" i="4" s="1"/>
  <c r="H352" i="4"/>
  <c r="H350" i="4"/>
  <c r="H351" i="4" s="1"/>
  <c r="I341" i="4"/>
  <c r="K263" i="4"/>
  <c r="K282" i="4"/>
  <c r="J283" i="4"/>
  <c r="J288" i="4" s="1"/>
  <c r="M204" i="4"/>
  <c r="L205" i="4"/>
  <c r="J250" i="4"/>
  <c r="J251" i="4" s="1"/>
  <c r="J252" i="4"/>
  <c r="L338" i="4"/>
  <c r="J8" i="4"/>
  <c r="J25" i="2" s="1"/>
  <c r="L172" i="4"/>
  <c r="L170" i="4"/>
  <c r="L171" i="4" s="1"/>
  <c r="N185" i="4"/>
  <c r="M186" i="4"/>
  <c r="J270" i="4"/>
  <c r="J271" i="4" s="1"/>
  <c r="J272" i="4"/>
  <c r="J302" i="4"/>
  <c r="H311" i="4"/>
  <c r="L224" i="4"/>
  <c r="I10" i="4"/>
  <c r="I27" i="2" s="1"/>
  <c r="K65" i="4"/>
  <c r="K35" i="4"/>
  <c r="K95" i="4" s="1"/>
  <c r="L150" i="4"/>
  <c r="L151" i="4" s="1"/>
  <c r="L152" i="4"/>
  <c r="M146" i="4"/>
  <c r="N145" i="4"/>
  <c r="M280" i="4"/>
  <c r="M318" i="4"/>
  <c r="N260" i="4"/>
  <c r="I292" i="4"/>
  <c r="I290" i="4"/>
  <c r="I291" i="4" s="1"/>
  <c r="J340" i="4"/>
  <c r="L262" i="4"/>
  <c r="K7" i="4"/>
  <c r="K24" i="2" s="1"/>
  <c r="N298" i="4"/>
  <c r="K244" i="4"/>
  <c r="L243" i="4"/>
  <c r="K64" i="4"/>
  <c r="K34" i="4"/>
  <c r="K94" i="4" s="1"/>
  <c r="G74" i="4"/>
  <c r="G44" i="4"/>
  <c r="G104" i="4" s="1"/>
  <c r="G119" i="4" l="1"/>
  <c r="G46" i="2"/>
  <c r="G61" i="2" s="1"/>
  <c r="K109" i="4"/>
  <c r="K36" i="2"/>
  <c r="K51" i="2" s="1"/>
  <c r="K110" i="4"/>
  <c r="K37" i="2"/>
  <c r="K52" i="2" s="1"/>
  <c r="I114" i="4"/>
  <c r="I41" i="2"/>
  <c r="I56" i="2" s="1"/>
  <c r="J290" i="4"/>
  <c r="J291" i="4" s="1"/>
  <c r="J292" i="4"/>
  <c r="L244" i="4"/>
  <c r="K248" i="4"/>
  <c r="K67" i="4"/>
  <c r="K37" i="4"/>
  <c r="K97" i="4" s="1"/>
  <c r="M262" i="4"/>
  <c r="I11" i="4"/>
  <c r="I28" i="2" s="1"/>
  <c r="N318" i="4"/>
  <c r="N280" i="4"/>
  <c r="N146" i="4"/>
  <c r="N147" i="4" s="1"/>
  <c r="M148" i="4"/>
  <c r="L4" i="4"/>
  <c r="L21" i="2" s="1"/>
  <c r="J10" i="4"/>
  <c r="J27" i="2" s="1"/>
  <c r="I311" i="4"/>
  <c r="H12" i="4"/>
  <c r="H29" i="2" s="1"/>
  <c r="K8" i="4"/>
  <c r="K25" i="2" s="1"/>
  <c r="M205" i="4"/>
  <c r="L208" i="4"/>
  <c r="L282" i="4"/>
  <c r="H73" i="4"/>
  <c r="H43" i="4"/>
  <c r="H103" i="4" s="1"/>
  <c r="I332" i="4"/>
  <c r="I330" i="4"/>
  <c r="I331" i="4" s="1"/>
  <c r="J322" i="4"/>
  <c r="M243" i="4"/>
  <c r="K340" i="4"/>
  <c r="I70" i="4"/>
  <c r="I40" i="4"/>
  <c r="I100" i="4" s="1"/>
  <c r="M224" i="4"/>
  <c r="L225" i="4"/>
  <c r="L228" i="4" s="1"/>
  <c r="K302" i="4"/>
  <c r="J303" i="4"/>
  <c r="N186" i="4"/>
  <c r="N187" i="4" s="1"/>
  <c r="M188" i="4"/>
  <c r="L5" i="4"/>
  <c r="L22" i="2" s="1"/>
  <c r="J68" i="4"/>
  <c r="J38" i="4"/>
  <c r="J98" i="4" s="1"/>
  <c r="M338" i="4"/>
  <c r="J9" i="4"/>
  <c r="J26" i="2" s="1"/>
  <c r="N204" i="4"/>
  <c r="K283" i="4"/>
  <c r="K264" i="4"/>
  <c r="L263" i="4"/>
  <c r="M263" i="4" s="1"/>
  <c r="N263" i="4" s="1"/>
  <c r="J341" i="4"/>
  <c r="K341" i="4" s="1"/>
  <c r="L341" i="4" s="1"/>
  <c r="M341" i="4" s="1"/>
  <c r="N341" i="4" s="1"/>
  <c r="I342" i="4"/>
  <c r="H14" i="4"/>
  <c r="H31" i="2" s="1"/>
  <c r="M300" i="4"/>
  <c r="L6" i="4"/>
  <c r="L23" i="2" s="1"/>
  <c r="N166" i="4"/>
  <c r="N167" i="4" s="1"/>
  <c r="M168" i="4"/>
  <c r="K321" i="4"/>
  <c r="J113" i="4" l="1"/>
  <c r="J40" i="2"/>
  <c r="J55" i="2" s="1"/>
  <c r="H118" i="4"/>
  <c r="H45" i="2"/>
  <c r="H60" i="2" s="1"/>
  <c r="K112" i="4"/>
  <c r="K39" i="2"/>
  <c r="K54" i="2" s="1"/>
  <c r="I115" i="4"/>
  <c r="I42" i="2"/>
  <c r="I57" i="2" s="1"/>
  <c r="L321" i="4"/>
  <c r="M170" i="4"/>
  <c r="M171" i="4" s="1"/>
  <c r="M172" i="4"/>
  <c r="N168" i="4"/>
  <c r="N300" i="4"/>
  <c r="L264" i="4"/>
  <c r="K268" i="4"/>
  <c r="J69" i="4"/>
  <c r="J39" i="4"/>
  <c r="J99" i="4" s="1"/>
  <c r="M190" i="4"/>
  <c r="M191" i="4" s="1"/>
  <c r="M192" i="4"/>
  <c r="N188" i="4"/>
  <c r="L302" i="4"/>
  <c r="M225" i="4"/>
  <c r="N243" i="4"/>
  <c r="L212" i="4"/>
  <c r="L210" i="4"/>
  <c r="L211" i="4" s="1"/>
  <c r="I12" i="4"/>
  <c r="I29" i="2" s="1"/>
  <c r="N148" i="4"/>
  <c r="I71" i="4"/>
  <c r="I41" i="4"/>
  <c r="I101" i="4" s="1"/>
  <c r="K252" i="4"/>
  <c r="K250" i="4"/>
  <c r="K251" i="4" s="1"/>
  <c r="L245" i="4"/>
  <c r="M244" i="4"/>
  <c r="L66" i="4"/>
  <c r="L36" i="4"/>
  <c r="L96" i="4" s="1"/>
  <c r="H74" i="4"/>
  <c r="H44" i="4"/>
  <c r="H104" i="4" s="1"/>
  <c r="J342" i="4"/>
  <c r="I348" i="4"/>
  <c r="K284" i="4"/>
  <c r="L283" i="4"/>
  <c r="M283" i="4" s="1"/>
  <c r="N283" i="4" s="1"/>
  <c r="N338" i="4"/>
  <c r="L65" i="4"/>
  <c r="L35" i="4"/>
  <c r="L95" i="4" s="1"/>
  <c r="K303" i="4"/>
  <c r="J308" i="4"/>
  <c r="L230" i="4"/>
  <c r="L231" i="4" s="1"/>
  <c r="L232" i="4"/>
  <c r="N224" i="4"/>
  <c r="L340" i="4"/>
  <c r="K322" i="4"/>
  <c r="L322" i="4" s="1"/>
  <c r="M322" i="4" s="1"/>
  <c r="N322" i="4" s="1"/>
  <c r="J323" i="4"/>
  <c r="I13" i="4"/>
  <c r="I30" i="2" s="1"/>
  <c r="M282" i="4"/>
  <c r="N205" i="4"/>
  <c r="M206" i="4"/>
  <c r="K68" i="4"/>
  <c r="K38" i="4"/>
  <c r="K98" i="4" s="1"/>
  <c r="H72" i="4"/>
  <c r="H42" i="4"/>
  <c r="H102" i="4" s="1"/>
  <c r="J70" i="4"/>
  <c r="J40" i="4"/>
  <c r="J100" i="4" s="1"/>
  <c r="L64" i="4"/>
  <c r="L34" i="4"/>
  <c r="L94" i="4" s="1"/>
  <c r="M152" i="4"/>
  <c r="M150" i="4"/>
  <c r="M151" i="4" s="1"/>
  <c r="J11" i="4"/>
  <c r="J28" i="2" s="1"/>
  <c r="N262" i="4"/>
  <c r="N20" i="2"/>
  <c r="M20" i="2"/>
  <c r="L20" i="2"/>
  <c r="K20" i="2"/>
  <c r="J20" i="2"/>
  <c r="I20" i="2"/>
  <c r="H20" i="2"/>
  <c r="G20" i="2"/>
  <c r="F20" i="2"/>
  <c r="E20" i="2"/>
  <c r="D20" i="2"/>
  <c r="C20" i="2"/>
  <c r="K15" i="2"/>
  <c r="M15" i="2"/>
  <c r="I15" i="2"/>
  <c r="G15" i="2"/>
  <c r="K14" i="2"/>
  <c r="M14" i="2"/>
  <c r="I14" i="2"/>
  <c r="G14" i="2"/>
  <c r="K13" i="2"/>
  <c r="M13" i="2"/>
  <c r="I13" i="2"/>
  <c r="G13" i="2"/>
  <c r="K12" i="2"/>
  <c r="M12" i="2"/>
  <c r="I12" i="2"/>
  <c r="G12" i="2"/>
  <c r="K11" i="2"/>
  <c r="M11" i="2"/>
  <c r="I11" i="2"/>
  <c r="G11" i="2"/>
  <c r="K10" i="2"/>
  <c r="M10" i="2"/>
  <c r="I10" i="2"/>
  <c r="G10" i="2"/>
  <c r="K9" i="2"/>
  <c r="M9" i="2"/>
  <c r="I9" i="2"/>
  <c r="G9" i="2"/>
  <c r="K8" i="2"/>
  <c r="M8" i="2"/>
  <c r="I8" i="2"/>
  <c r="G8" i="2"/>
  <c r="K7" i="2"/>
  <c r="M7" i="2"/>
  <c r="I7" i="2"/>
  <c r="G7" i="2"/>
  <c r="K6" i="2"/>
  <c r="J10" i="5" s="1"/>
  <c r="M6" i="2"/>
  <c r="J12" i="5" s="1"/>
  <c r="I6" i="2"/>
  <c r="J11" i="5" s="1"/>
  <c r="G6" i="2"/>
  <c r="J9" i="5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K5" i="2"/>
  <c r="G10" i="5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M5" i="2"/>
  <c r="G12" i="5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I5" i="2"/>
  <c r="G11" i="5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G5" i="2"/>
  <c r="G9" i="5" s="1"/>
  <c r="L109" i="4" l="1"/>
  <c r="L36" i="2"/>
  <c r="L51" i="2" s="1"/>
  <c r="J115" i="4"/>
  <c r="J42" i="2"/>
  <c r="J57" i="2" s="1"/>
  <c r="H117" i="4"/>
  <c r="H44" i="2"/>
  <c r="H59" i="2" s="1"/>
  <c r="K113" i="4"/>
  <c r="K40" i="2"/>
  <c r="K55" i="2" s="1"/>
  <c r="L110" i="4"/>
  <c r="L37" i="2"/>
  <c r="L52" i="2" s="1"/>
  <c r="H119" i="4"/>
  <c r="H46" i="2"/>
  <c r="H61" i="2" s="1"/>
  <c r="L111" i="4"/>
  <c r="L38" i="2"/>
  <c r="L53" i="2" s="1"/>
  <c r="I116" i="4"/>
  <c r="I43" i="2"/>
  <c r="I58" i="2" s="1"/>
  <c r="J114" i="4"/>
  <c r="J41" i="2"/>
  <c r="J56" i="2" s="1"/>
  <c r="J71" i="4"/>
  <c r="J41" i="4"/>
  <c r="J101" i="4" s="1"/>
  <c r="N282" i="4"/>
  <c r="M340" i="4"/>
  <c r="L8" i="4"/>
  <c r="L25" i="2" s="1"/>
  <c r="K304" i="4"/>
  <c r="K308" i="4" s="1"/>
  <c r="L303" i="4"/>
  <c r="L284" i="4"/>
  <c r="K288" i="4"/>
  <c r="M245" i="4"/>
  <c r="L248" i="4"/>
  <c r="N150" i="4"/>
  <c r="N152" i="4"/>
  <c r="I72" i="4"/>
  <c r="I42" i="4"/>
  <c r="I102" i="4" s="1"/>
  <c r="L7" i="4"/>
  <c r="L24" i="2" s="1"/>
  <c r="M302" i="4"/>
  <c r="M6" i="4"/>
  <c r="M23" i="2" s="1"/>
  <c r="M5" i="4"/>
  <c r="M22" i="2" s="1"/>
  <c r="M321" i="4"/>
  <c r="M4" i="4"/>
  <c r="M21" i="2" s="1"/>
  <c r="N151" i="4"/>
  <c r="N4" i="4" s="1"/>
  <c r="N206" i="4"/>
  <c r="N207" i="4" s="1"/>
  <c r="M208" i="4"/>
  <c r="I73" i="4"/>
  <c r="I43" i="4"/>
  <c r="I103" i="4" s="1"/>
  <c r="K323" i="4"/>
  <c r="J328" i="4"/>
  <c r="J310" i="4"/>
  <c r="J311" i="4" s="1"/>
  <c r="J312" i="4"/>
  <c r="I350" i="4"/>
  <c r="I351" i="4" s="1"/>
  <c r="I352" i="4"/>
  <c r="J343" i="4"/>
  <c r="K342" i="4"/>
  <c r="N244" i="4"/>
  <c r="K9" i="4"/>
  <c r="K26" i="2" s="1"/>
  <c r="N225" i="4"/>
  <c r="M226" i="4"/>
  <c r="N192" i="4"/>
  <c r="N190" i="4"/>
  <c r="K272" i="4"/>
  <c r="K270" i="4"/>
  <c r="K271" i="4" s="1"/>
  <c r="L265" i="4"/>
  <c r="M264" i="4"/>
  <c r="N172" i="4"/>
  <c r="N170" i="4"/>
  <c r="I118" i="4" l="1"/>
  <c r="I45" i="2"/>
  <c r="I60" i="2" s="1"/>
  <c r="J116" i="4"/>
  <c r="J43" i="2"/>
  <c r="J58" i="2" s="1"/>
  <c r="I117" i="4"/>
  <c r="I44" i="2"/>
  <c r="I59" i="2" s="1"/>
  <c r="N21" i="2"/>
  <c r="G13" i="5"/>
  <c r="M265" i="4"/>
  <c r="L268" i="4"/>
  <c r="K312" i="4"/>
  <c r="K310" i="4"/>
  <c r="K311" i="4" s="1"/>
  <c r="K343" i="4"/>
  <c r="I14" i="4"/>
  <c r="I31" i="2" s="1"/>
  <c r="J12" i="4"/>
  <c r="J29" i="2" s="1"/>
  <c r="K324" i="4"/>
  <c r="L323" i="4"/>
  <c r="M210" i="4"/>
  <c r="M211" i="4" s="1"/>
  <c r="M212" i="4"/>
  <c r="N208" i="4"/>
  <c r="M64" i="4"/>
  <c r="M34" i="4"/>
  <c r="M94" i="4" s="1"/>
  <c r="M65" i="4"/>
  <c r="M35" i="4"/>
  <c r="M95" i="4" s="1"/>
  <c r="N191" i="4"/>
  <c r="N6" i="4" s="1"/>
  <c r="N23" i="2" s="1"/>
  <c r="N13" i="5" s="1"/>
  <c r="N13" i="6" s="1"/>
  <c r="N302" i="4"/>
  <c r="L67" i="4"/>
  <c r="L37" i="4"/>
  <c r="L97" i="4" s="1"/>
  <c r="L250" i="4"/>
  <c r="L251" i="4" s="1"/>
  <c r="L252" i="4"/>
  <c r="K292" i="4"/>
  <c r="K290" i="4"/>
  <c r="K291" i="4" s="1"/>
  <c r="L285" i="4"/>
  <c r="M284" i="4"/>
  <c r="L288" i="4"/>
  <c r="L304" i="4"/>
  <c r="N340" i="4"/>
  <c r="N264" i="4"/>
  <c r="K10" i="4"/>
  <c r="K27" i="2" s="1"/>
  <c r="N226" i="4"/>
  <c r="N227" i="4" s="1"/>
  <c r="M228" i="4"/>
  <c r="K69" i="4"/>
  <c r="K39" i="4"/>
  <c r="K99" i="4" s="1"/>
  <c r="L342" i="4"/>
  <c r="J332" i="4"/>
  <c r="J330" i="4"/>
  <c r="J331" i="4" s="1"/>
  <c r="N64" i="4"/>
  <c r="N34" i="4"/>
  <c r="N94" i="4" s="1"/>
  <c r="N36" i="2" s="1"/>
  <c r="N51" i="2" s="1"/>
  <c r="N321" i="4"/>
  <c r="N171" i="4"/>
  <c r="N5" i="4" s="1"/>
  <c r="N22" i="2" s="1"/>
  <c r="J13" i="5" s="1"/>
  <c r="M66" i="4"/>
  <c r="M36" i="4"/>
  <c r="M96" i="4" s="1"/>
  <c r="M246" i="4"/>
  <c r="N245" i="4"/>
  <c r="M303" i="4"/>
  <c r="N303" i="4" s="1"/>
  <c r="L68" i="4"/>
  <c r="L38" i="4"/>
  <c r="L98" i="4" s="1"/>
  <c r="J348" i="4"/>
  <c r="M111" i="4" l="1"/>
  <c r="M38" i="2"/>
  <c r="M53" i="2" s="1"/>
  <c r="L112" i="4"/>
  <c r="L39" i="2"/>
  <c r="L54" i="2" s="1"/>
  <c r="M110" i="4"/>
  <c r="M37" i="2"/>
  <c r="M52" i="2" s="1"/>
  <c r="M109" i="4"/>
  <c r="M36" i="2"/>
  <c r="M51" i="2" s="1"/>
  <c r="L113" i="4"/>
  <c r="L40" i="2"/>
  <c r="L55" i="2" s="1"/>
  <c r="K114" i="4"/>
  <c r="K41" i="2"/>
  <c r="K56" i="2" s="1"/>
  <c r="D5" i="3"/>
  <c r="D5" i="2"/>
  <c r="J13" i="6"/>
  <c r="J14" i="5"/>
  <c r="J14" i="6" s="1"/>
  <c r="G13" i="6"/>
  <c r="G14" i="5"/>
  <c r="G14" i="6" s="1"/>
  <c r="K12" i="4"/>
  <c r="K29" i="2" s="1"/>
  <c r="N246" i="4"/>
  <c r="N247" i="4" s="1"/>
  <c r="M248" i="4"/>
  <c r="N248" i="4"/>
  <c r="N65" i="4"/>
  <c r="N35" i="4"/>
  <c r="N95" i="4" s="1"/>
  <c r="N37" i="2" s="1"/>
  <c r="N52" i="2" s="1"/>
  <c r="M342" i="4"/>
  <c r="K70" i="4"/>
  <c r="K40" i="4"/>
  <c r="K100" i="4" s="1"/>
  <c r="L290" i="4"/>
  <c r="L291" i="4" s="1"/>
  <c r="L292" i="4"/>
  <c r="M285" i="4"/>
  <c r="L9" i="4"/>
  <c r="L26" i="2" s="1"/>
  <c r="N66" i="4"/>
  <c r="N36" i="4"/>
  <c r="N96" i="4" s="1"/>
  <c r="N38" i="2" s="1"/>
  <c r="N53" i="2" s="1"/>
  <c r="M7" i="4"/>
  <c r="M24" i="2" s="1"/>
  <c r="L324" i="4"/>
  <c r="K328" i="4"/>
  <c r="J352" i="4"/>
  <c r="J350" i="4"/>
  <c r="J351" i="4" s="1"/>
  <c r="N109" i="4"/>
  <c r="J13" i="4"/>
  <c r="J30" i="2" s="1"/>
  <c r="M232" i="4"/>
  <c r="M230" i="4"/>
  <c r="M231" i="4" s="1"/>
  <c r="N228" i="4"/>
  <c r="L305" i="4"/>
  <c r="M304" i="4"/>
  <c r="N304" i="4" s="1"/>
  <c r="L308" i="4"/>
  <c r="N284" i="4"/>
  <c r="K11" i="4"/>
  <c r="K28" i="2" s="1"/>
  <c r="N212" i="4"/>
  <c r="N210" i="4"/>
  <c r="M323" i="4"/>
  <c r="J72" i="4"/>
  <c r="J42" i="4"/>
  <c r="J102" i="4" s="1"/>
  <c r="I74" i="4"/>
  <c r="I44" i="4"/>
  <c r="I104" i="4" s="1"/>
  <c r="K344" i="4"/>
  <c r="L343" i="4"/>
  <c r="M343" i="4" s="1"/>
  <c r="N343" i="4" s="1"/>
  <c r="L270" i="4"/>
  <c r="L271" i="4" s="1"/>
  <c r="L272" i="4"/>
  <c r="M266" i="4"/>
  <c r="N265" i="4"/>
  <c r="I119" i="4" l="1"/>
  <c r="I46" i="2"/>
  <c r="I61" i="2" s="1"/>
  <c r="J117" i="4"/>
  <c r="J44" i="2"/>
  <c r="J59" i="2" s="1"/>
  <c r="K115" i="4"/>
  <c r="K42" i="2"/>
  <c r="K57" i="2" s="1"/>
  <c r="D6" i="3"/>
  <c r="D6" i="2"/>
  <c r="D7" i="3"/>
  <c r="D7" i="2"/>
  <c r="G12" i="6"/>
  <c r="G10" i="6"/>
  <c r="G11" i="6"/>
  <c r="G9" i="6"/>
  <c r="J12" i="6"/>
  <c r="J10" i="6"/>
  <c r="J11" i="6"/>
  <c r="J9" i="6"/>
  <c r="N14" i="5"/>
  <c r="N323" i="4"/>
  <c r="K71" i="4"/>
  <c r="K41" i="4"/>
  <c r="K101" i="4" s="1"/>
  <c r="N230" i="4"/>
  <c r="N232" i="4"/>
  <c r="N231" i="4"/>
  <c r="N8" i="4" s="1"/>
  <c r="N25" i="2" s="1"/>
  <c r="V13" i="5" s="1"/>
  <c r="V13" i="6" s="1"/>
  <c r="M8" i="4"/>
  <c r="M25" i="2" s="1"/>
  <c r="J73" i="4"/>
  <c r="J43" i="4"/>
  <c r="J103" i="4" s="1"/>
  <c r="K332" i="4"/>
  <c r="K330" i="4"/>
  <c r="K331" i="4" s="1"/>
  <c r="L325" i="4"/>
  <c r="M324" i="4"/>
  <c r="N211" i="4"/>
  <c r="N7" i="4" s="1"/>
  <c r="N24" i="2" s="1"/>
  <c r="R13" i="5" s="1"/>
  <c r="R13" i="6" s="1"/>
  <c r="L69" i="4"/>
  <c r="L39" i="4"/>
  <c r="L99" i="4" s="1"/>
  <c r="M286" i="4"/>
  <c r="N285" i="4"/>
  <c r="N342" i="4"/>
  <c r="M252" i="4"/>
  <c r="M250" i="4"/>
  <c r="M251" i="4" s="1"/>
  <c r="N266" i="4"/>
  <c r="N267" i="4" s="1"/>
  <c r="M268" i="4"/>
  <c r="L10" i="4"/>
  <c r="L27" i="2" s="1"/>
  <c r="L344" i="4"/>
  <c r="K348" i="4"/>
  <c r="L11" i="4"/>
  <c r="L28" i="2" s="1"/>
  <c r="L310" i="4"/>
  <c r="L311" i="4" s="1"/>
  <c r="L312" i="4"/>
  <c r="M305" i="4"/>
  <c r="J14" i="4"/>
  <c r="J31" i="2" s="1"/>
  <c r="M67" i="4"/>
  <c r="M37" i="4"/>
  <c r="M97" i="4" s="1"/>
  <c r="N111" i="4"/>
  <c r="N110" i="4"/>
  <c r="N250" i="4"/>
  <c r="N252" i="4"/>
  <c r="K72" i="4"/>
  <c r="K42" i="4"/>
  <c r="K102" i="4" s="1"/>
  <c r="K117" i="4" l="1"/>
  <c r="K44" i="2"/>
  <c r="K59" i="2" s="1"/>
  <c r="M112" i="4"/>
  <c r="M39" i="2"/>
  <c r="M54" i="2" s="1"/>
  <c r="J118" i="4"/>
  <c r="J45" i="2"/>
  <c r="J60" i="2" s="1"/>
  <c r="K116" i="4"/>
  <c r="K43" i="2"/>
  <c r="K58" i="2" s="1"/>
  <c r="L114" i="4"/>
  <c r="L41" i="2"/>
  <c r="L56" i="2" s="1"/>
  <c r="N14" i="6"/>
  <c r="N12" i="5"/>
  <c r="N10" i="5"/>
  <c r="N9" i="5"/>
  <c r="N11" i="5"/>
  <c r="L12" i="4"/>
  <c r="L29" i="2" s="1"/>
  <c r="M344" i="4"/>
  <c r="L345" i="4"/>
  <c r="L70" i="4"/>
  <c r="L40" i="4"/>
  <c r="L100" i="4" s="1"/>
  <c r="M272" i="4"/>
  <c r="M270" i="4"/>
  <c r="M271" i="4" s="1"/>
  <c r="N67" i="4"/>
  <c r="N37" i="4"/>
  <c r="N97" i="4" s="1"/>
  <c r="N39" i="2" s="1"/>
  <c r="N54" i="2" s="1"/>
  <c r="M325" i="4"/>
  <c r="L328" i="4"/>
  <c r="N68" i="4"/>
  <c r="N38" i="4"/>
  <c r="N98" i="4" s="1"/>
  <c r="N40" i="2" s="1"/>
  <c r="N55" i="2" s="1"/>
  <c r="J74" i="4"/>
  <c r="J44" i="4"/>
  <c r="J104" i="4" s="1"/>
  <c r="M306" i="4"/>
  <c r="N305" i="4"/>
  <c r="L71" i="4"/>
  <c r="L41" i="4"/>
  <c r="L101" i="4" s="1"/>
  <c r="K350" i="4"/>
  <c r="K351" i="4" s="1"/>
  <c r="K352" i="4"/>
  <c r="N268" i="4"/>
  <c r="N251" i="4"/>
  <c r="N9" i="4" s="1"/>
  <c r="N26" i="2" s="1"/>
  <c r="Z13" i="5" s="1"/>
  <c r="Z13" i="6" s="1"/>
  <c r="M9" i="4"/>
  <c r="M26" i="2" s="1"/>
  <c r="N286" i="4"/>
  <c r="N287" i="4" s="1"/>
  <c r="M288" i="4"/>
  <c r="N324" i="4"/>
  <c r="K13" i="4"/>
  <c r="K30" i="2" s="1"/>
  <c r="M68" i="4"/>
  <c r="M38" i="4"/>
  <c r="M98" i="4" s="1"/>
  <c r="L116" i="4" l="1"/>
  <c r="L43" i="2"/>
  <c r="L58" i="2" s="1"/>
  <c r="J119" i="4"/>
  <c r="J46" i="2"/>
  <c r="J61" i="2" s="1"/>
  <c r="L115" i="4"/>
  <c r="L42" i="2"/>
  <c r="L57" i="2" s="1"/>
  <c r="M113" i="4"/>
  <c r="M40" i="2"/>
  <c r="M55" i="2" s="1"/>
  <c r="D9" i="3"/>
  <c r="D9" i="2"/>
  <c r="D8" i="3"/>
  <c r="D8" i="2"/>
  <c r="V14" i="5"/>
  <c r="R14" i="5"/>
  <c r="N12" i="6"/>
  <c r="N10" i="6"/>
  <c r="N11" i="6"/>
  <c r="N9" i="6"/>
  <c r="N288" i="4"/>
  <c r="N69" i="4"/>
  <c r="N39" i="4"/>
  <c r="N99" i="4" s="1"/>
  <c r="N41" i="2" s="1"/>
  <c r="N56" i="2" s="1"/>
  <c r="N113" i="4"/>
  <c r="L332" i="4"/>
  <c r="L330" i="4"/>
  <c r="L331" i="4" s="1"/>
  <c r="M326" i="4"/>
  <c r="N325" i="4"/>
  <c r="N344" i="4"/>
  <c r="K73" i="4"/>
  <c r="K43" i="4"/>
  <c r="K103" i="4" s="1"/>
  <c r="M292" i="4"/>
  <c r="M290" i="4"/>
  <c r="M291" i="4" s="1"/>
  <c r="M69" i="4"/>
  <c r="M39" i="4"/>
  <c r="M99" i="4" s="1"/>
  <c r="N270" i="4"/>
  <c r="N271" i="4" s="1"/>
  <c r="N10" i="4" s="1"/>
  <c r="N27" i="2" s="1"/>
  <c r="AD13" i="5" s="1"/>
  <c r="AD13" i="6" s="1"/>
  <c r="N272" i="4"/>
  <c r="K14" i="4"/>
  <c r="K31" i="2" s="1"/>
  <c r="N306" i="4"/>
  <c r="N307" i="4" s="1"/>
  <c r="M308" i="4"/>
  <c r="N112" i="4"/>
  <c r="M10" i="4"/>
  <c r="M27" i="2" s="1"/>
  <c r="M345" i="4"/>
  <c r="L348" i="4"/>
  <c r="L72" i="4"/>
  <c r="L42" i="4"/>
  <c r="L102" i="4" s="1"/>
  <c r="L117" i="4" l="1"/>
  <c r="L44" i="2"/>
  <c r="L59" i="2" s="1"/>
  <c r="M114" i="4"/>
  <c r="M41" i="2"/>
  <c r="M56" i="2" s="1"/>
  <c r="K118" i="4"/>
  <c r="K45" i="2"/>
  <c r="K60" i="2" s="1"/>
  <c r="D10" i="3"/>
  <c r="D10" i="2"/>
  <c r="R14" i="6"/>
  <c r="R12" i="5"/>
  <c r="R10" i="5"/>
  <c r="R11" i="5"/>
  <c r="R9" i="5"/>
  <c r="V14" i="6"/>
  <c r="V12" i="5"/>
  <c r="V10" i="5"/>
  <c r="V11" i="5"/>
  <c r="V9" i="5"/>
  <c r="Z14" i="5"/>
  <c r="L352" i="4"/>
  <c r="L350" i="4"/>
  <c r="L351" i="4" s="1"/>
  <c r="M346" i="4"/>
  <c r="N345" i="4"/>
  <c r="N70" i="4"/>
  <c r="N40" i="4"/>
  <c r="N100" i="4" s="1"/>
  <c r="N42" i="2" s="1"/>
  <c r="N57" i="2" s="1"/>
  <c r="N308" i="4"/>
  <c r="K74" i="4"/>
  <c r="K44" i="4"/>
  <c r="K104" i="4" s="1"/>
  <c r="N326" i="4"/>
  <c r="N327" i="4" s="1"/>
  <c r="M328" i="4"/>
  <c r="N114" i="4"/>
  <c r="N290" i="4"/>
  <c r="N292" i="4"/>
  <c r="M70" i="4"/>
  <c r="M40" i="4"/>
  <c r="M100" i="4" s="1"/>
  <c r="M312" i="4"/>
  <c r="M310" i="4"/>
  <c r="M311" i="4" s="1"/>
  <c r="M11" i="4"/>
  <c r="M28" i="2" s="1"/>
  <c r="L13" i="4"/>
  <c r="L30" i="2" s="1"/>
  <c r="K119" i="4" l="1"/>
  <c r="K46" i="2"/>
  <c r="K61" i="2" s="1"/>
  <c r="M115" i="4"/>
  <c r="M42" i="2"/>
  <c r="M57" i="2" s="1"/>
  <c r="D11" i="3"/>
  <c r="D11" i="2"/>
  <c r="N328" i="4"/>
  <c r="N330" i="4" s="1"/>
  <c r="AD14" i="5"/>
  <c r="Z14" i="6"/>
  <c r="Z12" i="5"/>
  <c r="Z10" i="5"/>
  <c r="Z11" i="5"/>
  <c r="Z9" i="5"/>
  <c r="V12" i="6"/>
  <c r="V10" i="6"/>
  <c r="V11" i="6"/>
  <c r="V9" i="6"/>
  <c r="R12" i="6"/>
  <c r="R10" i="6"/>
  <c r="R11" i="6"/>
  <c r="R9" i="6"/>
  <c r="N291" i="4"/>
  <c r="N11" i="4" s="1"/>
  <c r="N41" i="4" s="1"/>
  <c r="N101" i="4" s="1"/>
  <c r="N43" i="2" s="1"/>
  <c r="N58" i="2" s="1"/>
  <c r="N310" i="4"/>
  <c r="N311" i="4" s="1"/>
  <c r="N12" i="4" s="1"/>
  <c r="N29" i="2" s="1"/>
  <c r="AL13" i="5" s="1"/>
  <c r="AL13" i="6" s="1"/>
  <c r="N312" i="4"/>
  <c r="N115" i="4"/>
  <c r="L14" i="4"/>
  <c r="L31" i="2" s="1"/>
  <c r="L73" i="4"/>
  <c r="L43" i="4"/>
  <c r="L103" i="4" s="1"/>
  <c r="N332" i="4"/>
  <c r="M71" i="4"/>
  <c r="M41" i="4"/>
  <c r="M101" i="4" s="1"/>
  <c r="M12" i="4"/>
  <c r="M29" i="2" s="1"/>
  <c r="M332" i="4"/>
  <c r="M330" i="4"/>
  <c r="M331" i="4" s="1"/>
  <c r="N346" i="4"/>
  <c r="N347" i="4" s="1"/>
  <c r="M348" i="4"/>
  <c r="L118" i="4" l="1"/>
  <c r="L45" i="2"/>
  <c r="L60" i="2" s="1"/>
  <c r="M116" i="4"/>
  <c r="M43" i="2"/>
  <c r="M58" i="2" s="1"/>
  <c r="D12" i="3"/>
  <c r="D12" i="2"/>
  <c r="AH14" i="5"/>
  <c r="N71" i="4"/>
  <c r="N28" i="2"/>
  <c r="AH13" i="5" s="1"/>
  <c r="AH13" i="6" s="1"/>
  <c r="AD14" i="6"/>
  <c r="AD12" i="5"/>
  <c r="AD10" i="5"/>
  <c r="AD11" i="5"/>
  <c r="AD9" i="5"/>
  <c r="Z12" i="6"/>
  <c r="Z10" i="6"/>
  <c r="Z11" i="6"/>
  <c r="Z9" i="6"/>
  <c r="N72" i="4"/>
  <c r="N42" i="4"/>
  <c r="N102" i="4" s="1"/>
  <c r="N44" i="2" s="1"/>
  <c r="N59" i="2" s="1"/>
  <c r="L74" i="4"/>
  <c r="L44" i="4"/>
  <c r="L104" i="4" s="1"/>
  <c r="N116" i="4"/>
  <c r="M350" i="4"/>
  <c r="M351" i="4" s="1"/>
  <c r="M352" i="4"/>
  <c r="N348" i="4"/>
  <c r="N331" i="4"/>
  <c r="N13" i="4" s="1"/>
  <c r="N30" i="2" s="1"/>
  <c r="AP13" i="5" s="1"/>
  <c r="AP13" i="6" s="1"/>
  <c r="M13" i="4"/>
  <c r="M30" i="2" s="1"/>
  <c r="M72" i="4"/>
  <c r="M42" i="4"/>
  <c r="M102" i="4" s="1"/>
  <c r="M117" i="4" l="1"/>
  <c r="M44" i="2"/>
  <c r="M59" i="2" s="1"/>
  <c r="L119" i="4"/>
  <c r="L46" i="2"/>
  <c r="L61" i="2" s="1"/>
  <c r="D13" i="3"/>
  <c r="D13" i="2"/>
  <c r="AL14" i="5"/>
  <c r="AH9" i="5"/>
  <c r="AH14" i="6"/>
  <c r="AH12" i="5"/>
  <c r="AH11" i="5"/>
  <c r="AH10" i="5"/>
  <c r="AD12" i="6"/>
  <c r="AD10" i="6"/>
  <c r="AD11" i="6"/>
  <c r="AD9" i="6"/>
  <c r="N73" i="4"/>
  <c r="N43" i="4"/>
  <c r="N103" i="4" s="1"/>
  <c r="N45" i="2" s="1"/>
  <c r="N60" i="2" s="1"/>
  <c r="M14" i="4"/>
  <c r="M31" i="2" s="1"/>
  <c r="M73" i="4"/>
  <c r="M43" i="4"/>
  <c r="M103" i="4" s="1"/>
  <c r="N352" i="4"/>
  <c r="N350" i="4"/>
  <c r="N117" i="4"/>
  <c r="M118" i="4" l="1"/>
  <c r="M45" i="2"/>
  <c r="M60" i="2" s="1"/>
  <c r="AH12" i="6"/>
  <c r="AH11" i="6"/>
  <c r="AH10" i="6"/>
  <c r="AH9" i="6"/>
  <c r="AL12" i="5"/>
  <c r="AL11" i="5"/>
  <c r="AL10" i="5"/>
  <c r="AL14" i="6"/>
  <c r="AL9" i="5"/>
  <c r="D14" i="3"/>
  <c r="D14" i="2"/>
  <c r="AP14" i="5"/>
  <c r="M74" i="4"/>
  <c r="M44" i="4"/>
  <c r="M104" i="4" s="1"/>
  <c r="N118" i="4"/>
  <c r="N351" i="4"/>
  <c r="N14" i="4" s="1"/>
  <c r="N31" i="2" s="1"/>
  <c r="AT13" i="5" s="1"/>
  <c r="AT13" i="6" s="1"/>
  <c r="M119" i="4" l="1"/>
  <c r="M46" i="2"/>
  <c r="M61" i="2" s="1"/>
  <c r="AP14" i="6"/>
  <c r="AP9" i="5"/>
  <c r="AP12" i="5"/>
  <c r="AP11" i="5"/>
  <c r="AP10" i="5"/>
  <c r="AL9" i="6"/>
  <c r="AL10" i="6"/>
  <c r="AL12" i="6"/>
  <c r="AL11" i="6"/>
  <c r="N74" i="4"/>
  <c r="N44" i="4"/>
  <c r="N104" i="4" s="1"/>
  <c r="N46" i="2" s="1"/>
  <c r="N61" i="2" s="1"/>
  <c r="D15" i="3" l="1"/>
  <c r="F5" i="3" s="1"/>
  <c r="H5" i="3" s="1"/>
  <c r="D15" i="2"/>
  <c r="AT14" i="5"/>
  <c r="AP9" i="6"/>
  <c r="AP12" i="6"/>
  <c r="AP10" i="6"/>
  <c r="AP11" i="6"/>
  <c r="N119" i="4"/>
  <c r="AT12" i="5" l="1"/>
  <c r="AT11" i="5"/>
  <c r="AT10" i="5"/>
  <c r="AT14" i="6"/>
  <c r="AT9" i="5"/>
  <c r="AT9" i="6" l="1"/>
  <c r="AT11" i="6"/>
  <c r="AT12" i="6"/>
  <c r="AT10" i="6"/>
</calcChain>
</file>

<file path=xl/comments1.xml><?xml version="1.0" encoding="utf-8"?>
<comments xmlns="http://schemas.openxmlformats.org/spreadsheetml/2006/main">
  <authors>
    <author>Adeola Adebanjo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Adeola Adebanjo:</t>
        </r>
        <r>
          <rPr>
            <sz val="9"/>
            <color indexed="81"/>
            <rFont val="Tahoma"/>
            <family val="2"/>
          </rPr>
          <t xml:space="preserve">
Please insert number of PSS at each level for the team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Adeola Adebanjo:</t>
        </r>
        <r>
          <rPr>
            <sz val="9"/>
            <color indexed="81"/>
            <rFont val="Tahoma"/>
            <family val="2"/>
          </rPr>
          <t xml:space="preserve">
Please insert team's 2018 Budget</t>
        </r>
      </text>
    </comment>
  </commentList>
</comments>
</file>

<file path=xl/sharedStrings.xml><?xml version="1.0" encoding="utf-8"?>
<sst xmlns="http://schemas.openxmlformats.org/spreadsheetml/2006/main" count="796" uniqueCount="189">
  <si>
    <t>BONUS LIFE</t>
  </si>
  <si>
    <t>YTD BUDGET</t>
  </si>
  <si>
    <t>Levels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</si>
  <si>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</si>
  <si>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</si>
  <si>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</si>
  <si>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</si>
  <si>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</si>
  <si>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</si>
  <si>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</si>
  <si>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</si>
  <si>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</si>
  <si>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</si>
  <si>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</si>
  <si>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</si>
  <si>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Unconfirmed TSE</t>
  </si>
  <si>
    <t>Confirmed TSE</t>
  </si>
  <si>
    <t>ASE</t>
  </si>
  <si>
    <t>DSE</t>
  </si>
  <si>
    <t>SE</t>
  </si>
  <si>
    <t>SSE</t>
  </si>
  <si>
    <t>ASM</t>
  </si>
  <si>
    <t>DSM</t>
  </si>
  <si>
    <t>SM</t>
  </si>
  <si>
    <t>SSM</t>
  </si>
  <si>
    <t>PM</t>
  </si>
  <si>
    <t>TOTAL LIFE</t>
  </si>
  <si>
    <t>MOTOR &amp; NON-MOTOR</t>
  </si>
  <si>
    <t>HEALTH</t>
  </si>
  <si>
    <t>FULL YEAR BUDGET GRID</t>
  </si>
  <si>
    <t>Proposed 2018</t>
  </si>
  <si>
    <t>%</t>
  </si>
  <si>
    <t>SALARY THRESHOLD GRID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</si>
  <si>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</si>
  <si>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</si>
  <si>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</si>
  <si>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</si>
  <si>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</si>
  <si>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</si>
  <si>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</si>
  <si>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</si>
  <si>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</si>
  <si>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</si>
  <si>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</si>
  <si>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</si>
  <si>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on month analysis on the basis of new policies monthly</t>
  </si>
  <si>
    <t>Collection /PSS</t>
  </si>
  <si>
    <t>Number of PSS</t>
  </si>
  <si>
    <t>MoM Expd. Premium</t>
  </si>
  <si>
    <t>YTD Budget</t>
  </si>
  <si>
    <t>NOP Budget (YTD)</t>
  </si>
  <si>
    <t>Level</t>
  </si>
  <si>
    <t>Performance Pay Rate</t>
  </si>
  <si>
    <t>Health Business Budget</t>
  </si>
  <si>
    <t>Share</t>
  </si>
  <si>
    <t>Trainee Sales Executive (Unconfirmed)</t>
  </si>
  <si>
    <t>Trainee Sales Executive</t>
  </si>
  <si>
    <t>Assistant Sales Executive</t>
  </si>
  <si>
    <t>Deputive Sales Executive</t>
  </si>
  <si>
    <t>Sales Executive</t>
  </si>
  <si>
    <t>Senior Sales Executive</t>
  </si>
  <si>
    <t>Assistant Sales Manager</t>
  </si>
  <si>
    <t>Deputy Sales Manager</t>
  </si>
  <si>
    <t>Sales Manager</t>
  </si>
  <si>
    <t>Senior Sales Manager</t>
  </si>
  <si>
    <t>Principal Manager</t>
  </si>
  <si>
    <t>Bonus Life Monthly YTD Budget</t>
  </si>
  <si>
    <t>Count</t>
  </si>
  <si>
    <t>GWP</t>
  </si>
  <si>
    <t>Total</t>
  </si>
  <si>
    <t>PSS Levels</t>
  </si>
  <si>
    <t>PSS Budgets</t>
  </si>
  <si>
    <t>Team's Budget</t>
  </si>
  <si>
    <t>BL BUDGET 2</t>
  </si>
  <si>
    <t>AXA Mansard Insurance Plc</t>
  </si>
  <si>
    <t>Trainee Sales Exec (Unconfirmed)</t>
  </si>
  <si>
    <t>Trainee Sales Exec (Confirmed)</t>
  </si>
  <si>
    <t xml:space="preserve">Asst Sales Exe </t>
  </si>
  <si>
    <t xml:space="preserve">Dep Sales Exe </t>
  </si>
  <si>
    <t xml:space="preserve">Sales Exec </t>
  </si>
  <si>
    <t>Snr Sales Exec</t>
  </si>
  <si>
    <t>Goals/Objectives</t>
  </si>
  <si>
    <t>Measure</t>
  </si>
  <si>
    <t>Metrics</t>
  </si>
  <si>
    <t>Annual Budget</t>
  </si>
  <si>
    <t>Weightings</t>
  </si>
  <si>
    <t>Section A</t>
  </si>
  <si>
    <t>Financial Dimension</t>
  </si>
  <si>
    <t>Achieve and surpass Financial targets</t>
  </si>
  <si>
    <t>General Business Premium (Motor)</t>
  </si>
  <si>
    <t>N</t>
  </si>
  <si>
    <t>Life Business Premium</t>
  </si>
  <si>
    <t>General Business Premium (Non-Motor)</t>
  </si>
  <si>
    <t xml:space="preserve">Gross Premium Income </t>
  </si>
  <si>
    <t xml:space="preserve">Annuity </t>
  </si>
  <si>
    <t xml:space="preserve">AXA Mansard Life Savings </t>
  </si>
  <si>
    <t xml:space="preserve">Other Savings &amp; Funds Products  </t>
  </si>
  <si>
    <t>AXA Mansard Investment Ltd Funds (Money Market, Equity Income, Customised Portfolio)</t>
  </si>
  <si>
    <t>Section B</t>
  </si>
  <si>
    <t>Customer Dimension</t>
  </si>
  <si>
    <t>Total Number of policies</t>
  </si>
  <si>
    <t xml:space="preserve">No. of General Business Policies </t>
  </si>
  <si>
    <t>Number</t>
  </si>
  <si>
    <t xml:space="preserve">No. of Pure Life Business Policies </t>
  </si>
  <si>
    <t xml:space="preserve">No. of Savings/Investment Policies </t>
  </si>
  <si>
    <t>No. of Retirement Savings Account for Pensions</t>
  </si>
  <si>
    <t>Section C</t>
  </si>
  <si>
    <t>Internal Process Dimension</t>
  </si>
  <si>
    <t>Position AXA MANSARD as a solid &amp; efficient provider of convenient and accessible solutions</t>
  </si>
  <si>
    <t xml:space="preserve">Average No. of Active DSAs </t>
  </si>
  <si>
    <t>Collabroative transaction to E-Business &amp; Partner (e.g. CLAP)</t>
  </si>
  <si>
    <t xml:space="preserve">No. of Active Corporate Partners for the period </t>
  </si>
  <si>
    <t>Claims Ratio (GPW in current year/Total Claims Paid for current year x 100)</t>
  </si>
  <si>
    <t>At maximum of 50% of GPW for the period</t>
  </si>
  <si>
    <t>CRM Usage (100% upload of details of customers incepted in 2017)</t>
  </si>
  <si>
    <t>100% Upload on CRM</t>
  </si>
  <si>
    <t xml:space="preserve">Policy Renewal Ratio ((Number of renewed policies from the previous year) / (Total number of renewable policies in the previous year) x 100) </t>
  </si>
  <si>
    <t>Section D</t>
  </si>
  <si>
    <t xml:space="preserve"> Learning &amp; Growth Dimension</t>
  </si>
  <si>
    <t>Achievement of Operational excellence</t>
  </si>
  <si>
    <t>Attendance at in-house training programme</t>
  </si>
  <si>
    <t>Facilitation of Learning Classes for DSA's</t>
  </si>
  <si>
    <t xml:space="preserve">Score from Product Knowledge Test </t>
  </si>
  <si>
    <t xml:space="preserve">Score from Agency Model Knowledge Test </t>
  </si>
  <si>
    <t xml:space="preserve">NOTE: </t>
  </si>
  <si>
    <t>An active CP is any CP that has logged in minimum total production of N75,000.00 in any month</t>
  </si>
  <si>
    <t>TSE assessment within first 3 months shall be based on Financial Dimension only</t>
  </si>
  <si>
    <t>Confirmation &amp; extended confirmation appraisals shall be based on sections A to C, plus score from culture compliance assessment</t>
  </si>
  <si>
    <t>Mid-Year &amp; Annual appraisals shall be based on sections A to D, plus score from culture compliance assessment</t>
  </si>
  <si>
    <t>For performance above plan, the individual will earn a maximum of 110% of weighted score for that KPI</t>
  </si>
  <si>
    <t>The BSC will account for 80% of total appraisal while Culture Compliance will account the balance 20%</t>
  </si>
  <si>
    <t>Health Premium</t>
  </si>
  <si>
    <t>Bonus Life Premium</t>
  </si>
  <si>
    <t>Collabroative transaction to E-Business &amp; Partner (CLAP, Online)</t>
  </si>
  <si>
    <t>No of Keep In Touch (KIT) Calls logged on CRM</t>
  </si>
  <si>
    <t>No of Discovery Interviews conducted to actual sales</t>
  </si>
  <si>
    <r>
      <t xml:space="preserve">FAs under </t>
    </r>
    <r>
      <rPr>
        <sz val="16"/>
        <color rgb="FFFF0000"/>
        <rFont val="Helvetica"/>
        <family val="2"/>
      </rPr>
      <t>FCMB/SKYE</t>
    </r>
    <r>
      <rPr>
        <sz val="16"/>
        <color theme="1"/>
        <rFont val="Helvetica"/>
        <family val="2"/>
      </rPr>
      <t xml:space="preserve"> will be exempted from MLS &amp; other savings/funds products </t>
    </r>
  </si>
  <si>
    <t>Amended Team</t>
  </si>
  <si>
    <t>PH</t>
  </si>
  <si>
    <t>ONIKAN</t>
  </si>
  <si>
    <t>RETAIL SALES NORTH GROUP</t>
  </si>
  <si>
    <t xml:space="preserve">MINNA </t>
  </si>
  <si>
    <t>ABUJA 3</t>
  </si>
  <si>
    <t>ABUJA 2</t>
  </si>
  <si>
    <t>ABUJA 1</t>
  </si>
  <si>
    <t>KADUNA</t>
  </si>
  <si>
    <t>RETAIL SALES SOUTH GROUP</t>
  </si>
  <si>
    <t>BENIN</t>
  </si>
  <si>
    <t>UYO</t>
  </si>
  <si>
    <t>ENUGU</t>
  </si>
  <si>
    <t>RETAIL SALES LAGOS MAINLAND &amp; WEST GROUP</t>
  </si>
  <si>
    <t>DANIEL OWO AGENCY FRANCHISE</t>
  </si>
  <si>
    <t>ILORIN</t>
  </si>
  <si>
    <t>IBADAN</t>
  </si>
  <si>
    <t>ONIPANU</t>
  </si>
  <si>
    <t>OGBA</t>
  </si>
  <si>
    <t>OPEBI</t>
  </si>
  <si>
    <t>ALAUSA</t>
  </si>
  <si>
    <t>RETAIL SALES LAGOS WEST GROUP</t>
  </si>
  <si>
    <t>SURULERE</t>
  </si>
  <si>
    <t>APAPA</t>
  </si>
  <si>
    <t>ALABA</t>
  </si>
  <si>
    <t>FESTAC 1</t>
  </si>
  <si>
    <t>RETAIL SALES LAGOS ISLAND GROUP</t>
  </si>
  <si>
    <t>LEKKI 2</t>
  </si>
  <si>
    <t>LEKKI 1</t>
  </si>
  <si>
    <t>YABA</t>
  </si>
  <si>
    <t>IKOTA</t>
  </si>
  <si>
    <t>PARTNERSHIPS GROUP</t>
  </si>
  <si>
    <t>FI PARTNERS</t>
  </si>
  <si>
    <t>T&amp;S PARTNERS</t>
  </si>
  <si>
    <t>Current Total Monthly Budget (Excl. of BL)</t>
  </si>
  <si>
    <t>Gen. Biz. Motor Budget</t>
  </si>
  <si>
    <t>Gen. Biz. Non-Motor Budget</t>
  </si>
  <si>
    <t>Life Business Budget (Excl. of BL)</t>
  </si>
  <si>
    <t>2017: Excl. of Health &amp; BL</t>
  </si>
  <si>
    <t>Current Yearly Budget (Inc. of Health &amp; BL)</t>
  </si>
  <si>
    <t xml:space="preserve">Deputy Sales Manager </t>
  </si>
  <si>
    <t xml:space="preserve">Sales Manager </t>
  </si>
  <si>
    <t xml:space="preserve">Assistant Sales Manager </t>
  </si>
  <si>
    <t xml:space="preserve">Senior Sales Manager </t>
  </si>
  <si>
    <t xml:space="preserve">Principal Manager </t>
  </si>
  <si>
    <t>YTD BUDGET &amp; FULL YEAR BUDGET GRID</t>
  </si>
  <si>
    <t>MONTH ON MONTH SALARY THRESHOLD GRID</t>
  </si>
  <si>
    <t>OTHER LIFE Excl. BL</t>
  </si>
  <si>
    <t>TOTAL LIFE &amp; NON-LIFE</t>
  </si>
  <si>
    <t>LIFE + NON-LIFE + HEALTH</t>
  </si>
  <si>
    <r>
      <t>2018 Balanced Scorecard - PSS (</t>
    </r>
    <r>
      <rPr>
        <b/>
        <sz val="18"/>
        <color rgb="FFFF0000"/>
        <rFont val="Helvetica"/>
      </rPr>
      <t>DIRECT SALES MANAGER</t>
    </r>
    <r>
      <rPr>
        <b/>
        <sz val="18"/>
        <rFont val="Helvetica"/>
        <family val="2"/>
      </rPr>
      <t>) - Effective 1st of January , 2018</t>
    </r>
  </si>
  <si>
    <r>
      <t>2018 Balanced Scorecard - PSS (</t>
    </r>
    <r>
      <rPr>
        <b/>
        <sz val="18"/>
        <color rgb="FFFF0000"/>
        <rFont val="Helvetica"/>
        <family val="2"/>
      </rPr>
      <t>FINANCIAL ADVISOR</t>
    </r>
    <r>
      <rPr>
        <b/>
        <sz val="18"/>
        <rFont val="Helvetica"/>
        <family val="2"/>
      </rPr>
      <t>) - Effective 1st of January ,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</si>
</sst>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"/>
    <numFmt numFmtId="167" formatCode="0.0"/>
    <numFmt numFmtId="168" formatCode="0.0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8"/>
      <color theme="1"/>
      <name val="Helvetica"/>
      <family val="2"/>
    </font>
    <font>
      <sz val="10"/>
      <name val="Arial"/>
      <family val="2"/>
    </font>
    <font>
      <b/>
      <sz val="18"/>
      <name val="Helvetica"/>
      <family val="2"/>
    </font>
    <font>
      <b/>
      <sz val="18"/>
      <color rgb="FFFF0000"/>
      <name val="Helvetica"/>
    </font>
    <font>
      <b/>
      <sz val="18"/>
      <color rgb="FFFF0000"/>
      <name val="Helvetica"/>
      <family val="2"/>
    </font>
    <font>
      <b/>
      <sz val="14"/>
      <name val="Helvetica"/>
      <family val="2"/>
    </font>
    <font>
      <b/>
      <sz val="20"/>
      <color rgb="FFFF0000"/>
      <name val="Helvetica"/>
      <family val="2"/>
    </font>
    <font>
      <sz val="14"/>
      <name val="Helvetica"/>
      <family val="2"/>
    </font>
    <font>
      <strike/>
      <sz val="14"/>
      <name val="Helvetica"/>
      <family val="2"/>
    </font>
    <font>
      <b/>
      <sz val="16"/>
      <name val="Helvetica"/>
      <family val="2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FF0000"/>
      <name val="Helvetica"/>
      <family val="2"/>
    </font>
    <font>
      <b/>
      <sz val="14"/>
      <color rgb="FFFF0000"/>
      <name val="Helvetica"/>
      <family val="2"/>
    </font>
    <font>
      <sz val="16"/>
      <color theme="1"/>
      <name val="Helvetica"/>
      <family val="2"/>
    </font>
    <font>
      <b/>
      <sz val="16"/>
      <color theme="1"/>
      <name val="Helvetica"/>
      <family val="2"/>
    </font>
    <font>
      <sz val="16"/>
      <color theme="1"/>
      <name val="Helvetica"/>
    </font>
    <font>
      <sz val="16"/>
      <color theme="1"/>
      <name val="Calibri"/>
      <family val="2"/>
      <scheme val="minor"/>
    </font>
    <font>
      <sz val="16"/>
      <color rgb="FFFF0000"/>
      <name val="Helvetic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Source Sans Pro"/>
      <family val="2"/>
    </font>
    <font>
      <b/>
      <sz val="10"/>
      <name val="Source Sans Pro"/>
      <family val="2"/>
    </font>
    <font>
      <sz val="10"/>
      <name val="Source Sans Pro"/>
      <family val="2"/>
    </font>
    <font>
      <sz val="10"/>
      <color theme="1"/>
      <name val="Source Sans Pro"/>
      <family val="2"/>
    </font>
    <font>
      <sz val="11"/>
      <color theme="1"/>
      <name val="Source Sans Pro"/>
      <family val="2"/>
    </font>
    <font>
      <b/>
      <sz val="9"/>
      <name val="Source Sans Pro"/>
      <family val="2"/>
    </font>
    <font>
      <b/>
      <sz val="8"/>
      <name val="Source Sans Pro"/>
      <family val="2"/>
    </font>
    <font>
      <sz val="8"/>
      <name val="Source Sans Pro"/>
      <family val="2"/>
    </font>
    <font>
      <sz val="9"/>
      <color theme="1"/>
      <name val="Source Sans Pro"/>
      <family val="2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4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10" borderId="0" xfId="0" applyFont="1" applyFill="1"/>
    <xf numFmtId="0" fontId="4" fillId="10" borderId="0" xfId="0" applyFont="1" applyFill="1" applyBorder="1"/>
    <xf numFmtId="0" fontId="4" fillId="0" borderId="0" xfId="0" applyFont="1"/>
    <xf numFmtId="165" fontId="4" fillId="10" borderId="0" xfId="0" applyNumberFormat="1" applyFont="1" applyFill="1"/>
    <xf numFmtId="0" fontId="5" fillId="10" borderId="0" xfId="0" applyFont="1" applyFill="1"/>
    <xf numFmtId="0" fontId="7" fillId="10" borderId="0" xfId="3" applyFont="1" applyFill="1" applyBorder="1" applyAlignment="1">
      <alignment horizontal="center" wrapText="1"/>
    </xf>
    <xf numFmtId="165" fontId="5" fillId="10" borderId="0" xfId="0" applyNumberFormat="1" applyFont="1" applyFill="1"/>
    <xf numFmtId="0" fontId="5" fillId="10" borderId="0" xfId="0" applyFont="1" applyFill="1" applyBorder="1"/>
    <xf numFmtId="0" fontId="5" fillId="0" borderId="0" xfId="0" applyFont="1"/>
    <xf numFmtId="0" fontId="9" fillId="10" borderId="0" xfId="0" applyFont="1" applyFill="1" applyBorder="1"/>
    <xf numFmtId="0" fontId="9" fillId="10" borderId="16" xfId="3" applyFont="1" applyFill="1" applyBorder="1" applyAlignment="1">
      <alignment horizontal="center" wrapText="1"/>
    </xf>
    <xf numFmtId="0" fontId="9" fillId="10" borderId="17" xfId="3" applyFont="1" applyFill="1" applyBorder="1" applyAlignment="1">
      <alignment horizontal="center" wrapText="1"/>
    </xf>
    <xf numFmtId="0" fontId="9" fillId="10" borderId="18" xfId="0" applyFont="1" applyFill="1" applyBorder="1"/>
    <xf numFmtId="0" fontId="9" fillId="10" borderId="19" xfId="3" applyFont="1" applyFill="1" applyBorder="1" applyAlignment="1">
      <alignment horizontal="right" wrapText="1"/>
    </xf>
    <xf numFmtId="0" fontId="9" fillId="10" borderId="0" xfId="3" applyFont="1" applyFill="1" applyBorder="1" applyAlignment="1">
      <alignment horizontal="right" wrapText="1"/>
    </xf>
    <xf numFmtId="0" fontId="9" fillId="10" borderId="0" xfId="3" applyFont="1" applyFill="1" applyBorder="1" applyAlignment="1">
      <alignment horizontal="center" wrapText="1"/>
    </xf>
    <xf numFmtId="0" fontId="10" fillId="11" borderId="22" xfId="3" applyFont="1" applyFill="1" applyBorder="1" applyAlignment="1">
      <alignment horizontal="center" wrapText="1"/>
    </xf>
    <xf numFmtId="0" fontId="10" fillId="11" borderId="23" xfId="3" applyFont="1" applyFill="1" applyBorder="1" applyAlignment="1">
      <alignment horizontal="left" vertical="center" wrapText="1"/>
    </xf>
    <xf numFmtId="0" fontId="10" fillId="11" borderId="16" xfId="3" applyFont="1" applyFill="1" applyBorder="1" applyAlignment="1">
      <alignment horizontal="center" vertical="center" wrapText="1"/>
    </xf>
    <xf numFmtId="0" fontId="10" fillId="11" borderId="17" xfId="3" applyFont="1" applyFill="1" applyBorder="1" applyAlignment="1">
      <alignment horizontal="center" vertical="center" wrapText="1"/>
    </xf>
    <xf numFmtId="0" fontId="10" fillId="10" borderId="0" xfId="3" applyFont="1" applyFill="1" applyBorder="1" applyAlignment="1">
      <alignment horizontal="center" vertical="center" wrapText="1"/>
    </xf>
    <xf numFmtId="0" fontId="10" fillId="11" borderId="24" xfId="3" applyFont="1" applyFill="1" applyBorder="1" applyAlignment="1">
      <alignment horizontal="center" vertical="center" wrapText="1"/>
    </xf>
    <xf numFmtId="0" fontId="10" fillId="10" borderId="0" xfId="3" applyFont="1" applyFill="1" applyBorder="1" applyAlignment="1">
      <alignment horizontal="center" vertical="center"/>
    </xf>
    <xf numFmtId="0" fontId="10" fillId="11" borderId="10" xfId="3" applyFont="1" applyFill="1" applyBorder="1" applyAlignment="1">
      <alignment horizontal="center" vertical="center" wrapText="1"/>
    </xf>
    <xf numFmtId="0" fontId="10" fillId="11" borderId="26" xfId="3" applyFont="1" applyFill="1" applyBorder="1" applyAlignment="1">
      <alignment horizontal="center" wrapText="1"/>
    </xf>
    <xf numFmtId="0" fontId="10" fillId="11" borderId="27" xfId="3" applyFont="1" applyFill="1" applyBorder="1" applyAlignment="1">
      <alignment horizontal="left" vertical="center" wrapText="1"/>
    </xf>
    <xf numFmtId="0" fontId="10" fillId="11" borderId="28" xfId="3" applyFont="1" applyFill="1" applyBorder="1" applyAlignment="1">
      <alignment horizontal="center" vertical="center" wrapText="1"/>
    </xf>
    <xf numFmtId="0" fontId="10" fillId="11" borderId="29" xfId="3" applyFont="1" applyFill="1" applyBorder="1" applyAlignment="1">
      <alignment horizontal="center" vertical="center" wrapText="1"/>
    </xf>
    <xf numFmtId="0" fontId="10" fillId="11" borderId="0" xfId="3" applyFont="1" applyFill="1" applyBorder="1" applyAlignment="1">
      <alignment horizontal="center" vertical="center" wrapText="1"/>
    </xf>
    <xf numFmtId="167" fontId="10" fillId="11" borderId="31" xfId="3" applyNumberFormat="1" applyFont="1" applyFill="1" applyBorder="1" applyAlignment="1">
      <alignment horizontal="center" vertical="center" wrapText="1"/>
    </xf>
    <xf numFmtId="0" fontId="10" fillId="11" borderId="7" xfId="3" applyFont="1" applyFill="1" applyBorder="1" applyAlignment="1">
      <alignment horizontal="center" vertical="center"/>
    </xf>
    <xf numFmtId="0" fontId="10" fillId="11" borderId="32" xfId="3" applyFont="1" applyFill="1" applyBorder="1" applyAlignment="1">
      <alignment horizontal="center" vertical="center"/>
    </xf>
    <xf numFmtId="0" fontId="12" fillId="9" borderId="22" xfId="3" applyFont="1" applyFill="1" applyBorder="1" applyAlignment="1">
      <alignment horizontal="left" vertical="center" wrapText="1"/>
    </xf>
    <xf numFmtId="0" fontId="13" fillId="9" borderId="34" xfId="3" applyFont="1" applyFill="1" applyBorder="1" applyAlignment="1">
      <alignment horizontal="center" vertical="center" wrapText="1"/>
    </xf>
    <xf numFmtId="0" fontId="13" fillId="10" borderId="0" xfId="3" applyFont="1" applyFill="1" applyBorder="1" applyAlignment="1">
      <alignment horizontal="center" vertical="center" wrapText="1"/>
    </xf>
    <xf numFmtId="0" fontId="10" fillId="9" borderId="34" xfId="3" applyFont="1" applyFill="1" applyBorder="1" applyAlignment="1">
      <alignment horizontal="center" vertical="center"/>
    </xf>
    <xf numFmtId="0" fontId="12" fillId="9" borderId="35" xfId="3" applyFont="1" applyFill="1" applyBorder="1" applyAlignment="1">
      <alignment horizontal="left" vertical="center" wrapText="1"/>
    </xf>
    <xf numFmtId="0" fontId="13" fillId="9" borderId="36" xfId="3" applyFont="1" applyFill="1" applyBorder="1" applyAlignment="1">
      <alignment horizontal="center" vertical="center" wrapText="1"/>
    </xf>
    <xf numFmtId="0" fontId="10" fillId="9" borderId="36" xfId="3" applyFont="1" applyFill="1" applyBorder="1" applyAlignment="1">
      <alignment horizontal="center" vertical="center"/>
    </xf>
    <xf numFmtId="0" fontId="14" fillId="9" borderId="37" xfId="3" applyFont="1" applyFill="1" applyBorder="1" applyAlignment="1">
      <alignment horizontal="left" vertical="center" wrapText="1"/>
    </xf>
    <xf numFmtId="0" fontId="13" fillId="9" borderId="38" xfId="3" applyFont="1" applyFill="1" applyBorder="1" applyAlignment="1">
      <alignment horizontal="center" vertical="center" wrapText="1"/>
    </xf>
    <xf numFmtId="0" fontId="12" fillId="12" borderId="35" xfId="3" applyFont="1" applyFill="1" applyBorder="1" applyAlignment="1">
      <alignment horizontal="left" vertical="center" wrapText="1"/>
    </xf>
    <xf numFmtId="0" fontId="13" fillId="12" borderId="36" xfId="3" applyFont="1" applyFill="1" applyBorder="1" applyAlignment="1">
      <alignment horizontal="center" vertical="center" wrapText="1"/>
    </xf>
    <xf numFmtId="0" fontId="10" fillId="12" borderId="36" xfId="3" applyFont="1" applyFill="1" applyBorder="1" applyAlignment="1">
      <alignment horizontal="center" vertical="center"/>
    </xf>
    <xf numFmtId="0" fontId="4" fillId="13" borderId="0" xfId="0" applyFont="1" applyFill="1"/>
    <xf numFmtId="0" fontId="12" fillId="12" borderId="37" xfId="3" applyFont="1" applyFill="1" applyBorder="1" applyAlignment="1">
      <alignment horizontal="left" vertical="center" wrapText="1"/>
    </xf>
    <xf numFmtId="0" fontId="13" fillId="12" borderId="38" xfId="3" applyFont="1" applyFill="1" applyBorder="1" applyAlignment="1">
      <alignment horizontal="center" vertical="center" wrapText="1"/>
    </xf>
    <xf numFmtId="0" fontId="12" fillId="2" borderId="41" xfId="3" applyFont="1" applyFill="1" applyBorder="1" applyAlignment="1">
      <alignment horizontal="left" vertical="center" wrapText="1"/>
    </xf>
    <xf numFmtId="9" fontId="12" fillId="2" borderId="23" xfId="2" applyFont="1" applyFill="1" applyBorder="1" applyAlignment="1">
      <alignment horizontal="center" vertical="center"/>
    </xf>
    <xf numFmtId="9" fontId="12" fillId="10" borderId="0" xfId="2" applyFont="1" applyFill="1" applyBorder="1" applyAlignment="1">
      <alignment horizontal="center" vertical="center"/>
    </xf>
    <xf numFmtId="1" fontId="10" fillId="10" borderId="0" xfId="3" applyNumberFormat="1" applyFont="1" applyFill="1" applyBorder="1" applyAlignment="1">
      <alignment horizontal="center" vertical="center"/>
    </xf>
    <xf numFmtId="0" fontId="10" fillId="2" borderId="23" xfId="3" applyFont="1" applyFill="1" applyBorder="1" applyAlignment="1">
      <alignment horizontal="center" vertical="center"/>
    </xf>
    <xf numFmtId="9" fontId="12" fillId="2" borderId="36" xfId="2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left" vertical="center" wrapText="1"/>
    </xf>
    <xf numFmtId="9" fontId="12" fillId="2" borderId="27" xfId="2" applyFont="1" applyFill="1" applyBorder="1" applyAlignment="1">
      <alignment horizontal="center" vertical="center"/>
    </xf>
    <xf numFmtId="0" fontId="10" fillId="2" borderId="36" xfId="3" applyFont="1" applyFill="1" applyBorder="1" applyAlignment="1">
      <alignment horizontal="center" vertical="center"/>
    </xf>
    <xf numFmtId="0" fontId="12" fillId="14" borderId="37" xfId="3" applyFont="1" applyFill="1" applyBorder="1" applyAlignment="1">
      <alignment horizontal="left" vertical="center" wrapText="1"/>
    </xf>
    <xf numFmtId="0" fontId="12" fillId="14" borderId="17" xfId="3" applyFont="1" applyFill="1" applyBorder="1" applyAlignment="1">
      <alignment horizontal="left" vertical="center" wrapText="1"/>
    </xf>
    <xf numFmtId="0" fontId="12" fillId="15" borderId="22" xfId="3" applyFont="1" applyFill="1" applyBorder="1" applyAlignment="1">
      <alignment horizontal="left" vertical="center" wrapText="1"/>
    </xf>
    <xf numFmtId="9" fontId="12" fillId="15" borderId="34" xfId="2" applyFont="1" applyFill="1" applyBorder="1" applyAlignment="1">
      <alignment horizontal="center" vertical="center"/>
    </xf>
    <xf numFmtId="0" fontId="10" fillId="16" borderId="36" xfId="3" applyFont="1" applyFill="1" applyBorder="1" applyAlignment="1">
      <alignment horizontal="center" vertical="center"/>
    </xf>
    <xf numFmtId="0" fontId="17" fillId="15" borderId="41" xfId="3" applyFont="1" applyFill="1" applyBorder="1" applyAlignment="1">
      <alignment horizontal="left" vertical="center" wrapText="1"/>
    </xf>
    <xf numFmtId="0" fontId="10" fillId="15" borderId="36" xfId="3" applyFont="1" applyFill="1" applyBorder="1" applyAlignment="1">
      <alignment horizontal="center" vertical="center"/>
    </xf>
    <xf numFmtId="0" fontId="12" fillId="16" borderId="35" xfId="3" applyFont="1" applyFill="1" applyBorder="1" applyAlignment="1">
      <alignment horizontal="left" vertical="center" wrapText="1"/>
    </xf>
    <xf numFmtId="0" fontId="12" fillId="15" borderId="36" xfId="3" applyFont="1" applyFill="1" applyBorder="1" applyAlignment="1">
      <alignment horizontal="center" vertical="center" wrapText="1"/>
    </xf>
    <xf numFmtId="0" fontId="12" fillId="10" borderId="0" xfId="3" applyFont="1" applyFill="1" applyBorder="1" applyAlignment="1">
      <alignment horizontal="center" vertical="center" wrapText="1"/>
    </xf>
    <xf numFmtId="0" fontId="12" fillId="16" borderId="37" xfId="3" applyFont="1" applyFill="1" applyBorder="1" applyAlignment="1">
      <alignment horizontal="left" vertical="center" wrapText="1"/>
    </xf>
    <xf numFmtId="0" fontId="16" fillId="16" borderId="38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10" fillId="16" borderId="38" xfId="3" applyFont="1" applyFill="1" applyBorder="1" applyAlignment="1">
      <alignment horizontal="center" vertical="center"/>
    </xf>
    <xf numFmtId="0" fontId="12" fillId="17" borderId="41" xfId="3" applyFont="1" applyFill="1" applyBorder="1" applyAlignment="1">
      <alignment horizontal="left" vertical="center" wrapText="1"/>
    </xf>
    <xf numFmtId="9" fontId="12" fillId="17" borderId="23" xfId="2" applyFont="1" applyFill="1" applyBorder="1" applyAlignment="1">
      <alignment horizontal="center" vertical="center"/>
    </xf>
    <xf numFmtId="1" fontId="18" fillId="10" borderId="0" xfId="3" applyNumberFormat="1" applyFont="1" applyFill="1" applyBorder="1" applyAlignment="1">
      <alignment horizontal="center" vertical="center"/>
    </xf>
    <xf numFmtId="0" fontId="18" fillId="17" borderId="34" xfId="3" applyFont="1" applyFill="1" applyBorder="1" applyAlignment="1">
      <alignment horizontal="center" vertical="center"/>
    </xf>
    <xf numFmtId="0" fontId="12" fillId="17" borderId="35" xfId="3" applyFont="1" applyFill="1" applyBorder="1" applyAlignment="1">
      <alignment horizontal="left" vertical="center" wrapText="1"/>
    </xf>
    <xf numFmtId="9" fontId="12" fillId="17" borderId="36" xfId="2" applyFont="1" applyFill="1" applyBorder="1" applyAlignment="1">
      <alignment horizontal="center" vertical="center"/>
    </xf>
    <xf numFmtId="0" fontId="15" fillId="17" borderId="35" xfId="0" applyFont="1" applyFill="1" applyBorder="1" applyAlignment="1">
      <alignment horizontal="center" vertical="center"/>
    </xf>
    <xf numFmtId="0" fontId="18" fillId="17" borderId="36" xfId="3" applyFont="1" applyFill="1" applyBorder="1" applyAlignment="1">
      <alignment horizontal="center" vertical="center"/>
    </xf>
    <xf numFmtId="9" fontId="12" fillId="17" borderId="27" xfId="2" applyFont="1" applyFill="1" applyBorder="1" applyAlignment="1">
      <alignment horizontal="center" vertical="center"/>
    </xf>
    <xf numFmtId="9" fontId="12" fillId="17" borderId="35" xfId="2" applyFont="1" applyFill="1" applyBorder="1" applyAlignment="1">
      <alignment horizontal="center" vertical="center" wrapText="1"/>
    </xf>
    <xf numFmtId="0" fontId="18" fillId="17" borderId="27" xfId="3" applyFont="1" applyFill="1" applyBorder="1" applyAlignment="1">
      <alignment horizontal="center" vertical="center"/>
    </xf>
    <xf numFmtId="0" fontId="12" fillId="17" borderId="40" xfId="3" applyFont="1" applyFill="1" applyBorder="1" applyAlignment="1">
      <alignment horizontal="left" vertical="center" wrapText="1"/>
    </xf>
    <xf numFmtId="9" fontId="12" fillId="17" borderId="38" xfId="2" applyFont="1" applyFill="1" applyBorder="1" applyAlignment="1">
      <alignment horizontal="center" vertical="center"/>
    </xf>
    <xf numFmtId="9" fontId="12" fillId="17" borderId="40" xfId="2" applyFont="1" applyFill="1" applyBorder="1" applyAlignment="1">
      <alignment horizontal="center" vertical="center" wrapText="1"/>
    </xf>
    <xf numFmtId="0" fontId="18" fillId="17" borderId="38" xfId="3" applyFont="1" applyFill="1" applyBorder="1" applyAlignment="1">
      <alignment horizontal="center" vertical="center"/>
    </xf>
    <xf numFmtId="0" fontId="15" fillId="10" borderId="0" xfId="0" applyFont="1" applyFill="1"/>
    <xf numFmtId="0" fontId="19" fillId="0" borderId="0" xfId="0" applyFont="1"/>
    <xf numFmtId="0" fontId="20" fillId="0" borderId="0" xfId="0" applyFont="1"/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Border="1"/>
    <xf numFmtId="0" fontId="4" fillId="0" borderId="0" xfId="0" applyFont="1" applyBorder="1"/>
    <xf numFmtId="0" fontId="21" fillId="10" borderId="0" xfId="0" applyFont="1" applyFill="1"/>
    <xf numFmtId="0" fontId="19" fillId="0" borderId="0" xfId="0" applyFont="1" applyBorder="1"/>
    <xf numFmtId="0" fontId="22" fillId="0" borderId="0" xfId="0" applyFont="1" applyFill="1" applyBorder="1"/>
    <xf numFmtId="0" fontId="22" fillId="10" borderId="0" xfId="0" applyFont="1" applyFill="1" applyBorder="1"/>
    <xf numFmtId="0" fontId="22" fillId="0" borderId="0" xfId="0" applyFont="1" applyFill="1"/>
    <xf numFmtId="0" fontId="22" fillId="10" borderId="0" xfId="0" applyFont="1" applyFill="1"/>
    <xf numFmtId="0" fontId="19" fillId="10" borderId="0" xfId="0" applyFont="1" applyFill="1" applyBorder="1"/>
    <xf numFmtId="0" fontId="19" fillId="10" borderId="0" xfId="0" applyFont="1" applyFill="1"/>
    <xf numFmtId="0" fontId="12" fillId="9" borderId="26" xfId="3" applyFont="1" applyFill="1" applyBorder="1" applyAlignment="1">
      <alignment horizontal="left" vertical="center" wrapText="1"/>
    </xf>
    <xf numFmtId="0" fontId="13" fillId="14" borderId="43" xfId="3" applyFont="1" applyFill="1" applyBorder="1" applyAlignment="1">
      <alignment horizontal="center" vertical="center" wrapText="1"/>
    </xf>
    <xf numFmtId="0" fontId="12" fillId="14" borderId="38" xfId="3" applyFont="1" applyFill="1" applyBorder="1" applyAlignment="1">
      <alignment horizontal="left" vertical="center" wrapText="1"/>
    </xf>
    <xf numFmtId="1" fontId="10" fillId="11" borderId="30" xfId="3" applyNumberFormat="1" applyFont="1" applyFill="1" applyBorder="1" applyAlignment="1">
      <alignment horizontal="center" vertical="center" wrapText="1"/>
    </xf>
    <xf numFmtId="0" fontId="12" fillId="12" borderId="22" xfId="3" applyFont="1" applyFill="1" applyBorder="1" applyAlignment="1">
      <alignment horizontal="left" vertical="center" wrapText="1"/>
    </xf>
    <xf numFmtId="0" fontId="13" fillId="12" borderId="34" xfId="3" applyFont="1" applyFill="1" applyBorder="1" applyAlignment="1">
      <alignment horizontal="center" vertical="center" wrapText="1"/>
    </xf>
    <xf numFmtId="0" fontId="12" fillId="12" borderId="26" xfId="3" applyFont="1" applyFill="1" applyBorder="1" applyAlignment="1">
      <alignment horizontal="left" vertical="center" wrapText="1"/>
    </xf>
    <xf numFmtId="0" fontId="13" fillId="12" borderId="27" xfId="3" applyFont="1" applyFill="1" applyBorder="1" applyAlignment="1">
      <alignment horizontal="center" vertical="center" wrapText="1"/>
    </xf>
    <xf numFmtId="0" fontId="12" fillId="14" borderId="42" xfId="3" applyFont="1" applyFill="1" applyBorder="1" applyAlignment="1">
      <alignment horizontal="left" vertical="center" wrapText="1"/>
    </xf>
    <xf numFmtId="0" fontId="13" fillId="14" borderId="39" xfId="3" applyFont="1" applyFill="1" applyBorder="1" applyAlignment="1">
      <alignment horizontal="center" vertical="center" wrapText="1"/>
    </xf>
    <xf numFmtId="0" fontId="12" fillId="2" borderId="22" xfId="3" applyFont="1" applyFill="1" applyBorder="1" applyAlignment="1">
      <alignment horizontal="left" vertical="center" wrapText="1"/>
    </xf>
    <xf numFmtId="9" fontId="12" fillId="2" borderId="34" xfId="2" applyFont="1" applyFill="1" applyBorder="1" applyAlignment="1">
      <alignment horizontal="center" vertical="center"/>
    </xf>
    <xf numFmtId="0" fontId="12" fillId="14" borderId="40" xfId="3" applyFont="1" applyFill="1" applyBorder="1" applyAlignment="1">
      <alignment horizontal="left" vertical="center" wrapText="1"/>
    </xf>
    <xf numFmtId="0" fontId="12" fillId="14" borderId="39" xfId="3" applyFont="1" applyFill="1" applyBorder="1" applyAlignment="1">
      <alignment horizontal="left" vertical="center" wrapText="1"/>
    </xf>
    <xf numFmtId="9" fontId="17" fillId="15" borderId="23" xfId="2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vertical="center" textRotation="90"/>
    </xf>
    <xf numFmtId="0" fontId="11" fillId="10" borderId="39" xfId="0" applyFont="1" applyFill="1" applyBorder="1" applyAlignment="1">
      <alignment vertical="center" textRotation="90"/>
    </xf>
    <xf numFmtId="0" fontId="12" fillId="17" borderId="37" xfId="3" applyFont="1" applyFill="1" applyBorder="1" applyAlignment="1">
      <alignment horizontal="left" vertical="center" wrapText="1"/>
    </xf>
    <xf numFmtId="0" fontId="11" fillId="10" borderId="0" xfId="0" applyFont="1" applyFill="1" applyBorder="1" applyAlignment="1">
      <alignment horizontal="center" vertical="center" textRotation="90"/>
    </xf>
    <xf numFmtId="0" fontId="10" fillId="10" borderId="0" xfId="3" applyFont="1" applyFill="1" applyBorder="1" applyAlignment="1">
      <alignment horizontal="center" vertical="center" textRotation="90" wrapText="1"/>
    </xf>
    <xf numFmtId="0" fontId="24" fillId="0" borderId="0" xfId="0" applyFont="1" applyFill="1" applyBorder="1" applyAlignment="1">
      <alignment horizontal="left"/>
    </xf>
    <xf numFmtId="168" fontId="22" fillId="10" borderId="0" xfId="2" applyNumberFormat="1" applyFont="1" applyFill="1"/>
    <xf numFmtId="0" fontId="24" fillId="10" borderId="0" xfId="0" applyFont="1" applyFill="1" applyBorder="1" applyAlignment="1">
      <alignment horizontal="left"/>
    </xf>
    <xf numFmtId="165" fontId="12" fillId="9" borderId="34" xfId="1" applyNumberFormat="1" applyFont="1" applyFill="1" applyBorder="1" applyAlignment="1">
      <alignment horizontal="right" vertical="center" wrapText="1"/>
    </xf>
    <xf numFmtId="165" fontId="12" fillId="9" borderId="36" xfId="1" applyNumberFormat="1" applyFont="1" applyFill="1" applyBorder="1" applyAlignment="1">
      <alignment horizontal="right" vertical="center" wrapText="1"/>
    </xf>
    <xf numFmtId="165" fontId="10" fillId="9" borderId="38" xfId="1" applyNumberFormat="1" applyFont="1" applyFill="1" applyBorder="1" applyAlignment="1">
      <alignment horizontal="right" vertical="center" wrapText="1"/>
    </xf>
    <xf numFmtId="0" fontId="10" fillId="9" borderId="38" xfId="3" applyFont="1" applyFill="1" applyBorder="1" applyAlignment="1">
      <alignment horizontal="center" vertical="center"/>
    </xf>
    <xf numFmtId="0" fontId="10" fillId="12" borderId="34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165" fontId="12" fillId="12" borderId="34" xfId="1" applyNumberFormat="1" applyFont="1" applyFill="1" applyBorder="1" applyAlignment="1">
      <alignment horizontal="right" vertical="center" wrapText="1"/>
    </xf>
    <xf numFmtId="165" fontId="12" fillId="12" borderId="36" xfId="1" applyNumberFormat="1" applyFont="1" applyFill="1" applyBorder="1" applyAlignment="1">
      <alignment horizontal="right" vertical="center" wrapText="1"/>
    </xf>
    <xf numFmtId="165" fontId="12" fillId="12" borderId="38" xfId="1" applyNumberFormat="1" applyFont="1" applyFill="1" applyBorder="1" applyAlignment="1">
      <alignment horizontal="right" vertical="center" wrapText="1"/>
    </xf>
    <xf numFmtId="165" fontId="15" fillId="14" borderId="17" xfId="1" applyNumberFormat="1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10" fillId="14" borderId="17" xfId="3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14" borderId="38" xfId="0" applyFont="1" applyFill="1" applyBorder="1" applyAlignment="1">
      <alignment horizontal="center" vertical="center"/>
    </xf>
    <xf numFmtId="0" fontId="10" fillId="2" borderId="34" xfId="3" applyFont="1" applyFill="1" applyBorder="1" applyAlignment="1">
      <alignment horizontal="center" vertical="center"/>
    </xf>
    <xf numFmtId="0" fontId="15" fillId="15" borderId="34" xfId="0" applyFont="1" applyFill="1" applyBorder="1" applyAlignment="1">
      <alignment horizontal="center" vertical="center"/>
    </xf>
    <xf numFmtId="3" fontId="15" fillId="15" borderId="36" xfId="0" applyNumberFormat="1" applyFont="1" applyFill="1" applyBorder="1" applyAlignment="1">
      <alignment horizontal="center" vertical="center"/>
    </xf>
    <xf numFmtId="0" fontId="15" fillId="15" borderId="36" xfId="0" applyFont="1" applyFill="1" applyBorder="1" applyAlignment="1">
      <alignment horizontal="center" vertical="center"/>
    </xf>
    <xf numFmtId="0" fontId="15" fillId="15" borderId="36" xfId="0" applyFont="1" applyFill="1" applyBorder="1" applyAlignment="1">
      <alignment horizontal="center" vertical="center" wrapText="1"/>
    </xf>
    <xf numFmtId="0" fontId="4" fillId="16" borderId="38" xfId="0" applyFont="1" applyFill="1" applyBorder="1"/>
    <xf numFmtId="0" fontId="10" fillId="15" borderId="34" xfId="3" applyFont="1" applyFill="1" applyBorder="1" applyAlignment="1">
      <alignment horizontal="center" vertical="center"/>
    </xf>
    <xf numFmtId="0" fontId="10" fillId="14" borderId="16" xfId="3" applyFont="1" applyFill="1" applyBorder="1" applyAlignment="1">
      <alignment horizontal="center" vertical="center"/>
    </xf>
    <xf numFmtId="9" fontId="12" fillId="17" borderId="41" xfId="2" applyFont="1" applyFill="1" applyBorder="1" applyAlignment="1">
      <alignment horizontal="center" vertical="center" wrapText="1"/>
    </xf>
    <xf numFmtId="0" fontId="4" fillId="16" borderId="27" xfId="0" applyFont="1" applyFill="1" applyBorder="1"/>
    <xf numFmtId="0" fontId="15" fillId="14" borderId="17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9" fontId="12" fillId="17" borderId="34" xfId="2" applyFont="1" applyFill="1" applyBorder="1" applyAlignment="1">
      <alignment horizontal="center" vertical="center" wrapText="1"/>
    </xf>
    <xf numFmtId="0" fontId="15" fillId="17" borderId="36" xfId="0" applyFont="1" applyFill="1" applyBorder="1" applyAlignment="1">
      <alignment horizontal="center" vertical="center"/>
    </xf>
    <xf numFmtId="9" fontId="12" fillId="17" borderId="36" xfId="2" applyFont="1" applyFill="1" applyBorder="1" applyAlignment="1">
      <alignment horizontal="center" vertical="center" wrapText="1"/>
    </xf>
    <xf numFmtId="9" fontId="12" fillId="17" borderId="39" xfId="2" applyFont="1" applyFill="1" applyBorder="1" applyAlignment="1">
      <alignment horizontal="center" vertical="center" wrapText="1"/>
    </xf>
    <xf numFmtId="0" fontId="18" fillId="17" borderId="23" xfId="3" applyFont="1" applyFill="1" applyBorder="1" applyAlignment="1">
      <alignment horizontal="center" vertical="center"/>
    </xf>
    <xf numFmtId="0" fontId="18" fillId="17" borderId="39" xfId="3" applyFont="1" applyFill="1" applyBorder="1" applyAlignment="1">
      <alignment horizontal="center" vertical="center"/>
    </xf>
    <xf numFmtId="165" fontId="12" fillId="14" borderId="17" xfId="1" applyNumberFormat="1" applyFont="1" applyFill="1" applyBorder="1" applyAlignment="1">
      <alignment horizontal="right" vertical="center" wrapText="1"/>
    </xf>
    <xf numFmtId="0" fontId="10" fillId="14" borderId="17" xfId="3" applyFont="1" applyFill="1" applyBorder="1" applyAlignment="1">
      <alignment horizontal="center" vertical="center" wrapText="1"/>
    </xf>
    <xf numFmtId="0" fontId="15" fillId="16" borderId="34" xfId="0" applyFont="1" applyFill="1" applyBorder="1" applyAlignment="1">
      <alignment horizontal="center" vertical="center"/>
    </xf>
    <xf numFmtId="0" fontId="15" fillId="16" borderId="36" xfId="0" applyFont="1" applyFill="1" applyBorder="1" applyAlignment="1">
      <alignment horizontal="center" vertical="center"/>
    </xf>
    <xf numFmtId="0" fontId="15" fillId="16" borderId="38" xfId="0" applyFont="1" applyFill="1" applyBorder="1" applyAlignment="1">
      <alignment horizontal="center" vertical="center"/>
    </xf>
    <xf numFmtId="0" fontId="10" fillId="16" borderId="34" xfId="3" applyFont="1" applyFill="1" applyBorder="1" applyAlignment="1">
      <alignment horizontal="center" vertical="center"/>
    </xf>
    <xf numFmtId="165" fontId="15" fillId="14" borderId="38" xfId="1" applyNumberFormat="1" applyFont="1" applyFill="1" applyBorder="1" applyAlignment="1">
      <alignment horizontal="center" vertical="center"/>
    </xf>
    <xf numFmtId="0" fontId="12" fillId="14" borderId="38" xfId="3" applyFont="1" applyFill="1" applyBorder="1" applyAlignment="1">
      <alignment horizontal="center" vertical="center" wrapText="1"/>
    </xf>
    <xf numFmtId="3" fontId="15" fillId="15" borderId="34" xfId="0" applyNumberFormat="1" applyFont="1" applyFill="1" applyBorder="1" applyAlignment="1">
      <alignment horizontal="center" vertical="center"/>
    </xf>
    <xf numFmtId="0" fontId="15" fillId="15" borderId="38" xfId="0" applyFont="1" applyFill="1" applyBorder="1" applyAlignment="1">
      <alignment horizontal="center" vertical="center" wrapText="1"/>
    </xf>
    <xf numFmtId="0" fontId="10" fillId="15" borderId="38" xfId="3" applyFont="1" applyFill="1" applyBorder="1" applyAlignment="1">
      <alignment horizontal="center" vertical="center"/>
    </xf>
    <xf numFmtId="9" fontId="12" fillId="17" borderId="38" xfId="2" applyFont="1" applyFill="1" applyBorder="1" applyAlignment="1">
      <alignment horizontal="center" vertical="center" wrapText="1"/>
    </xf>
    <xf numFmtId="0" fontId="10" fillId="9" borderId="34" xfId="3" applyFont="1" applyFill="1" applyBorder="1" applyAlignment="1">
      <alignment horizontal="center" vertical="center"/>
    </xf>
    <xf numFmtId="0" fontId="10" fillId="9" borderId="36" xfId="3" applyFont="1" applyFill="1" applyBorder="1" applyAlignment="1">
      <alignment horizontal="center" vertical="center"/>
    </xf>
    <xf numFmtId="0" fontId="10" fillId="9" borderId="38" xfId="3" applyFont="1" applyFill="1" applyBorder="1" applyAlignment="1">
      <alignment horizontal="center" vertical="center"/>
    </xf>
    <xf numFmtId="0" fontId="10" fillId="12" borderId="34" xfId="3" applyFont="1" applyFill="1" applyBorder="1" applyAlignment="1">
      <alignment horizontal="center" vertical="center"/>
    </xf>
    <xf numFmtId="0" fontId="10" fillId="12" borderId="36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27" fillId="0" borderId="0" xfId="0" applyFont="1"/>
    <xf numFmtId="0" fontId="31" fillId="0" borderId="1" xfId="0" applyFont="1" applyBorder="1"/>
    <xf numFmtId="9" fontId="3" fillId="0" borderId="1" xfId="2" applyFont="1" applyBorder="1" applyAlignment="1">
      <alignment wrapText="1"/>
    </xf>
    <xf numFmtId="0" fontId="31" fillId="0" borderId="0" xfId="0" applyFont="1"/>
    <xf numFmtId="3" fontId="32" fillId="0" borderId="1" xfId="0" applyNumberFormat="1" applyFont="1" applyFill="1" applyBorder="1" applyAlignment="1">
      <alignment horizontal="center"/>
    </xf>
    <xf numFmtId="3" fontId="33" fillId="0" borderId="2" xfId="0" applyNumberFormat="1" applyFont="1" applyFill="1" applyBorder="1" applyAlignment="1">
      <alignment horizontal="left"/>
    </xf>
    <xf numFmtId="3" fontId="27" fillId="0" borderId="1" xfId="0" applyNumberFormat="1" applyFont="1" applyFill="1" applyBorder="1" applyAlignment="1">
      <alignment horizontal="center"/>
    </xf>
    <xf numFmtId="3" fontId="34" fillId="0" borderId="2" xfId="0" applyNumberFormat="1" applyFont="1" applyFill="1" applyBorder="1" applyAlignment="1">
      <alignment horizontal="left"/>
    </xf>
    <xf numFmtId="3" fontId="30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3" fontId="0" fillId="0" borderId="1" xfId="0" applyNumberFormat="1" applyBorder="1"/>
    <xf numFmtId="3" fontId="30" fillId="9" borderId="1" xfId="0" applyNumberFormat="1" applyFont="1" applyFill="1" applyBorder="1" applyAlignment="1">
      <alignment horizontal="center"/>
    </xf>
    <xf numFmtId="0" fontId="0" fillId="0" borderId="2" xfId="0" applyBorder="1"/>
    <xf numFmtId="3" fontId="35" fillId="0" borderId="1" xfId="0" applyNumberFormat="1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 applyProtection="1"/>
    <xf numFmtId="164" fontId="0" fillId="0" borderId="1" xfId="1" applyNumberFormat="1" applyFont="1" applyBorder="1" applyProtection="1"/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64" fontId="25" fillId="0" borderId="0" xfId="1" applyNumberFormat="1" applyFont="1" applyProtection="1"/>
    <xf numFmtId="0" fontId="25" fillId="0" borderId="0" xfId="0" applyFont="1" applyProtection="1"/>
    <xf numFmtId="0" fontId="26" fillId="0" borderId="1" xfId="0" applyFont="1" applyBorder="1" applyProtection="1"/>
    <xf numFmtId="0" fontId="26" fillId="0" borderId="1" xfId="0" applyFont="1" applyBorder="1" applyAlignment="1" applyProtection="1">
      <alignment horizontal="center"/>
    </xf>
    <xf numFmtId="0" fontId="25" fillId="0" borderId="1" xfId="0" applyFont="1" applyBorder="1" applyProtection="1"/>
    <xf numFmtId="164" fontId="25" fillId="0" borderId="1" xfId="0" applyNumberFormat="1" applyFont="1" applyBorder="1" applyProtection="1"/>
    <xf numFmtId="164" fontId="25" fillId="0" borderId="1" xfId="1" applyNumberFormat="1" applyFont="1" applyBorder="1" applyProtection="1"/>
    <xf numFmtId="9" fontId="26" fillId="0" borderId="1" xfId="0" applyNumberFormat="1" applyFont="1" applyBorder="1" applyAlignment="1" applyProtection="1">
      <alignment horizontal="center"/>
    </xf>
    <xf numFmtId="0" fontId="27" fillId="0" borderId="1" xfId="0" applyFont="1" applyBorder="1" applyProtection="1"/>
    <xf numFmtId="0" fontId="28" fillId="0" borderId="1" xfId="0" applyFont="1" applyBorder="1" applyAlignment="1" applyProtection="1">
      <alignment horizontal="center"/>
    </xf>
    <xf numFmtId="164" fontId="29" fillId="0" borderId="1" xfId="1" applyNumberFormat="1" applyFont="1" applyBorder="1" applyAlignment="1" applyProtection="1">
      <alignment horizontal="center"/>
    </xf>
    <xf numFmtId="164" fontId="29" fillId="6" borderId="0" xfId="1" applyNumberFormat="1" applyFont="1" applyFill="1" applyBorder="1" applyProtection="1"/>
    <xf numFmtId="164" fontId="29" fillId="0" borderId="6" xfId="1" applyNumberFormat="1" applyFont="1" applyBorder="1" applyAlignment="1" applyProtection="1">
      <alignment horizontal="center"/>
    </xf>
    <xf numFmtId="164" fontId="29" fillId="0" borderId="5" xfId="1" applyNumberFormat="1" applyFont="1" applyBorder="1" applyAlignment="1" applyProtection="1">
      <alignment horizontal="center"/>
    </xf>
    <xf numFmtId="164" fontId="29" fillId="0" borderId="4" xfId="1" applyNumberFormat="1" applyFont="1" applyBorder="1" applyAlignment="1" applyProtection="1">
      <alignment horizontal="center"/>
    </xf>
    <xf numFmtId="164" fontId="27" fillId="5" borderId="4" xfId="1" applyNumberFormat="1" applyFont="1" applyFill="1" applyBorder="1" applyProtection="1"/>
    <xf numFmtId="164" fontId="27" fillId="5" borderId="1" xfId="1" applyNumberFormat="1" applyFont="1" applyFill="1" applyBorder="1" applyAlignment="1" applyProtection="1">
      <alignment horizontal="center"/>
    </xf>
    <xf numFmtId="0" fontId="27" fillId="4" borderId="1" xfId="0" applyFont="1" applyFill="1" applyBorder="1" applyProtection="1"/>
    <xf numFmtId="0" fontId="27" fillId="4" borderId="4" xfId="0" applyFont="1" applyFill="1" applyBorder="1" applyProtection="1"/>
    <xf numFmtId="0" fontId="27" fillId="5" borderId="1" xfId="0" applyFont="1" applyFill="1" applyBorder="1" applyProtection="1"/>
    <xf numFmtId="164" fontId="27" fillId="7" borderId="4" xfId="1" applyNumberFormat="1" applyFont="1" applyFill="1" applyBorder="1" applyProtection="1"/>
    <xf numFmtId="164" fontId="25" fillId="0" borderId="0" xfId="0" applyNumberFormat="1" applyFont="1" applyProtection="1"/>
    <xf numFmtId="0" fontId="3" fillId="0" borderId="1" xfId="0" applyFont="1" applyBorder="1" applyAlignment="1" applyProtection="1">
      <alignment horizontal="center" wrapText="1"/>
      <protection locked="0"/>
    </xf>
    <xf numFmtId="0" fontId="2" fillId="8" borderId="1" xfId="0" applyFont="1" applyFill="1" applyBorder="1" applyAlignment="1" applyProtection="1">
      <alignment horizontal="center" wrapText="1"/>
      <protection locked="0"/>
    </xf>
    <xf numFmtId="9" fontId="3" fillId="9" borderId="1" xfId="0" applyNumberFormat="1" applyFont="1" applyFill="1" applyBorder="1" applyAlignment="1" applyProtection="1">
      <alignment horizontal="center" wrapText="1"/>
      <protection locked="0"/>
    </xf>
    <xf numFmtId="10" fontId="3" fillId="0" borderId="1" xfId="0" applyNumberFormat="1" applyFont="1" applyBorder="1" applyAlignment="1" applyProtection="1">
      <alignment horizontal="center" wrapText="1"/>
      <protection locked="0"/>
    </xf>
    <xf numFmtId="9" fontId="3" fillId="0" borderId="1" xfId="0" applyNumberFormat="1" applyFont="1" applyBorder="1" applyAlignment="1" applyProtection="1">
      <alignment horizontal="center" wrapText="1"/>
      <protection locked="0"/>
    </xf>
    <xf numFmtId="165" fontId="36" fillId="0" borderId="1" xfId="0" applyNumberFormat="1" applyFont="1" applyBorder="1" applyProtection="1">
      <protection locked="0"/>
    </xf>
    <xf numFmtId="165" fontId="1" fillId="3" borderId="1" xfId="1" applyNumberFormat="1" applyFont="1" applyFill="1" applyBorder="1" applyProtection="1">
      <protection locked="0"/>
    </xf>
    <xf numFmtId="165" fontId="0" fillId="3" borderId="1" xfId="1" applyNumberFormat="1" applyFont="1" applyFill="1" applyBorder="1" applyProtection="1">
      <protection locked="0"/>
    </xf>
    <xf numFmtId="165" fontId="3" fillId="2" borderId="1" xfId="1" applyNumberFormat="1" applyFont="1" applyFill="1" applyBorder="1" applyProtection="1">
      <protection locked="0"/>
    </xf>
    <xf numFmtId="10" fontId="0" fillId="3" borderId="1" xfId="2" applyNumberFormat="1" applyFont="1" applyFill="1" applyBorder="1" applyAlignment="1" applyProtection="1">
      <alignment horizontal="center"/>
      <protection locked="0"/>
    </xf>
    <xf numFmtId="9" fontId="0" fillId="0" borderId="0" xfId="2" applyFont="1" applyProtection="1">
      <protection locked="0"/>
    </xf>
    <xf numFmtId="165" fontId="3" fillId="0" borderId="1" xfId="1" applyNumberFormat="1" applyFont="1" applyFill="1" applyBorder="1" applyProtection="1">
      <protection locked="0"/>
    </xf>
    <xf numFmtId="0" fontId="0" fillId="0" borderId="0" xfId="0" applyBorder="1" applyProtection="1">
      <protection locked="0"/>
    </xf>
    <xf numFmtId="43" fontId="0" fillId="0" borderId="0" xfId="1" applyFont="1" applyBorder="1" applyProtection="1">
      <protection locked="0"/>
    </xf>
    <xf numFmtId="166" fontId="0" fillId="0" borderId="0" xfId="0" applyNumberFormat="1" applyBorder="1" applyProtection="1">
      <protection locked="0"/>
    </xf>
    <xf numFmtId="43" fontId="0" fillId="0" borderId="0" xfId="0" applyNumberFormat="1" applyBorder="1" applyProtection="1">
      <protection locked="0"/>
    </xf>
    <xf numFmtId="9" fontId="0" fillId="0" borderId="0" xfId="2" applyFont="1" applyBorder="1" applyProtection="1">
      <protection locked="0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6" fillId="0" borderId="1" xfId="0" applyFont="1" applyBorder="1" applyAlignment="1" applyProtection="1">
      <alignment horizontal="center" wrapText="1"/>
    </xf>
    <xf numFmtId="0" fontId="27" fillId="4" borderId="1" xfId="0" applyFont="1" applyFill="1" applyBorder="1" applyAlignment="1" applyProtection="1">
      <alignment horizontal="center" vertical="center" wrapText="1"/>
    </xf>
    <xf numFmtId="0" fontId="2" fillId="8" borderId="2" xfId="0" applyFont="1" applyFill="1" applyBorder="1" applyAlignment="1" applyProtection="1">
      <alignment horizontal="center" wrapText="1"/>
      <protection locked="0"/>
    </xf>
    <xf numFmtId="0" fontId="2" fillId="8" borderId="3" xfId="0" applyFont="1" applyFill="1" applyBorder="1" applyAlignment="1" applyProtection="1">
      <alignment horizontal="center" wrapText="1"/>
      <protection locked="0"/>
    </xf>
    <xf numFmtId="0" fontId="2" fillId="8" borderId="4" xfId="0" applyFont="1" applyFill="1" applyBorder="1" applyAlignment="1" applyProtection="1">
      <alignment horizontal="center" wrapText="1"/>
      <protection locked="0"/>
    </xf>
    <xf numFmtId="0" fontId="2" fillId="8" borderId="2" xfId="0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2" fillId="8" borderId="4" xfId="0" applyFont="1" applyFill="1" applyBorder="1" applyAlignment="1" applyProtection="1">
      <alignment horizontal="center"/>
      <protection locked="0"/>
    </xf>
    <xf numFmtId="164" fontId="0" fillId="0" borderId="7" xfId="1" applyNumberFormat="1" applyFont="1" applyBorder="1" applyAlignment="1" applyProtection="1">
      <alignment horizontal="center" vertical="center" wrapText="1"/>
    </xf>
    <xf numFmtId="164" fontId="0" fillId="0" borderId="8" xfId="1" applyNumberFormat="1" applyFont="1" applyBorder="1" applyAlignment="1" applyProtection="1">
      <alignment horizontal="center" vertical="center" wrapText="1"/>
    </xf>
    <xf numFmtId="164" fontId="0" fillId="0" borderId="9" xfId="1" applyNumberFormat="1" applyFont="1" applyBorder="1" applyAlignment="1" applyProtection="1">
      <alignment horizontal="center" vertical="center" wrapText="1"/>
    </xf>
    <xf numFmtId="164" fontId="0" fillId="0" borderId="7" xfId="1" applyNumberFormat="1" applyFont="1" applyBorder="1" applyAlignment="1" applyProtection="1">
      <alignment horizontal="center" vertical="center" wrapText="1"/>
      <protection locked="0"/>
    </xf>
    <xf numFmtId="164" fontId="0" fillId="0" borderId="8" xfId="1" applyNumberFormat="1" applyFont="1" applyBorder="1" applyAlignment="1" applyProtection="1">
      <alignment horizontal="center" vertical="center" wrapText="1"/>
      <protection locked="0"/>
    </xf>
    <xf numFmtId="164" fontId="0" fillId="0" borderId="9" xfId="1" applyNumberFormat="1" applyFont="1" applyBorder="1" applyAlignment="1" applyProtection="1">
      <alignment horizontal="center" vertical="center" wrapText="1"/>
      <protection locked="0"/>
    </xf>
    <xf numFmtId="9" fontId="0" fillId="0" borderId="7" xfId="2" applyFont="1" applyBorder="1" applyAlignment="1" applyProtection="1">
      <alignment horizontal="center" vertical="center" wrapText="1"/>
      <protection locked="0"/>
    </xf>
    <xf numFmtId="9" fontId="0" fillId="0" borderId="8" xfId="2" applyFont="1" applyBorder="1" applyAlignment="1" applyProtection="1">
      <alignment horizontal="center" vertical="center" wrapText="1"/>
      <protection locked="0"/>
    </xf>
    <xf numFmtId="9" fontId="0" fillId="0" borderId="9" xfId="2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1" fontId="10" fillId="16" borderId="34" xfId="3" applyNumberFormat="1" applyFont="1" applyFill="1" applyBorder="1" applyAlignment="1">
      <alignment horizontal="center" vertical="center"/>
    </xf>
    <xf numFmtId="1" fontId="10" fillId="16" borderId="36" xfId="3" applyNumberFormat="1" applyFont="1" applyFill="1" applyBorder="1" applyAlignment="1">
      <alignment horizontal="center" vertical="center"/>
    </xf>
    <xf numFmtId="1" fontId="10" fillId="16" borderId="38" xfId="3" applyNumberFormat="1" applyFont="1" applyFill="1" applyBorder="1" applyAlignment="1">
      <alignment horizontal="center" vertical="center"/>
    </xf>
    <xf numFmtId="1" fontId="18" fillId="17" borderId="29" xfId="3" applyNumberFormat="1" applyFont="1" applyFill="1" applyBorder="1" applyAlignment="1">
      <alignment horizontal="center" vertical="center"/>
    </xf>
    <xf numFmtId="1" fontId="18" fillId="17" borderId="39" xfId="3" applyNumberFormat="1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wrapText="1"/>
    </xf>
    <xf numFmtId="0" fontId="9" fillId="10" borderId="20" xfId="0" applyFont="1" applyFill="1" applyBorder="1" applyAlignment="1">
      <alignment horizontal="center" wrapText="1"/>
    </xf>
    <xf numFmtId="0" fontId="9" fillId="10" borderId="21" xfId="0" applyFont="1" applyFill="1" applyBorder="1" applyAlignment="1">
      <alignment horizontal="center" wrapText="1"/>
    </xf>
    <xf numFmtId="0" fontId="10" fillId="11" borderId="11" xfId="3" applyFont="1" applyFill="1" applyBorder="1" applyAlignment="1">
      <alignment horizontal="center" vertical="center"/>
    </xf>
    <xf numFmtId="0" fontId="10" fillId="11" borderId="12" xfId="3" applyFont="1" applyFill="1" applyBorder="1" applyAlignment="1">
      <alignment horizontal="center" vertical="center"/>
    </xf>
    <xf numFmtId="0" fontId="10" fillId="9" borderId="34" xfId="3" applyFont="1" applyFill="1" applyBorder="1" applyAlignment="1">
      <alignment horizontal="center" vertical="center"/>
    </xf>
    <xf numFmtId="0" fontId="10" fillId="9" borderId="36" xfId="3" applyFont="1" applyFill="1" applyBorder="1" applyAlignment="1">
      <alignment horizontal="center" vertical="center"/>
    </xf>
    <xf numFmtId="0" fontId="10" fillId="9" borderId="38" xfId="3" applyFont="1" applyFill="1" applyBorder="1" applyAlignment="1">
      <alignment horizontal="center" vertical="center"/>
    </xf>
    <xf numFmtId="0" fontId="10" fillId="12" borderId="34" xfId="3" applyFont="1" applyFill="1" applyBorder="1" applyAlignment="1">
      <alignment horizontal="center" vertical="center" wrapText="1"/>
    </xf>
    <xf numFmtId="0" fontId="10" fillId="12" borderId="36" xfId="3" applyFont="1" applyFill="1" applyBorder="1" applyAlignment="1">
      <alignment horizontal="center" vertical="center" wrapText="1"/>
    </xf>
    <xf numFmtId="0" fontId="10" fillId="12" borderId="38" xfId="3" applyFont="1" applyFill="1" applyBorder="1" applyAlignment="1">
      <alignment horizontal="center" vertical="center" wrapText="1"/>
    </xf>
    <xf numFmtId="1" fontId="10" fillId="2" borderId="34" xfId="3" applyNumberFormat="1" applyFont="1" applyFill="1" applyBorder="1" applyAlignment="1">
      <alignment horizontal="center" vertical="center"/>
    </xf>
    <xf numFmtId="1" fontId="10" fillId="2" borderId="36" xfId="3" applyNumberFormat="1" applyFont="1" applyFill="1" applyBorder="1" applyAlignment="1">
      <alignment horizontal="center" vertical="center"/>
    </xf>
    <xf numFmtId="1" fontId="10" fillId="2" borderId="38" xfId="3" applyNumberFormat="1" applyFont="1" applyFill="1" applyBorder="1" applyAlignment="1">
      <alignment horizontal="center" vertical="center"/>
    </xf>
    <xf numFmtId="0" fontId="7" fillId="11" borderId="10" xfId="3" applyFont="1" applyFill="1" applyBorder="1" applyAlignment="1">
      <alignment horizontal="center" wrapText="1"/>
    </xf>
    <xf numFmtId="0" fontId="7" fillId="11" borderId="11" xfId="3" applyFont="1" applyFill="1" applyBorder="1" applyAlignment="1">
      <alignment horizontal="center" wrapText="1"/>
    </xf>
    <xf numFmtId="0" fontId="7" fillId="11" borderId="12" xfId="3" applyFont="1" applyFill="1" applyBorder="1" applyAlignment="1">
      <alignment horizontal="center" wrapText="1"/>
    </xf>
    <xf numFmtId="0" fontId="7" fillId="11" borderId="13" xfId="3" applyFont="1" applyFill="1" applyBorder="1" applyAlignment="1">
      <alignment horizontal="center" wrapText="1"/>
    </xf>
    <xf numFmtId="0" fontId="7" fillId="11" borderId="14" xfId="3" applyFont="1" applyFill="1" applyBorder="1" applyAlignment="1">
      <alignment horizontal="center" wrapText="1"/>
    </xf>
    <xf numFmtId="0" fontId="7" fillId="11" borderId="15" xfId="3" applyFont="1" applyFill="1" applyBorder="1" applyAlignment="1">
      <alignment horizontal="center" wrapText="1"/>
    </xf>
    <xf numFmtId="0" fontId="9" fillId="10" borderId="16" xfId="3" applyFont="1" applyFill="1" applyBorder="1" applyAlignment="1">
      <alignment horizontal="center" wrapText="1"/>
    </xf>
    <xf numFmtId="0" fontId="9" fillId="10" borderId="20" xfId="3" applyFont="1" applyFill="1" applyBorder="1" applyAlignment="1">
      <alignment horizontal="center" wrapText="1"/>
    </xf>
    <xf numFmtId="0" fontId="9" fillId="10" borderId="21" xfId="3" applyFont="1" applyFill="1" applyBorder="1" applyAlignment="1">
      <alignment horizontal="center" wrapText="1"/>
    </xf>
    <xf numFmtId="0" fontId="10" fillId="11" borderId="9" xfId="3" applyFont="1" applyFill="1" applyBorder="1" applyAlignment="1">
      <alignment horizontal="center" vertical="center"/>
    </xf>
    <xf numFmtId="0" fontId="10" fillId="11" borderId="25" xfId="3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 textRotation="90"/>
    </xf>
    <xf numFmtId="0" fontId="11" fillId="10" borderId="29" xfId="0" applyFont="1" applyFill="1" applyBorder="1" applyAlignment="1">
      <alignment horizontal="center" vertical="center" textRotation="90"/>
    </xf>
    <xf numFmtId="0" fontId="11" fillId="10" borderId="39" xfId="0" applyFont="1" applyFill="1" applyBorder="1" applyAlignment="1">
      <alignment horizontal="center" vertical="center" textRotation="90"/>
    </xf>
    <xf numFmtId="0" fontId="10" fillId="11" borderId="22" xfId="3" applyFont="1" applyFill="1" applyBorder="1" applyAlignment="1">
      <alignment horizontal="center" vertical="center" textRotation="90" wrapText="1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12" fillId="11" borderId="34" xfId="3" applyFont="1" applyFill="1" applyBorder="1" applyAlignment="1">
      <alignment horizontal="left" vertical="center" wrapText="1"/>
    </xf>
    <xf numFmtId="0" fontId="12" fillId="11" borderId="36" xfId="3" applyFont="1" applyFill="1" applyBorder="1" applyAlignment="1">
      <alignment horizontal="left" vertical="center" wrapText="1"/>
    </xf>
    <xf numFmtId="0" fontId="12" fillId="11" borderId="27" xfId="3" applyFont="1" applyFill="1" applyBorder="1" applyAlignment="1">
      <alignment horizontal="left" vertical="center" wrapText="1"/>
    </xf>
    <xf numFmtId="0" fontId="12" fillId="11" borderId="26" xfId="3" applyFont="1" applyFill="1" applyBorder="1" applyAlignment="1">
      <alignment horizontal="left" vertical="center" wrapText="1"/>
    </xf>
    <xf numFmtId="0" fontId="10" fillId="9" borderId="22" xfId="3" applyFont="1" applyFill="1" applyBorder="1" applyAlignment="1">
      <alignment horizontal="center" vertical="center"/>
    </xf>
    <xf numFmtId="0" fontId="10" fillId="9" borderId="35" xfId="3" applyFont="1" applyFill="1" applyBorder="1" applyAlignment="1">
      <alignment horizontal="center" vertical="center"/>
    </xf>
    <xf numFmtId="0" fontId="10" fillId="9" borderId="37" xfId="3" applyFont="1" applyFill="1" applyBorder="1" applyAlignment="1">
      <alignment horizontal="center" vertical="center"/>
    </xf>
    <xf numFmtId="0" fontId="10" fillId="12" borderId="22" xfId="3" applyFont="1" applyFill="1" applyBorder="1" applyAlignment="1">
      <alignment horizontal="center" vertical="center"/>
    </xf>
    <xf numFmtId="0" fontId="10" fillId="12" borderId="35" xfId="3" applyFont="1" applyFill="1" applyBorder="1" applyAlignment="1">
      <alignment horizontal="center" vertical="center"/>
    </xf>
    <xf numFmtId="0" fontId="10" fillId="12" borderId="37" xfId="3" applyFont="1" applyFill="1" applyBorder="1" applyAlignment="1">
      <alignment horizontal="center" vertical="center"/>
    </xf>
    <xf numFmtId="0" fontId="10" fillId="12" borderId="34" xfId="3" applyFont="1" applyFill="1" applyBorder="1" applyAlignment="1">
      <alignment horizontal="center" vertical="center"/>
    </xf>
    <xf numFmtId="0" fontId="10" fillId="12" borderId="36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1" borderId="18" xfId="3" applyFont="1" applyFill="1" applyBorder="1" applyAlignment="1">
      <alignment horizontal="center" vertical="center" textRotation="90" wrapText="1"/>
    </xf>
    <xf numFmtId="0" fontId="10" fillId="11" borderId="28" xfId="3" applyFont="1" applyFill="1" applyBorder="1" applyAlignment="1">
      <alignment horizontal="center" vertical="center" textRotation="90" wrapText="1"/>
    </xf>
    <xf numFmtId="0" fontId="10" fillId="11" borderId="40" xfId="3" applyFont="1" applyFill="1" applyBorder="1" applyAlignment="1">
      <alignment horizontal="center" vertical="center" textRotation="90" wrapText="1"/>
    </xf>
    <xf numFmtId="0" fontId="12" fillId="0" borderId="34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8" xfId="3" applyFont="1" applyBorder="1" applyAlignment="1">
      <alignment horizontal="left" vertical="center" wrapText="1"/>
    </xf>
    <xf numFmtId="1" fontId="10" fillId="16" borderId="0" xfId="3" applyNumberFormat="1" applyFont="1" applyFill="1" applyBorder="1" applyAlignment="1">
      <alignment horizontal="center" vertical="center"/>
    </xf>
    <xf numFmtId="1" fontId="10" fillId="16" borderId="45" xfId="3" applyNumberFormat="1" applyFont="1" applyFill="1" applyBorder="1" applyAlignment="1">
      <alignment horizontal="center" vertical="center"/>
    </xf>
    <xf numFmtId="1" fontId="10" fillId="16" borderId="30" xfId="3" applyNumberFormat="1" applyFont="1" applyFill="1" applyBorder="1" applyAlignment="1">
      <alignment horizontal="center" vertical="center"/>
    </xf>
    <xf numFmtId="1" fontId="10" fillId="16" borderId="44" xfId="3" applyNumberFormat="1" applyFont="1" applyFill="1" applyBorder="1" applyAlignment="1">
      <alignment horizontal="center" vertical="center"/>
    </xf>
    <xf numFmtId="0" fontId="12" fillId="11" borderId="33" xfId="3" applyFont="1" applyFill="1" applyBorder="1" applyAlignment="1">
      <alignment horizontal="left" vertical="center"/>
    </xf>
    <xf numFmtId="0" fontId="12" fillId="11" borderId="29" xfId="3" applyFont="1" applyFill="1" applyBorder="1" applyAlignment="1">
      <alignment horizontal="left" vertical="center"/>
    </xf>
    <xf numFmtId="1" fontId="10" fillId="2" borderId="22" xfId="3" applyNumberFormat="1" applyFont="1" applyFill="1" applyBorder="1" applyAlignment="1">
      <alignment horizontal="center" vertical="center"/>
    </xf>
    <xf numFmtId="1" fontId="10" fillId="2" borderId="35" xfId="3" applyNumberFormat="1" applyFont="1" applyFill="1" applyBorder="1" applyAlignment="1">
      <alignment horizontal="center" vertical="center"/>
    </xf>
    <xf numFmtId="1" fontId="10" fillId="2" borderId="37" xfId="3" applyNumberFormat="1" applyFont="1" applyFill="1" applyBorder="1" applyAlignment="1">
      <alignment horizontal="center" vertical="center"/>
    </xf>
    <xf numFmtId="1" fontId="10" fillId="2" borderId="33" xfId="3" applyNumberFormat="1" applyFont="1" applyFill="1" applyBorder="1" applyAlignment="1">
      <alignment horizontal="center" vertical="center"/>
    </xf>
    <xf numFmtId="1" fontId="10" fillId="2" borderId="29" xfId="3" applyNumberFormat="1" applyFont="1" applyFill="1" applyBorder="1" applyAlignment="1">
      <alignment horizontal="center" vertical="center"/>
    </xf>
    <xf numFmtId="1" fontId="10" fillId="2" borderId="39" xfId="3" applyNumberFormat="1" applyFont="1" applyFill="1" applyBorder="1" applyAlignment="1">
      <alignment horizontal="center" vertical="center"/>
    </xf>
    <xf numFmtId="0" fontId="12" fillId="11" borderId="33" xfId="3" applyFont="1" applyFill="1" applyBorder="1" applyAlignment="1">
      <alignment horizontal="center" vertical="center" wrapText="1"/>
    </xf>
    <xf numFmtId="0" fontId="12" fillId="11" borderId="29" xfId="3" applyFont="1" applyFill="1" applyBorder="1" applyAlignment="1">
      <alignment horizontal="center" vertical="center" wrapText="1"/>
    </xf>
    <xf numFmtId="0" fontId="12" fillId="11" borderId="39" xfId="3" applyFont="1" applyFill="1" applyBorder="1" applyAlignment="1">
      <alignment horizontal="center" vertical="center" wrapText="1"/>
    </xf>
    <xf numFmtId="1" fontId="18" fillId="17" borderId="0" xfId="3" applyNumberFormat="1" applyFont="1" applyFill="1" applyBorder="1" applyAlignment="1">
      <alignment horizontal="center" vertical="center"/>
    </xf>
    <xf numFmtId="1" fontId="18" fillId="17" borderId="45" xfId="3" applyNumberFormat="1" applyFont="1" applyFill="1" applyBorder="1" applyAlignment="1">
      <alignment horizontal="center" vertical="center"/>
    </xf>
    <xf numFmtId="1" fontId="18" fillId="17" borderId="30" xfId="3" applyNumberFormat="1" applyFont="1" applyFill="1" applyBorder="1" applyAlignment="1">
      <alignment horizontal="center" vertical="center"/>
    </xf>
    <xf numFmtId="1" fontId="18" fillId="17" borderId="44" xfId="3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1" fontId="18" fillId="17" borderId="34" xfId="3" applyNumberFormat="1" applyFont="1" applyFill="1" applyBorder="1" applyAlignment="1">
      <alignment horizontal="center" vertical="center"/>
    </xf>
    <xf numFmtId="1" fontId="18" fillId="17" borderId="38" xfId="3" applyNumberFormat="1" applyFont="1" applyFill="1" applyBorder="1" applyAlignment="1">
      <alignment horizontal="center" vertical="center"/>
    </xf>
    <xf numFmtId="0" fontId="12" fillId="11" borderId="22" xfId="3" applyFont="1" applyFill="1" applyBorder="1" applyAlignment="1">
      <alignment horizontal="left" vertical="center" wrapText="1"/>
    </xf>
    <xf numFmtId="0" fontId="12" fillId="11" borderId="35" xfId="3" applyFont="1" applyFill="1" applyBorder="1" applyAlignment="1">
      <alignment horizontal="left" vertical="center" wrapText="1"/>
    </xf>
    <xf numFmtId="0" fontId="10" fillId="11" borderId="33" xfId="3" applyFont="1" applyFill="1" applyBorder="1" applyAlignment="1">
      <alignment horizontal="center" vertical="center" textRotation="90" wrapText="1"/>
    </xf>
    <xf numFmtId="0" fontId="10" fillId="11" borderId="39" xfId="3" applyFont="1" applyFill="1" applyBorder="1" applyAlignment="1">
      <alignment horizontal="center" vertical="center" textRotation="90" wrapText="1"/>
    </xf>
    <xf numFmtId="1" fontId="18" fillId="17" borderId="19" xfId="3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4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debanjo.AXAMANSARD/Desktop/RSLM&amp;W/PSS/PSS%20Draft%20Remuneration%20for%202018%20II%200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LEVEL"/>
      <sheetName val="BL BUDGETS"/>
      <sheetName val="PAY"/>
      <sheetName val="PSS WS"/>
      <sheetName val="BL NOP"/>
      <sheetName val="BL NOP II"/>
      <sheetName val="AF "/>
      <sheetName val="BSC"/>
      <sheetName val="Sheet1"/>
    </sheetNames>
    <sheetDataSet>
      <sheetData sheetId="0"/>
      <sheetData sheetId="1"/>
      <sheetData sheetId="2">
        <row r="3">
          <cell r="C3" t="str">
            <v>Month 1</v>
          </cell>
          <cell r="D3" t="str">
            <v>Month 2</v>
          </cell>
          <cell r="E3" t="str">
            <v>Month 3</v>
          </cell>
          <cell r="F3" t="str">
            <v>Month 4</v>
          </cell>
          <cell r="G3" t="str">
            <v>Month 5</v>
          </cell>
          <cell r="H3" t="str">
            <v>Month 6</v>
          </cell>
          <cell r="I3" t="str">
            <v>Month 7</v>
          </cell>
          <cell r="J3" t="str">
            <v>Month 8</v>
          </cell>
          <cell r="K3" t="str">
            <v>Month 9</v>
          </cell>
          <cell r="L3" t="str">
            <v>Month 10</v>
          </cell>
          <cell r="M3" t="str">
            <v>Month 11</v>
          </cell>
          <cell r="N3" t="str">
            <v>Month 12</v>
          </cell>
        </row>
      </sheetData>
      <sheetData sheetId="3">
        <row r="5">
          <cell r="E5">
            <v>105000</v>
          </cell>
          <cell r="G5">
            <v>87500</v>
          </cell>
          <cell r="J5">
            <v>70000</v>
          </cell>
          <cell r="M5">
            <v>87500</v>
          </cell>
        </row>
        <row r="6">
          <cell r="E6">
            <v>165000</v>
          </cell>
          <cell r="G6">
            <v>137500</v>
          </cell>
          <cell r="J6">
            <v>110000</v>
          </cell>
          <cell r="M6">
            <v>137500</v>
          </cell>
        </row>
        <row r="7">
          <cell r="E7">
            <v>270000</v>
          </cell>
          <cell r="G7">
            <v>225000</v>
          </cell>
          <cell r="J7">
            <v>180000</v>
          </cell>
          <cell r="M7">
            <v>225000</v>
          </cell>
        </row>
        <row r="8">
          <cell r="E8">
            <v>435000</v>
          </cell>
          <cell r="G8">
            <v>362500</v>
          </cell>
          <cell r="J8">
            <v>290000</v>
          </cell>
          <cell r="M8">
            <v>362500</v>
          </cell>
        </row>
        <row r="9">
          <cell r="E9">
            <v>585000</v>
          </cell>
          <cell r="G9">
            <v>487500</v>
          </cell>
          <cell r="J9">
            <v>390000</v>
          </cell>
          <cell r="M9">
            <v>487500</v>
          </cell>
        </row>
        <row r="10">
          <cell r="E10">
            <v>825000</v>
          </cell>
          <cell r="G10">
            <v>687500</v>
          </cell>
          <cell r="J10">
            <v>550000</v>
          </cell>
          <cell r="M10">
            <v>687500</v>
          </cell>
        </row>
        <row r="11">
          <cell r="E11">
            <v>1200000</v>
          </cell>
          <cell r="G11">
            <v>1000000</v>
          </cell>
          <cell r="J11">
            <v>800000</v>
          </cell>
          <cell r="M11">
            <v>1000000</v>
          </cell>
        </row>
        <row r="12">
          <cell r="E12">
            <v>1650000</v>
          </cell>
          <cell r="G12">
            <v>1375000</v>
          </cell>
          <cell r="J12">
            <v>1100000</v>
          </cell>
          <cell r="M12">
            <v>1375000</v>
          </cell>
        </row>
        <row r="13">
          <cell r="E13">
            <v>2250000</v>
          </cell>
          <cell r="G13">
            <v>1875000</v>
          </cell>
          <cell r="J13">
            <v>1500000</v>
          </cell>
          <cell r="M13">
            <v>1875000</v>
          </cell>
        </row>
        <row r="14">
          <cell r="E14">
            <v>2925000</v>
          </cell>
          <cell r="G14">
            <v>2437500</v>
          </cell>
          <cell r="J14">
            <v>1950000</v>
          </cell>
          <cell r="M14">
            <v>2437500</v>
          </cell>
        </row>
        <row r="15">
          <cell r="E15">
            <v>3675000</v>
          </cell>
          <cell r="G15">
            <v>3062500</v>
          </cell>
          <cell r="J15">
            <v>2450000</v>
          </cell>
          <cell r="M15">
            <v>3062500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2"/>
  <sheetViews>
    <sheetView topLeftCell="A73" zoomScale="70" zoomScaleNormal="70" workbookViewId="0">
      <selection activeCell="C100" sqref="C100"/>
    </sheetView>
  </sheetViews>
  <sheetFormatPr defaultRowHeight="12.75" x14ac:dyDescent="0.2"/>
  <cols>
    <col min="1" max="1" width="12.85546875" style="197" bestFit="1" customWidth="1"/>
    <col min="2" max="2" width="31.42578125" style="198" customWidth="1"/>
    <col min="3" max="14" width="18.140625" style="198" customWidth="1"/>
    <col min="15" max="16384" width="9.140625" style="198"/>
  </cols>
  <sheetData>
    <row r="2" spans="2:14" x14ac:dyDescent="0.2">
      <c r="B2" s="199" t="s">
        <v>0</v>
      </c>
      <c r="C2" s="239" t="s">
        <v>1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2:14" x14ac:dyDescent="0.2">
      <c r="B3" s="200" t="s">
        <v>2</v>
      </c>
      <c r="C3" s="200" t="s">
        <v>3</v>
      </c>
      <c r="D3" s="200" t="s">
        <v>4</v>
      </c>
      <c r="E3" s="200" t="s">
        <v>5</v>
      </c>
      <c r="F3" s="200" t="s">
        <v>6</v>
      </c>
      <c r="G3" s="200" t="s">
        <v>7</v>
      </c>
      <c r="H3" s="200" t="s">
        <v>8</v>
      </c>
      <c r="I3" s="200" t="s">
        <v>9</v>
      </c>
      <c r="J3" s="200" t="s">
        <v>10</v>
      </c>
      <c r="K3" s="200" t="s">
        <v>11</v>
      </c>
      <c r="L3" s="200" t="s">
        <v>12</v>
      </c>
      <c r="M3" s="200" t="s">
        <v>13</v>
      </c>
      <c r="N3" s="200" t="s">
        <v>14</v>
      </c>
    </row>
    <row r="4" spans="2:14" x14ac:dyDescent="0.2">
      <c r="B4" s="201" t="str">
        <f>B135</f>
        <v>Unconfirmed TSE</v>
      </c>
      <c r="C4" s="202">
        <f>C151</f>
        <v>15000</v>
      </c>
      <c r="D4" s="202">
        <f t="shared" ref="D4:N4" si="0">D151</f>
        <v>45000</v>
      </c>
      <c r="E4" s="202">
        <f t="shared" si="0"/>
        <v>90000</v>
      </c>
      <c r="F4" s="202">
        <f t="shared" si="0"/>
        <v>150000</v>
      </c>
      <c r="G4" s="202">
        <f t="shared" si="0"/>
        <v>225000</v>
      </c>
      <c r="H4" s="202">
        <f t="shared" si="0"/>
        <v>315000</v>
      </c>
      <c r="I4" s="202">
        <f t="shared" si="0"/>
        <v>420000</v>
      </c>
      <c r="J4" s="202">
        <f t="shared" si="0"/>
        <v>540000</v>
      </c>
      <c r="K4" s="202">
        <f t="shared" si="0"/>
        <v>675000</v>
      </c>
      <c r="L4" s="202">
        <f t="shared" si="0"/>
        <v>825000</v>
      </c>
      <c r="M4" s="202">
        <f t="shared" si="0"/>
        <v>990000</v>
      </c>
      <c r="N4" s="202">
        <f t="shared" si="0"/>
        <v>1170000</v>
      </c>
    </row>
    <row r="5" spans="2:14" x14ac:dyDescent="0.2">
      <c r="B5" s="201" t="str">
        <f>B155</f>
        <v>Confirmed TSE</v>
      </c>
      <c r="C5" s="202">
        <f>C171</f>
        <v>25000</v>
      </c>
      <c r="D5" s="202">
        <f t="shared" ref="D5:N5" si="1">D171</f>
        <v>75000</v>
      </c>
      <c r="E5" s="202">
        <f t="shared" si="1"/>
        <v>150000</v>
      </c>
      <c r="F5" s="202">
        <f t="shared" si="1"/>
        <v>250000</v>
      </c>
      <c r="G5" s="202">
        <f t="shared" si="1"/>
        <v>375000</v>
      </c>
      <c r="H5" s="202">
        <f t="shared" si="1"/>
        <v>525000</v>
      </c>
      <c r="I5" s="202">
        <f t="shared" si="1"/>
        <v>700000</v>
      </c>
      <c r="J5" s="202">
        <f t="shared" si="1"/>
        <v>900000</v>
      </c>
      <c r="K5" s="202">
        <f t="shared" si="1"/>
        <v>1125000</v>
      </c>
      <c r="L5" s="202">
        <f t="shared" si="1"/>
        <v>1375000</v>
      </c>
      <c r="M5" s="202">
        <f t="shared" si="1"/>
        <v>1650000</v>
      </c>
      <c r="N5" s="202">
        <f t="shared" si="1"/>
        <v>1950000</v>
      </c>
    </row>
    <row r="6" spans="2:14" x14ac:dyDescent="0.2">
      <c r="B6" s="201" t="str">
        <f>B175</f>
        <v>ASE</v>
      </c>
      <c r="C6" s="202">
        <f>C191</f>
        <v>35000</v>
      </c>
      <c r="D6" s="202">
        <f t="shared" ref="D6:N6" si="2">D191</f>
        <v>105000</v>
      </c>
      <c r="E6" s="202">
        <f t="shared" si="2"/>
        <v>210000</v>
      </c>
      <c r="F6" s="202">
        <f t="shared" si="2"/>
        <v>350000</v>
      </c>
      <c r="G6" s="202">
        <f t="shared" si="2"/>
        <v>525000</v>
      </c>
      <c r="H6" s="202">
        <f t="shared" si="2"/>
        <v>735000</v>
      </c>
      <c r="I6" s="202">
        <f t="shared" si="2"/>
        <v>980000</v>
      </c>
      <c r="J6" s="202">
        <f t="shared" si="2"/>
        <v>1260000</v>
      </c>
      <c r="K6" s="202">
        <f t="shared" si="2"/>
        <v>1575000</v>
      </c>
      <c r="L6" s="202">
        <f t="shared" si="2"/>
        <v>1925000</v>
      </c>
      <c r="M6" s="202">
        <f t="shared" si="2"/>
        <v>2310000</v>
      </c>
      <c r="N6" s="202">
        <f t="shared" si="2"/>
        <v>2730000</v>
      </c>
    </row>
    <row r="7" spans="2:14" x14ac:dyDescent="0.2">
      <c r="B7" s="201" t="str">
        <f>B195</f>
        <v>DSE</v>
      </c>
      <c r="C7" s="202">
        <f>C211</f>
        <v>45000</v>
      </c>
      <c r="D7" s="202">
        <f t="shared" ref="D7:N7" si="3">D211</f>
        <v>135000</v>
      </c>
      <c r="E7" s="202">
        <f t="shared" si="3"/>
        <v>270000</v>
      </c>
      <c r="F7" s="202">
        <f t="shared" si="3"/>
        <v>450000</v>
      </c>
      <c r="G7" s="202">
        <f t="shared" si="3"/>
        <v>675000</v>
      </c>
      <c r="H7" s="202">
        <f t="shared" si="3"/>
        <v>945000</v>
      </c>
      <c r="I7" s="202">
        <f t="shared" si="3"/>
        <v>1260000</v>
      </c>
      <c r="J7" s="202">
        <f t="shared" si="3"/>
        <v>1620000</v>
      </c>
      <c r="K7" s="202">
        <f t="shared" si="3"/>
        <v>2025000</v>
      </c>
      <c r="L7" s="202">
        <f t="shared" si="3"/>
        <v>2475000</v>
      </c>
      <c r="M7" s="202">
        <f t="shared" si="3"/>
        <v>2970000</v>
      </c>
      <c r="N7" s="202">
        <f t="shared" si="3"/>
        <v>3510000</v>
      </c>
    </row>
    <row r="8" spans="2:14" x14ac:dyDescent="0.2">
      <c r="B8" s="201" t="str">
        <f>B215</f>
        <v>SE</v>
      </c>
      <c r="C8" s="202">
        <f>C231</f>
        <v>55000</v>
      </c>
      <c r="D8" s="202">
        <f t="shared" ref="D8:N8" si="4">D231</f>
        <v>165000</v>
      </c>
      <c r="E8" s="202">
        <f t="shared" si="4"/>
        <v>330000</v>
      </c>
      <c r="F8" s="202">
        <f t="shared" si="4"/>
        <v>550000</v>
      </c>
      <c r="G8" s="202">
        <f t="shared" si="4"/>
        <v>825000</v>
      </c>
      <c r="H8" s="202">
        <f t="shared" si="4"/>
        <v>1155000</v>
      </c>
      <c r="I8" s="202">
        <f t="shared" si="4"/>
        <v>1540000</v>
      </c>
      <c r="J8" s="202">
        <f t="shared" si="4"/>
        <v>1980000</v>
      </c>
      <c r="K8" s="202">
        <f t="shared" si="4"/>
        <v>2475000</v>
      </c>
      <c r="L8" s="202">
        <f t="shared" si="4"/>
        <v>3025000</v>
      </c>
      <c r="M8" s="202">
        <f t="shared" si="4"/>
        <v>3630000</v>
      </c>
      <c r="N8" s="202">
        <f t="shared" si="4"/>
        <v>4290000</v>
      </c>
    </row>
    <row r="9" spans="2:14" x14ac:dyDescent="0.2">
      <c r="B9" s="201" t="str">
        <f>B235</f>
        <v>SSE</v>
      </c>
      <c r="C9" s="202">
        <f>C251</f>
        <v>65000</v>
      </c>
      <c r="D9" s="202">
        <f t="shared" ref="D9:N9" si="5">D251</f>
        <v>195000</v>
      </c>
      <c r="E9" s="202">
        <f t="shared" si="5"/>
        <v>390000</v>
      </c>
      <c r="F9" s="202">
        <f t="shared" si="5"/>
        <v>650000</v>
      </c>
      <c r="G9" s="202">
        <f t="shared" si="5"/>
        <v>975000</v>
      </c>
      <c r="H9" s="202">
        <f t="shared" si="5"/>
        <v>1365000</v>
      </c>
      <c r="I9" s="202">
        <f t="shared" si="5"/>
        <v>1820000</v>
      </c>
      <c r="J9" s="202">
        <f t="shared" si="5"/>
        <v>2340000</v>
      </c>
      <c r="K9" s="202">
        <f t="shared" si="5"/>
        <v>2925000</v>
      </c>
      <c r="L9" s="202">
        <f t="shared" si="5"/>
        <v>3575000</v>
      </c>
      <c r="M9" s="202">
        <f t="shared" si="5"/>
        <v>4290000</v>
      </c>
      <c r="N9" s="202">
        <f t="shared" si="5"/>
        <v>5070000</v>
      </c>
    </row>
    <row r="10" spans="2:14" x14ac:dyDescent="0.2">
      <c r="B10" s="201" t="str">
        <f>B255</f>
        <v>ASM</v>
      </c>
      <c r="C10" s="202">
        <f>C271</f>
        <v>75000</v>
      </c>
      <c r="D10" s="202">
        <f t="shared" ref="D10:N10" si="6">D271</f>
        <v>225000</v>
      </c>
      <c r="E10" s="202">
        <f t="shared" si="6"/>
        <v>450000</v>
      </c>
      <c r="F10" s="202">
        <f t="shared" si="6"/>
        <v>750000</v>
      </c>
      <c r="G10" s="202">
        <f t="shared" si="6"/>
        <v>1125000</v>
      </c>
      <c r="H10" s="202">
        <f t="shared" si="6"/>
        <v>1575000</v>
      </c>
      <c r="I10" s="202">
        <f t="shared" si="6"/>
        <v>2100000</v>
      </c>
      <c r="J10" s="202">
        <f t="shared" si="6"/>
        <v>2700000</v>
      </c>
      <c r="K10" s="202">
        <f t="shared" si="6"/>
        <v>3375000</v>
      </c>
      <c r="L10" s="202">
        <f t="shared" si="6"/>
        <v>4125000</v>
      </c>
      <c r="M10" s="202">
        <f t="shared" si="6"/>
        <v>4950000</v>
      </c>
      <c r="N10" s="202">
        <f t="shared" si="6"/>
        <v>5850000</v>
      </c>
    </row>
    <row r="11" spans="2:14" x14ac:dyDescent="0.2">
      <c r="B11" s="201" t="str">
        <f>B275</f>
        <v>DSM</v>
      </c>
      <c r="C11" s="202">
        <f>C291</f>
        <v>85000</v>
      </c>
      <c r="D11" s="202">
        <f t="shared" ref="D11:N11" si="7">D291</f>
        <v>255000</v>
      </c>
      <c r="E11" s="202">
        <f t="shared" si="7"/>
        <v>510000</v>
      </c>
      <c r="F11" s="202">
        <f t="shared" si="7"/>
        <v>850000</v>
      </c>
      <c r="G11" s="202">
        <f t="shared" si="7"/>
        <v>1275000</v>
      </c>
      <c r="H11" s="202">
        <f t="shared" si="7"/>
        <v>1785000</v>
      </c>
      <c r="I11" s="202">
        <f t="shared" si="7"/>
        <v>2380000</v>
      </c>
      <c r="J11" s="202">
        <f t="shared" si="7"/>
        <v>3060000</v>
      </c>
      <c r="K11" s="202">
        <f t="shared" si="7"/>
        <v>3825000</v>
      </c>
      <c r="L11" s="202">
        <f t="shared" si="7"/>
        <v>4675000</v>
      </c>
      <c r="M11" s="202">
        <f t="shared" si="7"/>
        <v>5610000</v>
      </c>
      <c r="N11" s="202">
        <f t="shared" si="7"/>
        <v>6630000</v>
      </c>
    </row>
    <row r="12" spans="2:14" x14ac:dyDescent="0.2">
      <c r="B12" s="201" t="str">
        <f>B295</f>
        <v>SM</v>
      </c>
      <c r="C12" s="202">
        <f>C311</f>
        <v>95000</v>
      </c>
      <c r="D12" s="202">
        <f t="shared" ref="D12:N12" si="8">D311</f>
        <v>285000</v>
      </c>
      <c r="E12" s="202">
        <f t="shared" si="8"/>
        <v>570000</v>
      </c>
      <c r="F12" s="202">
        <f t="shared" si="8"/>
        <v>950000</v>
      </c>
      <c r="G12" s="202">
        <f t="shared" si="8"/>
        <v>1425000</v>
      </c>
      <c r="H12" s="202">
        <f t="shared" si="8"/>
        <v>1995000</v>
      </c>
      <c r="I12" s="202">
        <f t="shared" si="8"/>
        <v>2660000</v>
      </c>
      <c r="J12" s="202">
        <f t="shared" si="8"/>
        <v>3420000</v>
      </c>
      <c r="K12" s="202">
        <f t="shared" si="8"/>
        <v>4275000</v>
      </c>
      <c r="L12" s="202">
        <f t="shared" si="8"/>
        <v>5225000</v>
      </c>
      <c r="M12" s="202">
        <f t="shared" si="8"/>
        <v>6270000</v>
      </c>
      <c r="N12" s="202">
        <f t="shared" si="8"/>
        <v>7410000</v>
      </c>
    </row>
    <row r="13" spans="2:14" x14ac:dyDescent="0.2">
      <c r="B13" s="201" t="str">
        <f>B315</f>
        <v>SSM</v>
      </c>
      <c r="C13" s="202">
        <f>C331</f>
        <v>105000</v>
      </c>
      <c r="D13" s="202">
        <f t="shared" ref="D13:N13" si="9">D331</f>
        <v>315000</v>
      </c>
      <c r="E13" s="202">
        <f t="shared" si="9"/>
        <v>630000</v>
      </c>
      <c r="F13" s="202">
        <f t="shared" si="9"/>
        <v>1050000</v>
      </c>
      <c r="G13" s="202">
        <f t="shared" si="9"/>
        <v>1575000</v>
      </c>
      <c r="H13" s="202">
        <f t="shared" si="9"/>
        <v>2205000</v>
      </c>
      <c r="I13" s="202">
        <f t="shared" si="9"/>
        <v>2940000</v>
      </c>
      <c r="J13" s="202">
        <f t="shared" si="9"/>
        <v>3780000</v>
      </c>
      <c r="K13" s="202">
        <f t="shared" si="9"/>
        <v>4725000</v>
      </c>
      <c r="L13" s="202">
        <f t="shared" si="9"/>
        <v>5775000</v>
      </c>
      <c r="M13" s="202">
        <f t="shared" si="9"/>
        <v>6930000</v>
      </c>
      <c r="N13" s="202">
        <f t="shared" si="9"/>
        <v>8190000</v>
      </c>
    </row>
    <row r="14" spans="2:14" x14ac:dyDescent="0.2">
      <c r="B14" s="201" t="str">
        <f>B335</f>
        <v>PM</v>
      </c>
      <c r="C14" s="202">
        <f>C351</f>
        <v>115000</v>
      </c>
      <c r="D14" s="202">
        <f t="shared" ref="D14:N14" si="10">D351</f>
        <v>345000</v>
      </c>
      <c r="E14" s="202">
        <f t="shared" si="10"/>
        <v>690000</v>
      </c>
      <c r="F14" s="202">
        <f t="shared" si="10"/>
        <v>1150000</v>
      </c>
      <c r="G14" s="202">
        <f t="shared" si="10"/>
        <v>1725000</v>
      </c>
      <c r="H14" s="202">
        <f t="shared" si="10"/>
        <v>2415000</v>
      </c>
      <c r="I14" s="202">
        <f t="shared" si="10"/>
        <v>3220000</v>
      </c>
      <c r="J14" s="202">
        <f t="shared" si="10"/>
        <v>4140000</v>
      </c>
      <c r="K14" s="202">
        <f t="shared" si="10"/>
        <v>5175000</v>
      </c>
      <c r="L14" s="202">
        <f t="shared" si="10"/>
        <v>6325000</v>
      </c>
      <c r="M14" s="202">
        <f t="shared" si="10"/>
        <v>7590000</v>
      </c>
      <c r="N14" s="202">
        <f t="shared" si="10"/>
        <v>8970000</v>
      </c>
    </row>
    <row r="17" spans="2:14" x14ac:dyDescent="0.2">
      <c r="B17" s="199" t="s">
        <v>184</v>
      </c>
      <c r="C17" s="239" t="s">
        <v>1</v>
      </c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</row>
    <row r="18" spans="2:14" x14ac:dyDescent="0.2">
      <c r="B18" s="200" t="s">
        <v>2</v>
      </c>
      <c r="C18" s="200" t="s">
        <v>3</v>
      </c>
      <c r="D18" s="200" t="s">
        <v>4</v>
      </c>
      <c r="E18" s="200" t="s">
        <v>5</v>
      </c>
      <c r="F18" s="200" t="s">
        <v>6</v>
      </c>
      <c r="G18" s="200" t="s">
        <v>7</v>
      </c>
      <c r="H18" s="200" t="s">
        <v>8</v>
      </c>
      <c r="I18" s="200" t="s">
        <v>9</v>
      </c>
      <c r="J18" s="200" t="s">
        <v>10</v>
      </c>
      <c r="K18" s="200" t="s">
        <v>11</v>
      </c>
      <c r="L18" s="200" t="s">
        <v>12</v>
      </c>
      <c r="M18" s="200" t="s">
        <v>13</v>
      </c>
      <c r="N18" s="200" t="s">
        <v>14</v>
      </c>
    </row>
    <row r="19" spans="2:14" x14ac:dyDescent="0.2">
      <c r="B19" s="201" t="s">
        <v>15</v>
      </c>
      <c r="C19" s="203">
        <f>[1]PAY!M5*1</f>
        <v>87500</v>
      </c>
      <c r="D19" s="203">
        <f>C19*2</f>
        <v>175000</v>
      </c>
      <c r="E19" s="203">
        <f>C19*3</f>
        <v>262500</v>
      </c>
      <c r="F19" s="203">
        <f>C19*4</f>
        <v>350000</v>
      </c>
      <c r="G19" s="203">
        <f>C19*5</f>
        <v>437500</v>
      </c>
      <c r="H19" s="203">
        <f>C19*6</f>
        <v>525000</v>
      </c>
      <c r="I19" s="203">
        <f>C19*7</f>
        <v>612500</v>
      </c>
      <c r="J19" s="203">
        <f>C19*8</f>
        <v>700000</v>
      </c>
      <c r="K19" s="203">
        <f>C19*9</f>
        <v>787500</v>
      </c>
      <c r="L19" s="203">
        <f>C19*10</f>
        <v>875000</v>
      </c>
      <c r="M19" s="203">
        <f>C19*11</f>
        <v>962500</v>
      </c>
      <c r="N19" s="203">
        <f>C19*12</f>
        <v>1050000</v>
      </c>
    </row>
    <row r="20" spans="2:14" x14ac:dyDescent="0.2">
      <c r="B20" s="201" t="s">
        <v>16</v>
      </c>
      <c r="C20" s="203">
        <f>[1]PAY!M6*1</f>
        <v>137500</v>
      </c>
      <c r="D20" s="203">
        <f t="shared" ref="D20:D29" si="11">C20*2</f>
        <v>275000</v>
      </c>
      <c r="E20" s="203">
        <f t="shared" ref="E20:E29" si="12">C20*3</f>
        <v>412500</v>
      </c>
      <c r="F20" s="203">
        <f t="shared" ref="F20:F29" si="13">C20*4</f>
        <v>550000</v>
      </c>
      <c r="G20" s="203">
        <f t="shared" ref="G20:G29" si="14">C20*5</f>
        <v>687500</v>
      </c>
      <c r="H20" s="203">
        <f t="shared" ref="H20:H29" si="15">C20*6</f>
        <v>825000</v>
      </c>
      <c r="I20" s="203">
        <f t="shared" ref="I20:I29" si="16">C20*7</f>
        <v>962500</v>
      </c>
      <c r="J20" s="203">
        <f t="shared" ref="J20:J29" si="17">C20*8</f>
        <v>1100000</v>
      </c>
      <c r="K20" s="203">
        <f t="shared" ref="K20:K29" si="18">C20*9</f>
        <v>1237500</v>
      </c>
      <c r="L20" s="203">
        <f t="shared" ref="L20:L29" si="19">C20*10</f>
        <v>1375000</v>
      </c>
      <c r="M20" s="203">
        <f t="shared" ref="M20:M29" si="20">C20*11</f>
        <v>1512500</v>
      </c>
      <c r="N20" s="203">
        <f t="shared" ref="N20:N29" si="21">C20*12</f>
        <v>1650000</v>
      </c>
    </row>
    <row r="21" spans="2:14" x14ac:dyDescent="0.2">
      <c r="B21" s="201" t="s">
        <v>17</v>
      </c>
      <c r="C21" s="203">
        <f>[1]PAY!M7*1</f>
        <v>225000</v>
      </c>
      <c r="D21" s="203">
        <f t="shared" si="11"/>
        <v>450000</v>
      </c>
      <c r="E21" s="203">
        <f t="shared" si="12"/>
        <v>675000</v>
      </c>
      <c r="F21" s="203">
        <f t="shared" si="13"/>
        <v>900000</v>
      </c>
      <c r="G21" s="203">
        <f t="shared" si="14"/>
        <v>1125000</v>
      </c>
      <c r="H21" s="203">
        <f t="shared" si="15"/>
        <v>1350000</v>
      </c>
      <c r="I21" s="203">
        <f t="shared" si="16"/>
        <v>1575000</v>
      </c>
      <c r="J21" s="203">
        <f t="shared" si="17"/>
        <v>1800000</v>
      </c>
      <c r="K21" s="203">
        <f t="shared" si="18"/>
        <v>2025000</v>
      </c>
      <c r="L21" s="203">
        <f t="shared" si="19"/>
        <v>2250000</v>
      </c>
      <c r="M21" s="203">
        <f t="shared" si="20"/>
        <v>2475000</v>
      </c>
      <c r="N21" s="203">
        <f t="shared" si="21"/>
        <v>2700000</v>
      </c>
    </row>
    <row r="22" spans="2:14" x14ac:dyDescent="0.2">
      <c r="B22" s="201" t="s">
        <v>18</v>
      </c>
      <c r="C22" s="203">
        <f>[1]PAY!M8*1</f>
        <v>362500</v>
      </c>
      <c r="D22" s="203">
        <f t="shared" si="11"/>
        <v>725000</v>
      </c>
      <c r="E22" s="203">
        <f t="shared" si="12"/>
        <v>1087500</v>
      </c>
      <c r="F22" s="203">
        <f t="shared" si="13"/>
        <v>1450000</v>
      </c>
      <c r="G22" s="203">
        <f t="shared" si="14"/>
        <v>1812500</v>
      </c>
      <c r="H22" s="203">
        <f t="shared" si="15"/>
        <v>2175000</v>
      </c>
      <c r="I22" s="203">
        <f t="shared" si="16"/>
        <v>2537500</v>
      </c>
      <c r="J22" s="203">
        <f t="shared" si="17"/>
        <v>2900000</v>
      </c>
      <c r="K22" s="203">
        <f t="shared" si="18"/>
        <v>3262500</v>
      </c>
      <c r="L22" s="203">
        <f t="shared" si="19"/>
        <v>3625000</v>
      </c>
      <c r="M22" s="203">
        <f t="shared" si="20"/>
        <v>3987500</v>
      </c>
      <c r="N22" s="203">
        <f t="shared" si="21"/>
        <v>4350000</v>
      </c>
    </row>
    <row r="23" spans="2:14" x14ac:dyDescent="0.2">
      <c r="B23" s="201" t="s">
        <v>19</v>
      </c>
      <c r="C23" s="203">
        <f>[1]PAY!M9*1</f>
        <v>487500</v>
      </c>
      <c r="D23" s="203">
        <f t="shared" si="11"/>
        <v>975000</v>
      </c>
      <c r="E23" s="203">
        <f t="shared" si="12"/>
        <v>1462500</v>
      </c>
      <c r="F23" s="203">
        <f t="shared" si="13"/>
        <v>1950000</v>
      </c>
      <c r="G23" s="203">
        <f t="shared" si="14"/>
        <v>2437500</v>
      </c>
      <c r="H23" s="203">
        <f t="shared" si="15"/>
        <v>2925000</v>
      </c>
      <c r="I23" s="203">
        <f t="shared" si="16"/>
        <v>3412500</v>
      </c>
      <c r="J23" s="203">
        <f t="shared" si="17"/>
        <v>3900000</v>
      </c>
      <c r="K23" s="203">
        <f t="shared" si="18"/>
        <v>4387500</v>
      </c>
      <c r="L23" s="203">
        <f t="shared" si="19"/>
        <v>4875000</v>
      </c>
      <c r="M23" s="203">
        <f t="shared" si="20"/>
        <v>5362500</v>
      </c>
      <c r="N23" s="203">
        <f t="shared" si="21"/>
        <v>5850000</v>
      </c>
    </row>
    <row r="24" spans="2:14" x14ac:dyDescent="0.2">
      <c r="B24" s="201" t="s">
        <v>20</v>
      </c>
      <c r="C24" s="203">
        <f>[1]PAY!M10*1</f>
        <v>687500</v>
      </c>
      <c r="D24" s="203">
        <f t="shared" si="11"/>
        <v>1375000</v>
      </c>
      <c r="E24" s="203">
        <f t="shared" si="12"/>
        <v>2062500</v>
      </c>
      <c r="F24" s="203">
        <f t="shared" si="13"/>
        <v>2750000</v>
      </c>
      <c r="G24" s="203">
        <f t="shared" si="14"/>
        <v>3437500</v>
      </c>
      <c r="H24" s="203">
        <f t="shared" si="15"/>
        <v>4125000</v>
      </c>
      <c r="I24" s="203">
        <f t="shared" si="16"/>
        <v>4812500</v>
      </c>
      <c r="J24" s="203">
        <f t="shared" si="17"/>
        <v>5500000</v>
      </c>
      <c r="K24" s="203">
        <f t="shared" si="18"/>
        <v>6187500</v>
      </c>
      <c r="L24" s="203">
        <f t="shared" si="19"/>
        <v>6875000</v>
      </c>
      <c r="M24" s="203">
        <f t="shared" si="20"/>
        <v>7562500</v>
      </c>
      <c r="N24" s="203">
        <f t="shared" si="21"/>
        <v>8250000</v>
      </c>
    </row>
    <row r="25" spans="2:14" x14ac:dyDescent="0.2">
      <c r="B25" s="201" t="s">
        <v>21</v>
      </c>
      <c r="C25" s="203">
        <f>[1]PAY!M11*1</f>
        <v>1000000</v>
      </c>
      <c r="D25" s="203">
        <f t="shared" si="11"/>
        <v>2000000</v>
      </c>
      <c r="E25" s="203">
        <f t="shared" si="12"/>
        <v>3000000</v>
      </c>
      <c r="F25" s="203">
        <f t="shared" si="13"/>
        <v>4000000</v>
      </c>
      <c r="G25" s="203">
        <f t="shared" si="14"/>
        <v>5000000</v>
      </c>
      <c r="H25" s="203">
        <f t="shared" si="15"/>
        <v>6000000</v>
      </c>
      <c r="I25" s="203">
        <f t="shared" si="16"/>
        <v>7000000</v>
      </c>
      <c r="J25" s="203">
        <f t="shared" si="17"/>
        <v>8000000</v>
      </c>
      <c r="K25" s="203">
        <f t="shared" si="18"/>
        <v>9000000</v>
      </c>
      <c r="L25" s="203">
        <f t="shared" si="19"/>
        <v>10000000</v>
      </c>
      <c r="M25" s="203">
        <f t="shared" si="20"/>
        <v>11000000</v>
      </c>
      <c r="N25" s="203">
        <f t="shared" si="21"/>
        <v>12000000</v>
      </c>
    </row>
    <row r="26" spans="2:14" x14ac:dyDescent="0.2">
      <c r="B26" s="201" t="s">
        <v>22</v>
      </c>
      <c r="C26" s="203">
        <f>[1]PAY!M12*1</f>
        <v>1375000</v>
      </c>
      <c r="D26" s="203">
        <f t="shared" si="11"/>
        <v>2750000</v>
      </c>
      <c r="E26" s="203">
        <f t="shared" si="12"/>
        <v>4125000</v>
      </c>
      <c r="F26" s="203">
        <f t="shared" si="13"/>
        <v>5500000</v>
      </c>
      <c r="G26" s="203">
        <f t="shared" si="14"/>
        <v>6875000</v>
      </c>
      <c r="H26" s="203">
        <f t="shared" si="15"/>
        <v>8250000</v>
      </c>
      <c r="I26" s="203">
        <f t="shared" si="16"/>
        <v>9625000</v>
      </c>
      <c r="J26" s="203">
        <f t="shared" si="17"/>
        <v>11000000</v>
      </c>
      <c r="K26" s="203">
        <f t="shared" si="18"/>
        <v>12375000</v>
      </c>
      <c r="L26" s="203">
        <f t="shared" si="19"/>
        <v>13750000</v>
      </c>
      <c r="M26" s="203">
        <f t="shared" si="20"/>
        <v>15125000</v>
      </c>
      <c r="N26" s="203">
        <f t="shared" si="21"/>
        <v>16500000</v>
      </c>
    </row>
    <row r="27" spans="2:14" x14ac:dyDescent="0.2">
      <c r="B27" s="201" t="s">
        <v>23</v>
      </c>
      <c r="C27" s="203">
        <f>[1]PAY!M13*1</f>
        <v>1875000</v>
      </c>
      <c r="D27" s="203">
        <f t="shared" si="11"/>
        <v>3750000</v>
      </c>
      <c r="E27" s="203">
        <f t="shared" si="12"/>
        <v>5625000</v>
      </c>
      <c r="F27" s="203">
        <f t="shared" si="13"/>
        <v>7500000</v>
      </c>
      <c r="G27" s="203">
        <f t="shared" si="14"/>
        <v>9375000</v>
      </c>
      <c r="H27" s="203">
        <f t="shared" si="15"/>
        <v>11250000</v>
      </c>
      <c r="I27" s="203">
        <f t="shared" si="16"/>
        <v>13125000</v>
      </c>
      <c r="J27" s="203">
        <f t="shared" si="17"/>
        <v>15000000</v>
      </c>
      <c r="K27" s="203">
        <f t="shared" si="18"/>
        <v>16875000</v>
      </c>
      <c r="L27" s="203">
        <f t="shared" si="19"/>
        <v>18750000</v>
      </c>
      <c r="M27" s="203">
        <f t="shared" si="20"/>
        <v>20625000</v>
      </c>
      <c r="N27" s="203">
        <f t="shared" si="21"/>
        <v>22500000</v>
      </c>
    </row>
    <row r="28" spans="2:14" x14ac:dyDescent="0.2">
      <c r="B28" s="201" t="s">
        <v>24</v>
      </c>
      <c r="C28" s="203">
        <f>[1]PAY!M14*1</f>
        <v>2437500</v>
      </c>
      <c r="D28" s="203">
        <f t="shared" si="11"/>
        <v>4875000</v>
      </c>
      <c r="E28" s="203">
        <f t="shared" si="12"/>
        <v>7312500</v>
      </c>
      <c r="F28" s="203">
        <f t="shared" si="13"/>
        <v>9750000</v>
      </c>
      <c r="G28" s="203">
        <f t="shared" si="14"/>
        <v>12187500</v>
      </c>
      <c r="H28" s="203">
        <f t="shared" si="15"/>
        <v>14625000</v>
      </c>
      <c r="I28" s="203">
        <f t="shared" si="16"/>
        <v>17062500</v>
      </c>
      <c r="J28" s="203">
        <f t="shared" si="17"/>
        <v>19500000</v>
      </c>
      <c r="K28" s="203">
        <f t="shared" si="18"/>
        <v>21937500</v>
      </c>
      <c r="L28" s="203">
        <f t="shared" si="19"/>
        <v>24375000</v>
      </c>
      <c r="M28" s="203">
        <f t="shared" si="20"/>
        <v>26812500</v>
      </c>
      <c r="N28" s="203">
        <f t="shared" si="21"/>
        <v>29250000</v>
      </c>
    </row>
    <row r="29" spans="2:14" x14ac:dyDescent="0.2">
      <c r="B29" s="201" t="s">
        <v>25</v>
      </c>
      <c r="C29" s="203">
        <f>[1]PAY!M15*1</f>
        <v>3062500</v>
      </c>
      <c r="D29" s="203">
        <f t="shared" si="11"/>
        <v>6125000</v>
      </c>
      <c r="E29" s="203">
        <f t="shared" si="12"/>
        <v>9187500</v>
      </c>
      <c r="F29" s="203">
        <f t="shared" si="13"/>
        <v>12250000</v>
      </c>
      <c r="G29" s="203">
        <f t="shared" si="14"/>
        <v>15312500</v>
      </c>
      <c r="H29" s="203">
        <f t="shared" si="15"/>
        <v>18375000</v>
      </c>
      <c r="I29" s="203">
        <f t="shared" si="16"/>
        <v>21437500</v>
      </c>
      <c r="J29" s="203">
        <f t="shared" si="17"/>
        <v>24500000</v>
      </c>
      <c r="K29" s="203">
        <f t="shared" si="18"/>
        <v>27562500</v>
      </c>
      <c r="L29" s="203">
        <f t="shared" si="19"/>
        <v>30625000</v>
      </c>
      <c r="M29" s="203">
        <f t="shared" si="20"/>
        <v>33687500</v>
      </c>
      <c r="N29" s="203">
        <f t="shared" si="21"/>
        <v>36750000</v>
      </c>
    </row>
    <row r="32" spans="2:14" x14ac:dyDescent="0.2">
      <c r="B32" s="199" t="s">
        <v>26</v>
      </c>
      <c r="C32" s="239" t="s">
        <v>1</v>
      </c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</row>
    <row r="33" spans="2:14" x14ac:dyDescent="0.2">
      <c r="B33" s="200" t="s">
        <v>2</v>
      </c>
      <c r="C33" s="200" t="s">
        <v>3</v>
      </c>
      <c r="D33" s="200" t="s">
        <v>4</v>
      </c>
      <c r="E33" s="200" t="s">
        <v>5</v>
      </c>
      <c r="F33" s="200" t="s">
        <v>6</v>
      </c>
      <c r="G33" s="200" t="s">
        <v>7</v>
      </c>
      <c r="H33" s="200" t="s">
        <v>8</v>
      </c>
      <c r="I33" s="200" t="s">
        <v>9</v>
      </c>
      <c r="J33" s="200" t="s">
        <v>10</v>
      </c>
      <c r="K33" s="200" t="s">
        <v>11</v>
      </c>
      <c r="L33" s="200" t="s">
        <v>12</v>
      </c>
      <c r="M33" s="200" t="s">
        <v>13</v>
      </c>
      <c r="N33" s="200" t="s">
        <v>14</v>
      </c>
    </row>
    <row r="34" spans="2:14" x14ac:dyDescent="0.2">
      <c r="B34" s="201" t="s">
        <v>15</v>
      </c>
      <c r="C34" s="203">
        <f>C4+C19</f>
        <v>102500</v>
      </c>
      <c r="D34" s="203">
        <f t="shared" ref="D34:N34" si="22">D4+D19</f>
        <v>220000</v>
      </c>
      <c r="E34" s="203">
        <f t="shared" si="22"/>
        <v>352500</v>
      </c>
      <c r="F34" s="203">
        <f t="shared" si="22"/>
        <v>500000</v>
      </c>
      <c r="G34" s="203">
        <f t="shared" si="22"/>
        <v>662500</v>
      </c>
      <c r="H34" s="203">
        <f t="shared" si="22"/>
        <v>840000</v>
      </c>
      <c r="I34" s="203">
        <f t="shared" si="22"/>
        <v>1032500</v>
      </c>
      <c r="J34" s="203">
        <f t="shared" si="22"/>
        <v>1240000</v>
      </c>
      <c r="K34" s="203">
        <f t="shared" si="22"/>
        <v>1462500</v>
      </c>
      <c r="L34" s="203">
        <f t="shared" si="22"/>
        <v>1700000</v>
      </c>
      <c r="M34" s="203">
        <f t="shared" si="22"/>
        <v>1952500</v>
      </c>
      <c r="N34" s="203">
        <f t="shared" si="22"/>
        <v>2220000</v>
      </c>
    </row>
    <row r="35" spans="2:14" x14ac:dyDescent="0.2">
      <c r="B35" s="201" t="s">
        <v>16</v>
      </c>
      <c r="C35" s="203">
        <f t="shared" ref="C35:N44" si="23">C5+C20</f>
        <v>162500</v>
      </c>
      <c r="D35" s="203">
        <f t="shared" si="23"/>
        <v>350000</v>
      </c>
      <c r="E35" s="203">
        <f t="shared" si="23"/>
        <v>562500</v>
      </c>
      <c r="F35" s="203">
        <f t="shared" si="23"/>
        <v>800000</v>
      </c>
      <c r="G35" s="203">
        <f t="shared" si="23"/>
        <v>1062500</v>
      </c>
      <c r="H35" s="203">
        <f t="shared" si="23"/>
        <v>1350000</v>
      </c>
      <c r="I35" s="203">
        <f t="shared" si="23"/>
        <v>1662500</v>
      </c>
      <c r="J35" s="203">
        <f t="shared" si="23"/>
        <v>2000000</v>
      </c>
      <c r="K35" s="203">
        <f t="shared" si="23"/>
        <v>2362500</v>
      </c>
      <c r="L35" s="203">
        <f t="shared" si="23"/>
        <v>2750000</v>
      </c>
      <c r="M35" s="203">
        <f t="shared" si="23"/>
        <v>3162500</v>
      </c>
      <c r="N35" s="203">
        <f t="shared" si="23"/>
        <v>3600000</v>
      </c>
    </row>
    <row r="36" spans="2:14" x14ac:dyDescent="0.2">
      <c r="B36" s="201" t="s">
        <v>17</v>
      </c>
      <c r="C36" s="203">
        <f t="shared" si="23"/>
        <v>260000</v>
      </c>
      <c r="D36" s="203">
        <f t="shared" si="23"/>
        <v>555000</v>
      </c>
      <c r="E36" s="203">
        <f t="shared" si="23"/>
        <v>885000</v>
      </c>
      <c r="F36" s="203">
        <f t="shared" si="23"/>
        <v>1250000</v>
      </c>
      <c r="G36" s="203">
        <f t="shared" si="23"/>
        <v>1650000</v>
      </c>
      <c r="H36" s="203">
        <f t="shared" si="23"/>
        <v>2085000</v>
      </c>
      <c r="I36" s="203">
        <f t="shared" si="23"/>
        <v>2555000</v>
      </c>
      <c r="J36" s="203">
        <f t="shared" si="23"/>
        <v>3060000</v>
      </c>
      <c r="K36" s="203">
        <f t="shared" si="23"/>
        <v>3600000</v>
      </c>
      <c r="L36" s="203">
        <f t="shared" si="23"/>
        <v>4175000</v>
      </c>
      <c r="M36" s="203">
        <f t="shared" si="23"/>
        <v>4785000</v>
      </c>
      <c r="N36" s="203">
        <f t="shared" si="23"/>
        <v>5430000</v>
      </c>
    </row>
    <row r="37" spans="2:14" x14ac:dyDescent="0.2">
      <c r="B37" s="201" t="s">
        <v>18</v>
      </c>
      <c r="C37" s="203">
        <f t="shared" si="23"/>
        <v>407500</v>
      </c>
      <c r="D37" s="203">
        <f t="shared" si="23"/>
        <v>860000</v>
      </c>
      <c r="E37" s="203">
        <f t="shared" si="23"/>
        <v>1357500</v>
      </c>
      <c r="F37" s="203">
        <f t="shared" si="23"/>
        <v>1900000</v>
      </c>
      <c r="G37" s="203">
        <f t="shared" si="23"/>
        <v>2487500</v>
      </c>
      <c r="H37" s="203">
        <f t="shared" si="23"/>
        <v>3120000</v>
      </c>
      <c r="I37" s="203">
        <f t="shared" si="23"/>
        <v>3797500</v>
      </c>
      <c r="J37" s="203">
        <f t="shared" si="23"/>
        <v>4520000</v>
      </c>
      <c r="K37" s="203">
        <f t="shared" si="23"/>
        <v>5287500</v>
      </c>
      <c r="L37" s="203">
        <f t="shared" si="23"/>
        <v>6100000</v>
      </c>
      <c r="M37" s="203">
        <f t="shared" si="23"/>
        <v>6957500</v>
      </c>
      <c r="N37" s="203">
        <f t="shared" si="23"/>
        <v>7860000</v>
      </c>
    </row>
    <row r="38" spans="2:14" x14ac:dyDescent="0.2">
      <c r="B38" s="201" t="s">
        <v>19</v>
      </c>
      <c r="C38" s="203">
        <f t="shared" si="23"/>
        <v>542500</v>
      </c>
      <c r="D38" s="203">
        <f t="shared" si="23"/>
        <v>1140000</v>
      </c>
      <c r="E38" s="203">
        <f t="shared" si="23"/>
        <v>1792500</v>
      </c>
      <c r="F38" s="203">
        <f t="shared" si="23"/>
        <v>2500000</v>
      </c>
      <c r="G38" s="203">
        <f t="shared" si="23"/>
        <v>3262500</v>
      </c>
      <c r="H38" s="203">
        <f t="shared" si="23"/>
        <v>4080000</v>
      </c>
      <c r="I38" s="203">
        <f t="shared" si="23"/>
        <v>4952500</v>
      </c>
      <c r="J38" s="203">
        <f t="shared" si="23"/>
        <v>5880000</v>
      </c>
      <c r="K38" s="203">
        <f t="shared" si="23"/>
        <v>6862500</v>
      </c>
      <c r="L38" s="203">
        <f t="shared" si="23"/>
        <v>7900000</v>
      </c>
      <c r="M38" s="203">
        <f t="shared" si="23"/>
        <v>8992500</v>
      </c>
      <c r="N38" s="203">
        <f t="shared" si="23"/>
        <v>10140000</v>
      </c>
    </row>
    <row r="39" spans="2:14" x14ac:dyDescent="0.2">
      <c r="B39" s="201" t="s">
        <v>20</v>
      </c>
      <c r="C39" s="203">
        <f t="shared" si="23"/>
        <v>752500</v>
      </c>
      <c r="D39" s="203">
        <f t="shared" si="23"/>
        <v>1570000</v>
      </c>
      <c r="E39" s="203">
        <f t="shared" si="23"/>
        <v>2452500</v>
      </c>
      <c r="F39" s="203">
        <f t="shared" si="23"/>
        <v>3400000</v>
      </c>
      <c r="G39" s="203">
        <f t="shared" si="23"/>
        <v>4412500</v>
      </c>
      <c r="H39" s="203">
        <f t="shared" si="23"/>
        <v>5490000</v>
      </c>
      <c r="I39" s="203">
        <f t="shared" si="23"/>
        <v>6632500</v>
      </c>
      <c r="J39" s="203">
        <f t="shared" si="23"/>
        <v>7840000</v>
      </c>
      <c r="K39" s="203">
        <f t="shared" si="23"/>
        <v>9112500</v>
      </c>
      <c r="L39" s="203">
        <f t="shared" si="23"/>
        <v>10450000</v>
      </c>
      <c r="M39" s="203">
        <f t="shared" si="23"/>
        <v>11852500</v>
      </c>
      <c r="N39" s="203">
        <f t="shared" si="23"/>
        <v>13320000</v>
      </c>
    </row>
    <row r="40" spans="2:14" x14ac:dyDescent="0.2">
      <c r="B40" s="201" t="s">
        <v>21</v>
      </c>
      <c r="C40" s="203">
        <f t="shared" si="23"/>
        <v>1075000</v>
      </c>
      <c r="D40" s="203">
        <f t="shared" si="23"/>
        <v>2225000</v>
      </c>
      <c r="E40" s="203">
        <f t="shared" si="23"/>
        <v>3450000</v>
      </c>
      <c r="F40" s="203">
        <f t="shared" si="23"/>
        <v>4750000</v>
      </c>
      <c r="G40" s="203">
        <f t="shared" si="23"/>
        <v>6125000</v>
      </c>
      <c r="H40" s="203">
        <f t="shared" si="23"/>
        <v>7575000</v>
      </c>
      <c r="I40" s="203">
        <f t="shared" si="23"/>
        <v>9100000</v>
      </c>
      <c r="J40" s="203">
        <f t="shared" si="23"/>
        <v>10700000</v>
      </c>
      <c r="K40" s="203">
        <f t="shared" si="23"/>
        <v>12375000</v>
      </c>
      <c r="L40" s="203">
        <f t="shared" si="23"/>
        <v>14125000</v>
      </c>
      <c r="M40" s="203">
        <f t="shared" si="23"/>
        <v>15950000</v>
      </c>
      <c r="N40" s="203">
        <f t="shared" si="23"/>
        <v>17850000</v>
      </c>
    </row>
    <row r="41" spans="2:14" x14ac:dyDescent="0.2">
      <c r="B41" s="201" t="s">
        <v>22</v>
      </c>
      <c r="C41" s="203">
        <f t="shared" si="23"/>
        <v>1460000</v>
      </c>
      <c r="D41" s="203">
        <f t="shared" si="23"/>
        <v>3005000</v>
      </c>
      <c r="E41" s="203">
        <f t="shared" si="23"/>
        <v>4635000</v>
      </c>
      <c r="F41" s="203">
        <f t="shared" si="23"/>
        <v>6350000</v>
      </c>
      <c r="G41" s="203">
        <f t="shared" si="23"/>
        <v>8150000</v>
      </c>
      <c r="H41" s="203">
        <f t="shared" si="23"/>
        <v>10035000</v>
      </c>
      <c r="I41" s="203">
        <f t="shared" si="23"/>
        <v>12005000</v>
      </c>
      <c r="J41" s="203">
        <f t="shared" si="23"/>
        <v>14060000</v>
      </c>
      <c r="K41" s="203">
        <f t="shared" si="23"/>
        <v>16200000</v>
      </c>
      <c r="L41" s="203">
        <f t="shared" si="23"/>
        <v>18425000</v>
      </c>
      <c r="M41" s="203">
        <f t="shared" si="23"/>
        <v>20735000</v>
      </c>
      <c r="N41" s="203">
        <f t="shared" si="23"/>
        <v>23130000</v>
      </c>
    </row>
    <row r="42" spans="2:14" x14ac:dyDescent="0.2">
      <c r="B42" s="201" t="s">
        <v>23</v>
      </c>
      <c r="C42" s="203">
        <f t="shared" si="23"/>
        <v>1970000</v>
      </c>
      <c r="D42" s="203">
        <f t="shared" si="23"/>
        <v>4035000</v>
      </c>
      <c r="E42" s="203">
        <f t="shared" si="23"/>
        <v>6195000</v>
      </c>
      <c r="F42" s="203">
        <f t="shared" si="23"/>
        <v>8450000</v>
      </c>
      <c r="G42" s="203">
        <f t="shared" si="23"/>
        <v>10800000</v>
      </c>
      <c r="H42" s="203">
        <f t="shared" si="23"/>
        <v>13245000</v>
      </c>
      <c r="I42" s="203">
        <f t="shared" si="23"/>
        <v>15785000</v>
      </c>
      <c r="J42" s="203">
        <f t="shared" si="23"/>
        <v>18420000</v>
      </c>
      <c r="K42" s="203">
        <f t="shared" si="23"/>
        <v>21150000</v>
      </c>
      <c r="L42" s="203">
        <f t="shared" si="23"/>
        <v>23975000</v>
      </c>
      <c r="M42" s="203">
        <f t="shared" si="23"/>
        <v>26895000</v>
      </c>
      <c r="N42" s="203">
        <f t="shared" si="23"/>
        <v>29910000</v>
      </c>
    </row>
    <row r="43" spans="2:14" x14ac:dyDescent="0.2">
      <c r="B43" s="201" t="s">
        <v>24</v>
      </c>
      <c r="C43" s="203">
        <f t="shared" si="23"/>
        <v>2542500</v>
      </c>
      <c r="D43" s="203">
        <f t="shared" si="23"/>
        <v>5190000</v>
      </c>
      <c r="E43" s="203">
        <f t="shared" si="23"/>
        <v>7942500</v>
      </c>
      <c r="F43" s="203">
        <f t="shared" si="23"/>
        <v>10800000</v>
      </c>
      <c r="G43" s="203">
        <f t="shared" si="23"/>
        <v>13762500</v>
      </c>
      <c r="H43" s="203">
        <f t="shared" si="23"/>
        <v>16830000</v>
      </c>
      <c r="I43" s="203">
        <f t="shared" si="23"/>
        <v>20002500</v>
      </c>
      <c r="J43" s="203">
        <f t="shared" si="23"/>
        <v>23280000</v>
      </c>
      <c r="K43" s="203">
        <f t="shared" si="23"/>
        <v>26662500</v>
      </c>
      <c r="L43" s="203">
        <f t="shared" si="23"/>
        <v>30150000</v>
      </c>
      <c r="M43" s="203">
        <f t="shared" si="23"/>
        <v>33742500</v>
      </c>
      <c r="N43" s="203">
        <f t="shared" si="23"/>
        <v>37440000</v>
      </c>
    </row>
    <row r="44" spans="2:14" x14ac:dyDescent="0.2">
      <c r="B44" s="201" t="s">
        <v>25</v>
      </c>
      <c r="C44" s="203">
        <f t="shared" si="23"/>
        <v>3177500</v>
      </c>
      <c r="D44" s="203">
        <f t="shared" si="23"/>
        <v>6470000</v>
      </c>
      <c r="E44" s="203">
        <f t="shared" si="23"/>
        <v>9877500</v>
      </c>
      <c r="F44" s="203">
        <f t="shared" si="23"/>
        <v>13400000</v>
      </c>
      <c r="G44" s="203">
        <f t="shared" si="23"/>
        <v>17037500</v>
      </c>
      <c r="H44" s="203">
        <f t="shared" si="23"/>
        <v>20790000</v>
      </c>
      <c r="I44" s="203">
        <f t="shared" si="23"/>
        <v>24657500</v>
      </c>
      <c r="J44" s="203">
        <f t="shared" si="23"/>
        <v>28640000</v>
      </c>
      <c r="K44" s="203">
        <f t="shared" si="23"/>
        <v>32737500</v>
      </c>
      <c r="L44" s="203">
        <f t="shared" si="23"/>
        <v>36950000</v>
      </c>
      <c r="M44" s="203">
        <f t="shared" si="23"/>
        <v>41277500</v>
      </c>
      <c r="N44" s="203">
        <f t="shared" si="23"/>
        <v>45720000</v>
      </c>
    </row>
    <row r="47" spans="2:14" x14ac:dyDescent="0.2">
      <c r="B47" s="199" t="s">
        <v>27</v>
      </c>
      <c r="C47" s="239" t="s">
        <v>1</v>
      </c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</row>
    <row r="48" spans="2:14" x14ac:dyDescent="0.2">
      <c r="B48" s="200" t="s">
        <v>2</v>
      </c>
      <c r="C48" s="200" t="s">
        <v>3</v>
      </c>
      <c r="D48" s="200" t="s">
        <v>4</v>
      </c>
      <c r="E48" s="200" t="s">
        <v>5</v>
      </c>
      <c r="F48" s="200" t="s">
        <v>6</v>
      </c>
      <c r="G48" s="200" t="s">
        <v>7</v>
      </c>
      <c r="H48" s="200" t="s">
        <v>8</v>
      </c>
      <c r="I48" s="200" t="s">
        <v>9</v>
      </c>
      <c r="J48" s="200" t="s">
        <v>10</v>
      </c>
      <c r="K48" s="200" t="s">
        <v>11</v>
      </c>
      <c r="L48" s="200" t="s">
        <v>12</v>
      </c>
      <c r="M48" s="200" t="s">
        <v>13</v>
      </c>
      <c r="N48" s="200" t="s">
        <v>14</v>
      </c>
    </row>
    <row r="49" spans="2:14" x14ac:dyDescent="0.2">
      <c r="B49" s="201" t="s">
        <v>15</v>
      </c>
      <c r="C49" s="203">
        <f>([1]PAY!E5+[1]PAY!G5)*1</f>
        <v>192500</v>
      </c>
      <c r="D49" s="203">
        <f>C49*2</f>
        <v>385000</v>
      </c>
      <c r="E49" s="203">
        <f>C49*3</f>
        <v>577500</v>
      </c>
      <c r="F49" s="203">
        <f>C49*4</f>
        <v>770000</v>
      </c>
      <c r="G49" s="203">
        <f>C49*5</f>
        <v>962500</v>
      </c>
      <c r="H49" s="203">
        <f>C49*6</f>
        <v>1155000</v>
      </c>
      <c r="I49" s="203">
        <f>C49*7</f>
        <v>1347500</v>
      </c>
      <c r="J49" s="203">
        <f>C49*8</f>
        <v>1540000</v>
      </c>
      <c r="K49" s="203">
        <f>C49*9</f>
        <v>1732500</v>
      </c>
      <c r="L49" s="203">
        <f>C49*10</f>
        <v>1925000</v>
      </c>
      <c r="M49" s="203">
        <f>C49*11</f>
        <v>2117500</v>
      </c>
      <c r="N49" s="203">
        <f>C49*12</f>
        <v>2310000</v>
      </c>
    </row>
    <row r="50" spans="2:14" x14ac:dyDescent="0.2">
      <c r="B50" s="201" t="s">
        <v>16</v>
      </c>
      <c r="C50" s="203">
        <f>([1]PAY!E6+[1]PAY!G6)*1</f>
        <v>302500</v>
      </c>
      <c r="D50" s="203">
        <f t="shared" ref="D50:D59" si="24">C50*2</f>
        <v>605000</v>
      </c>
      <c r="E50" s="203">
        <f t="shared" ref="E50:E59" si="25">C50*3</f>
        <v>907500</v>
      </c>
      <c r="F50" s="203">
        <f t="shared" ref="F50:F59" si="26">C50*4</f>
        <v>1210000</v>
      </c>
      <c r="G50" s="203">
        <f t="shared" ref="G50:G59" si="27">C50*5</f>
        <v>1512500</v>
      </c>
      <c r="H50" s="203">
        <f t="shared" ref="H50:H59" si="28">C50*6</f>
        <v>1815000</v>
      </c>
      <c r="I50" s="203">
        <f t="shared" ref="I50:I59" si="29">C50*7</f>
        <v>2117500</v>
      </c>
      <c r="J50" s="203">
        <f t="shared" ref="J50:J59" si="30">C50*8</f>
        <v>2420000</v>
      </c>
      <c r="K50" s="203">
        <f t="shared" ref="K50:K59" si="31">C50*9</f>
        <v>2722500</v>
      </c>
      <c r="L50" s="203">
        <f t="shared" ref="L50:L59" si="32">C50*10</f>
        <v>3025000</v>
      </c>
      <c r="M50" s="203">
        <f t="shared" ref="M50:M59" si="33">C50*11</f>
        <v>3327500</v>
      </c>
      <c r="N50" s="203">
        <f t="shared" ref="N50:N59" si="34">C50*12</f>
        <v>3630000</v>
      </c>
    </row>
    <row r="51" spans="2:14" x14ac:dyDescent="0.2">
      <c r="B51" s="201" t="s">
        <v>17</v>
      </c>
      <c r="C51" s="203">
        <f>([1]PAY!E7+[1]PAY!G7)*1</f>
        <v>495000</v>
      </c>
      <c r="D51" s="203">
        <f t="shared" si="24"/>
        <v>990000</v>
      </c>
      <c r="E51" s="203">
        <f t="shared" si="25"/>
        <v>1485000</v>
      </c>
      <c r="F51" s="203">
        <f t="shared" si="26"/>
        <v>1980000</v>
      </c>
      <c r="G51" s="203">
        <f t="shared" si="27"/>
        <v>2475000</v>
      </c>
      <c r="H51" s="203">
        <f t="shared" si="28"/>
        <v>2970000</v>
      </c>
      <c r="I51" s="203">
        <f t="shared" si="29"/>
        <v>3465000</v>
      </c>
      <c r="J51" s="203">
        <f t="shared" si="30"/>
        <v>3960000</v>
      </c>
      <c r="K51" s="203">
        <f t="shared" si="31"/>
        <v>4455000</v>
      </c>
      <c r="L51" s="203">
        <f t="shared" si="32"/>
        <v>4950000</v>
      </c>
      <c r="M51" s="203">
        <f t="shared" si="33"/>
        <v>5445000</v>
      </c>
      <c r="N51" s="203">
        <f t="shared" si="34"/>
        <v>5940000</v>
      </c>
    </row>
    <row r="52" spans="2:14" x14ac:dyDescent="0.2">
      <c r="B52" s="201" t="s">
        <v>18</v>
      </c>
      <c r="C52" s="203">
        <f>([1]PAY!E8+[1]PAY!G8)*1</f>
        <v>797500</v>
      </c>
      <c r="D52" s="203">
        <f t="shared" si="24"/>
        <v>1595000</v>
      </c>
      <c r="E52" s="203">
        <f t="shared" si="25"/>
        <v>2392500</v>
      </c>
      <c r="F52" s="203">
        <f t="shared" si="26"/>
        <v>3190000</v>
      </c>
      <c r="G52" s="203">
        <f t="shared" si="27"/>
        <v>3987500</v>
      </c>
      <c r="H52" s="203">
        <f t="shared" si="28"/>
        <v>4785000</v>
      </c>
      <c r="I52" s="203">
        <f t="shared" si="29"/>
        <v>5582500</v>
      </c>
      <c r="J52" s="203">
        <f t="shared" si="30"/>
        <v>6380000</v>
      </c>
      <c r="K52" s="203">
        <f t="shared" si="31"/>
        <v>7177500</v>
      </c>
      <c r="L52" s="203">
        <f t="shared" si="32"/>
        <v>7975000</v>
      </c>
      <c r="M52" s="203">
        <f t="shared" si="33"/>
        <v>8772500</v>
      </c>
      <c r="N52" s="203">
        <f t="shared" si="34"/>
        <v>9570000</v>
      </c>
    </row>
    <row r="53" spans="2:14" x14ac:dyDescent="0.2">
      <c r="B53" s="201" t="s">
        <v>19</v>
      </c>
      <c r="C53" s="203">
        <f>([1]PAY!E9+[1]PAY!G9)*1</f>
        <v>1072500</v>
      </c>
      <c r="D53" s="203">
        <f t="shared" si="24"/>
        <v>2145000</v>
      </c>
      <c r="E53" s="203">
        <f t="shared" si="25"/>
        <v>3217500</v>
      </c>
      <c r="F53" s="203">
        <f t="shared" si="26"/>
        <v>4290000</v>
      </c>
      <c r="G53" s="203">
        <f t="shared" si="27"/>
        <v>5362500</v>
      </c>
      <c r="H53" s="203">
        <f t="shared" si="28"/>
        <v>6435000</v>
      </c>
      <c r="I53" s="203">
        <f t="shared" si="29"/>
        <v>7507500</v>
      </c>
      <c r="J53" s="203">
        <f t="shared" si="30"/>
        <v>8580000</v>
      </c>
      <c r="K53" s="203">
        <f t="shared" si="31"/>
        <v>9652500</v>
      </c>
      <c r="L53" s="203">
        <f t="shared" si="32"/>
        <v>10725000</v>
      </c>
      <c r="M53" s="203">
        <f t="shared" si="33"/>
        <v>11797500</v>
      </c>
      <c r="N53" s="203">
        <f t="shared" si="34"/>
        <v>12870000</v>
      </c>
    </row>
    <row r="54" spans="2:14" x14ac:dyDescent="0.2">
      <c r="B54" s="201" t="s">
        <v>20</v>
      </c>
      <c r="C54" s="203">
        <f>([1]PAY!E10+[1]PAY!G10)*1</f>
        <v>1512500</v>
      </c>
      <c r="D54" s="203">
        <f t="shared" si="24"/>
        <v>3025000</v>
      </c>
      <c r="E54" s="203">
        <f t="shared" si="25"/>
        <v>4537500</v>
      </c>
      <c r="F54" s="203">
        <f t="shared" si="26"/>
        <v>6050000</v>
      </c>
      <c r="G54" s="203">
        <f t="shared" si="27"/>
        <v>7562500</v>
      </c>
      <c r="H54" s="203">
        <f t="shared" si="28"/>
        <v>9075000</v>
      </c>
      <c r="I54" s="203">
        <f t="shared" si="29"/>
        <v>10587500</v>
      </c>
      <c r="J54" s="203">
        <f t="shared" si="30"/>
        <v>12100000</v>
      </c>
      <c r="K54" s="203">
        <f t="shared" si="31"/>
        <v>13612500</v>
      </c>
      <c r="L54" s="203">
        <f t="shared" si="32"/>
        <v>15125000</v>
      </c>
      <c r="M54" s="203">
        <f t="shared" si="33"/>
        <v>16637500</v>
      </c>
      <c r="N54" s="203">
        <f t="shared" si="34"/>
        <v>18150000</v>
      </c>
    </row>
    <row r="55" spans="2:14" x14ac:dyDescent="0.2">
      <c r="B55" s="201" t="s">
        <v>21</v>
      </c>
      <c r="C55" s="203">
        <f>([1]PAY!E11+[1]PAY!G11)*1</f>
        <v>2200000</v>
      </c>
      <c r="D55" s="203">
        <f t="shared" si="24"/>
        <v>4400000</v>
      </c>
      <c r="E55" s="203">
        <f t="shared" si="25"/>
        <v>6600000</v>
      </c>
      <c r="F55" s="203">
        <f t="shared" si="26"/>
        <v>8800000</v>
      </c>
      <c r="G55" s="203">
        <f t="shared" si="27"/>
        <v>11000000</v>
      </c>
      <c r="H55" s="203">
        <f t="shared" si="28"/>
        <v>13200000</v>
      </c>
      <c r="I55" s="203">
        <f t="shared" si="29"/>
        <v>15400000</v>
      </c>
      <c r="J55" s="203">
        <f t="shared" si="30"/>
        <v>17600000</v>
      </c>
      <c r="K55" s="203">
        <f t="shared" si="31"/>
        <v>19800000</v>
      </c>
      <c r="L55" s="203">
        <f t="shared" si="32"/>
        <v>22000000</v>
      </c>
      <c r="M55" s="203">
        <f t="shared" si="33"/>
        <v>24200000</v>
      </c>
      <c r="N55" s="203">
        <f t="shared" si="34"/>
        <v>26400000</v>
      </c>
    </row>
    <row r="56" spans="2:14" x14ac:dyDescent="0.2">
      <c r="B56" s="201" t="s">
        <v>22</v>
      </c>
      <c r="C56" s="203">
        <f>([1]PAY!E12+[1]PAY!G12)*1</f>
        <v>3025000</v>
      </c>
      <c r="D56" s="203">
        <f t="shared" si="24"/>
        <v>6050000</v>
      </c>
      <c r="E56" s="203">
        <f t="shared" si="25"/>
        <v>9075000</v>
      </c>
      <c r="F56" s="203">
        <f t="shared" si="26"/>
        <v>12100000</v>
      </c>
      <c r="G56" s="203">
        <f t="shared" si="27"/>
        <v>15125000</v>
      </c>
      <c r="H56" s="203">
        <f t="shared" si="28"/>
        <v>18150000</v>
      </c>
      <c r="I56" s="203">
        <f t="shared" si="29"/>
        <v>21175000</v>
      </c>
      <c r="J56" s="203">
        <f t="shared" si="30"/>
        <v>24200000</v>
      </c>
      <c r="K56" s="203">
        <f t="shared" si="31"/>
        <v>27225000</v>
      </c>
      <c r="L56" s="203">
        <f t="shared" si="32"/>
        <v>30250000</v>
      </c>
      <c r="M56" s="203">
        <f t="shared" si="33"/>
        <v>33275000</v>
      </c>
      <c r="N56" s="203">
        <f t="shared" si="34"/>
        <v>36300000</v>
      </c>
    </row>
    <row r="57" spans="2:14" x14ac:dyDescent="0.2">
      <c r="B57" s="201" t="s">
        <v>23</v>
      </c>
      <c r="C57" s="203">
        <f>([1]PAY!E13+[1]PAY!G13)*1</f>
        <v>4125000</v>
      </c>
      <c r="D57" s="203">
        <f t="shared" si="24"/>
        <v>8250000</v>
      </c>
      <c r="E57" s="203">
        <f t="shared" si="25"/>
        <v>12375000</v>
      </c>
      <c r="F57" s="203">
        <f t="shared" si="26"/>
        <v>16500000</v>
      </c>
      <c r="G57" s="203">
        <f t="shared" si="27"/>
        <v>20625000</v>
      </c>
      <c r="H57" s="203">
        <f t="shared" si="28"/>
        <v>24750000</v>
      </c>
      <c r="I57" s="203">
        <f t="shared" si="29"/>
        <v>28875000</v>
      </c>
      <c r="J57" s="203">
        <f t="shared" si="30"/>
        <v>33000000</v>
      </c>
      <c r="K57" s="203">
        <f t="shared" si="31"/>
        <v>37125000</v>
      </c>
      <c r="L57" s="203">
        <f t="shared" si="32"/>
        <v>41250000</v>
      </c>
      <c r="M57" s="203">
        <f t="shared" si="33"/>
        <v>45375000</v>
      </c>
      <c r="N57" s="203">
        <f t="shared" si="34"/>
        <v>49500000</v>
      </c>
    </row>
    <row r="58" spans="2:14" x14ac:dyDescent="0.2">
      <c r="B58" s="201" t="s">
        <v>24</v>
      </c>
      <c r="C58" s="203">
        <f>([1]PAY!E14+[1]PAY!G14)*1</f>
        <v>5362500</v>
      </c>
      <c r="D58" s="203">
        <f t="shared" si="24"/>
        <v>10725000</v>
      </c>
      <c r="E58" s="203">
        <f t="shared" si="25"/>
        <v>16087500</v>
      </c>
      <c r="F58" s="203">
        <f t="shared" si="26"/>
        <v>21450000</v>
      </c>
      <c r="G58" s="203">
        <f t="shared" si="27"/>
        <v>26812500</v>
      </c>
      <c r="H58" s="203">
        <f t="shared" si="28"/>
        <v>32175000</v>
      </c>
      <c r="I58" s="203">
        <f t="shared" si="29"/>
        <v>37537500</v>
      </c>
      <c r="J58" s="203">
        <f t="shared" si="30"/>
        <v>42900000</v>
      </c>
      <c r="K58" s="203">
        <f t="shared" si="31"/>
        <v>48262500</v>
      </c>
      <c r="L58" s="203">
        <f t="shared" si="32"/>
        <v>53625000</v>
      </c>
      <c r="M58" s="203">
        <f t="shared" si="33"/>
        <v>58987500</v>
      </c>
      <c r="N58" s="203">
        <f t="shared" si="34"/>
        <v>64350000</v>
      </c>
    </row>
    <row r="59" spans="2:14" x14ac:dyDescent="0.2">
      <c r="B59" s="201" t="s">
        <v>25</v>
      </c>
      <c r="C59" s="203">
        <f>([1]PAY!E15+[1]PAY!G15)*1</f>
        <v>6737500</v>
      </c>
      <c r="D59" s="203">
        <f t="shared" si="24"/>
        <v>13475000</v>
      </c>
      <c r="E59" s="203">
        <f t="shared" si="25"/>
        <v>20212500</v>
      </c>
      <c r="F59" s="203">
        <f t="shared" si="26"/>
        <v>26950000</v>
      </c>
      <c r="G59" s="203">
        <f t="shared" si="27"/>
        <v>33687500</v>
      </c>
      <c r="H59" s="203">
        <f t="shared" si="28"/>
        <v>40425000</v>
      </c>
      <c r="I59" s="203">
        <f t="shared" si="29"/>
        <v>47162500</v>
      </c>
      <c r="J59" s="203">
        <f t="shared" si="30"/>
        <v>53900000</v>
      </c>
      <c r="K59" s="203">
        <f t="shared" si="31"/>
        <v>60637500</v>
      </c>
      <c r="L59" s="203">
        <f t="shared" si="32"/>
        <v>67375000</v>
      </c>
      <c r="M59" s="203">
        <f t="shared" si="33"/>
        <v>74112500</v>
      </c>
      <c r="N59" s="203">
        <f t="shared" si="34"/>
        <v>80850000</v>
      </c>
    </row>
    <row r="62" spans="2:14" x14ac:dyDescent="0.2">
      <c r="B62" s="199" t="s">
        <v>185</v>
      </c>
      <c r="C62" s="239" t="s">
        <v>1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</row>
    <row r="63" spans="2:14" x14ac:dyDescent="0.2">
      <c r="B63" s="200" t="s">
        <v>2</v>
      </c>
      <c r="C63" s="200" t="s">
        <v>3</v>
      </c>
      <c r="D63" s="200" t="s">
        <v>4</v>
      </c>
      <c r="E63" s="200" t="s">
        <v>5</v>
      </c>
      <c r="F63" s="200" t="s">
        <v>6</v>
      </c>
      <c r="G63" s="200" t="s">
        <v>7</v>
      </c>
      <c r="H63" s="200" t="s">
        <v>8</v>
      </c>
      <c r="I63" s="200" t="s">
        <v>9</v>
      </c>
      <c r="J63" s="200" t="s">
        <v>10</v>
      </c>
      <c r="K63" s="200" t="s">
        <v>11</v>
      </c>
      <c r="L63" s="200" t="s">
        <v>12</v>
      </c>
      <c r="M63" s="200" t="s">
        <v>13</v>
      </c>
      <c r="N63" s="200" t="s">
        <v>14</v>
      </c>
    </row>
    <row r="64" spans="2:14" x14ac:dyDescent="0.2">
      <c r="B64" s="201" t="s">
        <v>15</v>
      </c>
      <c r="C64" s="202">
        <f t="shared" ref="C64:N74" si="35">C4+C19+C49</f>
        <v>295000</v>
      </c>
      <c r="D64" s="202">
        <f t="shared" si="35"/>
        <v>605000</v>
      </c>
      <c r="E64" s="202">
        <f t="shared" si="35"/>
        <v>930000</v>
      </c>
      <c r="F64" s="202">
        <f t="shared" si="35"/>
        <v>1270000</v>
      </c>
      <c r="G64" s="202">
        <f t="shared" si="35"/>
        <v>1625000</v>
      </c>
      <c r="H64" s="202">
        <f t="shared" si="35"/>
        <v>1995000</v>
      </c>
      <c r="I64" s="202">
        <f t="shared" si="35"/>
        <v>2380000</v>
      </c>
      <c r="J64" s="202">
        <f t="shared" si="35"/>
        <v>2780000</v>
      </c>
      <c r="K64" s="202">
        <f t="shared" si="35"/>
        <v>3195000</v>
      </c>
      <c r="L64" s="202">
        <f t="shared" si="35"/>
        <v>3625000</v>
      </c>
      <c r="M64" s="202">
        <f t="shared" si="35"/>
        <v>4070000</v>
      </c>
      <c r="N64" s="202">
        <f t="shared" si="35"/>
        <v>4530000</v>
      </c>
    </row>
    <row r="65" spans="2:14" x14ac:dyDescent="0.2">
      <c r="B65" s="201" t="s">
        <v>16</v>
      </c>
      <c r="C65" s="202">
        <f t="shared" si="35"/>
        <v>465000</v>
      </c>
      <c r="D65" s="202">
        <f t="shared" si="35"/>
        <v>955000</v>
      </c>
      <c r="E65" s="202">
        <f t="shared" si="35"/>
        <v>1470000</v>
      </c>
      <c r="F65" s="202">
        <f t="shared" si="35"/>
        <v>2010000</v>
      </c>
      <c r="G65" s="202">
        <f t="shared" si="35"/>
        <v>2575000</v>
      </c>
      <c r="H65" s="202">
        <f t="shared" si="35"/>
        <v>3165000</v>
      </c>
      <c r="I65" s="202">
        <f t="shared" si="35"/>
        <v>3780000</v>
      </c>
      <c r="J65" s="202">
        <f t="shared" si="35"/>
        <v>4420000</v>
      </c>
      <c r="K65" s="202">
        <f t="shared" si="35"/>
        <v>5085000</v>
      </c>
      <c r="L65" s="202">
        <f t="shared" si="35"/>
        <v>5775000</v>
      </c>
      <c r="M65" s="202">
        <f t="shared" si="35"/>
        <v>6490000</v>
      </c>
      <c r="N65" s="202">
        <f t="shared" si="35"/>
        <v>7230000</v>
      </c>
    </row>
    <row r="66" spans="2:14" x14ac:dyDescent="0.2">
      <c r="B66" s="201" t="s">
        <v>17</v>
      </c>
      <c r="C66" s="202">
        <f t="shared" si="35"/>
        <v>755000</v>
      </c>
      <c r="D66" s="202">
        <f t="shared" si="35"/>
        <v>1545000</v>
      </c>
      <c r="E66" s="202">
        <f t="shared" si="35"/>
        <v>2370000</v>
      </c>
      <c r="F66" s="202">
        <f t="shared" si="35"/>
        <v>3230000</v>
      </c>
      <c r="G66" s="202">
        <f t="shared" si="35"/>
        <v>4125000</v>
      </c>
      <c r="H66" s="202">
        <f t="shared" si="35"/>
        <v>5055000</v>
      </c>
      <c r="I66" s="202">
        <f t="shared" si="35"/>
        <v>6020000</v>
      </c>
      <c r="J66" s="202">
        <f t="shared" si="35"/>
        <v>7020000</v>
      </c>
      <c r="K66" s="202">
        <f t="shared" si="35"/>
        <v>8055000</v>
      </c>
      <c r="L66" s="202">
        <f t="shared" si="35"/>
        <v>9125000</v>
      </c>
      <c r="M66" s="202">
        <f t="shared" si="35"/>
        <v>10230000</v>
      </c>
      <c r="N66" s="202">
        <f t="shared" si="35"/>
        <v>11370000</v>
      </c>
    </row>
    <row r="67" spans="2:14" x14ac:dyDescent="0.2">
      <c r="B67" s="201" t="s">
        <v>18</v>
      </c>
      <c r="C67" s="202">
        <f t="shared" si="35"/>
        <v>1205000</v>
      </c>
      <c r="D67" s="202">
        <f t="shared" si="35"/>
        <v>2455000</v>
      </c>
      <c r="E67" s="202">
        <f t="shared" si="35"/>
        <v>3750000</v>
      </c>
      <c r="F67" s="202">
        <f t="shared" si="35"/>
        <v>5090000</v>
      </c>
      <c r="G67" s="202">
        <f t="shared" si="35"/>
        <v>6475000</v>
      </c>
      <c r="H67" s="202">
        <f t="shared" si="35"/>
        <v>7905000</v>
      </c>
      <c r="I67" s="202">
        <f t="shared" si="35"/>
        <v>9380000</v>
      </c>
      <c r="J67" s="202">
        <f t="shared" si="35"/>
        <v>10900000</v>
      </c>
      <c r="K67" s="202">
        <f t="shared" si="35"/>
        <v>12465000</v>
      </c>
      <c r="L67" s="202">
        <f t="shared" si="35"/>
        <v>14075000</v>
      </c>
      <c r="M67" s="202">
        <f t="shared" si="35"/>
        <v>15730000</v>
      </c>
      <c r="N67" s="202">
        <f t="shared" si="35"/>
        <v>17430000</v>
      </c>
    </row>
    <row r="68" spans="2:14" x14ac:dyDescent="0.2">
      <c r="B68" s="201" t="s">
        <v>19</v>
      </c>
      <c r="C68" s="202">
        <f t="shared" si="35"/>
        <v>1615000</v>
      </c>
      <c r="D68" s="202">
        <f t="shared" si="35"/>
        <v>3285000</v>
      </c>
      <c r="E68" s="202">
        <f t="shared" si="35"/>
        <v>5010000</v>
      </c>
      <c r="F68" s="202">
        <f t="shared" si="35"/>
        <v>6790000</v>
      </c>
      <c r="G68" s="202">
        <f t="shared" si="35"/>
        <v>8625000</v>
      </c>
      <c r="H68" s="202">
        <f t="shared" si="35"/>
        <v>10515000</v>
      </c>
      <c r="I68" s="202">
        <f t="shared" si="35"/>
        <v>12460000</v>
      </c>
      <c r="J68" s="202">
        <f t="shared" si="35"/>
        <v>14460000</v>
      </c>
      <c r="K68" s="202">
        <f t="shared" si="35"/>
        <v>16515000</v>
      </c>
      <c r="L68" s="202">
        <f t="shared" si="35"/>
        <v>18625000</v>
      </c>
      <c r="M68" s="202">
        <f t="shared" si="35"/>
        <v>20790000</v>
      </c>
      <c r="N68" s="202">
        <f t="shared" si="35"/>
        <v>23010000</v>
      </c>
    </row>
    <row r="69" spans="2:14" x14ac:dyDescent="0.2">
      <c r="B69" s="201" t="s">
        <v>20</v>
      </c>
      <c r="C69" s="202">
        <f t="shared" si="35"/>
        <v>2265000</v>
      </c>
      <c r="D69" s="202">
        <f t="shared" si="35"/>
        <v>4595000</v>
      </c>
      <c r="E69" s="202">
        <f t="shared" si="35"/>
        <v>6990000</v>
      </c>
      <c r="F69" s="202">
        <f t="shared" si="35"/>
        <v>9450000</v>
      </c>
      <c r="G69" s="202">
        <f t="shared" si="35"/>
        <v>11975000</v>
      </c>
      <c r="H69" s="202">
        <f t="shared" si="35"/>
        <v>14565000</v>
      </c>
      <c r="I69" s="202">
        <f t="shared" si="35"/>
        <v>17220000</v>
      </c>
      <c r="J69" s="202">
        <f t="shared" si="35"/>
        <v>19940000</v>
      </c>
      <c r="K69" s="202">
        <f t="shared" si="35"/>
        <v>22725000</v>
      </c>
      <c r="L69" s="202">
        <f t="shared" si="35"/>
        <v>25575000</v>
      </c>
      <c r="M69" s="202">
        <f t="shared" si="35"/>
        <v>28490000</v>
      </c>
      <c r="N69" s="202">
        <f t="shared" si="35"/>
        <v>31470000</v>
      </c>
    </row>
    <row r="70" spans="2:14" x14ac:dyDescent="0.2">
      <c r="B70" s="201" t="s">
        <v>21</v>
      </c>
      <c r="C70" s="202">
        <f t="shared" si="35"/>
        <v>3275000</v>
      </c>
      <c r="D70" s="202">
        <f t="shared" si="35"/>
        <v>6625000</v>
      </c>
      <c r="E70" s="202">
        <f t="shared" si="35"/>
        <v>10050000</v>
      </c>
      <c r="F70" s="202">
        <f t="shared" si="35"/>
        <v>13550000</v>
      </c>
      <c r="G70" s="202">
        <f t="shared" si="35"/>
        <v>17125000</v>
      </c>
      <c r="H70" s="202">
        <f t="shared" si="35"/>
        <v>20775000</v>
      </c>
      <c r="I70" s="202">
        <f t="shared" si="35"/>
        <v>24500000</v>
      </c>
      <c r="J70" s="202">
        <f t="shared" si="35"/>
        <v>28300000</v>
      </c>
      <c r="K70" s="202">
        <f t="shared" si="35"/>
        <v>32175000</v>
      </c>
      <c r="L70" s="202">
        <f t="shared" si="35"/>
        <v>36125000</v>
      </c>
      <c r="M70" s="202">
        <f t="shared" si="35"/>
        <v>40150000</v>
      </c>
      <c r="N70" s="202">
        <f t="shared" si="35"/>
        <v>44250000</v>
      </c>
    </row>
    <row r="71" spans="2:14" x14ac:dyDescent="0.2">
      <c r="B71" s="201" t="s">
        <v>22</v>
      </c>
      <c r="C71" s="202">
        <f t="shared" si="35"/>
        <v>4485000</v>
      </c>
      <c r="D71" s="202">
        <f t="shared" si="35"/>
        <v>9055000</v>
      </c>
      <c r="E71" s="202">
        <f t="shared" si="35"/>
        <v>13710000</v>
      </c>
      <c r="F71" s="202">
        <f t="shared" si="35"/>
        <v>18450000</v>
      </c>
      <c r="G71" s="202">
        <f t="shared" si="35"/>
        <v>23275000</v>
      </c>
      <c r="H71" s="202">
        <f t="shared" si="35"/>
        <v>28185000</v>
      </c>
      <c r="I71" s="202">
        <f t="shared" si="35"/>
        <v>33180000</v>
      </c>
      <c r="J71" s="202">
        <f t="shared" si="35"/>
        <v>38260000</v>
      </c>
      <c r="K71" s="202">
        <f t="shared" si="35"/>
        <v>43425000</v>
      </c>
      <c r="L71" s="202">
        <f t="shared" si="35"/>
        <v>48675000</v>
      </c>
      <c r="M71" s="202">
        <f t="shared" si="35"/>
        <v>54010000</v>
      </c>
      <c r="N71" s="202">
        <f t="shared" si="35"/>
        <v>59430000</v>
      </c>
    </row>
    <row r="72" spans="2:14" x14ac:dyDescent="0.2">
      <c r="B72" s="201" t="s">
        <v>23</v>
      </c>
      <c r="C72" s="202">
        <f t="shared" si="35"/>
        <v>6095000</v>
      </c>
      <c r="D72" s="202">
        <f t="shared" si="35"/>
        <v>12285000</v>
      </c>
      <c r="E72" s="202">
        <f t="shared" si="35"/>
        <v>18570000</v>
      </c>
      <c r="F72" s="202">
        <f t="shared" si="35"/>
        <v>24950000</v>
      </c>
      <c r="G72" s="202">
        <f t="shared" si="35"/>
        <v>31425000</v>
      </c>
      <c r="H72" s="202">
        <f t="shared" si="35"/>
        <v>37995000</v>
      </c>
      <c r="I72" s="202">
        <f t="shared" si="35"/>
        <v>44660000</v>
      </c>
      <c r="J72" s="202">
        <f t="shared" si="35"/>
        <v>51420000</v>
      </c>
      <c r="K72" s="202">
        <f t="shared" si="35"/>
        <v>58275000</v>
      </c>
      <c r="L72" s="202">
        <f t="shared" si="35"/>
        <v>65225000</v>
      </c>
      <c r="M72" s="202">
        <f t="shared" si="35"/>
        <v>72270000</v>
      </c>
      <c r="N72" s="202">
        <f t="shared" si="35"/>
        <v>79410000</v>
      </c>
    </row>
    <row r="73" spans="2:14" x14ac:dyDescent="0.2">
      <c r="B73" s="201" t="s">
        <v>24</v>
      </c>
      <c r="C73" s="202">
        <f t="shared" si="35"/>
        <v>7905000</v>
      </c>
      <c r="D73" s="202">
        <f t="shared" si="35"/>
        <v>15915000</v>
      </c>
      <c r="E73" s="202">
        <f t="shared" si="35"/>
        <v>24030000</v>
      </c>
      <c r="F73" s="202">
        <f t="shared" si="35"/>
        <v>32250000</v>
      </c>
      <c r="G73" s="202">
        <f t="shared" si="35"/>
        <v>40575000</v>
      </c>
      <c r="H73" s="202">
        <f t="shared" si="35"/>
        <v>49005000</v>
      </c>
      <c r="I73" s="202">
        <f t="shared" si="35"/>
        <v>57540000</v>
      </c>
      <c r="J73" s="202">
        <f t="shared" si="35"/>
        <v>66180000</v>
      </c>
      <c r="K73" s="202">
        <f t="shared" si="35"/>
        <v>74925000</v>
      </c>
      <c r="L73" s="202">
        <f t="shared" si="35"/>
        <v>83775000</v>
      </c>
      <c r="M73" s="202">
        <f t="shared" si="35"/>
        <v>92730000</v>
      </c>
      <c r="N73" s="202">
        <f t="shared" si="35"/>
        <v>101790000</v>
      </c>
    </row>
    <row r="74" spans="2:14" x14ac:dyDescent="0.2">
      <c r="B74" s="201" t="s">
        <v>25</v>
      </c>
      <c r="C74" s="202">
        <f t="shared" si="35"/>
        <v>9915000</v>
      </c>
      <c r="D74" s="202">
        <f t="shared" si="35"/>
        <v>19945000</v>
      </c>
      <c r="E74" s="202">
        <f t="shared" si="35"/>
        <v>30090000</v>
      </c>
      <c r="F74" s="202">
        <f t="shared" si="35"/>
        <v>40350000</v>
      </c>
      <c r="G74" s="202">
        <f t="shared" si="35"/>
        <v>50725000</v>
      </c>
      <c r="H74" s="202">
        <f t="shared" si="35"/>
        <v>61215000</v>
      </c>
      <c r="I74" s="202">
        <f t="shared" si="35"/>
        <v>71820000</v>
      </c>
      <c r="J74" s="202">
        <f t="shared" si="35"/>
        <v>82540000</v>
      </c>
      <c r="K74" s="202">
        <f t="shared" si="35"/>
        <v>93375000</v>
      </c>
      <c r="L74" s="202">
        <f t="shared" si="35"/>
        <v>104325000</v>
      </c>
      <c r="M74" s="202">
        <f t="shared" si="35"/>
        <v>115390000</v>
      </c>
      <c r="N74" s="202">
        <f t="shared" si="35"/>
        <v>126570000</v>
      </c>
    </row>
    <row r="77" spans="2:14" x14ac:dyDescent="0.2">
      <c r="B77" s="199" t="s">
        <v>28</v>
      </c>
      <c r="C77" s="239" t="s">
        <v>1</v>
      </c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</row>
    <row r="78" spans="2:14" x14ac:dyDescent="0.2">
      <c r="B78" s="200" t="s">
        <v>2</v>
      </c>
      <c r="C78" s="200" t="s">
        <v>3</v>
      </c>
      <c r="D78" s="200" t="s">
        <v>4</v>
      </c>
      <c r="E78" s="200" t="s">
        <v>5</v>
      </c>
      <c r="F78" s="200" t="s">
        <v>6</v>
      </c>
      <c r="G78" s="200" t="s">
        <v>7</v>
      </c>
      <c r="H78" s="200" t="s">
        <v>8</v>
      </c>
      <c r="I78" s="200" t="s">
        <v>9</v>
      </c>
      <c r="J78" s="200" t="s">
        <v>10</v>
      </c>
      <c r="K78" s="200" t="s">
        <v>11</v>
      </c>
      <c r="L78" s="200" t="s">
        <v>12</v>
      </c>
      <c r="M78" s="200" t="s">
        <v>13</v>
      </c>
      <c r="N78" s="200" t="s">
        <v>14</v>
      </c>
    </row>
    <row r="79" spans="2:14" x14ac:dyDescent="0.2">
      <c r="B79" s="201" t="s">
        <v>15</v>
      </c>
      <c r="C79" s="203">
        <f>[1]PAY!J5*1</f>
        <v>70000</v>
      </c>
      <c r="D79" s="203">
        <f>C79*2</f>
        <v>140000</v>
      </c>
      <c r="E79" s="203">
        <f>C79*3</f>
        <v>210000</v>
      </c>
      <c r="F79" s="203">
        <f>C79*4</f>
        <v>280000</v>
      </c>
      <c r="G79" s="203">
        <f>C79*5</f>
        <v>350000</v>
      </c>
      <c r="H79" s="203">
        <f>C79*6</f>
        <v>420000</v>
      </c>
      <c r="I79" s="203">
        <f>C79*7</f>
        <v>490000</v>
      </c>
      <c r="J79" s="203">
        <f>C79*8</f>
        <v>560000</v>
      </c>
      <c r="K79" s="203">
        <f>C79*9</f>
        <v>630000</v>
      </c>
      <c r="L79" s="203">
        <f>C79*10</f>
        <v>700000</v>
      </c>
      <c r="M79" s="203">
        <f>C79*11</f>
        <v>770000</v>
      </c>
      <c r="N79" s="203">
        <f>C79*12</f>
        <v>840000</v>
      </c>
    </row>
    <row r="80" spans="2:14" x14ac:dyDescent="0.2">
      <c r="B80" s="201" t="s">
        <v>16</v>
      </c>
      <c r="C80" s="203">
        <f>[1]PAY!J6*1</f>
        <v>110000</v>
      </c>
      <c r="D80" s="203">
        <f t="shared" ref="D80:D89" si="36">C80*2</f>
        <v>220000</v>
      </c>
      <c r="E80" s="203">
        <f t="shared" ref="E80:E89" si="37">C80*3</f>
        <v>330000</v>
      </c>
      <c r="F80" s="203">
        <f t="shared" ref="F80:F89" si="38">C80*4</f>
        <v>440000</v>
      </c>
      <c r="G80" s="203">
        <f t="shared" ref="G80:G89" si="39">C80*5</f>
        <v>550000</v>
      </c>
      <c r="H80" s="203">
        <f t="shared" ref="H80:H89" si="40">C80*6</f>
        <v>660000</v>
      </c>
      <c r="I80" s="203">
        <f t="shared" ref="I80:I89" si="41">C80*7</f>
        <v>770000</v>
      </c>
      <c r="J80" s="203">
        <f t="shared" ref="J80:J89" si="42">C80*8</f>
        <v>880000</v>
      </c>
      <c r="K80" s="203">
        <f t="shared" ref="K80:K89" si="43">C80*9</f>
        <v>990000</v>
      </c>
      <c r="L80" s="203">
        <f t="shared" ref="L80:L89" si="44">C80*10</f>
        <v>1100000</v>
      </c>
      <c r="M80" s="203">
        <f t="shared" ref="M80:M89" si="45">C80*11</f>
        <v>1210000</v>
      </c>
      <c r="N80" s="203">
        <f t="shared" ref="N80:N89" si="46">C80*12</f>
        <v>1320000</v>
      </c>
    </row>
    <row r="81" spans="2:14" x14ac:dyDescent="0.2">
      <c r="B81" s="201" t="s">
        <v>17</v>
      </c>
      <c r="C81" s="203">
        <f>[1]PAY!J7*1</f>
        <v>180000</v>
      </c>
      <c r="D81" s="203">
        <f t="shared" si="36"/>
        <v>360000</v>
      </c>
      <c r="E81" s="203">
        <f t="shared" si="37"/>
        <v>540000</v>
      </c>
      <c r="F81" s="203">
        <f t="shared" si="38"/>
        <v>720000</v>
      </c>
      <c r="G81" s="203">
        <f t="shared" si="39"/>
        <v>900000</v>
      </c>
      <c r="H81" s="203">
        <f t="shared" si="40"/>
        <v>1080000</v>
      </c>
      <c r="I81" s="203">
        <f t="shared" si="41"/>
        <v>1260000</v>
      </c>
      <c r="J81" s="203">
        <f t="shared" si="42"/>
        <v>1440000</v>
      </c>
      <c r="K81" s="203">
        <f t="shared" si="43"/>
        <v>1620000</v>
      </c>
      <c r="L81" s="203">
        <f t="shared" si="44"/>
        <v>1800000</v>
      </c>
      <c r="M81" s="203">
        <f t="shared" si="45"/>
        <v>1980000</v>
      </c>
      <c r="N81" s="203">
        <f t="shared" si="46"/>
        <v>2160000</v>
      </c>
    </row>
    <row r="82" spans="2:14" x14ac:dyDescent="0.2">
      <c r="B82" s="201" t="s">
        <v>18</v>
      </c>
      <c r="C82" s="203">
        <f>[1]PAY!J8*1</f>
        <v>290000</v>
      </c>
      <c r="D82" s="203">
        <f t="shared" si="36"/>
        <v>580000</v>
      </c>
      <c r="E82" s="203">
        <f t="shared" si="37"/>
        <v>870000</v>
      </c>
      <c r="F82" s="203">
        <f t="shared" si="38"/>
        <v>1160000</v>
      </c>
      <c r="G82" s="203">
        <f t="shared" si="39"/>
        <v>1450000</v>
      </c>
      <c r="H82" s="203">
        <f t="shared" si="40"/>
        <v>1740000</v>
      </c>
      <c r="I82" s="203">
        <f t="shared" si="41"/>
        <v>2030000</v>
      </c>
      <c r="J82" s="203">
        <f t="shared" si="42"/>
        <v>2320000</v>
      </c>
      <c r="K82" s="203">
        <f t="shared" si="43"/>
        <v>2610000</v>
      </c>
      <c r="L82" s="203">
        <f t="shared" si="44"/>
        <v>2900000</v>
      </c>
      <c r="M82" s="203">
        <f t="shared" si="45"/>
        <v>3190000</v>
      </c>
      <c r="N82" s="203">
        <f t="shared" si="46"/>
        <v>3480000</v>
      </c>
    </row>
    <row r="83" spans="2:14" x14ac:dyDescent="0.2">
      <c r="B83" s="201" t="s">
        <v>19</v>
      </c>
      <c r="C83" s="203">
        <f>[1]PAY!J9*1</f>
        <v>390000</v>
      </c>
      <c r="D83" s="203">
        <f t="shared" si="36"/>
        <v>780000</v>
      </c>
      <c r="E83" s="203">
        <f t="shared" si="37"/>
        <v>1170000</v>
      </c>
      <c r="F83" s="203">
        <f t="shared" si="38"/>
        <v>1560000</v>
      </c>
      <c r="G83" s="203">
        <f t="shared" si="39"/>
        <v>1950000</v>
      </c>
      <c r="H83" s="203">
        <f t="shared" si="40"/>
        <v>2340000</v>
      </c>
      <c r="I83" s="203">
        <f t="shared" si="41"/>
        <v>2730000</v>
      </c>
      <c r="J83" s="203">
        <f t="shared" si="42"/>
        <v>3120000</v>
      </c>
      <c r="K83" s="203">
        <f t="shared" si="43"/>
        <v>3510000</v>
      </c>
      <c r="L83" s="203">
        <f t="shared" si="44"/>
        <v>3900000</v>
      </c>
      <c r="M83" s="203">
        <f t="shared" si="45"/>
        <v>4290000</v>
      </c>
      <c r="N83" s="203">
        <f t="shared" si="46"/>
        <v>4680000</v>
      </c>
    </row>
    <row r="84" spans="2:14" x14ac:dyDescent="0.2">
      <c r="B84" s="201" t="s">
        <v>20</v>
      </c>
      <c r="C84" s="203">
        <f>[1]PAY!J10*1</f>
        <v>550000</v>
      </c>
      <c r="D84" s="203">
        <f t="shared" si="36"/>
        <v>1100000</v>
      </c>
      <c r="E84" s="203">
        <f t="shared" si="37"/>
        <v>1650000</v>
      </c>
      <c r="F84" s="203">
        <f t="shared" si="38"/>
        <v>2200000</v>
      </c>
      <c r="G84" s="203">
        <f t="shared" si="39"/>
        <v>2750000</v>
      </c>
      <c r="H84" s="203">
        <f t="shared" si="40"/>
        <v>3300000</v>
      </c>
      <c r="I84" s="203">
        <f t="shared" si="41"/>
        <v>3850000</v>
      </c>
      <c r="J84" s="203">
        <f t="shared" si="42"/>
        <v>4400000</v>
      </c>
      <c r="K84" s="203">
        <f t="shared" si="43"/>
        <v>4950000</v>
      </c>
      <c r="L84" s="203">
        <f t="shared" si="44"/>
        <v>5500000</v>
      </c>
      <c r="M84" s="203">
        <f t="shared" si="45"/>
        <v>6050000</v>
      </c>
      <c r="N84" s="203">
        <f t="shared" si="46"/>
        <v>6600000</v>
      </c>
    </row>
    <row r="85" spans="2:14" x14ac:dyDescent="0.2">
      <c r="B85" s="201" t="s">
        <v>21</v>
      </c>
      <c r="C85" s="203">
        <f>[1]PAY!J11*1</f>
        <v>800000</v>
      </c>
      <c r="D85" s="203">
        <f t="shared" si="36"/>
        <v>1600000</v>
      </c>
      <c r="E85" s="203">
        <f t="shared" si="37"/>
        <v>2400000</v>
      </c>
      <c r="F85" s="203">
        <f t="shared" si="38"/>
        <v>3200000</v>
      </c>
      <c r="G85" s="203">
        <f t="shared" si="39"/>
        <v>4000000</v>
      </c>
      <c r="H85" s="203">
        <f t="shared" si="40"/>
        <v>4800000</v>
      </c>
      <c r="I85" s="203">
        <f t="shared" si="41"/>
        <v>5600000</v>
      </c>
      <c r="J85" s="203">
        <f t="shared" si="42"/>
        <v>6400000</v>
      </c>
      <c r="K85" s="203">
        <f t="shared" si="43"/>
        <v>7200000</v>
      </c>
      <c r="L85" s="203">
        <f t="shared" si="44"/>
        <v>8000000</v>
      </c>
      <c r="M85" s="203">
        <f t="shared" si="45"/>
        <v>8800000</v>
      </c>
      <c r="N85" s="203">
        <f t="shared" si="46"/>
        <v>9600000</v>
      </c>
    </row>
    <row r="86" spans="2:14" x14ac:dyDescent="0.2">
      <c r="B86" s="201" t="s">
        <v>22</v>
      </c>
      <c r="C86" s="203">
        <f>[1]PAY!J12*1</f>
        <v>1100000</v>
      </c>
      <c r="D86" s="203">
        <f t="shared" si="36"/>
        <v>2200000</v>
      </c>
      <c r="E86" s="203">
        <f t="shared" si="37"/>
        <v>3300000</v>
      </c>
      <c r="F86" s="203">
        <f t="shared" si="38"/>
        <v>4400000</v>
      </c>
      <c r="G86" s="203">
        <f t="shared" si="39"/>
        <v>5500000</v>
      </c>
      <c r="H86" s="203">
        <f t="shared" si="40"/>
        <v>6600000</v>
      </c>
      <c r="I86" s="203">
        <f t="shared" si="41"/>
        <v>7700000</v>
      </c>
      <c r="J86" s="203">
        <f t="shared" si="42"/>
        <v>8800000</v>
      </c>
      <c r="K86" s="203">
        <f t="shared" si="43"/>
        <v>9900000</v>
      </c>
      <c r="L86" s="203">
        <f t="shared" si="44"/>
        <v>11000000</v>
      </c>
      <c r="M86" s="203">
        <f t="shared" si="45"/>
        <v>12100000</v>
      </c>
      <c r="N86" s="203">
        <f t="shared" si="46"/>
        <v>13200000</v>
      </c>
    </row>
    <row r="87" spans="2:14" x14ac:dyDescent="0.2">
      <c r="B87" s="201" t="s">
        <v>23</v>
      </c>
      <c r="C87" s="203">
        <f>[1]PAY!J13*1</f>
        <v>1500000</v>
      </c>
      <c r="D87" s="203">
        <f t="shared" si="36"/>
        <v>3000000</v>
      </c>
      <c r="E87" s="203">
        <f t="shared" si="37"/>
        <v>4500000</v>
      </c>
      <c r="F87" s="203">
        <f t="shared" si="38"/>
        <v>6000000</v>
      </c>
      <c r="G87" s="203">
        <f t="shared" si="39"/>
        <v>7500000</v>
      </c>
      <c r="H87" s="203">
        <f t="shared" si="40"/>
        <v>9000000</v>
      </c>
      <c r="I87" s="203">
        <f t="shared" si="41"/>
        <v>10500000</v>
      </c>
      <c r="J87" s="203">
        <f t="shared" si="42"/>
        <v>12000000</v>
      </c>
      <c r="K87" s="203">
        <f t="shared" si="43"/>
        <v>13500000</v>
      </c>
      <c r="L87" s="203">
        <f t="shared" si="44"/>
        <v>15000000</v>
      </c>
      <c r="M87" s="203">
        <f t="shared" si="45"/>
        <v>16500000</v>
      </c>
      <c r="N87" s="203">
        <f t="shared" si="46"/>
        <v>18000000</v>
      </c>
    </row>
    <row r="88" spans="2:14" x14ac:dyDescent="0.2">
      <c r="B88" s="201" t="s">
        <v>24</v>
      </c>
      <c r="C88" s="203">
        <f>[1]PAY!J14*1</f>
        <v>1950000</v>
      </c>
      <c r="D88" s="203">
        <f t="shared" si="36"/>
        <v>3900000</v>
      </c>
      <c r="E88" s="203">
        <f t="shared" si="37"/>
        <v>5850000</v>
      </c>
      <c r="F88" s="203">
        <f t="shared" si="38"/>
        <v>7800000</v>
      </c>
      <c r="G88" s="203">
        <f t="shared" si="39"/>
        <v>9750000</v>
      </c>
      <c r="H88" s="203">
        <f t="shared" si="40"/>
        <v>11700000</v>
      </c>
      <c r="I88" s="203">
        <f t="shared" si="41"/>
        <v>13650000</v>
      </c>
      <c r="J88" s="203">
        <f t="shared" si="42"/>
        <v>15600000</v>
      </c>
      <c r="K88" s="203">
        <f t="shared" si="43"/>
        <v>17550000</v>
      </c>
      <c r="L88" s="203">
        <f t="shared" si="44"/>
        <v>19500000</v>
      </c>
      <c r="M88" s="203">
        <f t="shared" si="45"/>
        <v>21450000</v>
      </c>
      <c r="N88" s="203">
        <f t="shared" si="46"/>
        <v>23400000</v>
      </c>
    </row>
    <row r="89" spans="2:14" x14ac:dyDescent="0.2">
      <c r="B89" s="201" t="s">
        <v>25</v>
      </c>
      <c r="C89" s="203">
        <f>[1]PAY!J15*1</f>
        <v>2450000</v>
      </c>
      <c r="D89" s="203">
        <f t="shared" si="36"/>
        <v>4900000</v>
      </c>
      <c r="E89" s="203">
        <f t="shared" si="37"/>
        <v>7350000</v>
      </c>
      <c r="F89" s="203">
        <f t="shared" si="38"/>
        <v>9800000</v>
      </c>
      <c r="G89" s="203">
        <f t="shared" si="39"/>
        <v>12250000</v>
      </c>
      <c r="H89" s="203">
        <f t="shared" si="40"/>
        <v>14700000</v>
      </c>
      <c r="I89" s="203">
        <f t="shared" si="41"/>
        <v>17150000</v>
      </c>
      <c r="J89" s="203">
        <f t="shared" si="42"/>
        <v>19600000</v>
      </c>
      <c r="K89" s="203">
        <f t="shared" si="43"/>
        <v>22050000</v>
      </c>
      <c r="L89" s="203">
        <f t="shared" si="44"/>
        <v>24500000</v>
      </c>
      <c r="M89" s="203">
        <f t="shared" si="45"/>
        <v>26950000</v>
      </c>
      <c r="N89" s="203">
        <f t="shared" si="46"/>
        <v>29400000</v>
      </c>
    </row>
    <row r="92" spans="2:14" x14ac:dyDescent="0.2">
      <c r="B92" s="199" t="s">
        <v>186</v>
      </c>
      <c r="C92" s="239" t="s">
        <v>29</v>
      </c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 t="s">
        <v>30</v>
      </c>
    </row>
    <row r="93" spans="2:14" x14ac:dyDescent="0.2">
      <c r="B93" s="200" t="s">
        <v>2</v>
      </c>
      <c r="C93" s="200" t="s">
        <v>3</v>
      </c>
      <c r="D93" s="200" t="s">
        <v>4</v>
      </c>
      <c r="E93" s="200" t="s">
        <v>5</v>
      </c>
      <c r="F93" s="200" t="s">
        <v>6</v>
      </c>
      <c r="G93" s="200" t="s">
        <v>7</v>
      </c>
      <c r="H93" s="200" t="s">
        <v>8</v>
      </c>
      <c r="I93" s="200" t="s">
        <v>9</v>
      </c>
      <c r="J93" s="200" t="s">
        <v>10</v>
      </c>
      <c r="K93" s="200" t="s">
        <v>11</v>
      </c>
      <c r="L93" s="200" t="s">
        <v>12</v>
      </c>
      <c r="M93" s="200" t="s">
        <v>13</v>
      </c>
      <c r="N93" s="200" t="s">
        <v>14</v>
      </c>
    </row>
    <row r="94" spans="2:14" ht="15" x14ac:dyDescent="0.25">
      <c r="B94" s="201" t="s">
        <v>15</v>
      </c>
      <c r="C94" s="227">
        <f>C64+C79</f>
        <v>365000</v>
      </c>
      <c r="D94" s="227">
        <f t="shared" ref="D94:N104" si="47">D34+D49+D79</f>
        <v>745000</v>
      </c>
      <c r="E94" s="227">
        <f t="shared" si="47"/>
        <v>1140000</v>
      </c>
      <c r="F94" s="227">
        <f t="shared" si="47"/>
        <v>1550000</v>
      </c>
      <c r="G94" s="227">
        <f t="shared" si="47"/>
        <v>1975000</v>
      </c>
      <c r="H94" s="227">
        <f t="shared" si="47"/>
        <v>2415000</v>
      </c>
      <c r="I94" s="227">
        <f t="shared" si="47"/>
        <v>2870000</v>
      </c>
      <c r="J94" s="227">
        <f t="shared" si="47"/>
        <v>3340000</v>
      </c>
      <c r="K94" s="227">
        <f t="shared" si="47"/>
        <v>3825000</v>
      </c>
      <c r="L94" s="227">
        <f t="shared" si="47"/>
        <v>4325000</v>
      </c>
      <c r="M94" s="227">
        <f t="shared" si="47"/>
        <v>4840000</v>
      </c>
      <c r="N94" s="227">
        <f t="shared" si="47"/>
        <v>5370000</v>
      </c>
    </row>
    <row r="95" spans="2:14" ht="15" x14ac:dyDescent="0.25">
      <c r="B95" s="201" t="s">
        <v>16</v>
      </c>
      <c r="C95" s="227">
        <f>C65+C80</f>
        <v>575000</v>
      </c>
      <c r="D95" s="227">
        <f t="shared" si="47"/>
        <v>1175000</v>
      </c>
      <c r="E95" s="227">
        <f t="shared" si="47"/>
        <v>1800000</v>
      </c>
      <c r="F95" s="227">
        <f t="shared" si="47"/>
        <v>2450000</v>
      </c>
      <c r="G95" s="227">
        <f t="shared" si="47"/>
        <v>3125000</v>
      </c>
      <c r="H95" s="227">
        <f t="shared" si="47"/>
        <v>3825000</v>
      </c>
      <c r="I95" s="227">
        <f t="shared" si="47"/>
        <v>4550000</v>
      </c>
      <c r="J95" s="227">
        <f t="shared" si="47"/>
        <v>5300000</v>
      </c>
      <c r="K95" s="227">
        <f t="shared" si="47"/>
        <v>6075000</v>
      </c>
      <c r="L95" s="227">
        <f t="shared" si="47"/>
        <v>6875000</v>
      </c>
      <c r="M95" s="227">
        <f t="shared" si="47"/>
        <v>7700000</v>
      </c>
      <c r="N95" s="227">
        <f t="shared" si="47"/>
        <v>8550000</v>
      </c>
    </row>
    <row r="96" spans="2:14" ht="15" x14ac:dyDescent="0.25">
      <c r="B96" s="201" t="s">
        <v>17</v>
      </c>
      <c r="C96" s="227">
        <f t="shared" ref="C96:C104" si="48">C66+C81</f>
        <v>935000</v>
      </c>
      <c r="D96" s="227">
        <f t="shared" si="47"/>
        <v>1905000</v>
      </c>
      <c r="E96" s="227">
        <f t="shared" si="47"/>
        <v>2910000</v>
      </c>
      <c r="F96" s="227">
        <f t="shared" si="47"/>
        <v>3950000</v>
      </c>
      <c r="G96" s="227">
        <f t="shared" si="47"/>
        <v>5025000</v>
      </c>
      <c r="H96" s="227">
        <f t="shared" si="47"/>
        <v>6135000</v>
      </c>
      <c r="I96" s="227">
        <f t="shared" si="47"/>
        <v>7280000</v>
      </c>
      <c r="J96" s="227">
        <f t="shared" si="47"/>
        <v>8460000</v>
      </c>
      <c r="K96" s="227">
        <f t="shared" si="47"/>
        <v>9675000</v>
      </c>
      <c r="L96" s="227">
        <f t="shared" si="47"/>
        <v>10925000</v>
      </c>
      <c r="M96" s="227">
        <f t="shared" si="47"/>
        <v>12210000</v>
      </c>
      <c r="N96" s="227">
        <f t="shared" si="47"/>
        <v>13530000</v>
      </c>
    </row>
    <row r="97" spans="2:14" ht="15" x14ac:dyDescent="0.25">
      <c r="B97" s="201" t="s">
        <v>18</v>
      </c>
      <c r="C97" s="227">
        <f>C67+C82</f>
        <v>1495000</v>
      </c>
      <c r="D97" s="227">
        <f t="shared" si="47"/>
        <v>3035000</v>
      </c>
      <c r="E97" s="227">
        <f t="shared" si="47"/>
        <v>4620000</v>
      </c>
      <c r="F97" s="227">
        <f t="shared" si="47"/>
        <v>6250000</v>
      </c>
      <c r="G97" s="227">
        <f t="shared" si="47"/>
        <v>7925000</v>
      </c>
      <c r="H97" s="227">
        <f t="shared" si="47"/>
        <v>9645000</v>
      </c>
      <c r="I97" s="227">
        <f t="shared" si="47"/>
        <v>11410000</v>
      </c>
      <c r="J97" s="227">
        <f t="shared" si="47"/>
        <v>13220000</v>
      </c>
      <c r="K97" s="227">
        <f t="shared" si="47"/>
        <v>15075000</v>
      </c>
      <c r="L97" s="227">
        <f t="shared" si="47"/>
        <v>16975000</v>
      </c>
      <c r="M97" s="227">
        <f t="shared" si="47"/>
        <v>18920000</v>
      </c>
      <c r="N97" s="227">
        <f t="shared" si="47"/>
        <v>20910000</v>
      </c>
    </row>
    <row r="98" spans="2:14" ht="15" x14ac:dyDescent="0.25">
      <c r="B98" s="201" t="s">
        <v>19</v>
      </c>
      <c r="C98" s="227">
        <f>C68+C83</f>
        <v>2005000</v>
      </c>
      <c r="D98" s="227">
        <f t="shared" si="47"/>
        <v>4065000</v>
      </c>
      <c r="E98" s="227">
        <f t="shared" si="47"/>
        <v>6180000</v>
      </c>
      <c r="F98" s="227">
        <f t="shared" si="47"/>
        <v>8350000</v>
      </c>
      <c r="G98" s="227">
        <f t="shared" si="47"/>
        <v>10575000</v>
      </c>
      <c r="H98" s="227">
        <f t="shared" si="47"/>
        <v>12855000</v>
      </c>
      <c r="I98" s="227">
        <f t="shared" si="47"/>
        <v>15190000</v>
      </c>
      <c r="J98" s="227">
        <f t="shared" si="47"/>
        <v>17580000</v>
      </c>
      <c r="K98" s="227">
        <f t="shared" si="47"/>
        <v>20025000</v>
      </c>
      <c r="L98" s="227">
        <f t="shared" si="47"/>
        <v>22525000</v>
      </c>
      <c r="M98" s="227">
        <f t="shared" si="47"/>
        <v>25080000</v>
      </c>
      <c r="N98" s="227">
        <f t="shared" si="47"/>
        <v>27690000</v>
      </c>
    </row>
    <row r="99" spans="2:14" ht="15" x14ac:dyDescent="0.25">
      <c r="B99" s="201" t="s">
        <v>20</v>
      </c>
      <c r="C99" s="227">
        <f t="shared" si="48"/>
        <v>2815000</v>
      </c>
      <c r="D99" s="227">
        <f t="shared" si="47"/>
        <v>5695000</v>
      </c>
      <c r="E99" s="227">
        <f t="shared" si="47"/>
        <v>8640000</v>
      </c>
      <c r="F99" s="227">
        <f t="shared" si="47"/>
        <v>11650000</v>
      </c>
      <c r="G99" s="227">
        <f t="shared" si="47"/>
        <v>14725000</v>
      </c>
      <c r="H99" s="227">
        <f t="shared" si="47"/>
        <v>17865000</v>
      </c>
      <c r="I99" s="227">
        <f t="shared" si="47"/>
        <v>21070000</v>
      </c>
      <c r="J99" s="227">
        <f t="shared" si="47"/>
        <v>24340000</v>
      </c>
      <c r="K99" s="227">
        <f t="shared" si="47"/>
        <v>27675000</v>
      </c>
      <c r="L99" s="227">
        <f t="shared" si="47"/>
        <v>31075000</v>
      </c>
      <c r="M99" s="227">
        <f t="shared" si="47"/>
        <v>34540000</v>
      </c>
      <c r="N99" s="227">
        <f t="shared" si="47"/>
        <v>38070000</v>
      </c>
    </row>
    <row r="100" spans="2:14" ht="15" x14ac:dyDescent="0.25">
      <c r="B100" s="201" t="s">
        <v>21</v>
      </c>
      <c r="C100" s="227">
        <f t="shared" si="48"/>
        <v>4075000</v>
      </c>
      <c r="D100" s="227">
        <f t="shared" si="47"/>
        <v>8225000</v>
      </c>
      <c r="E100" s="227">
        <f t="shared" si="47"/>
        <v>12450000</v>
      </c>
      <c r="F100" s="227">
        <f t="shared" si="47"/>
        <v>16750000</v>
      </c>
      <c r="G100" s="227">
        <f t="shared" si="47"/>
        <v>21125000</v>
      </c>
      <c r="H100" s="227">
        <f t="shared" si="47"/>
        <v>25575000</v>
      </c>
      <c r="I100" s="227">
        <f t="shared" si="47"/>
        <v>30100000</v>
      </c>
      <c r="J100" s="227">
        <f t="shared" si="47"/>
        <v>34700000</v>
      </c>
      <c r="K100" s="227">
        <f t="shared" si="47"/>
        <v>39375000</v>
      </c>
      <c r="L100" s="227">
        <f t="shared" si="47"/>
        <v>44125000</v>
      </c>
      <c r="M100" s="227">
        <f t="shared" si="47"/>
        <v>48950000</v>
      </c>
      <c r="N100" s="227">
        <f t="shared" si="47"/>
        <v>53850000</v>
      </c>
    </row>
    <row r="101" spans="2:14" ht="15" x14ac:dyDescent="0.25">
      <c r="B101" s="201" t="s">
        <v>22</v>
      </c>
      <c r="C101" s="230">
        <f t="shared" si="48"/>
        <v>5585000</v>
      </c>
      <c r="D101" s="230">
        <f t="shared" si="47"/>
        <v>11255000</v>
      </c>
      <c r="E101" s="230">
        <f t="shared" si="47"/>
        <v>17010000</v>
      </c>
      <c r="F101" s="230">
        <f t="shared" si="47"/>
        <v>22850000</v>
      </c>
      <c r="G101" s="230">
        <f t="shared" si="47"/>
        <v>28775000</v>
      </c>
      <c r="H101" s="230">
        <f t="shared" si="47"/>
        <v>34785000</v>
      </c>
      <c r="I101" s="230">
        <f t="shared" si="47"/>
        <v>40880000</v>
      </c>
      <c r="J101" s="230">
        <f t="shared" si="47"/>
        <v>47060000</v>
      </c>
      <c r="K101" s="230">
        <f t="shared" si="47"/>
        <v>53325000</v>
      </c>
      <c r="L101" s="230">
        <f t="shared" si="47"/>
        <v>59675000</v>
      </c>
      <c r="M101" s="230">
        <f t="shared" si="47"/>
        <v>66110000</v>
      </c>
      <c r="N101" s="230">
        <f t="shared" si="47"/>
        <v>72630000</v>
      </c>
    </row>
    <row r="102" spans="2:14" ht="15" x14ac:dyDescent="0.25">
      <c r="B102" s="201" t="s">
        <v>23</v>
      </c>
      <c r="C102" s="230">
        <f t="shared" si="48"/>
        <v>7595000</v>
      </c>
      <c r="D102" s="230">
        <f t="shared" si="47"/>
        <v>15285000</v>
      </c>
      <c r="E102" s="230">
        <f t="shared" si="47"/>
        <v>23070000</v>
      </c>
      <c r="F102" s="230">
        <f t="shared" si="47"/>
        <v>30950000</v>
      </c>
      <c r="G102" s="230">
        <f t="shared" si="47"/>
        <v>38925000</v>
      </c>
      <c r="H102" s="230">
        <f t="shared" si="47"/>
        <v>46995000</v>
      </c>
      <c r="I102" s="230">
        <f t="shared" si="47"/>
        <v>55160000</v>
      </c>
      <c r="J102" s="230">
        <f t="shared" si="47"/>
        <v>63420000</v>
      </c>
      <c r="K102" s="230">
        <f t="shared" si="47"/>
        <v>71775000</v>
      </c>
      <c r="L102" s="230">
        <f t="shared" si="47"/>
        <v>80225000</v>
      </c>
      <c r="M102" s="230">
        <f t="shared" si="47"/>
        <v>88770000</v>
      </c>
      <c r="N102" s="230">
        <f t="shared" si="47"/>
        <v>97410000</v>
      </c>
    </row>
    <row r="103" spans="2:14" ht="15" x14ac:dyDescent="0.25">
      <c r="B103" s="201" t="s">
        <v>24</v>
      </c>
      <c r="C103" s="230">
        <f t="shared" si="48"/>
        <v>9855000</v>
      </c>
      <c r="D103" s="230">
        <f t="shared" si="47"/>
        <v>19815000</v>
      </c>
      <c r="E103" s="230">
        <f t="shared" si="47"/>
        <v>29880000</v>
      </c>
      <c r="F103" s="230">
        <f t="shared" si="47"/>
        <v>40050000</v>
      </c>
      <c r="G103" s="230">
        <f t="shared" si="47"/>
        <v>50325000</v>
      </c>
      <c r="H103" s="230">
        <f t="shared" si="47"/>
        <v>60705000</v>
      </c>
      <c r="I103" s="230">
        <f t="shared" si="47"/>
        <v>71190000</v>
      </c>
      <c r="J103" s="230">
        <f t="shared" si="47"/>
        <v>81780000</v>
      </c>
      <c r="K103" s="230">
        <f t="shared" si="47"/>
        <v>92475000</v>
      </c>
      <c r="L103" s="230">
        <f t="shared" si="47"/>
        <v>103275000</v>
      </c>
      <c r="M103" s="230">
        <f t="shared" si="47"/>
        <v>114180000</v>
      </c>
      <c r="N103" s="230">
        <f t="shared" si="47"/>
        <v>125190000</v>
      </c>
    </row>
    <row r="104" spans="2:14" ht="15" x14ac:dyDescent="0.25">
      <c r="B104" s="201" t="s">
        <v>25</v>
      </c>
      <c r="C104" s="230">
        <f t="shared" si="48"/>
        <v>12365000</v>
      </c>
      <c r="D104" s="230">
        <f t="shared" si="47"/>
        <v>24845000</v>
      </c>
      <c r="E104" s="230">
        <f t="shared" si="47"/>
        <v>37440000</v>
      </c>
      <c r="F104" s="230">
        <f t="shared" si="47"/>
        <v>50150000</v>
      </c>
      <c r="G104" s="230">
        <f t="shared" si="47"/>
        <v>62975000</v>
      </c>
      <c r="H104" s="230">
        <f t="shared" si="47"/>
        <v>75915000</v>
      </c>
      <c r="I104" s="230">
        <f t="shared" si="47"/>
        <v>88970000</v>
      </c>
      <c r="J104" s="230">
        <f t="shared" si="47"/>
        <v>102140000</v>
      </c>
      <c r="K104" s="230">
        <f t="shared" si="47"/>
        <v>115425000</v>
      </c>
      <c r="L104" s="230">
        <f t="shared" si="47"/>
        <v>128825000</v>
      </c>
      <c r="M104" s="230">
        <f t="shared" si="47"/>
        <v>142340000</v>
      </c>
      <c r="N104" s="230">
        <f t="shared" si="47"/>
        <v>155970000</v>
      </c>
    </row>
    <row r="107" spans="2:14" x14ac:dyDescent="0.2">
      <c r="B107" s="199" t="s">
        <v>186</v>
      </c>
      <c r="C107" s="239" t="s">
        <v>32</v>
      </c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</row>
    <row r="108" spans="2:14" x14ac:dyDescent="0.2">
      <c r="B108" s="204">
        <v>0.7</v>
      </c>
      <c r="C108" s="200" t="s">
        <v>3</v>
      </c>
      <c r="D108" s="200" t="s">
        <v>4</v>
      </c>
      <c r="E108" s="200" t="s">
        <v>5</v>
      </c>
      <c r="F108" s="200" t="s">
        <v>6</v>
      </c>
      <c r="G108" s="200" t="s">
        <v>7</v>
      </c>
      <c r="H108" s="200" t="s">
        <v>8</v>
      </c>
      <c r="I108" s="200" t="s">
        <v>9</v>
      </c>
      <c r="J108" s="200" t="s">
        <v>10</v>
      </c>
      <c r="K108" s="200" t="s">
        <v>11</v>
      </c>
      <c r="L108" s="200" t="s">
        <v>12</v>
      </c>
      <c r="M108" s="200" t="s">
        <v>13</v>
      </c>
      <c r="N108" s="200" t="s">
        <v>14</v>
      </c>
    </row>
    <row r="109" spans="2:14" ht="15" x14ac:dyDescent="0.25">
      <c r="B109" s="201" t="s">
        <v>15</v>
      </c>
      <c r="C109" s="227">
        <f>$B$108*C94</f>
        <v>255499.99999999997</v>
      </c>
      <c r="D109" s="227">
        <f>$B$108*D94</f>
        <v>521499.99999999994</v>
      </c>
      <c r="E109" s="227">
        <f>$B$108*E94</f>
        <v>798000</v>
      </c>
      <c r="F109" s="227">
        <f t="shared" ref="F109:N109" si="49">$B$108*F94</f>
        <v>1085000</v>
      </c>
      <c r="G109" s="227">
        <f t="shared" si="49"/>
        <v>1382500</v>
      </c>
      <c r="H109" s="227">
        <f t="shared" si="49"/>
        <v>1690500</v>
      </c>
      <c r="I109" s="227">
        <f t="shared" si="49"/>
        <v>2008999.9999999998</v>
      </c>
      <c r="J109" s="227">
        <f t="shared" si="49"/>
        <v>2338000</v>
      </c>
      <c r="K109" s="227">
        <f t="shared" si="49"/>
        <v>2677500</v>
      </c>
      <c r="L109" s="227">
        <f t="shared" si="49"/>
        <v>3027500</v>
      </c>
      <c r="M109" s="227">
        <f t="shared" si="49"/>
        <v>3388000</v>
      </c>
      <c r="N109" s="227">
        <f t="shared" si="49"/>
        <v>3758999.9999999995</v>
      </c>
    </row>
    <row r="110" spans="2:14" ht="15" x14ac:dyDescent="0.25">
      <c r="B110" s="201" t="s">
        <v>16</v>
      </c>
      <c r="C110" s="227">
        <f>$B$108*C95</f>
        <v>402500</v>
      </c>
      <c r="D110" s="227">
        <f t="shared" ref="C110:N119" si="50">$B$108*D95</f>
        <v>822500</v>
      </c>
      <c r="E110" s="227">
        <f t="shared" si="50"/>
        <v>1260000</v>
      </c>
      <c r="F110" s="227">
        <f t="shared" si="50"/>
        <v>1715000</v>
      </c>
      <c r="G110" s="227">
        <f t="shared" si="50"/>
        <v>2187500</v>
      </c>
      <c r="H110" s="227">
        <f t="shared" si="50"/>
        <v>2677500</v>
      </c>
      <c r="I110" s="227">
        <f t="shared" si="50"/>
        <v>3185000</v>
      </c>
      <c r="J110" s="227">
        <f t="shared" si="50"/>
        <v>3709999.9999999995</v>
      </c>
      <c r="K110" s="227">
        <f t="shared" si="50"/>
        <v>4252500</v>
      </c>
      <c r="L110" s="227">
        <f t="shared" si="50"/>
        <v>4812500</v>
      </c>
      <c r="M110" s="227">
        <f t="shared" si="50"/>
        <v>5390000</v>
      </c>
      <c r="N110" s="227">
        <f t="shared" si="50"/>
        <v>5985000</v>
      </c>
    </row>
    <row r="111" spans="2:14" ht="15" x14ac:dyDescent="0.25">
      <c r="B111" s="201" t="s">
        <v>17</v>
      </c>
      <c r="C111" s="227">
        <f>$B$108*C96</f>
        <v>654500</v>
      </c>
      <c r="D111" s="227">
        <f t="shared" si="50"/>
        <v>1333500</v>
      </c>
      <c r="E111" s="227">
        <f t="shared" si="50"/>
        <v>2036999.9999999998</v>
      </c>
      <c r="F111" s="227">
        <f t="shared" si="50"/>
        <v>2765000</v>
      </c>
      <c r="G111" s="227">
        <f t="shared" si="50"/>
        <v>3517500</v>
      </c>
      <c r="H111" s="227">
        <f t="shared" si="50"/>
        <v>4294500</v>
      </c>
      <c r="I111" s="227">
        <f t="shared" si="50"/>
        <v>5096000</v>
      </c>
      <c r="J111" s="227">
        <f t="shared" si="50"/>
        <v>5922000</v>
      </c>
      <c r="K111" s="227">
        <f t="shared" si="50"/>
        <v>6772500</v>
      </c>
      <c r="L111" s="227">
        <f t="shared" si="50"/>
        <v>7647499.9999999991</v>
      </c>
      <c r="M111" s="227">
        <f t="shared" si="50"/>
        <v>8547000</v>
      </c>
      <c r="N111" s="227">
        <f t="shared" si="50"/>
        <v>9471000</v>
      </c>
    </row>
    <row r="112" spans="2:14" ht="15" x14ac:dyDescent="0.25">
      <c r="B112" s="201" t="s">
        <v>18</v>
      </c>
      <c r="C112" s="227">
        <f>$B$108*C97</f>
        <v>1046499.9999999999</v>
      </c>
      <c r="D112" s="227">
        <f t="shared" si="50"/>
        <v>2124500</v>
      </c>
      <c r="E112" s="227">
        <f t="shared" si="50"/>
        <v>3234000</v>
      </c>
      <c r="F112" s="227">
        <f t="shared" si="50"/>
        <v>4375000</v>
      </c>
      <c r="G112" s="227">
        <f t="shared" si="50"/>
        <v>5547500</v>
      </c>
      <c r="H112" s="227">
        <f t="shared" si="50"/>
        <v>6751500</v>
      </c>
      <c r="I112" s="227">
        <f t="shared" si="50"/>
        <v>7986999.9999999991</v>
      </c>
      <c r="J112" s="227">
        <f t="shared" si="50"/>
        <v>9254000</v>
      </c>
      <c r="K112" s="227">
        <f t="shared" si="50"/>
        <v>10552500</v>
      </c>
      <c r="L112" s="227">
        <f t="shared" si="50"/>
        <v>11882500</v>
      </c>
      <c r="M112" s="227">
        <f t="shared" si="50"/>
        <v>13244000</v>
      </c>
      <c r="N112" s="227">
        <f t="shared" si="50"/>
        <v>14637000</v>
      </c>
    </row>
    <row r="113" spans="2:14" ht="15" x14ac:dyDescent="0.25">
      <c r="B113" s="201" t="s">
        <v>19</v>
      </c>
      <c r="C113" s="227">
        <f t="shared" si="50"/>
        <v>1403500</v>
      </c>
      <c r="D113" s="227">
        <f t="shared" si="50"/>
        <v>2845500</v>
      </c>
      <c r="E113" s="227">
        <f t="shared" si="50"/>
        <v>4326000</v>
      </c>
      <c r="F113" s="227">
        <f t="shared" si="50"/>
        <v>5845000</v>
      </c>
      <c r="G113" s="227">
        <f t="shared" si="50"/>
        <v>7402499.9999999991</v>
      </c>
      <c r="H113" s="227">
        <f t="shared" si="50"/>
        <v>8998500</v>
      </c>
      <c r="I113" s="227">
        <f t="shared" si="50"/>
        <v>10633000</v>
      </c>
      <c r="J113" s="227">
        <f t="shared" si="50"/>
        <v>12306000</v>
      </c>
      <c r="K113" s="227">
        <f t="shared" si="50"/>
        <v>14017500</v>
      </c>
      <c r="L113" s="227">
        <f t="shared" si="50"/>
        <v>15767499.999999998</v>
      </c>
      <c r="M113" s="227">
        <f t="shared" si="50"/>
        <v>17556000</v>
      </c>
      <c r="N113" s="227">
        <f t="shared" si="50"/>
        <v>19383000</v>
      </c>
    </row>
    <row r="114" spans="2:14" ht="15" x14ac:dyDescent="0.25">
      <c r="B114" s="201" t="s">
        <v>20</v>
      </c>
      <c r="C114" s="227">
        <f t="shared" si="50"/>
        <v>1970499.9999999998</v>
      </c>
      <c r="D114" s="227">
        <f t="shared" si="50"/>
        <v>3986499.9999999995</v>
      </c>
      <c r="E114" s="227">
        <f t="shared" si="50"/>
        <v>6048000</v>
      </c>
      <c r="F114" s="227">
        <f t="shared" si="50"/>
        <v>8154999.9999999991</v>
      </c>
      <c r="G114" s="227">
        <f t="shared" si="50"/>
        <v>10307500</v>
      </c>
      <c r="H114" s="227">
        <f t="shared" si="50"/>
        <v>12505500</v>
      </c>
      <c r="I114" s="227">
        <f t="shared" si="50"/>
        <v>14748999.999999998</v>
      </c>
      <c r="J114" s="227">
        <f t="shared" si="50"/>
        <v>17038000</v>
      </c>
      <c r="K114" s="227">
        <f t="shared" si="50"/>
        <v>19372500</v>
      </c>
      <c r="L114" s="227">
        <f t="shared" si="50"/>
        <v>21752500</v>
      </c>
      <c r="M114" s="227">
        <f t="shared" si="50"/>
        <v>24178000</v>
      </c>
      <c r="N114" s="227">
        <f t="shared" si="50"/>
        <v>26649000</v>
      </c>
    </row>
    <row r="115" spans="2:14" ht="15" x14ac:dyDescent="0.25">
      <c r="B115" s="201" t="s">
        <v>21</v>
      </c>
      <c r="C115" s="227">
        <f t="shared" si="50"/>
        <v>2852500</v>
      </c>
      <c r="D115" s="227">
        <f t="shared" si="50"/>
        <v>5757500</v>
      </c>
      <c r="E115" s="227">
        <f t="shared" si="50"/>
        <v>8715000</v>
      </c>
      <c r="F115" s="227">
        <f t="shared" si="50"/>
        <v>11725000</v>
      </c>
      <c r="G115" s="227">
        <f t="shared" si="50"/>
        <v>14787499.999999998</v>
      </c>
      <c r="H115" s="227">
        <f t="shared" si="50"/>
        <v>17902500</v>
      </c>
      <c r="I115" s="227">
        <f t="shared" si="50"/>
        <v>21070000</v>
      </c>
      <c r="J115" s="227">
        <f t="shared" si="50"/>
        <v>24290000</v>
      </c>
      <c r="K115" s="227">
        <f t="shared" si="50"/>
        <v>27562500</v>
      </c>
      <c r="L115" s="227">
        <f t="shared" si="50"/>
        <v>30887499.999999996</v>
      </c>
      <c r="M115" s="227">
        <f t="shared" si="50"/>
        <v>34265000</v>
      </c>
      <c r="N115" s="227">
        <f t="shared" si="50"/>
        <v>37695000</v>
      </c>
    </row>
    <row r="116" spans="2:14" ht="15" x14ac:dyDescent="0.25">
      <c r="B116" s="201" t="s">
        <v>22</v>
      </c>
      <c r="C116" s="230">
        <f t="shared" si="50"/>
        <v>3909499.9999999995</v>
      </c>
      <c r="D116" s="230">
        <f t="shared" si="50"/>
        <v>7878499.9999999991</v>
      </c>
      <c r="E116" s="230">
        <f t="shared" si="50"/>
        <v>11907000</v>
      </c>
      <c r="F116" s="230">
        <f t="shared" si="50"/>
        <v>15994999.999999998</v>
      </c>
      <c r="G116" s="230">
        <f t="shared" si="50"/>
        <v>20142500</v>
      </c>
      <c r="H116" s="230">
        <f t="shared" si="50"/>
        <v>24349500</v>
      </c>
      <c r="I116" s="230">
        <f t="shared" si="50"/>
        <v>28616000</v>
      </c>
      <c r="J116" s="230">
        <f t="shared" si="50"/>
        <v>32941999.999999996</v>
      </c>
      <c r="K116" s="230">
        <f t="shared" si="50"/>
        <v>37327500</v>
      </c>
      <c r="L116" s="230">
        <f t="shared" si="50"/>
        <v>41772500</v>
      </c>
      <c r="M116" s="230">
        <f t="shared" si="50"/>
        <v>46277000</v>
      </c>
      <c r="N116" s="230">
        <f t="shared" si="50"/>
        <v>50841000</v>
      </c>
    </row>
    <row r="117" spans="2:14" ht="15" x14ac:dyDescent="0.25">
      <c r="B117" s="201" t="s">
        <v>23</v>
      </c>
      <c r="C117" s="230">
        <f t="shared" si="50"/>
        <v>5316500</v>
      </c>
      <c r="D117" s="230">
        <f t="shared" si="50"/>
        <v>10699500</v>
      </c>
      <c r="E117" s="230">
        <f t="shared" si="50"/>
        <v>16148999.999999998</v>
      </c>
      <c r="F117" s="230">
        <f t="shared" si="50"/>
        <v>21665000</v>
      </c>
      <c r="G117" s="230">
        <f t="shared" si="50"/>
        <v>27247500</v>
      </c>
      <c r="H117" s="230">
        <f t="shared" si="50"/>
        <v>32896499.999999996</v>
      </c>
      <c r="I117" s="230">
        <f t="shared" si="50"/>
        <v>38612000</v>
      </c>
      <c r="J117" s="230">
        <f t="shared" si="50"/>
        <v>44394000</v>
      </c>
      <c r="K117" s="230">
        <f t="shared" si="50"/>
        <v>50242500</v>
      </c>
      <c r="L117" s="230">
        <f t="shared" si="50"/>
        <v>56157500</v>
      </c>
      <c r="M117" s="230">
        <f t="shared" si="50"/>
        <v>62138999.999999993</v>
      </c>
      <c r="N117" s="230">
        <f t="shared" si="50"/>
        <v>68187000</v>
      </c>
    </row>
    <row r="118" spans="2:14" ht="15" x14ac:dyDescent="0.25">
      <c r="B118" s="201" t="s">
        <v>24</v>
      </c>
      <c r="C118" s="230">
        <f t="shared" si="50"/>
        <v>6898500</v>
      </c>
      <c r="D118" s="230">
        <f t="shared" si="50"/>
        <v>13870500</v>
      </c>
      <c r="E118" s="230">
        <f t="shared" si="50"/>
        <v>20916000</v>
      </c>
      <c r="F118" s="230">
        <f t="shared" si="50"/>
        <v>28035000</v>
      </c>
      <c r="G118" s="230">
        <f t="shared" si="50"/>
        <v>35227500</v>
      </c>
      <c r="H118" s="230">
        <f t="shared" si="50"/>
        <v>42493500</v>
      </c>
      <c r="I118" s="230">
        <f t="shared" si="50"/>
        <v>49833000</v>
      </c>
      <c r="J118" s="230">
        <f t="shared" si="50"/>
        <v>57246000</v>
      </c>
      <c r="K118" s="230">
        <f t="shared" si="50"/>
        <v>64732499.999999993</v>
      </c>
      <c r="L118" s="230">
        <f t="shared" si="50"/>
        <v>72292500</v>
      </c>
      <c r="M118" s="230">
        <f t="shared" si="50"/>
        <v>79926000</v>
      </c>
      <c r="N118" s="230">
        <f t="shared" si="50"/>
        <v>87633000</v>
      </c>
    </row>
    <row r="119" spans="2:14" ht="15" x14ac:dyDescent="0.25">
      <c r="B119" s="201" t="s">
        <v>25</v>
      </c>
      <c r="C119" s="230">
        <f t="shared" si="50"/>
        <v>8655500</v>
      </c>
      <c r="D119" s="230">
        <f t="shared" si="50"/>
        <v>17391500</v>
      </c>
      <c r="E119" s="230">
        <f t="shared" si="50"/>
        <v>26208000</v>
      </c>
      <c r="F119" s="230">
        <f t="shared" si="50"/>
        <v>35105000</v>
      </c>
      <c r="G119" s="230">
        <f t="shared" si="50"/>
        <v>44082500</v>
      </c>
      <c r="H119" s="230">
        <f t="shared" si="50"/>
        <v>53140500</v>
      </c>
      <c r="I119" s="230">
        <f t="shared" si="50"/>
        <v>62278999.999999993</v>
      </c>
      <c r="J119" s="230">
        <f t="shared" si="50"/>
        <v>71498000</v>
      </c>
      <c r="K119" s="230">
        <f t="shared" si="50"/>
        <v>80797500</v>
      </c>
      <c r="L119" s="230">
        <f t="shared" si="50"/>
        <v>90177500</v>
      </c>
      <c r="M119" s="230">
        <f t="shared" si="50"/>
        <v>99638000</v>
      </c>
      <c r="N119" s="230">
        <f t="shared" si="50"/>
        <v>109179000</v>
      </c>
    </row>
    <row r="135" spans="2:14" ht="13.5" x14ac:dyDescent="0.25">
      <c r="B135" s="205" t="s">
        <v>15</v>
      </c>
      <c r="C135" s="206" t="s">
        <v>33</v>
      </c>
      <c r="D135" s="206" t="s">
        <v>34</v>
      </c>
      <c r="E135" s="206" t="s">
        <v>35</v>
      </c>
      <c r="F135" s="206" t="s">
        <v>36</v>
      </c>
      <c r="G135" s="206" t="s">
        <v>37</v>
      </c>
      <c r="H135" s="206" t="s">
        <v>38</v>
      </c>
      <c r="I135" s="206" t="s">
        <v>39</v>
      </c>
      <c r="J135" s="206" t="s">
        <v>40</v>
      </c>
      <c r="K135" s="206" t="s">
        <v>41</v>
      </c>
      <c r="L135" s="206" t="s">
        <v>42</v>
      </c>
      <c r="M135" s="206" t="s">
        <v>43</v>
      </c>
      <c r="N135" s="206" t="s">
        <v>44</v>
      </c>
    </row>
    <row r="136" spans="2:14" ht="13.5" x14ac:dyDescent="0.25">
      <c r="B136" s="240" t="s">
        <v>45</v>
      </c>
      <c r="C136" s="207">
        <v>15000</v>
      </c>
      <c r="D136" s="207">
        <f t="shared" ref="D136:N141" si="51">C136</f>
        <v>15000</v>
      </c>
      <c r="E136" s="207">
        <f t="shared" si="51"/>
        <v>15000</v>
      </c>
      <c r="F136" s="207">
        <f t="shared" si="51"/>
        <v>15000</v>
      </c>
      <c r="G136" s="207">
        <f t="shared" si="51"/>
        <v>15000</v>
      </c>
      <c r="H136" s="207">
        <f t="shared" si="51"/>
        <v>15000</v>
      </c>
      <c r="I136" s="207">
        <f t="shared" si="51"/>
        <v>15000</v>
      </c>
      <c r="J136" s="207">
        <f t="shared" si="51"/>
        <v>15000</v>
      </c>
      <c r="K136" s="207">
        <f t="shared" si="51"/>
        <v>15000</v>
      </c>
      <c r="L136" s="207">
        <f t="shared" si="51"/>
        <v>15000</v>
      </c>
      <c r="M136" s="207">
        <f t="shared" si="51"/>
        <v>15000</v>
      </c>
      <c r="N136" s="207">
        <f t="shared" si="51"/>
        <v>15000</v>
      </c>
    </row>
    <row r="137" spans="2:14" ht="13.5" x14ac:dyDescent="0.25">
      <c r="B137" s="240"/>
      <c r="C137" s="208"/>
      <c r="D137" s="209">
        <f>D136</f>
        <v>15000</v>
      </c>
      <c r="E137" s="207">
        <f t="shared" si="51"/>
        <v>15000</v>
      </c>
      <c r="F137" s="207">
        <f t="shared" si="51"/>
        <v>15000</v>
      </c>
      <c r="G137" s="207">
        <f t="shared" si="51"/>
        <v>15000</v>
      </c>
      <c r="H137" s="207">
        <f t="shared" si="51"/>
        <v>15000</v>
      </c>
      <c r="I137" s="207">
        <f t="shared" si="51"/>
        <v>15000</v>
      </c>
      <c r="J137" s="207">
        <f t="shared" si="51"/>
        <v>15000</v>
      </c>
      <c r="K137" s="207">
        <f t="shared" si="51"/>
        <v>15000</v>
      </c>
      <c r="L137" s="207">
        <f t="shared" si="51"/>
        <v>15000</v>
      </c>
      <c r="M137" s="207">
        <f t="shared" si="51"/>
        <v>15000</v>
      </c>
      <c r="N137" s="207">
        <f t="shared" si="51"/>
        <v>15000</v>
      </c>
    </row>
    <row r="138" spans="2:14" ht="13.5" x14ac:dyDescent="0.25">
      <c r="B138" s="240"/>
      <c r="C138" s="208"/>
      <c r="D138" s="208"/>
      <c r="E138" s="209">
        <f>E137</f>
        <v>15000</v>
      </c>
      <c r="F138" s="207">
        <f t="shared" si="51"/>
        <v>15000</v>
      </c>
      <c r="G138" s="207">
        <f t="shared" si="51"/>
        <v>15000</v>
      </c>
      <c r="H138" s="207">
        <f t="shared" si="51"/>
        <v>15000</v>
      </c>
      <c r="I138" s="207">
        <f t="shared" si="51"/>
        <v>15000</v>
      </c>
      <c r="J138" s="207">
        <f t="shared" si="51"/>
        <v>15000</v>
      </c>
      <c r="K138" s="207">
        <f t="shared" si="51"/>
        <v>15000</v>
      </c>
      <c r="L138" s="207">
        <f t="shared" si="51"/>
        <v>15000</v>
      </c>
      <c r="M138" s="207">
        <f t="shared" si="51"/>
        <v>15000</v>
      </c>
      <c r="N138" s="207">
        <f t="shared" si="51"/>
        <v>15000</v>
      </c>
    </row>
    <row r="139" spans="2:14" ht="13.5" x14ac:dyDescent="0.25">
      <c r="B139" s="240"/>
      <c r="C139" s="208"/>
      <c r="D139" s="208"/>
      <c r="E139" s="208"/>
      <c r="F139" s="210">
        <f>F138</f>
        <v>15000</v>
      </c>
      <c r="G139" s="207">
        <f t="shared" si="51"/>
        <v>15000</v>
      </c>
      <c r="H139" s="211">
        <f t="shared" si="51"/>
        <v>15000</v>
      </c>
      <c r="I139" s="207">
        <f t="shared" si="51"/>
        <v>15000</v>
      </c>
      <c r="J139" s="207">
        <f t="shared" si="51"/>
        <v>15000</v>
      </c>
      <c r="K139" s="207">
        <f t="shared" si="51"/>
        <v>15000</v>
      </c>
      <c r="L139" s="207">
        <f t="shared" si="51"/>
        <v>15000</v>
      </c>
      <c r="M139" s="207">
        <f t="shared" si="51"/>
        <v>15000</v>
      </c>
      <c r="N139" s="207">
        <f t="shared" si="51"/>
        <v>15000</v>
      </c>
    </row>
    <row r="140" spans="2:14" ht="13.5" x14ac:dyDescent="0.25">
      <c r="B140" s="240"/>
      <c r="C140" s="208"/>
      <c r="D140" s="208"/>
      <c r="E140" s="208"/>
      <c r="F140" s="208"/>
      <c r="G140" s="207">
        <f>G139</f>
        <v>15000</v>
      </c>
      <c r="H140" s="211">
        <f t="shared" si="51"/>
        <v>15000</v>
      </c>
      <c r="I140" s="207">
        <f t="shared" si="51"/>
        <v>15000</v>
      </c>
      <c r="J140" s="207">
        <f t="shared" si="51"/>
        <v>15000</v>
      </c>
      <c r="K140" s="207">
        <f t="shared" si="51"/>
        <v>15000</v>
      </c>
      <c r="L140" s="207">
        <f t="shared" si="51"/>
        <v>15000</v>
      </c>
      <c r="M140" s="207">
        <f t="shared" si="51"/>
        <v>15000</v>
      </c>
      <c r="N140" s="207">
        <f t="shared" si="51"/>
        <v>15000</v>
      </c>
    </row>
    <row r="141" spans="2:14" ht="13.5" x14ac:dyDescent="0.25">
      <c r="B141" s="240"/>
      <c r="C141" s="208"/>
      <c r="D141" s="208"/>
      <c r="E141" s="208"/>
      <c r="F141" s="208"/>
      <c r="G141" s="208"/>
      <c r="H141" s="209">
        <f>H140</f>
        <v>15000</v>
      </c>
      <c r="I141" s="207">
        <f t="shared" si="51"/>
        <v>15000</v>
      </c>
      <c r="J141" s="207">
        <f t="shared" si="51"/>
        <v>15000</v>
      </c>
      <c r="K141" s="207">
        <f t="shared" si="51"/>
        <v>15000</v>
      </c>
      <c r="L141" s="207">
        <f t="shared" si="51"/>
        <v>15000</v>
      </c>
      <c r="M141" s="207">
        <f t="shared" si="51"/>
        <v>15000</v>
      </c>
      <c r="N141" s="207">
        <f t="shared" si="51"/>
        <v>15000</v>
      </c>
    </row>
    <row r="142" spans="2:14" ht="13.5" x14ac:dyDescent="0.25">
      <c r="B142" s="240"/>
      <c r="C142" s="208"/>
      <c r="D142" s="208"/>
      <c r="E142" s="208"/>
      <c r="F142" s="208"/>
      <c r="G142" s="208"/>
      <c r="H142" s="208"/>
      <c r="I142" s="209">
        <f>I141</f>
        <v>15000</v>
      </c>
      <c r="J142" s="207">
        <f>I142</f>
        <v>15000</v>
      </c>
      <c r="K142" s="207">
        <f>J142</f>
        <v>15000</v>
      </c>
      <c r="L142" s="207">
        <f>K142</f>
        <v>15000</v>
      </c>
      <c r="M142" s="207">
        <f>L142</f>
        <v>15000</v>
      </c>
      <c r="N142" s="207">
        <f>M142</f>
        <v>15000</v>
      </c>
    </row>
    <row r="143" spans="2:14" ht="13.5" x14ac:dyDescent="0.25">
      <c r="B143" s="240"/>
      <c r="C143" s="208"/>
      <c r="D143" s="208"/>
      <c r="E143" s="208"/>
      <c r="F143" s="208"/>
      <c r="G143" s="208"/>
      <c r="H143" s="208"/>
      <c r="I143" s="208"/>
      <c r="J143" s="209">
        <f>J142</f>
        <v>15000</v>
      </c>
      <c r="K143" s="207">
        <f>J143</f>
        <v>15000</v>
      </c>
      <c r="L143" s="207">
        <f>K143</f>
        <v>15000</v>
      </c>
      <c r="M143" s="207">
        <f>L143</f>
        <v>15000</v>
      </c>
      <c r="N143" s="207">
        <f>M143</f>
        <v>15000</v>
      </c>
    </row>
    <row r="144" spans="2:14" ht="13.5" x14ac:dyDescent="0.25">
      <c r="B144" s="240"/>
      <c r="C144" s="208"/>
      <c r="D144" s="208"/>
      <c r="E144" s="208"/>
      <c r="F144" s="208"/>
      <c r="G144" s="208"/>
      <c r="H144" s="208"/>
      <c r="I144" s="208"/>
      <c r="J144" s="208"/>
      <c r="K144" s="209">
        <f>K143</f>
        <v>15000</v>
      </c>
      <c r="L144" s="207">
        <f>K144</f>
        <v>15000</v>
      </c>
      <c r="M144" s="207">
        <f>L144</f>
        <v>15000</v>
      </c>
      <c r="N144" s="207">
        <f>M144</f>
        <v>15000</v>
      </c>
    </row>
    <row r="145" spans="1:14" ht="13.5" x14ac:dyDescent="0.25">
      <c r="B145" s="240"/>
      <c r="C145" s="208"/>
      <c r="D145" s="208"/>
      <c r="E145" s="208"/>
      <c r="F145" s="208"/>
      <c r="G145" s="208"/>
      <c r="H145" s="208"/>
      <c r="I145" s="208"/>
      <c r="J145" s="208"/>
      <c r="K145" s="208"/>
      <c r="L145" s="209">
        <f>L144</f>
        <v>15000</v>
      </c>
      <c r="M145" s="207">
        <f>L145</f>
        <v>15000</v>
      </c>
      <c r="N145" s="207">
        <f>M145</f>
        <v>15000</v>
      </c>
    </row>
    <row r="146" spans="1:14" ht="13.5" x14ac:dyDescent="0.25">
      <c r="B146" s="240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9">
        <f>M145</f>
        <v>15000</v>
      </c>
      <c r="N146" s="207">
        <f>M146</f>
        <v>15000</v>
      </c>
    </row>
    <row r="147" spans="1:14" ht="13.5" x14ac:dyDescent="0.25">
      <c r="B147" s="240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9">
        <f>N146</f>
        <v>15000</v>
      </c>
    </row>
    <row r="148" spans="1:14" ht="13.5" x14ac:dyDescent="0.25">
      <c r="B148" s="205" t="s">
        <v>46</v>
      </c>
      <c r="C148" s="212">
        <f t="shared" ref="C148:N148" si="52">SUM(C136:C147)</f>
        <v>15000</v>
      </c>
      <c r="D148" s="213">
        <f t="shared" si="52"/>
        <v>30000</v>
      </c>
      <c r="E148" s="213">
        <f t="shared" si="52"/>
        <v>45000</v>
      </c>
      <c r="F148" s="213">
        <f t="shared" si="52"/>
        <v>60000</v>
      </c>
      <c r="G148" s="213">
        <f t="shared" si="52"/>
        <v>75000</v>
      </c>
      <c r="H148" s="213">
        <f t="shared" si="52"/>
        <v>90000</v>
      </c>
      <c r="I148" s="213">
        <f t="shared" si="52"/>
        <v>105000</v>
      </c>
      <c r="J148" s="213">
        <f t="shared" si="52"/>
        <v>120000</v>
      </c>
      <c r="K148" s="213">
        <f t="shared" si="52"/>
        <v>135000</v>
      </c>
      <c r="L148" s="213">
        <f t="shared" si="52"/>
        <v>150000</v>
      </c>
      <c r="M148" s="213">
        <f t="shared" si="52"/>
        <v>165000</v>
      </c>
      <c r="N148" s="213">
        <f t="shared" si="52"/>
        <v>180000</v>
      </c>
    </row>
    <row r="149" spans="1:14" ht="13.5" x14ac:dyDescent="0.25">
      <c r="B149" s="214" t="s">
        <v>47</v>
      </c>
      <c r="C149" s="215">
        <v>1</v>
      </c>
      <c r="D149" s="216">
        <f t="shared" ref="D149:N149" si="53">C149</f>
        <v>1</v>
      </c>
      <c r="E149" s="216">
        <f t="shared" si="53"/>
        <v>1</v>
      </c>
      <c r="F149" s="216">
        <f t="shared" si="53"/>
        <v>1</v>
      </c>
      <c r="G149" s="216">
        <f t="shared" si="53"/>
        <v>1</v>
      </c>
      <c r="H149" s="216">
        <f t="shared" si="53"/>
        <v>1</v>
      </c>
      <c r="I149" s="216">
        <f t="shared" si="53"/>
        <v>1</v>
      </c>
      <c r="J149" s="216">
        <f t="shared" si="53"/>
        <v>1</v>
      </c>
      <c r="K149" s="216">
        <f t="shared" si="53"/>
        <v>1</v>
      </c>
      <c r="L149" s="216">
        <f t="shared" si="53"/>
        <v>1</v>
      </c>
      <c r="M149" s="216">
        <f t="shared" si="53"/>
        <v>1</v>
      </c>
      <c r="N149" s="216">
        <f t="shared" si="53"/>
        <v>1</v>
      </c>
    </row>
    <row r="150" spans="1:14" ht="13.5" x14ac:dyDescent="0.25">
      <c r="B150" s="205" t="s">
        <v>48</v>
      </c>
      <c r="C150" s="212">
        <f t="shared" ref="C150:N150" si="54">C148*C149</f>
        <v>15000</v>
      </c>
      <c r="D150" s="212">
        <f t="shared" si="54"/>
        <v>30000</v>
      </c>
      <c r="E150" s="212">
        <f t="shared" si="54"/>
        <v>45000</v>
      </c>
      <c r="F150" s="212">
        <f t="shared" si="54"/>
        <v>60000</v>
      </c>
      <c r="G150" s="212">
        <f t="shared" si="54"/>
        <v>75000</v>
      </c>
      <c r="H150" s="212">
        <f t="shared" si="54"/>
        <v>90000</v>
      </c>
      <c r="I150" s="212">
        <f t="shared" si="54"/>
        <v>105000</v>
      </c>
      <c r="J150" s="212">
        <f t="shared" si="54"/>
        <v>120000</v>
      </c>
      <c r="K150" s="212">
        <f t="shared" si="54"/>
        <v>135000</v>
      </c>
      <c r="L150" s="212">
        <f t="shared" si="54"/>
        <v>150000</v>
      </c>
      <c r="M150" s="212">
        <f t="shared" si="54"/>
        <v>165000</v>
      </c>
      <c r="N150" s="212">
        <f t="shared" si="54"/>
        <v>180000</v>
      </c>
    </row>
    <row r="151" spans="1:14" ht="13.5" x14ac:dyDescent="0.25">
      <c r="B151" s="205" t="s">
        <v>49</v>
      </c>
      <c r="C151" s="212">
        <f>C150</f>
        <v>15000</v>
      </c>
      <c r="D151" s="212">
        <f t="shared" ref="D151:N151" si="55">C151+D150</f>
        <v>45000</v>
      </c>
      <c r="E151" s="217">
        <f t="shared" si="55"/>
        <v>90000</v>
      </c>
      <c r="F151" s="212">
        <f t="shared" si="55"/>
        <v>150000</v>
      </c>
      <c r="G151" s="212">
        <f t="shared" si="55"/>
        <v>225000</v>
      </c>
      <c r="H151" s="217">
        <f t="shared" si="55"/>
        <v>315000</v>
      </c>
      <c r="I151" s="212">
        <f t="shared" si="55"/>
        <v>420000</v>
      </c>
      <c r="J151" s="212">
        <f t="shared" si="55"/>
        <v>540000</v>
      </c>
      <c r="K151" s="217">
        <f t="shared" si="55"/>
        <v>675000</v>
      </c>
      <c r="L151" s="212">
        <f t="shared" si="55"/>
        <v>825000</v>
      </c>
      <c r="M151" s="212">
        <f t="shared" si="55"/>
        <v>990000</v>
      </c>
      <c r="N151" s="217">
        <f t="shared" si="55"/>
        <v>1170000</v>
      </c>
    </row>
    <row r="152" spans="1:14" ht="13.5" x14ac:dyDescent="0.25">
      <c r="B152" s="205" t="s">
        <v>50</v>
      </c>
      <c r="C152" s="212">
        <f t="shared" ref="C152:N152" si="56">C148/C136</f>
        <v>1</v>
      </c>
      <c r="D152" s="212">
        <f t="shared" si="56"/>
        <v>2</v>
      </c>
      <c r="E152" s="217">
        <f t="shared" si="56"/>
        <v>3</v>
      </c>
      <c r="F152" s="212">
        <f t="shared" si="56"/>
        <v>4</v>
      </c>
      <c r="G152" s="212">
        <f t="shared" si="56"/>
        <v>5</v>
      </c>
      <c r="H152" s="217">
        <f t="shared" si="56"/>
        <v>6</v>
      </c>
      <c r="I152" s="212">
        <f t="shared" si="56"/>
        <v>7</v>
      </c>
      <c r="J152" s="212">
        <f t="shared" si="56"/>
        <v>8</v>
      </c>
      <c r="K152" s="217">
        <f t="shared" si="56"/>
        <v>9</v>
      </c>
      <c r="L152" s="212">
        <f t="shared" si="56"/>
        <v>10</v>
      </c>
      <c r="M152" s="212">
        <f t="shared" si="56"/>
        <v>11</v>
      </c>
      <c r="N152" s="217">
        <f t="shared" si="56"/>
        <v>12</v>
      </c>
    </row>
    <row r="155" spans="1:14" ht="13.5" x14ac:dyDescent="0.25">
      <c r="B155" s="205" t="s">
        <v>16</v>
      </c>
      <c r="C155" s="206" t="s">
        <v>33</v>
      </c>
      <c r="D155" s="206" t="s">
        <v>34</v>
      </c>
      <c r="E155" s="206" t="s">
        <v>35</v>
      </c>
      <c r="F155" s="206" t="s">
        <v>36</v>
      </c>
      <c r="G155" s="206" t="s">
        <v>37</v>
      </c>
      <c r="H155" s="206" t="s">
        <v>38</v>
      </c>
      <c r="I155" s="206" t="s">
        <v>39</v>
      </c>
      <c r="J155" s="206" t="s">
        <v>40</v>
      </c>
      <c r="K155" s="206" t="s">
        <v>41</v>
      </c>
      <c r="L155" s="206" t="s">
        <v>42</v>
      </c>
      <c r="M155" s="206" t="s">
        <v>43</v>
      </c>
      <c r="N155" s="206" t="s">
        <v>44</v>
      </c>
    </row>
    <row r="156" spans="1:14" ht="13.5" x14ac:dyDescent="0.25">
      <c r="A156" s="197">
        <v>10000</v>
      </c>
      <c r="B156" s="240" t="s">
        <v>45</v>
      </c>
      <c r="C156" s="207">
        <f>C136+A156</f>
        <v>25000</v>
      </c>
      <c r="D156" s="207">
        <f t="shared" ref="D156:N161" si="57">C156</f>
        <v>25000</v>
      </c>
      <c r="E156" s="207">
        <f t="shared" si="57"/>
        <v>25000</v>
      </c>
      <c r="F156" s="207">
        <f t="shared" si="57"/>
        <v>25000</v>
      </c>
      <c r="G156" s="207">
        <f t="shared" si="57"/>
        <v>25000</v>
      </c>
      <c r="H156" s="207">
        <f t="shared" si="57"/>
        <v>25000</v>
      </c>
      <c r="I156" s="207">
        <f t="shared" si="57"/>
        <v>25000</v>
      </c>
      <c r="J156" s="207">
        <f t="shared" si="57"/>
        <v>25000</v>
      </c>
      <c r="K156" s="207">
        <f t="shared" si="57"/>
        <v>25000</v>
      </c>
      <c r="L156" s="207">
        <f t="shared" si="57"/>
        <v>25000</v>
      </c>
      <c r="M156" s="207">
        <f t="shared" si="57"/>
        <v>25000</v>
      </c>
      <c r="N156" s="207">
        <f t="shared" si="57"/>
        <v>25000</v>
      </c>
    </row>
    <row r="157" spans="1:14" ht="13.5" x14ac:dyDescent="0.25">
      <c r="B157" s="240"/>
      <c r="C157" s="208"/>
      <c r="D157" s="209">
        <f>D156</f>
        <v>25000</v>
      </c>
      <c r="E157" s="207">
        <f t="shared" si="57"/>
        <v>25000</v>
      </c>
      <c r="F157" s="207">
        <f t="shared" si="57"/>
        <v>25000</v>
      </c>
      <c r="G157" s="207">
        <f t="shared" si="57"/>
        <v>25000</v>
      </c>
      <c r="H157" s="207">
        <f t="shared" si="57"/>
        <v>25000</v>
      </c>
      <c r="I157" s="207">
        <f t="shared" si="57"/>
        <v>25000</v>
      </c>
      <c r="J157" s="207">
        <f t="shared" si="57"/>
        <v>25000</v>
      </c>
      <c r="K157" s="207">
        <f t="shared" si="57"/>
        <v>25000</v>
      </c>
      <c r="L157" s="207">
        <f t="shared" si="57"/>
        <v>25000</v>
      </c>
      <c r="M157" s="207">
        <f t="shared" si="57"/>
        <v>25000</v>
      </c>
      <c r="N157" s="207">
        <f t="shared" si="57"/>
        <v>25000</v>
      </c>
    </row>
    <row r="158" spans="1:14" ht="13.5" x14ac:dyDescent="0.25">
      <c r="B158" s="240"/>
      <c r="C158" s="208"/>
      <c r="D158" s="208"/>
      <c r="E158" s="209">
        <f>E157</f>
        <v>25000</v>
      </c>
      <c r="F158" s="207">
        <f t="shared" si="57"/>
        <v>25000</v>
      </c>
      <c r="G158" s="207">
        <f t="shared" si="57"/>
        <v>25000</v>
      </c>
      <c r="H158" s="207">
        <f t="shared" si="57"/>
        <v>25000</v>
      </c>
      <c r="I158" s="207">
        <f t="shared" si="57"/>
        <v>25000</v>
      </c>
      <c r="J158" s="207">
        <f t="shared" si="57"/>
        <v>25000</v>
      </c>
      <c r="K158" s="207">
        <f t="shared" si="57"/>
        <v>25000</v>
      </c>
      <c r="L158" s="207">
        <f t="shared" si="57"/>
        <v>25000</v>
      </c>
      <c r="M158" s="207">
        <f t="shared" si="57"/>
        <v>25000</v>
      </c>
      <c r="N158" s="207">
        <f t="shared" si="57"/>
        <v>25000</v>
      </c>
    </row>
    <row r="159" spans="1:14" ht="13.5" x14ac:dyDescent="0.25">
      <c r="B159" s="240"/>
      <c r="C159" s="208"/>
      <c r="D159" s="208"/>
      <c r="E159" s="208"/>
      <c r="F159" s="210">
        <f>F158</f>
        <v>25000</v>
      </c>
      <c r="G159" s="207">
        <f t="shared" si="57"/>
        <v>25000</v>
      </c>
      <c r="H159" s="211">
        <f t="shared" si="57"/>
        <v>25000</v>
      </c>
      <c r="I159" s="207">
        <f t="shared" si="57"/>
        <v>25000</v>
      </c>
      <c r="J159" s="207">
        <f t="shared" si="57"/>
        <v>25000</v>
      </c>
      <c r="K159" s="207">
        <f t="shared" si="57"/>
        <v>25000</v>
      </c>
      <c r="L159" s="207">
        <f t="shared" si="57"/>
        <v>25000</v>
      </c>
      <c r="M159" s="207">
        <f t="shared" si="57"/>
        <v>25000</v>
      </c>
      <c r="N159" s="207">
        <f t="shared" si="57"/>
        <v>25000</v>
      </c>
    </row>
    <row r="160" spans="1:14" ht="13.5" x14ac:dyDescent="0.25">
      <c r="B160" s="240"/>
      <c r="C160" s="208"/>
      <c r="D160" s="208"/>
      <c r="E160" s="208"/>
      <c r="F160" s="208"/>
      <c r="G160" s="207">
        <f>G159</f>
        <v>25000</v>
      </c>
      <c r="H160" s="211">
        <f t="shared" si="57"/>
        <v>25000</v>
      </c>
      <c r="I160" s="207">
        <f t="shared" si="57"/>
        <v>25000</v>
      </c>
      <c r="J160" s="207">
        <f t="shared" si="57"/>
        <v>25000</v>
      </c>
      <c r="K160" s="207">
        <f t="shared" si="57"/>
        <v>25000</v>
      </c>
      <c r="L160" s="207">
        <f t="shared" si="57"/>
        <v>25000</v>
      </c>
      <c r="M160" s="207">
        <f t="shared" si="57"/>
        <v>25000</v>
      </c>
      <c r="N160" s="207">
        <f t="shared" si="57"/>
        <v>25000</v>
      </c>
    </row>
    <row r="161" spans="1:14" ht="13.5" x14ac:dyDescent="0.25">
      <c r="B161" s="240"/>
      <c r="C161" s="208"/>
      <c r="D161" s="208"/>
      <c r="E161" s="208"/>
      <c r="F161" s="208"/>
      <c r="G161" s="208"/>
      <c r="H161" s="209">
        <f>H160</f>
        <v>25000</v>
      </c>
      <c r="I161" s="207">
        <f t="shared" si="57"/>
        <v>25000</v>
      </c>
      <c r="J161" s="207">
        <f t="shared" si="57"/>
        <v>25000</v>
      </c>
      <c r="K161" s="207">
        <f t="shared" si="57"/>
        <v>25000</v>
      </c>
      <c r="L161" s="207">
        <f t="shared" si="57"/>
        <v>25000</v>
      </c>
      <c r="M161" s="207">
        <f t="shared" si="57"/>
        <v>25000</v>
      </c>
      <c r="N161" s="207">
        <f t="shared" si="57"/>
        <v>25000</v>
      </c>
    </row>
    <row r="162" spans="1:14" ht="13.5" x14ac:dyDescent="0.25">
      <c r="B162" s="240"/>
      <c r="C162" s="208"/>
      <c r="D162" s="208"/>
      <c r="E162" s="208"/>
      <c r="F162" s="208"/>
      <c r="G162" s="208"/>
      <c r="H162" s="208"/>
      <c r="I162" s="209">
        <f>I161</f>
        <v>25000</v>
      </c>
      <c r="J162" s="207">
        <f>I162</f>
        <v>25000</v>
      </c>
      <c r="K162" s="207">
        <f>J162</f>
        <v>25000</v>
      </c>
      <c r="L162" s="207">
        <f>K162</f>
        <v>25000</v>
      </c>
      <c r="M162" s="207">
        <f>L162</f>
        <v>25000</v>
      </c>
      <c r="N162" s="207">
        <f>M162</f>
        <v>25000</v>
      </c>
    </row>
    <row r="163" spans="1:14" ht="13.5" x14ac:dyDescent="0.25">
      <c r="B163" s="240"/>
      <c r="C163" s="208"/>
      <c r="D163" s="208"/>
      <c r="E163" s="208"/>
      <c r="F163" s="208"/>
      <c r="G163" s="208"/>
      <c r="H163" s="208"/>
      <c r="I163" s="208"/>
      <c r="J163" s="209">
        <f>J162</f>
        <v>25000</v>
      </c>
      <c r="K163" s="207">
        <f>J163</f>
        <v>25000</v>
      </c>
      <c r="L163" s="207">
        <f>K163</f>
        <v>25000</v>
      </c>
      <c r="M163" s="207">
        <f>L163</f>
        <v>25000</v>
      </c>
      <c r="N163" s="207">
        <f>M163</f>
        <v>25000</v>
      </c>
    </row>
    <row r="164" spans="1:14" ht="13.5" x14ac:dyDescent="0.25">
      <c r="B164" s="240"/>
      <c r="C164" s="208"/>
      <c r="D164" s="208"/>
      <c r="E164" s="208"/>
      <c r="F164" s="208"/>
      <c r="G164" s="208"/>
      <c r="H164" s="208"/>
      <c r="I164" s="208"/>
      <c r="J164" s="208"/>
      <c r="K164" s="209">
        <f>K163</f>
        <v>25000</v>
      </c>
      <c r="L164" s="207">
        <f>K164</f>
        <v>25000</v>
      </c>
      <c r="M164" s="207">
        <f>L164</f>
        <v>25000</v>
      </c>
      <c r="N164" s="207">
        <f>M164</f>
        <v>25000</v>
      </c>
    </row>
    <row r="165" spans="1:14" ht="13.5" x14ac:dyDescent="0.25">
      <c r="B165" s="240"/>
      <c r="C165" s="208"/>
      <c r="D165" s="208"/>
      <c r="E165" s="208"/>
      <c r="F165" s="208"/>
      <c r="G165" s="208"/>
      <c r="H165" s="208"/>
      <c r="I165" s="208"/>
      <c r="J165" s="208"/>
      <c r="K165" s="208"/>
      <c r="L165" s="209">
        <f>L164</f>
        <v>25000</v>
      </c>
      <c r="M165" s="207">
        <f>L165</f>
        <v>25000</v>
      </c>
      <c r="N165" s="207">
        <f>M165</f>
        <v>25000</v>
      </c>
    </row>
    <row r="166" spans="1:14" ht="13.5" x14ac:dyDescent="0.25">
      <c r="B166" s="240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9">
        <f>M165</f>
        <v>25000</v>
      </c>
      <c r="N166" s="207">
        <f>M166</f>
        <v>25000</v>
      </c>
    </row>
    <row r="167" spans="1:14" ht="13.5" x14ac:dyDescent="0.25">
      <c r="B167" s="240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9">
        <f>N166</f>
        <v>25000</v>
      </c>
    </row>
    <row r="168" spans="1:14" ht="13.5" x14ac:dyDescent="0.25">
      <c r="B168" s="205" t="s">
        <v>46</v>
      </c>
      <c r="C168" s="212">
        <f t="shared" ref="C168:N168" si="58">SUM(C156:C167)</f>
        <v>25000</v>
      </c>
      <c r="D168" s="213">
        <f t="shared" si="58"/>
        <v>50000</v>
      </c>
      <c r="E168" s="213">
        <f t="shared" si="58"/>
        <v>75000</v>
      </c>
      <c r="F168" s="213">
        <f t="shared" si="58"/>
        <v>100000</v>
      </c>
      <c r="G168" s="213">
        <f t="shared" si="58"/>
        <v>125000</v>
      </c>
      <c r="H168" s="213">
        <f t="shared" si="58"/>
        <v>150000</v>
      </c>
      <c r="I168" s="213">
        <f t="shared" si="58"/>
        <v>175000</v>
      </c>
      <c r="J168" s="213">
        <f t="shared" si="58"/>
        <v>200000</v>
      </c>
      <c r="K168" s="213">
        <f t="shared" si="58"/>
        <v>225000</v>
      </c>
      <c r="L168" s="213">
        <f t="shared" si="58"/>
        <v>250000</v>
      </c>
      <c r="M168" s="213">
        <f t="shared" si="58"/>
        <v>275000</v>
      </c>
      <c r="N168" s="213">
        <f t="shared" si="58"/>
        <v>300000</v>
      </c>
    </row>
    <row r="169" spans="1:14" ht="13.5" x14ac:dyDescent="0.25">
      <c r="B169" s="214" t="s">
        <v>47</v>
      </c>
      <c r="C169" s="215">
        <v>1</v>
      </c>
      <c r="D169" s="216">
        <f t="shared" ref="D169:N169" si="59">C169</f>
        <v>1</v>
      </c>
      <c r="E169" s="216">
        <f t="shared" si="59"/>
        <v>1</v>
      </c>
      <c r="F169" s="216">
        <f t="shared" si="59"/>
        <v>1</v>
      </c>
      <c r="G169" s="216">
        <f t="shared" si="59"/>
        <v>1</v>
      </c>
      <c r="H169" s="216">
        <f t="shared" si="59"/>
        <v>1</v>
      </c>
      <c r="I169" s="216">
        <f t="shared" si="59"/>
        <v>1</v>
      </c>
      <c r="J169" s="216">
        <f t="shared" si="59"/>
        <v>1</v>
      </c>
      <c r="K169" s="216">
        <f t="shared" si="59"/>
        <v>1</v>
      </c>
      <c r="L169" s="216">
        <f t="shared" si="59"/>
        <v>1</v>
      </c>
      <c r="M169" s="216">
        <f t="shared" si="59"/>
        <v>1</v>
      </c>
      <c r="N169" s="216">
        <f t="shared" si="59"/>
        <v>1</v>
      </c>
    </row>
    <row r="170" spans="1:14" ht="13.5" x14ac:dyDescent="0.25">
      <c r="B170" s="205" t="s">
        <v>48</v>
      </c>
      <c r="C170" s="212">
        <f t="shared" ref="C170:N170" si="60">C168*C169</f>
        <v>25000</v>
      </c>
      <c r="D170" s="212">
        <f t="shared" si="60"/>
        <v>50000</v>
      </c>
      <c r="E170" s="212">
        <f t="shared" si="60"/>
        <v>75000</v>
      </c>
      <c r="F170" s="212">
        <f t="shared" si="60"/>
        <v>100000</v>
      </c>
      <c r="G170" s="212">
        <f t="shared" si="60"/>
        <v>125000</v>
      </c>
      <c r="H170" s="212">
        <f t="shared" si="60"/>
        <v>150000</v>
      </c>
      <c r="I170" s="212">
        <f t="shared" si="60"/>
        <v>175000</v>
      </c>
      <c r="J170" s="212">
        <f t="shared" si="60"/>
        <v>200000</v>
      </c>
      <c r="K170" s="212">
        <f t="shared" si="60"/>
        <v>225000</v>
      </c>
      <c r="L170" s="212">
        <f t="shared" si="60"/>
        <v>250000</v>
      </c>
      <c r="M170" s="212">
        <f t="shared" si="60"/>
        <v>275000</v>
      </c>
      <c r="N170" s="212">
        <f t="shared" si="60"/>
        <v>300000</v>
      </c>
    </row>
    <row r="171" spans="1:14" ht="13.5" x14ac:dyDescent="0.25">
      <c r="B171" s="205" t="s">
        <v>49</v>
      </c>
      <c r="C171" s="212">
        <f>C170</f>
        <v>25000</v>
      </c>
      <c r="D171" s="212">
        <f t="shared" ref="D171:N171" si="61">C171+D170</f>
        <v>75000</v>
      </c>
      <c r="E171" s="217">
        <f t="shared" si="61"/>
        <v>150000</v>
      </c>
      <c r="F171" s="212">
        <f t="shared" si="61"/>
        <v>250000</v>
      </c>
      <c r="G171" s="212">
        <f t="shared" si="61"/>
        <v>375000</v>
      </c>
      <c r="H171" s="217">
        <f t="shared" si="61"/>
        <v>525000</v>
      </c>
      <c r="I171" s="212">
        <f t="shared" si="61"/>
        <v>700000</v>
      </c>
      <c r="J171" s="212">
        <f t="shared" si="61"/>
        <v>900000</v>
      </c>
      <c r="K171" s="217">
        <f t="shared" si="61"/>
        <v>1125000</v>
      </c>
      <c r="L171" s="212">
        <f t="shared" si="61"/>
        <v>1375000</v>
      </c>
      <c r="M171" s="212">
        <f t="shared" si="61"/>
        <v>1650000</v>
      </c>
      <c r="N171" s="217">
        <f t="shared" si="61"/>
        <v>1950000</v>
      </c>
    </row>
    <row r="172" spans="1:14" ht="13.5" x14ac:dyDescent="0.25">
      <c r="B172" s="205" t="s">
        <v>50</v>
      </c>
      <c r="C172" s="212">
        <f t="shared" ref="C172:N172" si="62">C168/C156</f>
        <v>1</v>
      </c>
      <c r="D172" s="212">
        <f t="shared" si="62"/>
        <v>2</v>
      </c>
      <c r="E172" s="217">
        <f t="shared" si="62"/>
        <v>3</v>
      </c>
      <c r="F172" s="212">
        <f t="shared" si="62"/>
        <v>4</v>
      </c>
      <c r="G172" s="212">
        <f t="shared" si="62"/>
        <v>5</v>
      </c>
      <c r="H172" s="217">
        <f t="shared" si="62"/>
        <v>6</v>
      </c>
      <c r="I172" s="212">
        <f t="shared" si="62"/>
        <v>7</v>
      </c>
      <c r="J172" s="212">
        <f t="shared" si="62"/>
        <v>8</v>
      </c>
      <c r="K172" s="217">
        <f t="shared" si="62"/>
        <v>9</v>
      </c>
      <c r="L172" s="212">
        <f t="shared" si="62"/>
        <v>10</v>
      </c>
      <c r="M172" s="212">
        <f t="shared" si="62"/>
        <v>11</v>
      </c>
      <c r="N172" s="217">
        <f t="shared" si="62"/>
        <v>12</v>
      </c>
    </row>
    <row r="175" spans="1:14" ht="13.5" x14ac:dyDescent="0.25">
      <c r="B175" s="205" t="s">
        <v>17</v>
      </c>
      <c r="C175" s="206" t="s">
        <v>33</v>
      </c>
      <c r="D175" s="206" t="s">
        <v>34</v>
      </c>
      <c r="E175" s="206" t="s">
        <v>35</v>
      </c>
      <c r="F175" s="206" t="s">
        <v>36</v>
      </c>
      <c r="G175" s="206" t="s">
        <v>37</v>
      </c>
      <c r="H175" s="206" t="s">
        <v>38</v>
      </c>
      <c r="I175" s="206" t="s">
        <v>39</v>
      </c>
      <c r="J175" s="206" t="s">
        <v>40</v>
      </c>
      <c r="K175" s="206" t="s">
        <v>41</v>
      </c>
      <c r="L175" s="206" t="s">
        <v>42</v>
      </c>
      <c r="M175" s="206" t="s">
        <v>43</v>
      </c>
      <c r="N175" s="206" t="s">
        <v>44</v>
      </c>
    </row>
    <row r="176" spans="1:14" ht="13.5" x14ac:dyDescent="0.25">
      <c r="A176" s="197">
        <f>A156</f>
        <v>10000</v>
      </c>
      <c r="B176" s="240" t="s">
        <v>45</v>
      </c>
      <c r="C176" s="207">
        <f>C156+A176</f>
        <v>35000</v>
      </c>
      <c r="D176" s="207">
        <f t="shared" ref="D176:N181" si="63">C176</f>
        <v>35000</v>
      </c>
      <c r="E176" s="207">
        <f t="shared" si="63"/>
        <v>35000</v>
      </c>
      <c r="F176" s="207">
        <f t="shared" si="63"/>
        <v>35000</v>
      </c>
      <c r="G176" s="207">
        <f t="shared" si="63"/>
        <v>35000</v>
      </c>
      <c r="H176" s="207">
        <f t="shared" si="63"/>
        <v>35000</v>
      </c>
      <c r="I176" s="207">
        <f t="shared" si="63"/>
        <v>35000</v>
      </c>
      <c r="J176" s="207">
        <f t="shared" si="63"/>
        <v>35000</v>
      </c>
      <c r="K176" s="207">
        <f t="shared" si="63"/>
        <v>35000</v>
      </c>
      <c r="L176" s="207">
        <f t="shared" si="63"/>
        <v>35000</v>
      </c>
      <c r="M176" s="207">
        <f t="shared" si="63"/>
        <v>35000</v>
      </c>
      <c r="N176" s="207">
        <f t="shared" si="63"/>
        <v>35000</v>
      </c>
    </row>
    <row r="177" spans="2:14" ht="13.5" x14ac:dyDescent="0.25">
      <c r="B177" s="240"/>
      <c r="C177" s="208"/>
      <c r="D177" s="209">
        <f>D176</f>
        <v>35000</v>
      </c>
      <c r="E177" s="207">
        <f t="shared" si="63"/>
        <v>35000</v>
      </c>
      <c r="F177" s="207">
        <f t="shared" si="63"/>
        <v>35000</v>
      </c>
      <c r="G177" s="207">
        <f t="shared" si="63"/>
        <v>35000</v>
      </c>
      <c r="H177" s="207">
        <f t="shared" si="63"/>
        <v>35000</v>
      </c>
      <c r="I177" s="207">
        <f t="shared" si="63"/>
        <v>35000</v>
      </c>
      <c r="J177" s="207">
        <f t="shared" si="63"/>
        <v>35000</v>
      </c>
      <c r="K177" s="207">
        <f t="shared" si="63"/>
        <v>35000</v>
      </c>
      <c r="L177" s="207">
        <f t="shared" si="63"/>
        <v>35000</v>
      </c>
      <c r="M177" s="207">
        <f t="shared" si="63"/>
        <v>35000</v>
      </c>
      <c r="N177" s="207">
        <f t="shared" si="63"/>
        <v>35000</v>
      </c>
    </row>
    <row r="178" spans="2:14" ht="13.5" x14ac:dyDescent="0.25">
      <c r="B178" s="240"/>
      <c r="C178" s="208"/>
      <c r="D178" s="208"/>
      <c r="E178" s="209">
        <f>E177</f>
        <v>35000</v>
      </c>
      <c r="F178" s="207">
        <f t="shared" si="63"/>
        <v>35000</v>
      </c>
      <c r="G178" s="207">
        <f t="shared" si="63"/>
        <v>35000</v>
      </c>
      <c r="H178" s="207">
        <f t="shared" si="63"/>
        <v>35000</v>
      </c>
      <c r="I178" s="207">
        <f t="shared" si="63"/>
        <v>35000</v>
      </c>
      <c r="J178" s="207">
        <f t="shared" si="63"/>
        <v>35000</v>
      </c>
      <c r="K178" s="207">
        <f t="shared" si="63"/>
        <v>35000</v>
      </c>
      <c r="L178" s="207">
        <f t="shared" si="63"/>
        <v>35000</v>
      </c>
      <c r="M178" s="207">
        <f t="shared" si="63"/>
        <v>35000</v>
      </c>
      <c r="N178" s="207">
        <f t="shared" si="63"/>
        <v>35000</v>
      </c>
    </row>
    <row r="179" spans="2:14" ht="13.5" x14ac:dyDescent="0.25">
      <c r="B179" s="240"/>
      <c r="C179" s="208"/>
      <c r="D179" s="208"/>
      <c r="E179" s="208"/>
      <c r="F179" s="210">
        <f>F178</f>
        <v>35000</v>
      </c>
      <c r="G179" s="207">
        <f t="shared" si="63"/>
        <v>35000</v>
      </c>
      <c r="H179" s="211">
        <f t="shared" si="63"/>
        <v>35000</v>
      </c>
      <c r="I179" s="207">
        <f t="shared" si="63"/>
        <v>35000</v>
      </c>
      <c r="J179" s="207">
        <f t="shared" si="63"/>
        <v>35000</v>
      </c>
      <c r="K179" s="207">
        <f t="shared" si="63"/>
        <v>35000</v>
      </c>
      <c r="L179" s="207">
        <f t="shared" si="63"/>
        <v>35000</v>
      </c>
      <c r="M179" s="207">
        <f t="shared" si="63"/>
        <v>35000</v>
      </c>
      <c r="N179" s="207">
        <f t="shared" si="63"/>
        <v>35000</v>
      </c>
    </row>
    <row r="180" spans="2:14" ht="13.5" x14ac:dyDescent="0.25">
      <c r="B180" s="240"/>
      <c r="C180" s="208"/>
      <c r="D180" s="208"/>
      <c r="E180" s="208"/>
      <c r="F180" s="208"/>
      <c r="G180" s="207">
        <f>G179</f>
        <v>35000</v>
      </c>
      <c r="H180" s="211">
        <f t="shared" si="63"/>
        <v>35000</v>
      </c>
      <c r="I180" s="207">
        <f t="shared" si="63"/>
        <v>35000</v>
      </c>
      <c r="J180" s="207">
        <f t="shared" si="63"/>
        <v>35000</v>
      </c>
      <c r="K180" s="207">
        <f t="shared" si="63"/>
        <v>35000</v>
      </c>
      <c r="L180" s="207">
        <f t="shared" si="63"/>
        <v>35000</v>
      </c>
      <c r="M180" s="207">
        <f t="shared" si="63"/>
        <v>35000</v>
      </c>
      <c r="N180" s="207">
        <f t="shared" si="63"/>
        <v>35000</v>
      </c>
    </row>
    <row r="181" spans="2:14" ht="13.5" x14ac:dyDescent="0.25">
      <c r="B181" s="240"/>
      <c r="C181" s="208"/>
      <c r="D181" s="208"/>
      <c r="E181" s="208"/>
      <c r="F181" s="208"/>
      <c r="G181" s="208"/>
      <c r="H181" s="209">
        <f>H180</f>
        <v>35000</v>
      </c>
      <c r="I181" s="207">
        <f t="shared" si="63"/>
        <v>35000</v>
      </c>
      <c r="J181" s="207">
        <f t="shared" si="63"/>
        <v>35000</v>
      </c>
      <c r="K181" s="207">
        <f t="shared" si="63"/>
        <v>35000</v>
      </c>
      <c r="L181" s="207">
        <f t="shared" si="63"/>
        <v>35000</v>
      </c>
      <c r="M181" s="207">
        <f t="shared" si="63"/>
        <v>35000</v>
      </c>
      <c r="N181" s="207">
        <f t="shared" si="63"/>
        <v>35000</v>
      </c>
    </row>
    <row r="182" spans="2:14" ht="13.5" x14ac:dyDescent="0.25">
      <c r="B182" s="240"/>
      <c r="C182" s="208"/>
      <c r="D182" s="208"/>
      <c r="E182" s="208"/>
      <c r="F182" s="208"/>
      <c r="G182" s="208"/>
      <c r="H182" s="208"/>
      <c r="I182" s="209">
        <f>I181</f>
        <v>35000</v>
      </c>
      <c r="J182" s="207">
        <f>I182</f>
        <v>35000</v>
      </c>
      <c r="K182" s="207">
        <f>J182</f>
        <v>35000</v>
      </c>
      <c r="L182" s="207">
        <f>K182</f>
        <v>35000</v>
      </c>
      <c r="M182" s="207">
        <f>L182</f>
        <v>35000</v>
      </c>
      <c r="N182" s="207">
        <f>M182</f>
        <v>35000</v>
      </c>
    </row>
    <row r="183" spans="2:14" ht="13.5" x14ac:dyDescent="0.25">
      <c r="B183" s="240"/>
      <c r="C183" s="208"/>
      <c r="D183" s="208"/>
      <c r="E183" s="208"/>
      <c r="F183" s="208"/>
      <c r="G183" s="208"/>
      <c r="H183" s="208"/>
      <c r="I183" s="208"/>
      <c r="J183" s="209">
        <f>J182</f>
        <v>35000</v>
      </c>
      <c r="K183" s="207">
        <f>J183</f>
        <v>35000</v>
      </c>
      <c r="L183" s="207">
        <f>K183</f>
        <v>35000</v>
      </c>
      <c r="M183" s="207">
        <f>L183</f>
        <v>35000</v>
      </c>
      <c r="N183" s="207">
        <f>M183</f>
        <v>35000</v>
      </c>
    </row>
    <row r="184" spans="2:14" ht="13.5" x14ac:dyDescent="0.25">
      <c r="B184" s="240"/>
      <c r="C184" s="208"/>
      <c r="D184" s="208"/>
      <c r="E184" s="208"/>
      <c r="F184" s="208"/>
      <c r="G184" s="208"/>
      <c r="H184" s="208"/>
      <c r="I184" s="208"/>
      <c r="J184" s="208"/>
      <c r="K184" s="209">
        <f>K183</f>
        <v>35000</v>
      </c>
      <c r="L184" s="207">
        <f>K184</f>
        <v>35000</v>
      </c>
      <c r="M184" s="207">
        <f>L184</f>
        <v>35000</v>
      </c>
      <c r="N184" s="207">
        <f>M184</f>
        <v>35000</v>
      </c>
    </row>
    <row r="185" spans="2:14" ht="13.5" x14ac:dyDescent="0.25">
      <c r="B185" s="240"/>
      <c r="C185" s="208"/>
      <c r="D185" s="208"/>
      <c r="E185" s="208"/>
      <c r="F185" s="208"/>
      <c r="G185" s="208"/>
      <c r="H185" s="208"/>
      <c r="I185" s="208"/>
      <c r="J185" s="208"/>
      <c r="K185" s="208"/>
      <c r="L185" s="209">
        <f>L184</f>
        <v>35000</v>
      </c>
      <c r="M185" s="207">
        <f>L185</f>
        <v>35000</v>
      </c>
      <c r="N185" s="207">
        <f>M185</f>
        <v>35000</v>
      </c>
    </row>
    <row r="186" spans="2:14" ht="13.5" x14ac:dyDescent="0.25">
      <c r="B186" s="240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9">
        <f>M185</f>
        <v>35000</v>
      </c>
      <c r="N186" s="207">
        <f>M186</f>
        <v>35000</v>
      </c>
    </row>
    <row r="187" spans="2:14" ht="13.5" x14ac:dyDescent="0.25">
      <c r="B187" s="240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9">
        <f>N186</f>
        <v>35000</v>
      </c>
    </row>
    <row r="188" spans="2:14" ht="13.5" x14ac:dyDescent="0.25">
      <c r="B188" s="205" t="s">
        <v>46</v>
      </c>
      <c r="C188" s="212">
        <f t="shared" ref="C188:N188" si="64">SUM(C176:C187)</f>
        <v>35000</v>
      </c>
      <c r="D188" s="213">
        <f t="shared" si="64"/>
        <v>70000</v>
      </c>
      <c r="E188" s="213">
        <f t="shared" si="64"/>
        <v>105000</v>
      </c>
      <c r="F188" s="213">
        <f t="shared" si="64"/>
        <v>140000</v>
      </c>
      <c r="G188" s="213">
        <f t="shared" si="64"/>
        <v>175000</v>
      </c>
      <c r="H188" s="213">
        <f t="shared" si="64"/>
        <v>210000</v>
      </c>
      <c r="I188" s="213">
        <f t="shared" si="64"/>
        <v>245000</v>
      </c>
      <c r="J188" s="213">
        <f t="shared" si="64"/>
        <v>280000</v>
      </c>
      <c r="K188" s="213">
        <f t="shared" si="64"/>
        <v>315000</v>
      </c>
      <c r="L188" s="213">
        <f t="shared" si="64"/>
        <v>350000</v>
      </c>
      <c r="M188" s="213">
        <f t="shared" si="64"/>
        <v>385000</v>
      </c>
      <c r="N188" s="213">
        <f t="shared" si="64"/>
        <v>420000</v>
      </c>
    </row>
    <row r="189" spans="2:14" ht="13.5" x14ac:dyDescent="0.25">
      <c r="B189" s="214" t="s">
        <v>47</v>
      </c>
      <c r="C189" s="215">
        <v>1</v>
      </c>
      <c r="D189" s="216">
        <f t="shared" ref="D189:N189" si="65">C189</f>
        <v>1</v>
      </c>
      <c r="E189" s="216">
        <f t="shared" si="65"/>
        <v>1</v>
      </c>
      <c r="F189" s="216">
        <f t="shared" si="65"/>
        <v>1</v>
      </c>
      <c r="G189" s="216">
        <f t="shared" si="65"/>
        <v>1</v>
      </c>
      <c r="H189" s="216">
        <f t="shared" si="65"/>
        <v>1</v>
      </c>
      <c r="I189" s="216">
        <f t="shared" si="65"/>
        <v>1</v>
      </c>
      <c r="J189" s="216">
        <f t="shared" si="65"/>
        <v>1</v>
      </c>
      <c r="K189" s="216">
        <f t="shared" si="65"/>
        <v>1</v>
      </c>
      <c r="L189" s="216">
        <f t="shared" si="65"/>
        <v>1</v>
      </c>
      <c r="M189" s="216">
        <f t="shared" si="65"/>
        <v>1</v>
      </c>
      <c r="N189" s="216">
        <f t="shared" si="65"/>
        <v>1</v>
      </c>
    </row>
    <row r="190" spans="2:14" ht="13.5" x14ac:dyDescent="0.25">
      <c r="B190" s="205" t="s">
        <v>48</v>
      </c>
      <c r="C190" s="212">
        <f t="shared" ref="C190:N190" si="66">C188*C189</f>
        <v>35000</v>
      </c>
      <c r="D190" s="212">
        <f t="shared" si="66"/>
        <v>70000</v>
      </c>
      <c r="E190" s="212">
        <f t="shared" si="66"/>
        <v>105000</v>
      </c>
      <c r="F190" s="212">
        <f t="shared" si="66"/>
        <v>140000</v>
      </c>
      <c r="G190" s="212">
        <f t="shared" si="66"/>
        <v>175000</v>
      </c>
      <c r="H190" s="212">
        <f t="shared" si="66"/>
        <v>210000</v>
      </c>
      <c r="I190" s="212">
        <f t="shared" si="66"/>
        <v>245000</v>
      </c>
      <c r="J190" s="212">
        <f t="shared" si="66"/>
        <v>280000</v>
      </c>
      <c r="K190" s="212">
        <f t="shared" si="66"/>
        <v>315000</v>
      </c>
      <c r="L190" s="212">
        <f t="shared" si="66"/>
        <v>350000</v>
      </c>
      <c r="M190" s="212">
        <f t="shared" si="66"/>
        <v>385000</v>
      </c>
      <c r="N190" s="212">
        <f t="shared" si="66"/>
        <v>420000</v>
      </c>
    </row>
    <row r="191" spans="2:14" ht="13.5" x14ac:dyDescent="0.25">
      <c r="B191" s="205" t="s">
        <v>49</v>
      </c>
      <c r="C191" s="212">
        <f>C190</f>
        <v>35000</v>
      </c>
      <c r="D191" s="212">
        <f t="shared" ref="D191:N191" si="67">C191+D190</f>
        <v>105000</v>
      </c>
      <c r="E191" s="217">
        <f t="shared" si="67"/>
        <v>210000</v>
      </c>
      <c r="F191" s="212">
        <f t="shared" si="67"/>
        <v>350000</v>
      </c>
      <c r="G191" s="212">
        <f t="shared" si="67"/>
        <v>525000</v>
      </c>
      <c r="H191" s="217">
        <f t="shared" si="67"/>
        <v>735000</v>
      </c>
      <c r="I191" s="212">
        <f t="shared" si="67"/>
        <v>980000</v>
      </c>
      <c r="J191" s="212">
        <f t="shared" si="67"/>
        <v>1260000</v>
      </c>
      <c r="K191" s="217">
        <f t="shared" si="67"/>
        <v>1575000</v>
      </c>
      <c r="L191" s="212">
        <f t="shared" si="67"/>
        <v>1925000</v>
      </c>
      <c r="M191" s="212">
        <f t="shared" si="67"/>
        <v>2310000</v>
      </c>
      <c r="N191" s="217">
        <f t="shared" si="67"/>
        <v>2730000</v>
      </c>
    </row>
    <row r="192" spans="2:14" ht="13.5" x14ac:dyDescent="0.25">
      <c r="B192" s="205" t="s">
        <v>50</v>
      </c>
      <c r="C192" s="212">
        <f t="shared" ref="C192:N192" si="68">C188/C176</f>
        <v>1</v>
      </c>
      <c r="D192" s="212">
        <f t="shared" si="68"/>
        <v>2</v>
      </c>
      <c r="E192" s="217">
        <f t="shared" si="68"/>
        <v>3</v>
      </c>
      <c r="F192" s="212">
        <f t="shared" si="68"/>
        <v>4</v>
      </c>
      <c r="G192" s="212">
        <f t="shared" si="68"/>
        <v>5</v>
      </c>
      <c r="H192" s="217">
        <f t="shared" si="68"/>
        <v>6</v>
      </c>
      <c r="I192" s="212">
        <f t="shared" si="68"/>
        <v>7</v>
      </c>
      <c r="J192" s="212">
        <f t="shared" si="68"/>
        <v>8</v>
      </c>
      <c r="K192" s="217">
        <f t="shared" si="68"/>
        <v>9</v>
      </c>
      <c r="L192" s="212">
        <f t="shared" si="68"/>
        <v>10</v>
      </c>
      <c r="M192" s="212">
        <f t="shared" si="68"/>
        <v>11</v>
      </c>
      <c r="N192" s="217">
        <f t="shared" si="68"/>
        <v>12</v>
      </c>
    </row>
    <row r="195" spans="1:14" ht="13.5" x14ac:dyDescent="0.25">
      <c r="B195" s="205" t="s">
        <v>18</v>
      </c>
      <c r="C195" s="206" t="s">
        <v>33</v>
      </c>
      <c r="D195" s="206" t="s">
        <v>34</v>
      </c>
      <c r="E195" s="206" t="s">
        <v>35</v>
      </c>
      <c r="F195" s="206" t="s">
        <v>36</v>
      </c>
      <c r="G195" s="206" t="s">
        <v>37</v>
      </c>
      <c r="H195" s="206" t="s">
        <v>38</v>
      </c>
      <c r="I195" s="206" t="s">
        <v>39</v>
      </c>
      <c r="J195" s="206" t="s">
        <v>40</v>
      </c>
      <c r="K195" s="206" t="s">
        <v>41</v>
      </c>
      <c r="L195" s="206" t="s">
        <v>42</v>
      </c>
      <c r="M195" s="206" t="s">
        <v>43</v>
      </c>
      <c r="N195" s="206" t="s">
        <v>44</v>
      </c>
    </row>
    <row r="196" spans="1:14" ht="13.5" x14ac:dyDescent="0.25">
      <c r="A196" s="197">
        <f>A176</f>
        <v>10000</v>
      </c>
      <c r="B196" s="240" t="s">
        <v>45</v>
      </c>
      <c r="C196" s="207">
        <f>C176+A196</f>
        <v>45000</v>
      </c>
      <c r="D196" s="207">
        <f t="shared" ref="D196:N201" si="69">C196</f>
        <v>45000</v>
      </c>
      <c r="E196" s="207">
        <f t="shared" si="69"/>
        <v>45000</v>
      </c>
      <c r="F196" s="207">
        <f t="shared" si="69"/>
        <v>45000</v>
      </c>
      <c r="G196" s="207">
        <f t="shared" si="69"/>
        <v>45000</v>
      </c>
      <c r="H196" s="207">
        <f t="shared" si="69"/>
        <v>45000</v>
      </c>
      <c r="I196" s="207">
        <f t="shared" si="69"/>
        <v>45000</v>
      </c>
      <c r="J196" s="207">
        <f t="shared" si="69"/>
        <v>45000</v>
      </c>
      <c r="K196" s="207">
        <f t="shared" si="69"/>
        <v>45000</v>
      </c>
      <c r="L196" s="207">
        <f t="shared" si="69"/>
        <v>45000</v>
      </c>
      <c r="M196" s="207">
        <f t="shared" si="69"/>
        <v>45000</v>
      </c>
      <c r="N196" s="207">
        <f t="shared" si="69"/>
        <v>45000</v>
      </c>
    </row>
    <row r="197" spans="1:14" ht="13.5" x14ac:dyDescent="0.25">
      <c r="B197" s="240"/>
      <c r="C197" s="208"/>
      <c r="D197" s="209">
        <f>D196</f>
        <v>45000</v>
      </c>
      <c r="E197" s="207">
        <f t="shared" si="69"/>
        <v>45000</v>
      </c>
      <c r="F197" s="207">
        <f t="shared" si="69"/>
        <v>45000</v>
      </c>
      <c r="G197" s="207">
        <f t="shared" si="69"/>
        <v>45000</v>
      </c>
      <c r="H197" s="207">
        <f t="shared" si="69"/>
        <v>45000</v>
      </c>
      <c r="I197" s="207">
        <f t="shared" si="69"/>
        <v>45000</v>
      </c>
      <c r="J197" s="207">
        <f t="shared" si="69"/>
        <v>45000</v>
      </c>
      <c r="K197" s="207">
        <f t="shared" si="69"/>
        <v>45000</v>
      </c>
      <c r="L197" s="207">
        <f t="shared" si="69"/>
        <v>45000</v>
      </c>
      <c r="M197" s="207">
        <f t="shared" si="69"/>
        <v>45000</v>
      </c>
      <c r="N197" s="207">
        <f t="shared" si="69"/>
        <v>45000</v>
      </c>
    </row>
    <row r="198" spans="1:14" ht="13.5" x14ac:dyDescent="0.25">
      <c r="B198" s="240"/>
      <c r="C198" s="208"/>
      <c r="D198" s="208"/>
      <c r="E198" s="209">
        <f>E197</f>
        <v>45000</v>
      </c>
      <c r="F198" s="207">
        <f t="shared" si="69"/>
        <v>45000</v>
      </c>
      <c r="G198" s="207">
        <f t="shared" si="69"/>
        <v>45000</v>
      </c>
      <c r="H198" s="207">
        <f t="shared" si="69"/>
        <v>45000</v>
      </c>
      <c r="I198" s="207">
        <f t="shared" si="69"/>
        <v>45000</v>
      </c>
      <c r="J198" s="207">
        <f t="shared" si="69"/>
        <v>45000</v>
      </c>
      <c r="K198" s="207">
        <f t="shared" si="69"/>
        <v>45000</v>
      </c>
      <c r="L198" s="207">
        <f t="shared" si="69"/>
        <v>45000</v>
      </c>
      <c r="M198" s="207">
        <f t="shared" si="69"/>
        <v>45000</v>
      </c>
      <c r="N198" s="207">
        <f t="shared" si="69"/>
        <v>45000</v>
      </c>
    </row>
    <row r="199" spans="1:14" ht="13.5" x14ac:dyDescent="0.25">
      <c r="B199" s="240"/>
      <c r="C199" s="208"/>
      <c r="D199" s="208"/>
      <c r="E199" s="208"/>
      <c r="F199" s="210">
        <f>F198</f>
        <v>45000</v>
      </c>
      <c r="G199" s="207">
        <f t="shared" si="69"/>
        <v>45000</v>
      </c>
      <c r="H199" s="211">
        <f t="shared" si="69"/>
        <v>45000</v>
      </c>
      <c r="I199" s="207">
        <f t="shared" si="69"/>
        <v>45000</v>
      </c>
      <c r="J199" s="207">
        <f t="shared" si="69"/>
        <v>45000</v>
      </c>
      <c r="K199" s="207">
        <f t="shared" si="69"/>
        <v>45000</v>
      </c>
      <c r="L199" s="207">
        <f t="shared" si="69"/>
        <v>45000</v>
      </c>
      <c r="M199" s="207">
        <f t="shared" si="69"/>
        <v>45000</v>
      </c>
      <c r="N199" s="207">
        <f t="shared" si="69"/>
        <v>45000</v>
      </c>
    </row>
    <row r="200" spans="1:14" ht="13.5" x14ac:dyDescent="0.25">
      <c r="B200" s="240"/>
      <c r="C200" s="208"/>
      <c r="D200" s="208"/>
      <c r="E200" s="208"/>
      <c r="F200" s="208"/>
      <c r="G200" s="207">
        <f>G199</f>
        <v>45000</v>
      </c>
      <c r="H200" s="211">
        <f t="shared" si="69"/>
        <v>45000</v>
      </c>
      <c r="I200" s="207">
        <f t="shared" si="69"/>
        <v>45000</v>
      </c>
      <c r="J200" s="207">
        <f t="shared" si="69"/>
        <v>45000</v>
      </c>
      <c r="K200" s="207">
        <f t="shared" si="69"/>
        <v>45000</v>
      </c>
      <c r="L200" s="207">
        <f t="shared" si="69"/>
        <v>45000</v>
      </c>
      <c r="M200" s="207">
        <f t="shared" si="69"/>
        <v>45000</v>
      </c>
      <c r="N200" s="207">
        <f t="shared" si="69"/>
        <v>45000</v>
      </c>
    </row>
    <row r="201" spans="1:14" ht="13.5" x14ac:dyDescent="0.25">
      <c r="B201" s="240"/>
      <c r="C201" s="208"/>
      <c r="D201" s="208"/>
      <c r="E201" s="208"/>
      <c r="F201" s="208"/>
      <c r="G201" s="208"/>
      <c r="H201" s="209">
        <f>H200</f>
        <v>45000</v>
      </c>
      <c r="I201" s="207">
        <f t="shared" si="69"/>
        <v>45000</v>
      </c>
      <c r="J201" s="207">
        <f t="shared" si="69"/>
        <v>45000</v>
      </c>
      <c r="K201" s="207">
        <f t="shared" si="69"/>
        <v>45000</v>
      </c>
      <c r="L201" s="207">
        <f t="shared" si="69"/>
        <v>45000</v>
      </c>
      <c r="M201" s="207">
        <f t="shared" si="69"/>
        <v>45000</v>
      </c>
      <c r="N201" s="207">
        <f t="shared" si="69"/>
        <v>45000</v>
      </c>
    </row>
    <row r="202" spans="1:14" ht="13.5" x14ac:dyDescent="0.25">
      <c r="B202" s="240"/>
      <c r="C202" s="208"/>
      <c r="D202" s="208"/>
      <c r="E202" s="208"/>
      <c r="F202" s="208"/>
      <c r="G202" s="208"/>
      <c r="H202" s="208"/>
      <c r="I202" s="209">
        <f>I201</f>
        <v>45000</v>
      </c>
      <c r="J202" s="207">
        <f>I202</f>
        <v>45000</v>
      </c>
      <c r="K202" s="207">
        <f>J202</f>
        <v>45000</v>
      </c>
      <c r="L202" s="207">
        <f>K202</f>
        <v>45000</v>
      </c>
      <c r="M202" s="207">
        <f>L202</f>
        <v>45000</v>
      </c>
      <c r="N202" s="207">
        <f>M202</f>
        <v>45000</v>
      </c>
    </row>
    <row r="203" spans="1:14" ht="13.5" x14ac:dyDescent="0.25">
      <c r="B203" s="240"/>
      <c r="C203" s="208"/>
      <c r="D203" s="208"/>
      <c r="E203" s="208"/>
      <c r="F203" s="208"/>
      <c r="G203" s="208"/>
      <c r="H203" s="208"/>
      <c r="I203" s="208"/>
      <c r="J203" s="209">
        <f>J202</f>
        <v>45000</v>
      </c>
      <c r="K203" s="207">
        <f>J203</f>
        <v>45000</v>
      </c>
      <c r="L203" s="207">
        <f>K203</f>
        <v>45000</v>
      </c>
      <c r="M203" s="207">
        <f>L203</f>
        <v>45000</v>
      </c>
      <c r="N203" s="207">
        <f>M203</f>
        <v>45000</v>
      </c>
    </row>
    <row r="204" spans="1:14" ht="13.5" x14ac:dyDescent="0.25">
      <c r="B204" s="240"/>
      <c r="C204" s="208"/>
      <c r="D204" s="208"/>
      <c r="E204" s="208"/>
      <c r="F204" s="208"/>
      <c r="G204" s="208"/>
      <c r="H204" s="208"/>
      <c r="I204" s="208"/>
      <c r="J204" s="208"/>
      <c r="K204" s="209">
        <f>K203</f>
        <v>45000</v>
      </c>
      <c r="L204" s="207">
        <f>K204</f>
        <v>45000</v>
      </c>
      <c r="M204" s="207">
        <f>L204</f>
        <v>45000</v>
      </c>
      <c r="N204" s="207">
        <f>M204</f>
        <v>45000</v>
      </c>
    </row>
    <row r="205" spans="1:14" ht="13.5" x14ac:dyDescent="0.25">
      <c r="B205" s="240"/>
      <c r="C205" s="208"/>
      <c r="D205" s="208"/>
      <c r="E205" s="208"/>
      <c r="F205" s="208"/>
      <c r="G205" s="208"/>
      <c r="H205" s="208"/>
      <c r="I205" s="208"/>
      <c r="J205" s="208"/>
      <c r="K205" s="208"/>
      <c r="L205" s="209">
        <f>L204</f>
        <v>45000</v>
      </c>
      <c r="M205" s="207">
        <f>L205</f>
        <v>45000</v>
      </c>
      <c r="N205" s="207">
        <f>M205</f>
        <v>45000</v>
      </c>
    </row>
    <row r="206" spans="1:14" ht="13.5" x14ac:dyDescent="0.25">
      <c r="B206" s="240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9">
        <f>M205</f>
        <v>45000</v>
      </c>
      <c r="N206" s="207">
        <f>M206</f>
        <v>45000</v>
      </c>
    </row>
    <row r="207" spans="1:14" ht="13.5" x14ac:dyDescent="0.25">
      <c r="B207" s="240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9">
        <f>N206</f>
        <v>45000</v>
      </c>
    </row>
    <row r="208" spans="1:14" ht="13.5" x14ac:dyDescent="0.25">
      <c r="B208" s="205" t="s">
        <v>46</v>
      </c>
      <c r="C208" s="212">
        <f t="shared" ref="C208:N208" si="70">SUM(C196:C207)</f>
        <v>45000</v>
      </c>
      <c r="D208" s="213">
        <f t="shared" si="70"/>
        <v>90000</v>
      </c>
      <c r="E208" s="213">
        <f t="shared" si="70"/>
        <v>135000</v>
      </c>
      <c r="F208" s="213">
        <f t="shared" si="70"/>
        <v>180000</v>
      </c>
      <c r="G208" s="213">
        <f t="shared" si="70"/>
        <v>225000</v>
      </c>
      <c r="H208" s="213">
        <f t="shared" si="70"/>
        <v>270000</v>
      </c>
      <c r="I208" s="213">
        <f t="shared" si="70"/>
        <v>315000</v>
      </c>
      <c r="J208" s="213">
        <f t="shared" si="70"/>
        <v>360000</v>
      </c>
      <c r="K208" s="213">
        <f t="shared" si="70"/>
        <v>405000</v>
      </c>
      <c r="L208" s="213">
        <f t="shared" si="70"/>
        <v>450000</v>
      </c>
      <c r="M208" s="213">
        <f t="shared" si="70"/>
        <v>495000</v>
      </c>
      <c r="N208" s="213">
        <f t="shared" si="70"/>
        <v>540000</v>
      </c>
    </row>
    <row r="209" spans="1:14" ht="13.5" x14ac:dyDescent="0.25">
      <c r="B209" s="214" t="s">
        <v>47</v>
      </c>
      <c r="C209" s="215">
        <v>1</v>
      </c>
      <c r="D209" s="216">
        <f t="shared" ref="D209:N209" si="71">C209</f>
        <v>1</v>
      </c>
      <c r="E209" s="216">
        <f t="shared" si="71"/>
        <v>1</v>
      </c>
      <c r="F209" s="216">
        <f t="shared" si="71"/>
        <v>1</v>
      </c>
      <c r="G209" s="216">
        <f t="shared" si="71"/>
        <v>1</v>
      </c>
      <c r="H209" s="216">
        <f t="shared" si="71"/>
        <v>1</v>
      </c>
      <c r="I209" s="216">
        <f t="shared" si="71"/>
        <v>1</v>
      </c>
      <c r="J209" s="216">
        <f t="shared" si="71"/>
        <v>1</v>
      </c>
      <c r="K209" s="216">
        <f t="shared" si="71"/>
        <v>1</v>
      </c>
      <c r="L209" s="216">
        <f t="shared" si="71"/>
        <v>1</v>
      </c>
      <c r="M209" s="216">
        <f t="shared" si="71"/>
        <v>1</v>
      </c>
      <c r="N209" s="216">
        <f t="shared" si="71"/>
        <v>1</v>
      </c>
    </row>
    <row r="210" spans="1:14" ht="13.5" x14ac:dyDescent="0.25">
      <c r="B210" s="205" t="s">
        <v>48</v>
      </c>
      <c r="C210" s="212">
        <f t="shared" ref="C210:N210" si="72">C208*C209</f>
        <v>45000</v>
      </c>
      <c r="D210" s="212">
        <f t="shared" si="72"/>
        <v>90000</v>
      </c>
      <c r="E210" s="212">
        <f t="shared" si="72"/>
        <v>135000</v>
      </c>
      <c r="F210" s="212">
        <f t="shared" si="72"/>
        <v>180000</v>
      </c>
      <c r="G210" s="212">
        <f t="shared" si="72"/>
        <v>225000</v>
      </c>
      <c r="H210" s="212">
        <f t="shared" si="72"/>
        <v>270000</v>
      </c>
      <c r="I210" s="212">
        <f t="shared" si="72"/>
        <v>315000</v>
      </c>
      <c r="J210" s="212">
        <f t="shared" si="72"/>
        <v>360000</v>
      </c>
      <c r="K210" s="212">
        <f t="shared" si="72"/>
        <v>405000</v>
      </c>
      <c r="L210" s="212">
        <f t="shared" si="72"/>
        <v>450000</v>
      </c>
      <c r="M210" s="212">
        <f t="shared" si="72"/>
        <v>495000</v>
      </c>
      <c r="N210" s="212">
        <f t="shared" si="72"/>
        <v>540000</v>
      </c>
    </row>
    <row r="211" spans="1:14" ht="13.5" x14ac:dyDescent="0.25">
      <c r="B211" s="205" t="s">
        <v>49</v>
      </c>
      <c r="C211" s="212">
        <f>C210</f>
        <v>45000</v>
      </c>
      <c r="D211" s="212">
        <f t="shared" ref="D211:N211" si="73">C211+D210</f>
        <v>135000</v>
      </c>
      <c r="E211" s="217">
        <f t="shared" si="73"/>
        <v>270000</v>
      </c>
      <c r="F211" s="212">
        <f t="shared" si="73"/>
        <v>450000</v>
      </c>
      <c r="G211" s="212">
        <f t="shared" si="73"/>
        <v>675000</v>
      </c>
      <c r="H211" s="217">
        <f t="shared" si="73"/>
        <v>945000</v>
      </c>
      <c r="I211" s="212">
        <f t="shared" si="73"/>
        <v>1260000</v>
      </c>
      <c r="J211" s="212">
        <f t="shared" si="73"/>
        <v>1620000</v>
      </c>
      <c r="K211" s="217">
        <f t="shared" si="73"/>
        <v>2025000</v>
      </c>
      <c r="L211" s="212">
        <f t="shared" si="73"/>
        <v>2475000</v>
      </c>
      <c r="M211" s="212">
        <f t="shared" si="73"/>
        <v>2970000</v>
      </c>
      <c r="N211" s="217">
        <f t="shared" si="73"/>
        <v>3510000</v>
      </c>
    </row>
    <row r="212" spans="1:14" ht="13.5" x14ac:dyDescent="0.25">
      <c r="B212" s="205" t="s">
        <v>50</v>
      </c>
      <c r="C212" s="212">
        <f t="shared" ref="C212:N212" si="74">C208/C196</f>
        <v>1</v>
      </c>
      <c r="D212" s="212">
        <f t="shared" si="74"/>
        <v>2</v>
      </c>
      <c r="E212" s="217">
        <f t="shared" si="74"/>
        <v>3</v>
      </c>
      <c r="F212" s="212">
        <f t="shared" si="74"/>
        <v>4</v>
      </c>
      <c r="G212" s="212">
        <f t="shared" si="74"/>
        <v>5</v>
      </c>
      <c r="H212" s="217">
        <f t="shared" si="74"/>
        <v>6</v>
      </c>
      <c r="I212" s="212">
        <f t="shared" si="74"/>
        <v>7</v>
      </c>
      <c r="J212" s="212">
        <f t="shared" si="74"/>
        <v>8</v>
      </c>
      <c r="K212" s="217">
        <f t="shared" si="74"/>
        <v>9</v>
      </c>
      <c r="L212" s="212">
        <f t="shared" si="74"/>
        <v>10</v>
      </c>
      <c r="M212" s="212">
        <f t="shared" si="74"/>
        <v>11</v>
      </c>
      <c r="N212" s="217">
        <f t="shared" si="74"/>
        <v>12</v>
      </c>
    </row>
    <row r="213" spans="1:14" x14ac:dyDescent="0.2">
      <c r="K213" s="218"/>
    </row>
    <row r="215" spans="1:14" ht="13.5" x14ac:dyDescent="0.25">
      <c r="B215" s="205" t="s">
        <v>19</v>
      </c>
      <c r="C215" s="206" t="s">
        <v>33</v>
      </c>
      <c r="D215" s="206" t="s">
        <v>34</v>
      </c>
      <c r="E215" s="206" t="s">
        <v>35</v>
      </c>
      <c r="F215" s="206" t="s">
        <v>36</v>
      </c>
      <c r="G215" s="206" t="s">
        <v>37</v>
      </c>
      <c r="H215" s="206" t="s">
        <v>38</v>
      </c>
      <c r="I215" s="206" t="s">
        <v>39</v>
      </c>
      <c r="J215" s="206" t="s">
        <v>40</v>
      </c>
      <c r="K215" s="206" t="s">
        <v>41</v>
      </c>
      <c r="L215" s="206" t="s">
        <v>42</v>
      </c>
      <c r="M215" s="206" t="s">
        <v>43</v>
      </c>
      <c r="N215" s="206" t="s">
        <v>44</v>
      </c>
    </row>
    <row r="216" spans="1:14" ht="13.5" x14ac:dyDescent="0.25">
      <c r="A216" s="197">
        <f>A196</f>
        <v>10000</v>
      </c>
      <c r="B216" s="240" t="s">
        <v>45</v>
      </c>
      <c r="C216" s="207">
        <f>C196+A216</f>
        <v>55000</v>
      </c>
      <c r="D216" s="207">
        <f t="shared" ref="D216:N221" si="75">C216</f>
        <v>55000</v>
      </c>
      <c r="E216" s="207">
        <f t="shared" si="75"/>
        <v>55000</v>
      </c>
      <c r="F216" s="207">
        <f t="shared" si="75"/>
        <v>55000</v>
      </c>
      <c r="G216" s="207">
        <f t="shared" si="75"/>
        <v>55000</v>
      </c>
      <c r="H216" s="207">
        <f t="shared" si="75"/>
        <v>55000</v>
      </c>
      <c r="I216" s="207">
        <f t="shared" si="75"/>
        <v>55000</v>
      </c>
      <c r="J216" s="207">
        <f t="shared" si="75"/>
        <v>55000</v>
      </c>
      <c r="K216" s="207">
        <f t="shared" si="75"/>
        <v>55000</v>
      </c>
      <c r="L216" s="207">
        <f t="shared" si="75"/>
        <v>55000</v>
      </c>
      <c r="M216" s="207">
        <f t="shared" si="75"/>
        <v>55000</v>
      </c>
      <c r="N216" s="207">
        <f t="shared" si="75"/>
        <v>55000</v>
      </c>
    </row>
    <row r="217" spans="1:14" ht="13.5" x14ac:dyDescent="0.25">
      <c r="B217" s="240"/>
      <c r="C217" s="208"/>
      <c r="D217" s="209">
        <f>D216</f>
        <v>55000</v>
      </c>
      <c r="E217" s="207">
        <f t="shared" si="75"/>
        <v>55000</v>
      </c>
      <c r="F217" s="207">
        <f t="shared" si="75"/>
        <v>55000</v>
      </c>
      <c r="G217" s="207">
        <f t="shared" si="75"/>
        <v>55000</v>
      </c>
      <c r="H217" s="207">
        <f t="shared" si="75"/>
        <v>55000</v>
      </c>
      <c r="I217" s="207">
        <f t="shared" si="75"/>
        <v>55000</v>
      </c>
      <c r="J217" s="207">
        <f t="shared" si="75"/>
        <v>55000</v>
      </c>
      <c r="K217" s="207">
        <f t="shared" si="75"/>
        <v>55000</v>
      </c>
      <c r="L217" s="207">
        <f t="shared" si="75"/>
        <v>55000</v>
      </c>
      <c r="M217" s="207">
        <f t="shared" si="75"/>
        <v>55000</v>
      </c>
      <c r="N217" s="207">
        <f t="shared" si="75"/>
        <v>55000</v>
      </c>
    </row>
    <row r="218" spans="1:14" ht="13.5" x14ac:dyDescent="0.25">
      <c r="B218" s="240"/>
      <c r="C218" s="208"/>
      <c r="D218" s="208"/>
      <c r="E218" s="209">
        <f>E217</f>
        <v>55000</v>
      </c>
      <c r="F218" s="207">
        <f t="shared" si="75"/>
        <v>55000</v>
      </c>
      <c r="G218" s="207">
        <f t="shared" si="75"/>
        <v>55000</v>
      </c>
      <c r="H218" s="207">
        <f t="shared" si="75"/>
        <v>55000</v>
      </c>
      <c r="I218" s="207">
        <f t="shared" si="75"/>
        <v>55000</v>
      </c>
      <c r="J218" s="207">
        <f t="shared" si="75"/>
        <v>55000</v>
      </c>
      <c r="K218" s="207">
        <f t="shared" si="75"/>
        <v>55000</v>
      </c>
      <c r="L218" s="207">
        <f t="shared" si="75"/>
        <v>55000</v>
      </c>
      <c r="M218" s="207">
        <f t="shared" si="75"/>
        <v>55000</v>
      </c>
      <c r="N218" s="207">
        <f t="shared" si="75"/>
        <v>55000</v>
      </c>
    </row>
    <row r="219" spans="1:14" ht="13.5" x14ac:dyDescent="0.25">
      <c r="B219" s="240"/>
      <c r="C219" s="208"/>
      <c r="D219" s="208"/>
      <c r="E219" s="208"/>
      <c r="F219" s="210">
        <f>F218</f>
        <v>55000</v>
      </c>
      <c r="G219" s="207">
        <f t="shared" si="75"/>
        <v>55000</v>
      </c>
      <c r="H219" s="211">
        <f t="shared" si="75"/>
        <v>55000</v>
      </c>
      <c r="I219" s="207">
        <f t="shared" si="75"/>
        <v>55000</v>
      </c>
      <c r="J219" s="207">
        <f t="shared" si="75"/>
        <v>55000</v>
      </c>
      <c r="K219" s="207">
        <f t="shared" si="75"/>
        <v>55000</v>
      </c>
      <c r="L219" s="207">
        <f t="shared" si="75"/>
        <v>55000</v>
      </c>
      <c r="M219" s="207">
        <f t="shared" si="75"/>
        <v>55000</v>
      </c>
      <c r="N219" s="207">
        <f t="shared" si="75"/>
        <v>55000</v>
      </c>
    </row>
    <row r="220" spans="1:14" ht="13.5" x14ac:dyDescent="0.25">
      <c r="B220" s="240"/>
      <c r="C220" s="208"/>
      <c r="D220" s="208"/>
      <c r="E220" s="208"/>
      <c r="F220" s="208"/>
      <c r="G220" s="207">
        <f>G219</f>
        <v>55000</v>
      </c>
      <c r="H220" s="211">
        <f t="shared" si="75"/>
        <v>55000</v>
      </c>
      <c r="I220" s="207">
        <f t="shared" si="75"/>
        <v>55000</v>
      </c>
      <c r="J220" s="207">
        <f t="shared" si="75"/>
        <v>55000</v>
      </c>
      <c r="K220" s="207">
        <f t="shared" si="75"/>
        <v>55000</v>
      </c>
      <c r="L220" s="207">
        <f t="shared" si="75"/>
        <v>55000</v>
      </c>
      <c r="M220" s="207">
        <f t="shared" si="75"/>
        <v>55000</v>
      </c>
      <c r="N220" s="207">
        <f t="shared" si="75"/>
        <v>55000</v>
      </c>
    </row>
    <row r="221" spans="1:14" ht="13.5" x14ac:dyDescent="0.25">
      <c r="B221" s="240"/>
      <c r="C221" s="208"/>
      <c r="D221" s="208"/>
      <c r="E221" s="208"/>
      <c r="F221" s="208"/>
      <c r="G221" s="208"/>
      <c r="H221" s="209">
        <f>H220</f>
        <v>55000</v>
      </c>
      <c r="I221" s="207">
        <f t="shared" si="75"/>
        <v>55000</v>
      </c>
      <c r="J221" s="207">
        <f t="shared" si="75"/>
        <v>55000</v>
      </c>
      <c r="K221" s="207">
        <f t="shared" si="75"/>
        <v>55000</v>
      </c>
      <c r="L221" s="207">
        <f t="shared" si="75"/>
        <v>55000</v>
      </c>
      <c r="M221" s="207">
        <f t="shared" si="75"/>
        <v>55000</v>
      </c>
      <c r="N221" s="207">
        <f t="shared" si="75"/>
        <v>55000</v>
      </c>
    </row>
    <row r="222" spans="1:14" ht="13.5" x14ac:dyDescent="0.25">
      <c r="B222" s="240"/>
      <c r="C222" s="208"/>
      <c r="D222" s="208"/>
      <c r="E222" s="208"/>
      <c r="F222" s="208"/>
      <c r="G222" s="208"/>
      <c r="H222" s="208"/>
      <c r="I222" s="209">
        <f>I221</f>
        <v>55000</v>
      </c>
      <c r="J222" s="207">
        <f>I222</f>
        <v>55000</v>
      </c>
      <c r="K222" s="207">
        <f>J222</f>
        <v>55000</v>
      </c>
      <c r="L222" s="207">
        <f>K222</f>
        <v>55000</v>
      </c>
      <c r="M222" s="207">
        <f>L222</f>
        <v>55000</v>
      </c>
      <c r="N222" s="207">
        <f>M222</f>
        <v>55000</v>
      </c>
    </row>
    <row r="223" spans="1:14" ht="13.5" x14ac:dyDescent="0.25">
      <c r="B223" s="240"/>
      <c r="C223" s="208"/>
      <c r="D223" s="208"/>
      <c r="E223" s="208"/>
      <c r="F223" s="208"/>
      <c r="G223" s="208"/>
      <c r="H223" s="208"/>
      <c r="I223" s="208"/>
      <c r="J223" s="209">
        <f>J222</f>
        <v>55000</v>
      </c>
      <c r="K223" s="207">
        <f>J223</f>
        <v>55000</v>
      </c>
      <c r="L223" s="207">
        <f>K223</f>
        <v>55000</v>
      </c>
      <c r="M223" s="207">
        <f>L223</f>
        <v>55000</v>
      </c>
      <c r="N223" s="207">
        <f>M223</f>
        <v>55000</v>
      </c>
    </row>
    <row r="224" spans="1:14" ht="13.5" x14ac:dyDescent="0.25">
      <c r="B224" s="240"/>
      <c r="C224" s="208"/>
      <c r="D224" s="208"/>
      <c r="E224" s="208"/>
      <c r="F224" s="208"/>
      <c r="G224" s="208"/>
      <c r="H224" s="208"/>
      <c r="I224" s="208"/>
      <c r="J224" s="208"/>
      <c r="K224" s="209">
        <f>K223</f>
        <v>55000</v>
      </c>
      <c r="L224" s="207">
        <f>K224</f>
        <v>55000</v>
      </c>
      <c r="M224" s="207">
        <f>L224</f>
        <v>55000</v>
      </c>
      <c r="N224" s="207">
        <f>M224</f>
        <v>55000</v>
      </c>
    </row>
    <row r="225" spans="1:14" ht="13.5" x14ac:dyDescent="0.25">
      <c r="B225" s="240"/>
      <c r="C225" s="208"/>
      <c r="D225" s="208"/>
      <c r="E225" s="208"/>
      <c r="F225" s="208"/>
      <c r="G225" s="208"/>
      <c r="H225" s="208"/>
      <c r="I225" s="208"/>
      <c r="J225" s="208"/>
      <c r="K225" s="208"/>
      <c r="L225" s="209">
        <f>L224</f>
        <v>55000</v>
      </c>
      <c r="M225" s="207">
        <f>L225</f>
        <v>55000</v>
      </c>
      <c r="N225" s="207">
        <f>M225</f>
        <v>55000</v>
      </c>
    </row>
    <row r="226" spans="1:14" ht="13.5" x14ac:dyDescent="0.25">
      <c r="B226" s="240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9">
        <f>M225</f>
        <v>55000</v>
      </c>
      <c r="N226" s="207">
        <f>M226</f>
        <v>55000</v>
      </c>
    </row>
    <row r="227" spans="1:14" ht="13.5" x14ac:dyDescent="0.25">
      <c r="B227" s="240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9">
        <f>N226</f>
        <v>55000</v>
      </c>
    </row>
    <row r="228" spans="1:14" ht="13.5" x14ac:dyDescent="0.25">
      <c r="B228" s="205" t="s">
        <v>46</v>
      </c>
      <c r="C228" s="212">
        <f t="shared" ref="C228:N228" si="76">SUM(C216:C227)</f>
        <v>55000</v>
      </c>
      <c r="D228" s="213">
        <f t="shared" si="76"/>
        <v>110000</v>
      </c>
      <c r="E228" s="213">
        <f t="shared" si="76"/>
        <v>165000</v>
      </c>
      <c r="F228" s="213">
        <f t="shared" si="76"/>
        <v>220000</v>
      </c>
      <c r="G228" s="213">
        <f t="shared" si="76"/>
        <v>275000</v>
      </c>
      <c r="H228" s="213">
        <f t="shared" si="76"/>
        <v>330000</v>
      </c>
      <c r="I228" s="213">
        <f t="shared" si="76"/>
        <v>385000</v>
      </c>
      <c r="J228" s="213">
        <f t="shared" si="76"/>
        <v>440000</v>
      </c>
      <c r="K228" s="213">
        <f t="shared" si="76"/>
        <v>495000</v>
      </c>
      <c r="L228" s="213">
        <f t="shared" si="76"/>
        <v>550000</v>
      </c>
      <c r="M228" s="213">
        <f t="shared" si="76"/>
        <v>605000</v>
      </c>
      <c r="N228" s="213">
        <f t="shared" si="76"/>
        <v>660000</v>
      </c>
    </row>
    <row r="229" spans="1:14" ht="13.5" x14ac:dyDescent="0.25">
      <c r="B229" s="214" t="s">
        <v>47</v>
      </c>
      <c r="C229" s="215">
        <v>1</v>
      </c>
      <c r="D229" s="216">
        <f t="shared" ref="D229:N229" si="77">C229</f>
        <v>1</v>
      </c>
      <c r="E229" s="216">
        <f t="shared" si="77"/>
        <v>1</v>
      </c>
      <c r="F229" s="216">
        <f t="shared" si="77"/>
        <v>1</v>
      </c>
      <c r="G229" s="216">
        <f t="shared" si="77"/>
        <v>1</v>
      </c>
      <c r="H229" s="216">
        <f t="shared" si="77"/>
        <v>1</v>
      </c>
      <c r="I229" s="216">
        <f t="shared" si="77"/>
        <v>1</v>
      </c>
      <c r="J229" s="216">
        <f t="shared" si="77"/>
        <v>1</v>
      </c>
      <c r="K229" s="216">
        <f t="shared" si="77"/>
        <v>1</v>
      </c>
      <c r="L229" s="216">
        <f t="shared" si="77"/>
        <v>1</v>
      </c>
      <c r="M229" s="216">
        <f t="shared" si="77"/>
        <v>1</v>
      </c>
      <c r="N229" s="216">
        <f t="shared" si="77"/>
        <v>1</v>
      </c>
    </row>
    <row r="230" spans="1:14" ht="13.5" x14ac:dyDescent="0.25">
      <c r="B230" s="205" t="s">
        <v>48</v>
      </c>
      <c r="C230" s="212">
        <f t="shared" ref="C230:N230" si="78">C228*C229</f>
        <v>55000</v>
      </c>
      <c r="D230" s="212">
        <f t="shared" si="78"/>
        <v>110000</v>
      </c>
      <c r="E230" s="212">
        <f t="shared" si="78"/>
        <v>165000</v>
      </c>
      <c r="F230" s="212">
        <f t="shared" si="78"/>
        <v>220000</v>
      </c>
      <c r="G230" s="212">
        <f t="shared" si="78"/>
        <v>275000</v>
      </c>
      <c r="H230" s="212">
        <f t="shared" si="78"/>
        <v>330000</v>
      </c>
      <c r="I230" s="212">
        <f t="shared" si="78"/>
        <v>385000</v>
      </c>
      <c r="J230" s="212">
        <f t="shared" si="78"/>
        <v>440000</v>
      </c>
      <c r="K230" s="212">
        <f t="shared" si="78"/>
        <v>495000</v>
      </c>
      <c r="L230" s="212">
        <f t="shared" si="78"/>
        <v>550000</v>
      </c>
      <c r="M230" s="212">
        <f t="shared" si="78"/>
        <v>605000</v>
      </c>
      <c r="N230" s="212">
        <f t="shared" si="78"/>
        <v>660000</v>
      </c>
    </row>
    <row r="231" spans="1:14" ht="13.5" x14ac:dyDescent="0.25">
      <c r="B231" s="205" t="s">
        <v>49</v>
      </c>
      <c r="C231" s="212">
        <f>C230</f>
        <v>55000</v>
      </c>
      <c r="D231" s="212">
        <f t="shared" ref="D231:N231" si="79">C231+D230</f>
        <v>165000</v>
      </c>
      <c r="E231" s="217">
        <f t="shared" si="79"/>
        <v>330000</v>
      </c>
      <c r="F231" s="212">
        <f t="shared" si="79"/>
        <v>550000</v>
      </c>
      <c r="G231" s="212">
        <f t="shared" si="79"/>
        <v>825000</v>
      </c>
      <c r="H231" s="217">
        <f t="shared" si="79"/>
        <v>1155000</v>
      </c>
      <c r="I231" s="212">
        <f t="shared" si="79"/>
        <v>1540000</v>
      </c>
      <c r="J231" s="212">
        <f t="shared" si="79"/>
        <v>1980000</v>
      </c>
      <c r="K231" s="217">
        <f t="shared" si="79"/>
        <v>2475000</v>
      </c>
      <c r="L231" s="212">
        <f t="shared" si="79"/>
        <v>3025000</v>
      </c>
      <c r="M231" s="212">
        <f t="shared" si="79"/>
        <v>3630000</v>
      </c>
      <c r="N231" s="217">
        <f t="shared" si="79"/>
        <v>4290000</v>
      </c>
    </row>
    <row r="232" spans="1:14" ht="13.5" x14ac:dyDescent="0.25">
      <c r="B232" s="205" t="s">
        <v>50</v>
      </c>
      <c r="C232" s="212">
        <f t="shared" ref="C232:N232" si="80">C228/C216</f>
        <v>1</v>
      </c>
      <c r="D232" s="212">
        <f t="shared" si="80"/>
        <v>2</v>
      </c>
      <c r="E232" s="217">
        <f t="shared" si="80"/>
        <v>3</v>
      </c>
      <c r="F232" s="212">
        <f t="shared" si="80"/>
        <v>4</v>
      </c>
      <c r="G232" s="212">
        <f t="shared" si="80"/>
        <v>5</v>
      </c>
      <c r="H232" s="217">
        <f t="shared" si="80"/>
        <v>6</v>
      </c>
      <c r="I232" s="212">
        <f t="shared" si="80"/>
        <v>7</v>
      </c>
      <c r="J232" s="212">
        <f t="shared" si="80"/>
        <v>8</v>
      </c>
      <c r="K232" s="217">
        <f t="shared" si="80"/>
        <v>9</v>
      </c>
      <c r="L232" s="212">
        <f t="shared" si="80"/>
        <v>10</v>
      </c>
      <c r="M232" s="212">
        <f t="shared" si="80"/>
        <v>11</v>
      </c>
      <c r="N232" s="217">
        <f t="shared" si="80"/>
        <v>12</v>
      </c>
    </row>
    <row r="235" spans="1:14" ht="13.5" x14ac:dyDescent="0.25">
      <c r="B235" s="205" t="s">
        <v>20</v>
      </c>
      <c r="C235" s="206" t="s">
        <v>33</v>
      </c>
      <c r="D235" s="206" t="s">
        <v>34</v>
      </c>
      <c r="E235" s="206" t="s">
        <v>35</v>
      </c>
      <c r="F235" s="206" t="s">
        <v>36</v>
      </c>
      <c r="G235" s="206" t="s">
        <v>37</v>
      </c>
      <c r="H235" s="206" t="s">
        <v>38</v>
      </c>
      <c r="I235" s="206" t="s">
        <v>39</v>
      </c>
      <c r="J235" s="206" t="s">
        <v>40</v>
      </c>
      <c r="K235" s="206" t="s">
        <v>41</v>
      </c>
      <c r="L235" s="206" t="s">
        <v>42</v>
      </c>
      <c r="M235" s="206" t="s">
        <v>43</v>
      </c>
      <c r="N235" s="206" t="s">
        <v>44</v>
      </c>
    </row>
    <row r="236" spans="1:14" ht="13.5" x14ac:dyDescent="0.25">
      <c r="A236" s="197">
        <f>A216</f>
        <v>10000</v>
      </c>
      <c r="B236" s="240" t="s">
        <v>45</v>
      </c>
      <c r="C236" s="207">
        <f>C216+A236</f>
        <v>65000</v>
      </c>
      <c r="D236" s="207">
        <f t="shared" ref="D236:N241" si="81">C236</f>
        <v>65000</v>
      </c>
      <c r="E236" s="207">
        <f t="shared" si="81"/>
        <v>65000</v>
      </c>
      <c r="F236" s="207">
        <f t="shared" si="81"/>
        <v>65000</v>
      </c>
      <c r="G236" s="207">
        <f t="shared" si="81"/>
        <v>65000</v>
      </c>
      <c r="H236" s="207">
        <f t="shared" si="81"/>
        <v>65000</v>
      </c>
      <c r="I236" s="207">
        <f t="shared" si="81"/>
        <v>65000</v>
      </c>
      <c r="J236" s="207">
        <f t="shared" si="81"/>
        <v>65000</v>
      </c>
      <c r="K236" s="207">
        <f t="shared" si="81"/>
        <v>65000</v>
      </c>
      <c r="L236" s="207">
        <f t="shared" si="81"/>
        <v>65000</v>
      </c>
      <c r="M236" s="207">
        <f t="shared" si="81"/>
        <v>65000</v>
      </c>
      <c r="N236" s="207">
        <f t="shared" si="81"/>
        <v>65000</v>
      </c>
    </row>
    <row r="237" spans="1:14" ht="13.5" x14ac:dyDescent="0.25">
      <c r="B237" s="240"/>
      <c r="C237" s="208"/>
      <c r="D237" s="209">
        <f>D236</f>
        <v>65000</v>
      </c>
      <c r="E237" s="207">
        <f t="shared" si="81"/>
        <v>65000</v>
      </c>
      <c r="F237" s="207">
        <f t="shared" si="81"/>
        <v>65000</v>
      </c>
      <c r="G237" s="207">
        <f t="shared" si="81"/>
        <v>65000</v>
      </c>
      <c r="H237" s="207">
        <f t="shared" si="81"/>
        <v>65000</v>
      </c>
      <c r="I237" s="207">
        <f t="shared" si="81"/>
        <v>65000</v>
      </c>
      <c r="J237" s="207">
        <f t="shared" si="81"/>
        <v>65000</v>
      </c>
      <c r="K237" s="207">
        <f t="shared" si="81"/>
        <v>65000</v>
      </c>
      <c r="L237" s="207">
        <f t="shared" si="81"/>
        <v>65000</v>
      </c>
      <c r="M237" s="207">
        <f t="shared" si="81"/>
        <v>65000</v>
      </c>
      <c r="N237" s="207">
        <f t="shared" si="81"/>
        <v>65000</v>
      </c>
    </row>
    <row r="238" spans="1:14" ht="13.5" x14ac:dyDescent="0.25">
      <c r="B238" s="240"/>
      <c r="C238" s="208"/>
      <c r="D238" s="208"/>
      <c r="E238" s="209">
        <f>E237</f>
        <v>65000</v>
      </c>
      <c r="F238" s="207">
        <f t="shared" si="81"/>
        <v>65000</v>
      </c>
      <c r="G238" s="207">
        <f t="shared" si="81"/>
        <v>65000</v>
      </c>
      <c r="H238" s="207">
        <f t="shared" si="81"/>
        <v>65000</v>
      </c>
      <c r="I238" s="207">
        <f t="shared" si="81"/>
        <v>65000</v>
      </c>
      <c r="J238" s="207">
        <f t="shared" si="81"/>
        <v>65000</v>
      </c>
      <c r="K238" s="207">
        <f t="shared" si="81"/>
        <v>65000</v>
      </c>
      <c r="L238" s="207">
        <f t="shared" si="81"/>
        <v>65000</v>
      </c>
      <c r="M238" s="207">
        <f t="shared" si="81"/>
        <v>65000</v>
      </c>
      <c r="N238" s="207">
        <f t="shared" si="81"/>
        <v>65000</v>
      </c>
    </row>
    <row r="239" spans="1:14" ht="13.5" x14ac:dyDescent="0.25">
      <c r="B239" s="240"/>
      <c r="C239" s="208"/>
      <c r="D239" s="208"/>
      <c r="E239" s="208"/>
      <c r="F239" s="210">
        <f>F238</f>
        <v>65000</v>
      </c>
      <c r="G239" s="207">
        <f t="shared" si="81"/>
        <v>65000</v>
      </c>
      <c r="H239" s="211">
        <f t="shared" si="81"/>
        <v>65000</v>
      </c>
      <c r="I239" s="207">
        <f t="shared" si="81"/>
        <v>65000</v>
      </c>
      <c r="J239" s="207">
        <f t="shared" si="81"/>
        <v>65000</v>
      </c>
      <c r="K239" s="207">
        <f t="shared" si="81"/>
        <v>65000</v>
      </c>
      <c r="L239" s="207">
        <f t="shared" si="81"/>
        <v>65000</v>
      </c>
      <c r="M239" s="207">
        <f t="shared" si="81"/>
        <v>65000</v>
      </c>
      <c r="N239" s="207">
        <f t="shared" si="81"/>
        <v>65000</v>
      </c>
    </row>
    <row r="240" spans="1:14" ht="13.5" x14ac:dyDescent="0.25">
      <c r="B240" s="240"/>
      <c r="C240" s="208"/>
      <c r="D240" s="208"/>
      <c r="E240" s="208"/>
      <c r="F240" s="208"/>
      <c r="G240" s="207">
        <f>G239</f>
        <v>65000</v>
      </c>
      <c r="H240" s="211">
        <f t="shared" si="81"/>
        <v>65000</v>
      </c>
      <c r="I240" s="207">
        <f t="shared" si="81"/>
        <v>65000</v>
      </c>
      <c r="J240" s="207">
        <f t="shared" si="81"/>
        <v>65000</v>
      </c>
      <c r="K240" s="207">
        <f t="shared" si="81"/>
        <v>65000</v>
      </c>
      <c r="L240" s="207">
        <f t="shared" si="81"/>
        <v>65000</v>
      </c>
      <c r="M240" s="207">
        <f t="shared" si="81"/>
        <v>65000</v>
      </c>
      <c r="N240" s="207">
        <f t="shared" si="81"/>
        <v>65000</v>
      </c>
    </row>
    <row r="241" spans="1:14" ht="13.5" x14ac:dyDescent="0.25">
      <c r="B241" s="240"/>
      <c r="C241" s="208"/>
      <c r="D241" s="208"/>
      <c r="E241" s="208"/>
      <c r="F241" s="208"/>
      <c r="G241" s="208"/>
      <c r="H241" s="209">
        <f>H240</f>
        <v>65000</v>
      </c>
      <c r="I241" s="207">
        <f t="shared" si="81"/>
        <v>65000</v>
      </c>
      <c r="J241" s="207">
        <f t="shared" si="81"/>
        <v>65000</v>
      </c>
      <c r="K241" s="207">
        <f t="shared" si="81"/>
        <v>65000</v>
      </c>
      <c r="L241" s="207">
        <f t="shared" si="81"/>
        <v>65000</v>
      </c>
      <c r="M241" s="207">
        <f t="shared" si="81"/>
        <v>65000</v>
      </c>
      <c r="N241" s="207">
        <f t="shared" si="81"/>
        <v>65000</v>
      </c>
    </row>
    <row r="242" spans="1:14" ht="13.5" x14ac:dyDescent="0.25">
      <c r="B242" s="240"/>
      <c r="C242" s="208"/>
      <c r="D242" s="208"/>
      <c r="E242" s="208"/>
      <c r="F242" s="208"/>
      <c r="G242" s="208"/>
      <c r="H242" s="208"/>
      <c r="I242" s="209">
        <f>I241</f>
        <v>65000</v>
      </c>
      <c r="J242" s="207">
        <f>I242</f>
        <v>65000</v>
      </c>
      <c r="K242" s="207">
        <f>J242</f>
        <v>65000</v>
      </c>
      <c r="L242" s="207">
        <f>K242</f>
        <v>65000</v>
      </c>
      <c r="M242" s="207">
        <f>L242</f>
        <v>65000</v>
      </c>
      <c r="N242" s="207">
        <f>M242</f>
        <v>65000</v>
      </c>
    </row>
    <row r="243" spans="1:14" ht="13.5" x14ac:dyDescent="0.25">
      <c r="B243" s="240"/>
      <c r="C243" s="208"/>
      <c r="D243" s="208"/>
      <c r="E243" s="208"/>
      <c r="F243" s="208"/>
      <c r="G243" s="208"/>
      <c r="H243" s="208"/>
      <c r="I243" s="208"/>
      <c r="J243" s="209">
        <f>J242</f>
        <v>65000</v>
      </c>
      <c r="K243" s="207">
        <f>J243</f>
        <v>65000</v>
      </c>
      <c r="L243" s="207">
        <f>K243</f>
        <v>65000</v>
      </c>
      <c r="M243" s="207">
        <f>L243</f>
        <v>65000</v>
      </c>
      <c r="N243" s="207">
        <f>M243</f>
        <v>65000</v>
      </c>
    </row>
    <row r="244" spans="1:14" ht="13.5" x14ac:dyDescent="0.25">
      <c r="B244" s="240"/>
      <c r="C244" s="208"/>
      <c r="D244" s="208"/>
      <c r="E244" s="208"/>
      <c r="F244" s="208"/>
      <c r="G244" s="208"/>
      <c r="H244" s="208"/>
      <c r="I244" s="208"/>
      <c r="J244" s="208"/>
      <c r="K244" s="209">
        <f>K243</f>
        <v>65000</v>
      </c>
      <c r="L244" s="207">
        <f>K244</f>
        <v>65000</v>
      </c>
      <c r="M244" s="207">
        <f>L244</f>
        <v>65000</v>
      </c>
      <c r="N244" s="207">
        <f>M244</f>
        <v>65000</v>
      </c>
    </row>
    <row r="245" spans="1:14" ht="13.5" x14ac:dyDescent="0.25">
      <c r="B245" s="240"/>
      <c r="C245" s="208"/>
      <c r="D245" s="208"/>
      <c r="E245" s="208"/>
      <c r="F245" s="208"/>
      <c r="G245" s="208"/>
      <c r="H245" s="208"/>
      <c r="I245" s="208"/>
      <c r="J245" s="208"/>
      <c r="K245" s="208"/>
      <c r="L245" s="209">
        <f>L244</f>
        <v>65000</v>
      </c>
      <c r="M245" s="207">
        <f>L245</f>
        <v>65000</v>
      </c>
      <c r="N245" s="207">
        <f>M245</f>
        <v>65000</v>
      </c>
    </row>
    <row r="246" spans="1:14" ht="13.5" x14ac:dyDescent="0.25">
      <c r="B246" s="240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9">
        <f>M245</f>
        <v>65000</v>
      </c>
      <c r="N246" s="207">
        <f>M246</f>
        <v>65000</v>
      </c>
    </row>
    <row r="247" spans="1:14" ht="13.5" x14ac:dyDescent="0.25">
      <c r="B247" s="240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9">
        <f>N246</f>
        <v>65000</v>
      </c>
    </row>
    <row r="248" spans="1:14" ht="13.5" x14ac:dyDescent="0.25">
      <c r="B248" s="205" t="s">
        <v>46</v>
      </c>
      <c r="C248" s="212">
        <f t="shared" ref="C248:N248" si="82">SUM(C236:C247)</f>
        <v>65000</v>
      </c>
      <c r="D248" s="213">
        <f t="shared" si="82"/>
        <v>130000</v>
      </c>
      <c r="E248" s="213">
        <f t="shared" si="82"/>
        <v>195000</v>
      </c>
      <c r="F248" s="213">
        <f t="shared" si="82"/>
        <v>260000</v>
      </c>
      <c r="G248" s="213">
        <f t="shared" si="82"/>
        <v>325000</v>
      </c>
      <c r="H248" s="213">
        <f t="shared" si="82"/>
        <v>390000</v>
      </c>
      <c r="I248" s="213">
        <f t="shared" si="82"/>
        <v>455000</v>
      </c>
      <c r="J248" s="213">
        <f t="shared" si="82"/>
        <v>520000</v>
      </c>
      <c r="K248" s="213">
        <f t="shared" si="82"/>
        <v>585000</v>
      </c>
      <c r="L248" s="213">
        <f t="shared" si="82"/>
        <v>650000</v>
      </c>
      <c r="M248" s="213">
        <f t="shared" si="82"/>
        <v>715000</v>
      </c>
      <c r="N248" s="213">
        <f t="shared" si="82"/>
        <v>780000</v>
      </c>
    </row>
    <row r="249" spans="1:14" ht="13.5" x14ac:dyDescent="0.25">
      <c r="B249" s="214" t="s">
        <v>47</v>
      </c>
      <c r="C249" s="215">
        <v>1</v>
      </c>
      <c r="D249" s="216">
        <f t="shared" ref="D249:N249" si="83">C249</f>
        <v>1</v>
      </c>
      <c r="E249" s="216">
        <f t="shared" si="83"/>
        <v>1</v>
      </c>
      <c r="F249" s="216">
        <f t="shared" si="83"/>
        <v>1</v>
      </c>
      <c r="G249" s="216">
        <f t="shared" si="83"/>
        <v>1</v>
      </c>
      <c r="H249" s="216">
        <f t="shared" si="83"/>
        <v>1</v>
      </c>
      <c r="I249" s="216">
        <f t="shared" si="83"/>
        <v>1</v>
      </c>
      <c r="J249" s="216">
        <f t="shared" si="83"/>
        <v>1</v>
      </c>
      <c r="K249" s="216">
        <f t="shared" si="83"/>
        <v>1</v>
      </c>
      <c r="L249" s="216">
        <f t="shared" si="83"/>
        <v>1</v>
      </c>
      <c r="M249" s="216">
        <f t="shared" si="83"/>
        <v>1</v>
      </c>
      <c r="N249" s="216">
        <f t="shared" si="83"/>
        <v>1</v>
      </c>
    </row>
    <row r="250" spans="1:14" ht="13.5" x14ac:dyDescent="0.25">
      <c r="B250" s="205" t="s">
        <v>48</v>
      </c>
      <c r="C250" s="212">
        <f t="shared" ref="C250:N250" si="84">C248*C249</f>
        <v>65000</v>
      </c>
      <c r="D250" s="212">
        <f t="shared" si="84"/>
        <v>130000</v>
      </c>
      <c r="E250" s="212">
        <f t="shared" si="84"/>
        <v>195000</v>
      </c>
      <c r="F250" s="212">
        <f t="shared" si="84"/>
        <v>260000</v>
      </c>
      <c r="G250" s="212">
        <f t="shared" si="84"/>
        <v>325000</v>
      </c>
      <c r="H250" s="212">
        <f t="shared" si="84"/>
        <v>390000</v>
      </c>
      <c r="I250" s="212">
        <f t="shared" si="84"/>
        <v>455000</v>
      </c>
      <c r="J250" s="212">
        <f t="shared" si="84"/>
        <v>520000</v>
      </c>
      <c r="K250" s="212">
        <f t="shared" si="84"/>
        <v>585000</v>
      </c>
      <c r="L250" s="212">
        <f t="shared" si="84"/>
        <v>650000</v>
      </c>
      <c r="M250" s="212">
        <f t="shared" si="84"/>
        <v>715000</v>
      </c>
      <c r="N250" s="212">
        <f t="shared" si="84"/>
        <v>780000</v>
      </c>
    </row>
    <row r="251" spans="1:14" ht="13.5" x14ac:dyDescent="0.25">
      <c r="B251" s="205" t="s">
        <v>49</v>
      </c>
      <c r="C251" s="212">
        <f>C250</f>
        <v>65000</v>
      </c>
      <c r="D251" s="212">
        <f t="shared" ref="D251:N251" si="85">C251+D250</f>
        <v>195000</v>
      </c>
      <c r="E251" s="217">
        <f t="shared" si="85"/>
        <v>390000</v>
      </c>
      <c r="F251" s="212">
        <f t="shared" si="85"/>
        <v>650000</v>
      </c>
      <c r="G251" s="212">
        <f t="shared" si="85"/>
        <v>975000</v>
      </c>
      <c r="H251" s="217">
        <f t="shared" si="85"/>
        <v>1365000</v>
      </c>
      <c r="I251" s="212">
        <f t="shared" si="85"/>
        <v>1820000</v>
      </c>
      <c r="J251" s="212">
        <f t="shared" si="85"/>
        <v>2340000</v>
      </c>
      <c r="K251" s="217">
        <f t="shared" si="85"/>
        <v>2925000</v>
      </c>
      <c r="L251" s="212">
        <f t="shared" si="85"/>
        <v>3575000</v>
      </c>
      <c r="M251" s="212">
        <f t="shared" si="85"/>
        <v>4290000</v>
      </c>
      <c r="N251" s="217">
        <f t="shared" si="85"/>
        <v>5070000</v>
      </c>
    </row>
    <row r="252" spans="1:14" ht="13.5" x14ac:dyDescent="0.25">
      <c r="B252" s="205" t="s">
        <v>50</v>
      </c>
      <c r="C252" s="212">
        <f t="shared" ref="C252:N252" si="86">C248/C236</f>
        <v>1</v>
      </c>
      <c r="D252" s="212">
        <f t="shared" si="86"/>
        <v>2</v>
      </c>
      <c r="E252" s="217">
        <f t="shared" si="86"/>
        <v>3</v>
      </c>
      <c r="F252" s="212">
        <f t="shared" si="86"/>
        <v>4</v>
      </c>
      <c r="G252" s="212">
        <f t="shared" si="86"/>
        <v>5</v>
      </c>
      <c r="H252" s="217">
        <f t="shared" si="86"/>
        <v>6</v>
      </c>
      <c r="I252" s="212">
        <f t="shared" si="86"/>
        <v>7</v>
      </c>
      <c r="J252" s="212">
        <f t="shared" si="86"/>
        <v>8</v>
      </c>
      <c r="K252" s="217">
        <f t="shared" si="86"/>
        <v>9</v>
      </c>
      <c r="L252" s="212">
        <f t="shared" si="86"/>
        <v>10</v>
      </c>
      <c r="M252" s="212">
        <f t="shared" si="86"/>
        <v>11</v>
      </c>
      <c r="N252" s="217">
        <f t="shared" si="86"/>
        <v>12</v>
      </c>
    </row>
    <row r="255" spans="1:14" ht="13.5" x14ac:dyDescent="0.25">
      <c r="B255" s="205" t="s">
        <v>21</v>
      </c>
      <c r="C255" s="206" t="s">
        <v>33</v>
      </c>
      <c r="D255" s="206" t="s">
        <v>34</v>
      </c>
      <c r="E255" s="206" t="s">
        <v>35</v>
      </c>
      <c r="F255" s="206" t="s">
        <v>36</v>
      </c>
      <c r="G255" s="206" t="s">
        <v>37</v>
      </c>
      <c r="H255" s="206" t="s">
        <v>38</v>
      </c>
      <c r="I255" s="206" t="s">
        <v>39</v>
      </c>
      <c r="J255" s="206" t="s">
        <v>40</v>
      </c>
      <c r="K255" s="206" t="s">
        <v>41</v>
      </c>
      <c r="L255" s="206" t="s">
        <v>42</v>
      </c>
      <c r="M255" s="206" t="s">
        <v>43</v>
      </c>
      <c r="N255" s="206" t="s">
        <v>44</v>
      </c>
    </row>
    <row r="256" spans="1:14" ht="13.5" x14ac:dyDescent="0.25">
      <c r="A256" s="197">
        <f>A236</f>
        <v>10000</v>
      </c>
      <c r="B256" s="240" t="s">
        <v>45</v>
      </c>
      <c r="C256" s="207">
        <f>C236+A256</f>
        <v>75000</v>
      </c>
      <c r="D256" s="207">
        <f t="shared" ref="D256:N261" si="87">C256</f>
        <v>75000</v>
      </c>
      <c r="E256" s="207">
        <f t="shared" si="87"/>
        <v>75000</v>
      </c>
      <c r="F256" s="207">
        <f t="shared" si="87"/>
        <v>75000</v>
      </c>
      <c r="G256" s="207">
        <f t="shared" si="87"/>
        <v>75000</v>
      </c>
      <c r="H256" s="207">
        <f t="shared" si="87"/>
        <v>75000</v>
      </c>
      <c r="I256" s="207">
        <f t="shared" si="87"/>
        <v>75000</v>
      </c>
      <c r="J256" s="207">
        <f t="shared" si="87"/>
        <v>75000</v>
      </c>
      <c r="K256" s="207">
        <f t="shared" si="87"/>
        <v>75000</v>
      </c>
      <c r="L256" s="207">
        <f t="shared" si="87"/>
        <v>75000</v>
      </c>
      <c r="M256" s="207">
        <f t="shared" si="87"/>
        <v>75000</v>
      </c>
      <c r="N256" s="207">
        <f t="shared" si="87"/>
        <v>75000</v>
      </c>
    </row>
    <row r="257" spans="2:14" ht="13.5" x14ac:dyDescent="0.25">
      <c r="B257" s="240"/>
      <c r="C257" s="208"/>
      <c r="D257" s="209">
        <f>D256</f>
        <v>75000</v>
      </c>
      <c r="E257" s="207">
        <f t="shared" si="87"/>
        <v>75000</v>
      </c>
      <c r="F257" s="207">
        <f t="shared" si="87"/>
        <v>75000</v>
      </c>
      <c r="G257" s="207">
        <f t="shared" si="87"/>
        <v>75000</v>
      </c>
      <c r="H257" s="207">
        <f t="shared" si="87"/>
        <v>75000</v>
      </c>
      <c r="I257" s="207">
        <f t="shared" si="87"/>
        <v>75000</v>
      </c>
      <c r="J257" s="207">
        <f t="shared" si="87"/>
        <v>75000</v>
      </c>
      <c r="K257" s="207">
        <f t="shared" si="87"/>
        <v>75000</v>
      </c>
      <c r="L257" s="207">
        <f t="shared" si="87"/>
        <v>75000</v>
      </c>
      <c r="M257" s="207">
        <f t="shared" si="87"/>
        <v>75000</v>
      </c>
      <c r="N257" s="207">
        <f t="shared" si="87"/>
        <v>75000</v>
      </c>
    </row>
    <row r="258" spans="2:14" ht="13.5" x14ac:dyDescent="0.25">
      <c r="B258" s="240"/>
      <c r="C258" s="208"/>
      <c r="D258" s="208"/>
      <c r="E258" s="209">
        <f>E257</f>
        <v>75000</v>
      </c>
      <c r="F258" s="207">
        <f t="shared" si="87"/>
        <v>75000</v>
      </c>
      <c r="G258" s="207">
        <f t="shared" si="87"/>
        <v>75000</v>
      </c>
      <c r="H258" s="207">
        <f t="shared" si="87"/>
        <v>75000</v>
      </c>
      <c r="I258" s="207">
        <f t="shared" si="87"/>
        <v>75000</v>
      </c>
      <c r="J258" s="207">
        <f t="shared" si="87"/>
        <v>75000</v>
      </c>
      <c r="K258" s="207">
        <f t="shared" si="87"/>
        <v>75000</v>
      </c>
      <c r="L258" s="207">
        <f t="shared" si="87"/>
        <v>75000</v>
      </c>
      <c r="M258" s="207">
        <f t="shared" si="87"/>
        <v>75000</v>
      </c>
      <c r="N258" s="207">
        <f t="shared" si="87"/>
        <v>75000</v>
      </c>
    </row>
    <row r="259" spans="2:14" ht="13.5" x14ac:dyDescent="0.25">
      <c r="B259" s="240"/>
      <c r="C259" s="208"/>
      <c r="D259" s="208"/>
      <c r="E259" s="208"/>
      <c r="F259" s="210">
        <f>F258</f>
        <v>75000</v>
      </c>
      <c r="G259" s="207">
        <f t="shared" si="87"/>
        <v>75000</v>
      </c>
      <c r="H259" s="211">
        <f t="shared" si="87"/>
        <v>75000</v>
      </c>
      <c r="I259" s="207">
        <f t="shared" si="87"/>
        <v>75000</v>
      </c>
      <c r="J259" s="207">
        <f t="shared" si="87"/>
        <v>75000</v>
      </c>
      <c r="K259" s="207">
        <f t="shared" si="87"/>
        <v>75000</v>
      </c>
      <c r="L259" s="207">
        <f t="shared" si="87"/>
        <v>75000</v>
      </c>
      <c r="M259" s="207">
        <f t="shared" si="87"/>
        <v>75000</v>
      </c>
      <c r="N259" s="207">
        <f t="shared" si="87"/>
        <v>75000</v>
      </c>
    </row>
    <row r="260" spans="2:14" ht="13.5" x14ac:dyDescent="0.25">
      <c r="B260" s="240"/>
      <c r="C260" s="208"/>
      <c r="D260" s="208"/>
      <c r="E260" s="208"/>
      <c r="F260" s="208"/>
      <c r="G260" s="207">
        <f>G259</f>
        <v>75000</v>
      </c>
      <c r="H260" s="211">
        <f t="shared" si="87"/>
        <v>75000</v>
      </c>
      <c r="I260" s="207">
        <f t="shared" si="87"/>
        <v>75000</v>
      </c>
      <c r="J260" s="207">
        <f t="shared" si="87"/>
        <v>75000</v>
      </c>
      <c r="K260" s="207">
        <f t="shared" si="87"/>
        <v>75000</v>
      </c>
      <c r="L260" s="207">
        <f t="shared" si="87"/>
        <v>75000</v>
      </c>
      <c r="M260" s="207">
        <f t="shared" si="87"/>
        <v>75000</v>
      </c>
      <c r="N260" s="207">
        <f t="shared" si="87"/>
        <v>75000</v>
      </c>
    </row>
    <row r="261" spans="2:14" ht="13.5" x14ac:dyDescent="0.25">
      <c r="B261" s="240"/>
      <c r="C261" s="208"/>
      <c r="D261" s="208"/>
      <c r="E261" s="208"/>
      <c r="F261" s="208"/>
      <c r="G261" s="208"/>
      <c r="H261" s="209">
        <f>H260</f>
        <v>75000</v>
      </c>
      <c r="I261" s="207">
        <f t="shared" si="87"/>
        <v>75000</v>
      </c>
      <c r="J261" s="207">
        <f t="shared" si="87"/>
        <v>75000</v>
      </c>
      <c r="K261" s="207">
        <f t="shared" si="87"/>
        <v>75000</v>
      </c>
      <c r="L261" s="207">
        <f t="shared" si="87"/>
        <v>75000</v>
      </c>
      <c r="M261" s="207">
        <f t="shared" si="87"/>
        <v>75000</v>
      </c>
      <c r="N261" s="207">
        <f t="shared" si="87"/>
        <v>75000</v>
      </c>
    </row>
    <row r="262" spans="2:14" ht="13.5" x14ac:dyDescent="0.25">
      <c r="B262" s="240"/>
      <c r="C262" s="208"/>
      <c r="D262" s="208"/>
      <c r="E262" s="208"/>
      <c r="F262" s="208"/>
      <c r="G262" s="208"/>
      <c r="H262" s="208"/>
      <c r="I262" s="209">
        <f>I261</f>
        <v>75000</v>
      </c>
      <c r="J262" s="207">
        <f>I262</f>
        <v>75000</v>
      </c>
      <c r="K262" s="207">
        <f>J262</f>
        <v>75000</v>
      </c>
      <c r="L262" s="207">
        <f>K262</f>
        <v>75000</v>
      </c>
      <c r="M262" s="207">
        <f>L262</f>
        <v>75000</v>
      </c>
      <c r="N262" s="207">
        <f>M262</f>
        <v>75000</v>
      </c>
    </row>
    <row r="263" spans="2:14" ht="13.5" x14ac:dyDescent="0.25">
      <c r="B263" s="240"/>
      <c r="C263" s="208"/>
      <c r="D263" s="208"/>
      <c r="E263" s="208"/>
      <c r="F263" s="208"/>
      <c r="G263" s="208"/>
      <c r="H263" s="208"/>
      <c r="I263" s="208"/>
      <c r="J263" s="209">
        <f>J262</f>
        <v>75000</v>
      </c>
      <c r="K263" s="207">
        <f>J263</f>
        <v>75000</v>
      </c>
      <c r="L263" s="207">
        <f>K263</f>
        <v>75000</v>
      </c>
      <c r="M263" s="207">
        <f>L263</f>
        <v>75000</v>
      </c>
      <c r="N263" s="207">
        <f>M263</f>
        <v>75000</v>
      </c>
    </row>
    <row r="264" spans="2:14" ht="13.5" x14ac:dyDescent="0.25">
      <c r="B264" s="240"/>
      <c r="C264" s="208"/>
      <c r="D264" s="208"/>
      <c r="E264" s="208"/>
      <c r="F264" s="208"/>
      <c r="G264" s="208"/>
      <c r="H264" s="208"/>
      <c r="I264" s="208"/>
      <c r="J264" s="208"/>
      <c r="K264" s="209">
        <f>K263</f>
        <v>75000</v>
      </c>
      <c r="L264" s="207">
        <f>K264</f>
        <v>75000</v>
      </c>
      <c r="M264" s="207">
        <f>L264</f>
        <v>75000</v>
      </c>
      <c r="N264" s="207">
        <f>M264</f>
        <v>75000</v>
      </c>
    </row>
    <row r="265" spans="2:14" ht="13.5" x14ac:dyDescent="0.25">
      <c r="B265" s="240"/>
      <c r="C265" s="208"/>
      <c r="D265" s="208"/>
      <c r="E265" s="208"/>
      <c r="F265" s="208"/>
      <c r="G265" s="208"/>
      <c r="H265" s="208"/>
      <c r="I265" s="208"/>
      <c r="J265" s="208"/>
      <c r="K265" s="208"/>
      <c r="L265" s="209">
        <f>L264</f>
        <v>75000</v>
      </c>
      <c r="M265" s="207">
        <f>L265</f>
        <v>75000</v>
      </c>
      <c r="N265" s="207">
        <f>M265</f>
        <v>75000</v>
      </c>
    </row>
    <row r="266" spans="2:14" ht="13.5" x14ac:dyDescent="0.25">
      <c r="B266" s="240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9">
        <f>M265</f>
        <v>75000</v>
      </c>
      <c r="N266" s="207">
        <f>M266</f>
        <v>75000</v>
      </c>
    </row>
    <row r="267" spans="2:14" ht="13.5" x14ac:dyDescent="0.25">
      <c r="B267" s="240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9">
        <f>N266</f>
        <v>75000</v>
      </c>
    </row>
    <row r="268" spans="2:14" ht="13.5" x14ac:dyDescent="0.25">
      <c r="B268" s="205" t="s">
        <v>46</v>
      </c>
      <c r="C268" s="212">
        <f t="shared" ref="C268:N268" si="88">SUM(C256:C267)</f>
        <v>75000</v>
      </c>
      <c r="D268" s="213">
        <f t="shared" si="88"/>
        <v>150000</v>
      </c>
      <c r="E268" s="213">
        <f t="shared" si="88"/>
        <v>225000</v>
      </c>
      <c r="F268" s="213">
        <f t="shared" si="88"/>
        <v>300000</v>
      </c>
      <c r="G268" s="213">
        <f t="shared" si="88"/>
        <v>375000</v>
      </c>
      <c r="H268" s="213">
        <f t="shared" si="88"/>
        <v>450000</v>
      </c>
      <c r="I268" s="213">
        <f t="shared" si="88"/>
        <v>525000</v>
      </c>
      <c r="J268" s="213">
        <f t="shared" si="88"/>
        <v>600000</v>
      </c>
      <c r="K268" s="213">
        <f t="shared" si="88"/>
        <v>675000</v>
      </c>
      <c r="L268" s="213">
        <f t="shared" si="88"/>
        <v>750000</v>
      </c>
      <c r="M268" s="213">
        <f t="shared" si="88"/>
        <v>825000</v>
      </c>
      <c r="N268" s="213">
        <f t="shared" si="88"/>
        <v>900000</v>
      </c>
    </row>
    <row r="269" spans="2:14" ht="13.5" x14ac:dyDescent="0.25">
      <c r="B269" s="214" t="s">
        <v>47</v>
      </c>
      <c r="C269" s="215">
        <v>1</v>
      </c>
      <c r="D269" s="216">
        <f t="shared" ref="D269:N269" si="89">C269</f>
        <v>1</v>
      </c>
      <c r="E269" s="216">
        <f t="shared" si="89"/>
        <v>1</v>
      </c>
      <c r="F269" s="216">
        <f t="shared" si="89"/>
        <v>1</v>
      </c>
      <c r="G269" s="216">
        <f t="shared" si="89"/>
        <v>1</v>
      </c>
      <c r="H269" s="216">
        <f t="shared" si="89"/>
        <v>1</v>
      </c>
      <c r="I269" s="216">
        <f t="shared" si="89"/>
        <v>1</v>
      </c>
      <c r="J269" s="216">
        <f t="shared" si="89"/>
        <v>1</v>
      </c>
      <c r="K269" s="216">
        <f t="shared" si="89"/>
        <v>1</v>
      </c>
      <c r="L269" s="216">
        <f t="shared" si="89"/>
        <v>1</v>
      </c>
      <c r="M269" s="216">
        <f t="shared" si="89"/>
        <v>1</v>
      </c>
      <c r="N269" s="216">
        <f t="shared" si="89"/>
        <v>1</v>
      </c>
    </row>
    <row r="270" spans="2:14" ht="13.5" x14ac:dyDescent="0.25">
      <c r="B270" s="205" t="s">
        <v>48</v>
      </c>
      <c r="C270" s="212">
        <f t="shared" ref="C270:N270" si="90">C268*C269</f>
        <v>75000</v>
      </c>
      <c r="D270" s="212">
        <f t="shared" si="90"/>
        <v>150000</v>
      </c>
      <c r="E270" s="212">
        <f t="shared" si="90"/>
        <v>225000</v>
      </c>
      <c r="F270" s="212">
        <f t="shared" si="90"/>
        <v>300000</v>
      </c>
      <c r="G270" s="212">
        <f t="shared" si="90"/>
        <v>375000</v>
      </c>
      <c r="H270" s="212">
        <f t="shared" si="90"/>
        <v>450000</v>
      </c>
      <c r="I270" s="212">
        <f t="shared" si="90"/>
        <v>525000</v>
      </c>
      <c r="J270" s="212">
        <f t="shared" si="90"/>
        <v>600000</v>
      </c>
      <c r="K270" s="212">
        <f t="shared" si="90"/>
        <v>675000</v>
      </c>
      <c r="L270" s="212">
        <f t="shared" si="90"/>
        <v>750000</v>
      </c>
      <c r="M270" s="212">
        <f t="shared" si="90"/>
        <v>825000</v>
      </c>
      <c r="N270" s="212">
        <f t="shared" si="90"/>
        <v>900000</v>
      </c>
    </row>
    <row r="271" spans="2:14" ht="13.5" x14ac:dyDescent="0.25">
      <c r="B271" s="205" t="s">
        <v>49</v>
      </c>
      <c r="C271" s="212">
        <f>C270</f>
        <v>75000</v>
      </c>
      <c r="D271" s="212">
        <f t="shared" ref="D271:N271" si="91">C271+D270</f>
        <v>225000</v>
      </c>
      <c r="E271" s="217">
        <f t="shared" si="91"/>
        <v>450000</v>
      </c>
      <c r="F271" s="212">
        <f t="shared" si="91"/>
        <v>750000</v>
      </c>
      <c r="G271" s="212">
        <f t="shared" si="91"/>
        <v>1125000</v>
      </c>
      <c r="H271" s="217">
        <f t="shared" si="91"/>
        <v>1575000</v>
      </c>
      <c r="I271" s="212">
        <f t="shared" si="91"/>
        <v>2100000</v>
      </c>
      <c r="J271" s="212">
        <f t="shared" si="91"/>
        <v>2700000</v>
      </c>
      <c r="K271" s="217">
        <f t="shared" si="91"/>
        <v>3375000</v>
      </c>
      <c r="L271" s="212">
        <f t="shared" si="91"/>
        <v>4125000</v>
      </c>
      <c r="M271" s="212">
        <f t="shared" si="91"/>
        <v>4950000</v>
      </c>
      <c r="N271" s="217">
        <f t="shared" si="91"/>
        <v>5850000</v>
      </c>
    </row>
    <row r="272" spans="2:14" ht="13.5" x14ac:dyDescent="0.25">
      <c r="B272" s="205" t="s">
        <v>50</v>
      </c>
      <c r="C272" s="212">
        <f t="shared" ref="C272:N272" si="92">C268/C256</f>
        <v>1</v>
      </c>
      <c r="D272" s="212">
        <f t="shared" si="92"/>
        <v>2</v>
      </c>
      <c r="E272" s="217">
        <f t="shared" si="92"/>
        <v>3</v>
      </c>
      <c r="F272" s="212">
        <f t="shared" si="92"/>
        <v>4</v>
      </c>
      <c r="G272" s="212">
        <f t="shared" si="92"/>
        <v>5</v>
      </c>
      <c r="H272" s="217">
        <f t="shared" si="92"/>
        <v>6</v>
      </c>
      <c r="I272" s="212">
        <f t="shared" si="92"/>
        <v>7</v>
      </c>
      <c r="J272" s="212">
        <f t="shared" si="92"/>
        <v>8</v>
      </c>
      <c r="K272" s="217">
        <f t="shared" si="92"/>
        <v>9</v>
      </c>
      <c r="L272" s="212">
        <f t="shared" si="92"/>
        <v>10</v>
      </c>
      <c r="M272" s="212">
        <f t="shared" si="92"/>
        <v>11</v>
      </c>
      <c r="N272" s="217">
        <f t="shared" si="92"/>
        <v>12</v>
      </c>
    </row>
    <row r="275" spans="1:14" ht="13.5" x14ac:dyDescent="0.25">
      <c r="B275" s="205" t="s">
        <v>22</v>
      </c>
      <c r="C275" s="206" t="s">
        <v>33</v>
      </c>
      <c r="D275" s="206" t="s">
        <v>34</v>
      </c>
      <c r="E275" s="206" t="s">
        <v>35</v>
      </c>
      <c r="F275" s="206" t="s">
        <v>36</v>
      </c>
      <c r="G275" s="206" t="s">
        <v>37</v>
      </c>
      <c r="H275" s="206" t="s">
        <v>38</v>
      </c>
      <c r="I275" s="206" t="s">
        <v>39</v>
      </c>
      <c r="J275" s="206" t="s">
        <v>40</v>
      </c>
      <c r="K275" s="206" t="s">
        <v>41</v>
      </c>
      <c r="L275" s="206" t="s">
        <v>42</v>
      </c>
      <c r="M275" s="206" t="s">
        <v>43</v>
      </c>
      <c r="N275" s="206" t="s">
        <v>44</v>
      </c>
    </row>
    <row r="276" spans="1:14" ht="13.5" x14ac:dyDescent="0.25">
      <c r="A276" s="197">
        <f>A256</f>
        <v>10000</v>
      </c>
      <c r="B276" s="240" t="s">
        <v>45</v>
      </c>
      <c r="C276" s="207">
        <f>C256+A276</f>
        <v>85000</v>
      </c>
      <c r="D276" s="207">
        <f t="shared" ref="D276:N281" si="93">C276</f>
        <v>85000</v>
      </c>
      <c r="E276" s="207">
        <f t="shared" si="93"/>
        <v>85000</v>
      </c>
      <c r="F276" s="207">
        <f t="shared" si="93"/>
        <v>85000</v>
      </c>
      <c r="G276" s="207">
        <f t="shared" si="93"/>
        <v>85000</v>
      </c>
      <c r="H276" s="207">
        <f t="shared" si="93"/>
        <v>85000</v>
      </c>
      <c r="I276" s="207">
        <f t="shared" si="93"/>
        <v>85000</v>
      </c>
      <c r="J276" s="207">
        <f t="shared" si="93"/>
        <v>85000</v>
      </c>
      <c r="K276" s="207">
        <f t="shared" si="93"/>
        <v>85000</v>
      </c>
      <c r="L276" s="207">
        <f t="shared" si="93"/>
        <v>85000</v>
      </c>
      <c r="M276" s="207">
        <f t="shared" si="93"/>
        <v>85000</v>
      </c>
      <c r="N276" s="207">
        <f t="shared" si="93"/>
        <v>85000</v>
      </c>
    </row>
    <row r="277" spans="1:14" ht="13.5" x14ac:dyDescent="0.25">
      <c r="B277" s="240"/>
      <c r="C277" s="208"/>
      <c r="D277" s="209">
        <f>D276</f>
        <v>85000</v>
      </c>
      <c r="E277" s="207">
        <f t="shared" si="93"/>
        <v>85000</v>
      </c>
      <c r="F277" s="207">
        <f t="shared" si="93"/>
        <v>85000</v>
      </c>
      <c r="G277" s="207">
        <f t="shared" si="93"/>
        <v>85000</v>
      </c>
      <c r="H277" s="207">
        <f t="shared" si="93"/>
        <v>85000</v>
      </c>
      <c r="I277" s="207">
        <f t="shared" si="93"/>
        <v>85000</v>
      </c>
      <c r="J277" s="207">
        <f t="shared" si="93"/>
        <v>85000</v>
      </c>
      <c r="K277" s="207">
        <f t="shared" si="93"/>
        <v>85000</v>
      </c>
      <c r="L277" s="207">
        <f t="shared" si="93"/>
        <v>85000</v>
      </c>
      <c r="M277" s="207">
        <f t="shared" si="93"/>
        <v>85000</v>
      </c>
      <c r="N277" s="207">
        <f t="shared" si="93"/>
        <v>85000</v>
      </c>
    </row>
    <row r="278" spans="1:14" ht="13.5" x14ac:dyDescent="0.25">
      <c r="B278" s="240"/>
      <c r="C278" s="208"/>
      <c r="D278" s="208"/>
      <c r="E278" s="209">
        <f>E277</f>
        <v>85000</v>
      </c>
      <c r="F278" s="207">
        <f t="shared" si="93"/>
        <v>85000</v>
      </c>
      <c r="G278" s="207">
        <f t="shared" si="93"/>
        <v>85000</v>
      </c>
      <c r="H278" s="207">
        <f t="shared" si="93"/>
        <v>85000</v>
      </c>
      <c r="I278" s="207">
        <f t="shared" si="93"/>
        <v>85000</v>
      </c>
      <c r="J278" s="207">
        <f t="shared" si="93"/>
        <v>85000</v>
      </c>
      <c r="K278" s="207">
        <f t="shared" si="93"/>
        <v>85000</v>
      </c>
      <c r="L278" s="207">
        <f t="shared" si="93"/>
        <v>85000</v>
      </c>
      <c r="M278" s="207">
        <f t="shared" si="93"/>
        <v>85000</v>
      </c>
      <c r="N278" s="207">
        <f t="shared" si="93"/>
        <v>85000</v>
      </c>
    </row>
    <row r="279" spans="1:14" ht="13.5" x14ac:dyDescent="0.25">
      <c r="B279" s="240"/>
      <c r="C279" s="208"/>
      <c r="D279" s="208"/>
      <c r="E279" s="208"/>
      <c r="F279" s="210">
        <f>F278</f>
        <v>85000</v>
      </c>
      <c r="G279" s="207">
        <f t="shared" si="93"/>
        <v>85000</v>
      </c>
      <c r="H279" s="211">
        <f t="shared" si="93"/>
        <v>85000</v>
      </c>
      <c r="I279" s="207">
        <f t="shared" si="93"/>
        <v>85000</v>
      </c>
      <c r="J279" s="207">
        <f t="shared" si="93"/>
        <v>85000</v>
      </c>
      <c r="K279" s="207">
        <f t="shared" si="93"/>
        <v>85000</v>
      </c>
      <c r="L279" s="207">
        <f t="shared" si="93"/>
        <v>85000</v>
      </c>
      <c r="M279" s="207">
        <f t="shared" si="93"/>
        <v>85000</v>
      </c>
      <c r="N279" s="207">
        <f t="shared" si="93"/>
        <v>85000</v>
      </c>
    </row>
    <row r="280" spans="1:14" ht="13.5" x14ac:dyDescent="0.25">
      <c r="B280" s="240"/>
      <c r="C280" s="208"/>
      <c r="D280" s="208"/>
      <c r="E280" s="208"/>
      <c r="F280" s="208"/>
      <c r="G280" s="207">
        <f>G279</f>
        <v>85000</v>
      </c>
      <c r="H280" s="211">
        <f t="shared" si="93"/>
        <v>85000</v>
      </c>
      <c r="I280" s="207">
        <f t="shared" si="93"/>
        <v>85000</v>
      </c>
      <c r="J280" s="207">
        <f t="shared" si="93"/>
        <v>85000</v>
      </c>
      <c r="K280" s="207">
        <f t="shared" si="93"/>
        <v>85000</v>
      </c>
      <c r="L280" s="207">
        <f t="shared" si="93"/>
        <v>85000</v>
      </c>
      <c r="M280" s="207">
        <f t="shared" si="93"/>
        <v>85000</v>
      </c>
      <c r="N280" s="207">
        <f t="shared" si="93"/>
        <v>85000</v>
      </c>
    </row>
    <row r="281" spans="1:14" ht="13.5" x14ac:dyDescent="0.25">
      <c r="B281" s="240"/>
      <c r="C281" s="208"/>
      <c r="D281" s="208"/>
      <c r="E281" s="208"/>
      <c r="F281" s="208"/>
      <c r="G281" s="208"/>
      <c r="H281" s="209">
        <f>H280</f>
        <v>85000</v>
      </c>
      <c r="I281" s="207">
        <f t="shared" si="93"/>
        <v>85000</v>
      </c>
      <c r="J281" s="207">
        <f t="shared" si="93"/>
        <v>85000</v>
      </c>
      <c r="K281" s="207">
        <f t="shared" si="93"/>
        <v>85000</v>
      </c>
      <c r="L281" s="207">
        <f t="shared" si="93"/>
        <v>85000</v>
      </c>
      <c r="M281" s="207">
        <f t="shared" si="93"/>
        <v>85000</v>
      </c>
      <c r="N281" s="207">
        <f t="shared" si="93"/>
        <v>85000</v>
      </c>
    </row>
    <row r="282" spans="1:14" ht="13.5" x14ac:dyDescent="0.25">
      <c r="B282" s="240"/>
      <c r="C282" s="208"/>
      <c r="D282" s="208"/>
      <c r="E282" s="208"/>
      <c r="F282" s="208"/>
      <c r="G282" s="208"/>
      <c r="H282" s="208"/>
      <c r="I282" s="209">
        <f>I281</f>
        <v>85000</v>
      </c>
      <c r="J282" s="207">
        <f>I282</f>
        <v>85000</v>
      </c>
      <c r="K282" s="207">
        <f>J282</f>
        <v>85000</v>
      </c>
      <c r="L282" s="207">
        <f>K282</f>
        <v>85000</v>
      </c>
      <c r="M282" s="207">
        <f>L282</f>
        <v>85000</v>
      </c>
      <c r="N282" s="207">
        <f>M282</f>
        <v>85000</v>
      </c>
    </row>
    <row r="283" spans="1:14" ht="13.5" x14ac:dyDescent="0.25">
      <c r="B283" s="240"/>
      <c r="C283" s="208"/>
      <c r="D283" s="208"/>
      <c r="E283" s="208"/>
      <c r="F283" s="208"/>
      <c r="G283" s="208"/>
      <c r="H283" s="208"/>
      <c r="I283" s="208"/>
      <c r="J283" s="209">
        <f>J282</f>
        <v>85000</v>
      </c>
      <c r="K283" s="207">
        <f>J283</f>
        <v>85000</v>
      </c>
      <c r="L283" s="207">
        <f>K283</f>
        <v>85000</v>
      </c>
      <c r="M283" s="207">
        <f>L283</f>
        <v>85000</v>
      </c>
      <c r="N283" s="207">
        <f>M283</f>
        <v>85000</v>
      </c>
    </row>
    <row r="284" spans="1:14" ht="13.5" x14ac:dyDescent="0.25">
      <c r="B284" s="240"/>
      <c r="C284" s="208"/>
      <c r="D284" s="208"/>
      <c r="E284" s="208"/>
      <c r="F284" s="208"/>
      <c r="G284" s="208"/>
      <c r="H284" s="208"/>
      <c r="I284" s="208"/>
      <c r="J284" s="208"/>
      <c r="K284" s="209">
        <f>K283</f>
        <v>85000</v>
      </c>
      <c r="L284" s="207">
        <f>K284</f>
        <v>85000</v>
      </c>
      <c r="M284" s="207">
        <f>L284</f>
        <v>85000</v>
      </c>
      <c r="N284" s="207">
        <f>M284</f>
        <v>85000</v>
      </c>
    </row>
    <row r="285" spans="1:14" ht="13.5" x14ac:dyDescent="0.25">
      <c r="B285" s="240"/>
      <c r="C285" s="208"/>
      <c r="D285" s="208"/>
      <c r="E285" s="208"/>
      <c r="F285" s="208"/>
      <c r="G285" s="208"/>
      <c r="H285" s="208"/>
      <c r="I285" s="208"/>
      <c r="J285" s="208"/>
      <c r="K285" s="208"/>
      <c r="L285" s="209">
        <f>L284</f>
        <v>85000</v>
      </c>
      <c r="M285" s="207">
        <f>L285</f>
        <v>85000</v>
      </c>
      <c r="N285" s="207">
        <f>M285</f>
        <v>85000</v>
      </c>
    </row>
    <row r="286" spans="1:14" ht="13.5" x14ac:dyDescent="0.25">
      <c r="B286" s="240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9">
        <f>M285</f>
        <v>85000</v>
      </c>
      <c r="N286" s="207">
        <f>M286</f>
        <v>85000</v>
      </c>
    </row>
    <row r="287" spans="1:14" ht="13.5" x14ac:dyDescent="0.25">
      <c r="B287" s="240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9">
        <f>N286</f>
        <v>85000</v>
      </c>
    </row>
    <row r="288" spans="1:14" ht="13.5" x14ac:dyDescent="0.25">
      <c r="B288" s="205" t="s">
        <v>46</v>
      </c>
      <c r="C288" s="212">
        <f t="shared" ref="C288:N288" si="94">SUM(C276:C287)</f>
        <v>85000</v>
      </c>
      <c r="D288" s="213">
        <f t="shared" si="94"/>
        <v>170000</v>
      </c>
      <c r="E288" s="213">
        <f t="shared" si="94"/>
        <v>255000</v>
      </c>
      <c r="F288" s="213">
        <f t="shared" si="94"/>
        <v>340000</v>
      </c>
      <c r="G288" s="213">
        <f t="shared" si="94"/>
        <v>425000</v>
      </c>
      <c r="H288" s="213">
        <f t="shared" si="94"/>
        <v>510000</v>
      </c>
      <c r="I288" s="213">
        <f t="shared" si="94"/>
        <v>595000</v>
      </c>
      <c r="J288" s="213">
        <f t="shared" si="94"/>
        <v>680000</v>
      </c>
      <c r="K288" s="213">
        <f t="shared" si="94"/>
        <v>765000</v>
      </c>
      <c r="L288" s="213">
        <f t="shared" si="94"/>
        <v>850000</v>
      </c>
      <c r="M288" s="213">
        <f t="shared" si="94"/>
        <v>935000</v>
      </c>
      <c r="N288" s="213">
        <f t="shared" si="94"/>
        <v>1020000</v>
      </c>
    </row>
    <row r="289" spans="1:14" ht="13.5" x14ac:dyDescent="0.25">
      <c r="B289" s="214" t="s">
        <v>47</v>
      </c>
      <c r="C289" s="215">
        <v>1</v>
      </c>
      <c r="D289" s="216">
        <f t="shared" ref="D289:N289" si="95">C289</f>
        <v>1</v>
      </c>
      <c r="E289" s="216">
        <f t="shared" si="95"/>
        <v>1</v>
      </c>
      <c r="F289" s="216">
        <f t="shared" si="95"/>
        <v>1</v>
      </c>
      <c r="G289" s="216">
        <f t="shared" si="95"/>
        <v>1</v>
      </c>
      <c r="H289" s="216">
        <f t="shared" si="95"/>
        <v>1</v>
      </c>
      <c r="I289" s="216">
        <f t="shared" si="95"/>
        <v>1</v>
      </c>
      <c r="J289" s="216">
        <f t="shared" si="95"/>
        <v>1</v>
      </c>
      <c r="K289" s="216">
        <f t="shared" si="95"/>
        <v>1</v>
      </c>
      <c r="L289" s="216">
        <f t="shared" si="95"/>
        <v>1</v>
      </c>
      <c r="M289" s="216">
        <f t="shared" si="95"/>
        <v>1</v>
      </c>
      <c r="N289" s="216">
        <f t="shared" si="95"/>
        <v>1</v>
      </c>
    </row>
    <row r="290" spans="1:14" ht="13.5" x14ac:dyDescent="0.25">
      <c r="B290" s="205" t="s">
        <v>48</v>
      </c>
      <c r="C290" s="212">
        <f t="shared" ref="C290:N290" si="96">C288*C289</f>
        <v>85000</v>
      </c>
      <c r="D290" s="212">
        <f t="shared" si="96"/>
        <v>170000</v>
      </c>
      <c r="E290" s="212">
        <f t="shared" si="96"/>
        <v>255000</v>
      </c>
      <c r="F290" s="212">
        <f t="shared" si="96"/>
        <v>340000</v>
      </c>
      <c r="G290" s="212">
        <f t="shared" si="96"/>
        <v>425000</v>
      </c>
      <c r="H290" s="212">
        <f t="shared" si="96"/>
        <v>510000</v>
      </c>
      <c r="I290" s="212">
        <f t="shared" si="96"/>
        <v>595000</v>
      </c>
      <c r="J290" s="212">
        <f t="shared" si="96"/>
        <v>680000</v>
      </c>
      <c r="K290" s="212">
        <f t="shared" si="96"/>
        <v>765000</v>
      </c>
      <c r="L290" s="212">
        <f t="shared" si="96"/>
        <v>850000</v>
      </c>
      <c r="M290" s="212">
        <f t="shared" si="96"/>
        <v>935000</v>
      </c>
      <c r="N290" s="212">
        <f t="shared" si="96"/>
        <v>1020000</v>
      </c>
    </row>
    <row r="291" spans="1:14" ht="13.5" x14ac:dyDescent="0.25">
      <c r="B291" s="205" t="s">
        <v>49</v>
      </c>
      <c r="C291" s="212">
        <f>C290</f>
        <v>85000</v>
      </c>
      <c r="D291" s="212">
        <f t="shared" ref="D291:N291" si="97">C291+D290</f>
        <v>255000</v>
      </c>
      <c r="E291" s="217">
        <f t="shared" si="97"/>
        <v>510000</v>
      </c>
      <c r="F291" s="212">
        <f t="shared" si="97"/>
        <v>850000</v>
      </c>
      <c r="G291" s="212">
        <f t="shared" si="97"/>
        <v>1275000</v>
      </c>
      <c r="H291" s="217">
        <f t="shared" si="97"/>
        <v>1785000</v>
      </c>
      <c r="I291" s="212">
        <f t="shared" si="97"/>
        <v>2380000</v>
      </c>
      <c r="J291" s="212">
        <f t="shared" si="97"/>
        <v>3060000</v>
      </c>
      <c r="K291" s="217">
        <f t="shared" si="97"/>
        <v>3825000</v>
      </c>
      <c r="L291" s="212">
        <f t="shared" si="97"/>
        <v>4675000</v>
      </c>
      <c r="M291" s="212">
        <f t="shared" si="97"/>
        <v>5610000</v>
      </c>
      <c r="N291" s="217">
        <f t="shared" si="97"/>
        <v>6630000</v>
      </c>
    </row>
    <row r="292" spans="1:14" ht="13.5" x14ac:dyDescent="0.25">
      <c r="B292" s="205" t="s">
        <v>50</v>
      </c>
      <c r="C292" s="212">
        <f t="shared" ref="C292:N292" si="98">C288/C276</f>
        <v>1</v>
      </c>
      <c r="D292" s="212">
        <f t="shared" si="98"/>
        <v>2</v>
      </c>
      <c r="E292" s="217">
        <f t="shared" si="98"/>
        <v>3</v>
      </c>
      <c r="F292" s="212">
        <f t="shared" si="98"/>
        <v>4</v>
      </c>
      <c r="G292" s="212">
        <f t="shared" si="98"/>
        <v>5</v>
      </c>
      <c r="H292" s="217">
        <f t="shared" si="98"/>
        <v>6</v>
      </c>
      <c r="I292" s="212">
        <f t="shared" si="98"/>
        <v>7</v>
      </c>
      <c r="J292" s="212">
        <f t="shared" si="98"/>
        <v>8</v>
      </c>
      <c r="K292" s="217">
        <f t="shared" si="98"/>
        <v>9</v>
      </c>
      <c r="L292" s="212">
        <f t="shared" si="98"/>
        <v>10</v>
      </c>
      <c r="M292" s="212">
        <f t="shared" si="98"/>
        <v>11</v>
      </c>
      <c r="N292" s="217">
        <f t="shared" si="98"/>
        <v>12</v>
      </c>
    </row>
    <row r="295" spans="1:14" ht="13.5" x14ac:dyDescent="0.25">
      <c r="B295" s="205" t="s">
        <v>23</v>
      </c>
      <c r="C295" s="206" t="s">
        <v>33</v>
      </c>
      <c r="D295" s="206" t="s">
        <v>34</v>
      </c>
      <c r="E295" s="206" t="s">
        <v>35</v>
      </c>
      <c r="F295" s="206" t="s">
        <v>36</v>
      </c>
      <c r="G295" s="206" t="s">
        <v>37</v>
      </c>
      <c r="H295" s="206" t="s">
        <v>38</v>
      </c>
      <c r="I295" s="206" t="s">
        <v>39</v>
      </c>
      <c r="J295" s="206" t="s">
        <v>40</v>
      </c>
      <c r="K295" s="206" t="s">
        <v>41</v>
      </c>
      <c r="L295" s="206" t="s">
        <v>42</v>
      </c>
      <c r="M295" s="206" t="s">
        <v>43</v>
      </c>
      <c r="N295" s="206" t="s">
        <v>44</v>
      </c>
    </row>
    <row r="296" spans="1:14" ht="13.5" x14ac:dyDescent="0.25">
      <c r="A296" s="197">
        <f>A276</f>
        <v>10000</v>
      </c>
      <c r="B296" s="240" t="s">
        <v>45</v>
      </c>
      <c r="C296" s="207">
        <f>C276+A296</f>
        <v>95000</v>
      </c>
      <c r="D296" s="207">
        <f t="shared" ref="D296:N301" si="99">C296</f>
        <v>95000</v>
      </c>
      <c r="E296" s="207">
        <f t="shared" si="99"/>
        <v>95000</v>
      </c>
      <c r="F296" s="207">
        <f t="shared" si="99"/>
        <v>95000</v>
      </c>
      <c r="G296" s="207">
        <f t="shared" si="99"/>
        <v>95000</v>
      </c>
      <c r="H296" s="207">
        <f t="shared" si="99"/>
        <v>95000</v>
      </c>
      <c r="I296" s="207">
        <f t="shared" si="99"/>
        <v>95000</v>
      </c>
      <c r="J296" s="207">
        <f t="shared" si="99"/>
        <v>95000</v>
      </c>
      <c r="K296" s="207">
        <f t="shared" si="99"/>
        <v>95000</v>
      </c>
      <c r="L296" s="207">
        <f t="shared" si="99"/>
        <v>95000</v>
      </c>
      <c r="M296" s="207">
        <f t="shared" si="99"/>
        <v>95000</v>
      </c>
      <c r="N296" s="207">
        <f t="shared" si="99"/>
        <v>95000</v>
      </c>
    </row>
    <row r="297" spans="1:14" ht="13.5" x14ac:dyDescent="0.25">
      <c r="B297" s="240"/>
      <c r="C297" s="208"/>
      <c r="D297" s="209">
        <f>D296</f>
        <v>95000</v>
      </c>
      <c r="E297" s="207">
        <f t="shared" si="99"/>
        <v>95000</v>
      </c>
      <c r="F297" s="207">
        <f t="shared" si="99"/>
        <v>95000</v>
      </c>
      <c r="G297" s="207">
        <f t="shared" si="99"/>
        <v>95000</v>
      </c>
      <c r="H297" s="207">
        <f t="shared" si="99"/>
        <v>95000</v>
      </c>
      <c r="I297" s="207">
        <f t="shared" si="99"/>
        <v>95000</v>
      </c>
      <c r="J297" s="207">
        <f t="shared" si="99"/>
        <v>95000</v>
      </c>
      <c r="K297" s="207">
        <f t="shared" si="99"/>
        <v>95000</v>
      </c>
      <c r="L297" s="207">
        <f t="shared" si="99"/>
        <v>95000</v>
      </c>
      <c r="M297" s="207">
        <f t="shared" si="99"/>
        <v>95000</v>
      </c>
      <c r="N297" s="207">
        <f t="shared" si="99"/>
        <v>95000</v>
      </c>
    </row>
    <row r="298" spans="1:14" ht="13.5" x14ac:dyDescent="0.25">
      <c r="B298" s="240"/>
      <c r="C298" s="208"/>
      <c r="D298" s="208"/>
      <c r="E298" s="209">
        <f>E297</f>
        <v>95000</v>
      </c>
      <c r="F298" s="207">
        <f t="shared" si="99"/>
        <v>95000</v>
      </c>
      <c r="G298" s="207">
        <f t="shared" si="99"/>
        <v>95000</v>
      </c>
      <c r="H298" s="207">
        <f t="shared" si="99"/>
        <v>95000</v>
      </c>
      <c r="I298" s="207">
        <f t="shared" si="99"/>
        <v>95000</v>
      </c>
      <c r="J298" s="207">
        <f t="shared" si="99"/>
        <v>95000</v>
      </c>
      <c r="K298" s="207">
        <f t="shared" si="99"/>
        <v>95000</v>
      </c>
      <c r="L298" s="207">
        <f t="shared" si="99"/>
        <v>95000</v>
      </c>
      <c r="M298" s="207">
        <f t="shared" si="99"/>
        <v>95000</v>
      </c>
      <c r="N298" s="207">
        <f t="shared" si="99"/>
        <v>95000</v>
      </c>
    </row>
    <row r="299" spans="1:14" ht="13.5" x14ac:dyDescent="0.25">
      <c r="B299" s="240"/>
      <c r="C299" s="208"/>
      <c r="D299" s="208"/>
      <c r="E299" s="208"/>
      <c r="F299" s="210">
        <f>F298</f>
        <v>95000</v>
      </c>
      <c r="G299" s="207">
        <f t="shared" si="99"/>
        <v>95000</v>
      </c>
      <c r="H299" s="211">
        <f t="shared" si="99"/>
        <v>95000</v>
      </c>
      <c r="I299" s="207">
        <f t="shared" si="99"/>
        <v>95000</v>
      </c>
      <c r="J299" s="207">
        <f t="shared" si="99"/>
        <v>95000</v>
      </c>
      <c r="K299" s="207">
        <f t="shared" si="99"/>
        <v>95000</v>
      </c>
      <c r="L299" s="207">
        <f t="shared" si="99"/>
        <v>95000</v>
      </c>
      <c r="M299" s="207">
        <f t="shared" si="99"/>
        <v>95000</v>
      </c>
      <c r="N299" s="207">
        <f t="shared" si="99"/>
        <v>95000</v>
      </c>
    </row>
    <row r="300" spans="1:14" ht="13.5" x14ac:dyDescent="0.25">
      <c r="B300" s="240"/>
      <c r="C300" s="208"/>
      <c r="D300" s="208"/>
      <c r="E300" s="208"/>
      <c r="F300" s="208"/>
      <c r="G300" s="207">
        <f>G299</f>
        <v>95000</v>
      </c>
      <c r="H300" s="211">
        <f t="shared" si="99"/>
        <v>95000</v>
      </c>
      <c r="I300" s="207">
        <f t="shared" si="99"/>
        <v>95000</v>
      </c>
      <c r="J300" s="207">
        <f t="shared" si="99"/>
        <v>95000</v>
      </c>
      <c r="K300" s="207">
        <f t="shared" si="99"/>
        <v>95000</v>
      </c>
      <c r="L300" s="207">
        <f t="shared" si="99"/>
        <v>95000</v>
      </c>
      <c r="M300" s="207">
        <f t="shared" si="99"/>
        <v>95000</v>
      </c>
      <c r="N300" s="207">
        <f t="shared" si="99"/>
        <v>95000</v>
      </c>
    </row>
    <row r="301" spans="1:14" ht="13.5" x14ac:dyDescent="0.25">
      <c r="B301" s="240"/>
      <c r="C301" s="208"/>
      <c r="D301" s="208"/>
      <c r="E301" s="208"/>
      <c r="F301" s="208"/>
      <c r="G301" s="208"/>
      <c r="H301" s="209">
        <f>H300</f>
        <v>95000</v>
      </c>
      <c r="I301" s="207">
        <f t="shared" si="99"/>
        <v>95000</v>
      </c>
      <c r="J301" s="207">
        <f t="shared" si="99"/>
        <v>95000</v>
      </c>
      <c r="K301" s="207">
        <f t="shared" si="99"/>
        <v>95000</v>
      </c>
      <c r="L301" s="207">
        <f t="shared" si="99"/>
        <v>95000</v>
      </c>
      <c r="M301" s="207">
        <f t="shared" si="99"/>
        <v>95000</v>
      </c>
      <c r="N301" s="207">
        <f t="shared" si="99"/>
        <v>95000</v>
      </c>
    </row>
    <row r="302" spans="1:14" ht="13.5" x14ac:dyDescent="0.25">
      <c r="B302" s="240"/>
      <c r="C302" s="208"/>
      <c r="D302" s="208"/>
      <c r="E302" s="208"/>
      <c r="F302" s="208"/>
      <c r="G302" s="208"/>
      <c r="H302" s="208"/>
      <c r="I302" s="209">
        <f>I301</f>
        <v>95000</v>
      </c>
      <c r="J302" s="207">
        <f>I302</f>
        <v>95000</v>
      </c>
      <c r="K302" s="207">
        <f>J302</f>
        <v>95000</v>
      </c>
      <c r="L302" s="207">
        <f>K302</f>
        <v>95000</v>
      </c>
      <c r="M302" s="207">
        <f>L302</f>
        <v>95000</v>
      </c>
      <c r="N302" s="207">
        <f>M302</f>
        <v>95000</v>
      </c>
    </row>
    <row r="303" spans="1:14" ht="13.5" x14ac:dyDescent="0.25">
      <c r="B303" s="240"/>
      <c r="C303" s="208"/>
      <c r="D303" s="208"/>
      <c r="E303" s="208"/>
      <c r="F303" s="208"/>
      <c r="G303" s="208"/>
      <c r="H303" s="208"/>
      <c r="I303" s="208"/>
      <c r="J303" s="209">
        <f>J302</f>
        <v>95000</v>
      </c>
      <c r="K303" s="207">
        <f>J303</f>
        <v>95000</v>
      </c>
      <c r="L303" s="207">
        <f>K303</f>
        <v>95000</v>
      </c>
      <c r="M303" s="207">
        <f>L303</f>
        <v>95000</v>
      </c>
      <c r="N303" s="207">
        <f>M303</f>
        <v>95000</v>
      </c>
    </row>
    <row r="304" spans="1:14" ht="13.5" x14ac:dyDescent="0.25">
      <c r="B304" s="240"/>
      <c r="C304" s="208"/>
      <c r="D304" s="208"/>
      <c r="E304" s="208"/>
      <c r="F304" s="208"/>
      <c r="G304" s="208"/>
      <c r="H304" s="208"/>
      <c r="I304" s="208"/>
      <c r="J304" s="208"/>
      <c r="K304" s="209">
        <f>K303</f>
        <v>95000</v>
      </c>
      <c r="L304" s="207">
        <f>K304</f>
        <v>95000</v>
      </c>
      <c r="M304" s="207">
        <f>L304</f>
        <v>95000</v>
      </c>
      <c r="N304" s="207">
        <f>M304</f>
        <v>95000</v>
      </c>
    </row>
    <row r="305" spans="1:14" ht="13.5" x14ac:dyDescent="0.25">
      <c r="B305" s="240"/>
      <c r="C305" s="208"/>
      <c r="D305" s="208"/>
      <c r="E305" s="208"/>
      <c r="F305" s="208"/>
      <c r="G305" s="208"/>
      <c r="H305" s="208"/>
      <c r="I305" s="208"/>
      <c r="J305" s="208"/>
      <c r="K305" s="208"/>
      <c r="L305" s="209">
        <f>L304</f>
        <v>95000</v>
      </c>
      <c r="M305" s="207">
        <f>L305</f>
        <v>95000</v>
      </c>
      <c r="N305" s="207">
        <f>M305</f>
        <v>95000</v>
      </c>
    </row>
    <row r="306" spans="1:14" ht="13.5" x14ac:dyDescent="0.25">
      <c r="B306" s="240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9">
        <f>M305</f>
        <v>95000</v>
      </c>
      <c r="N306" s="207">
        <f>M306</f>
        <v>95000</v>
      </c>
    </row>
    <row r="307" spans="1:14" ht="13.5" x14ac:dyDescent="0.25">
      <c r="B307" s="240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9">
        <f>N306</f>
        <v>95000</v>
      </c>
    </row>
    <row r="308" spans="1:14" ht="13.5" x14ac:dyDescent="0.25">
      <c r="B308" s="205" t="s">
        <v>46</v>
      </c>
      <c r="C308" s="212">
        <f t="shared" ref="C308:N308" si="100">SUM(C296:C307)</f>
        <v>95000</v>
      </c>
      <c r="D308" s="213">
        <f t="shared" si="100"/>
        <v>190000</v>
      </c>
      <c r="E308" s="213">
        <f t="shared" si="100"/>
        <v>285000</v>
      </c>
      <c r="F308" s="213">
        <f t="shared" si="100"/>
        <v>380000</v>
      </c>
      <c r="G308" s="213">
        <f t="shared" si="100"/>
        <v>475000</v>
      </c>
      <c r="H308" s="213">
        <f t="shared" si="100"/>
        <v>570000</v>
      </c>
      <c r="I308" s="213">
        <f t="shared" si="100"/>
        <v>665000</v>
      </c>
      <c r="J308" s="213">
        <f t="shared" si="100"/>
        <v>760000</v>
      </c>
      <c r="K308" s="213">
        <f t="shared" si="100"/>
        <v>855000</v>
      </c>
      <c r="L308" s="213">
        <f t="shared" si="100"/>
        <v>950000</v>
      </c>
      <c r="M308" s="213">
        <f t="shared" si="100"/>
        <v>1045000</v>
      </c>
      <c r="N308" s="213">
        <f t="shared" si="100"/>
        <v>1140000</v>
      </c>
    </row>
    <row r="309" spans="1:14" ht="13.5" x14ac:dyDescent="0.25">
      <c r="B309" s="214" t="s">
        <v>47</v>
      </c>
      <c r="C309" s="215">
        <v>1</v>
      </c>
      <c r="D309" s="216">
        <f t="shared" ref="D309:N309" si="101">C309</f>
        <v>1</v>
      </c>
      <c r="E309" s="216">
        <f t="shared" si="101"/>
        <v>1</v>
      </c>
      <c r="F309" s="216">
        <f t="shared" si="101"/>
        <v>1</v>
      </c>
      <c r="G309" s="216">
        <f t="shared" si="101"/>
        <v>1</v>
      </c>
      <c r="H309" s="216">
        <f t="shared" si="101"/>
        <v>1</v>
      </c>
      <c r="I309" s="216">
        <f t="shared" si="101"/>
        <v>1</v>
      </c>
      <c r="J309" s="216">
        <f t="shared" si="101"/>
        <v>1</v>
      </c>
      <c r="K309" s="216">
        <f t="shared" si="101"/>
        <v>1</v>
      </c>
      <c r="L309" s="216">
        <f t="shared" si="101"/>
        <v>1</v>
      </c>
      <c r="M309" s="216">
        <f t="shared" si="101"/>
        <v>1</v>
      </c>
      <c r="N309" s="216">
        <f t="shared" si="101"/>
        <v>1</v>
      </c>
    </row>
    <row r="310" spans="1:14" ht="13.5" x14ac:dyDescent="0.25">
      <c r="B310" s="205" t="s">
        <v>48</v>
      </c>
      <c r="C310" s="212">
        <f t="shared" ref="C310:N310" si="102">C308*C309</f>
        <v>95000</v>
      </c>
      <c r="D310" s="212">
        <f t="shared" si="102"/>
        <v>190000</v>
      </c>
      <c r="E310" s="212">
        <f t="shared" si="102"/>
        <v>285000</v>
      </c>
      <c r="F310" s="212">
        <f t="shared" si="102"/>
        <v>380000</v>
      </c>
      <c r="G310" s="212">
        <f t="shared" si="102"/>
        <v>475000</v>
      </c>
      <c r="H310" s="212">
        <f t="shared" si="102"/>
        <v>570000</v>
      </c>
      <c r="I310" s="212">
        <f t="shared" si="102"/>
        <v>665000</v>
      </c>
      <c r="J310" s="212">
        <f t="shared" si="102"/>
        <v>760000</v>
      </c>
      <c r="K310" s="212">
        <f t="shared" si="102"/>
        <v>855000</v>
      </c>
      <c r="L310" s="212">
        <f t="shared" si="102"/>
        <v>950000</v>
      </c>
      <c r="M310" s="212">
        <f t="shared" si="102"/>
        <v>1045000</v>
      </c>
      <c r="N310" s="212">
        <f t="shared" si="102"/>
        <v>1140000</v>
      </c>
    </row>
    <row r="311" spans="1:14" ht="13.5" x14ac:dyDescent="0.25">
      <c r="B311" s="205" t="s">
        <v>49</v>
      </c>
      <c r="C311" s="212">
        <f>C310</f>
        <v>95000</v>
      </c>
      <c r="D311" s="212">
        <f t="shared" ref="D311:N311" si="103">C311+D310</f>
        <v>285000</v>
      </c>
      <c r="E311" s="217">
        <f t="shared" si="103"/>
        <v>570000</v>
      </c>
      <c r="F311" s="212">
        <f t="shared" si="103"/>
        <v>950000</v>
      </c>
      <c r="G311" s="212">
        <f t="shared" si="103"/>
        <v>1425000</v>
      </c>
      <c r="H311" s="217">
        <f t="shared" si="103"/>
        <v>1995000</v>
      </c>
      <c r="I311" s="212">
        <f t="shared" si="103"/>
        <v>2660000</v>
      </c>
      <c r="J311" s="212">
        <f t="shared" si="103"/>
        <v>3420000</v>
      </c>
      <c r="K311" s="217">
        <f t="shared" si="103"/>
        <v>4275000</v>
      </c>
      <c r="L311" s="212">
        <f t="shared" si="103"/>
        <v>5225000</v>
      </c>
      <c r="M311" s="212">
        <f t="shared" si="103"/>
        <v>6270000</v>
      </c>
      <c r="N311" s="217">
        <f t="shared" si="103"/>
        <v>7410000</v>
      </c>
    </row>
    <row r="312" spans="1:14" ht="13.5" x14ac:dyDescent="0.25">
      <c r="B312" s="205" t="s">
        <v>50</v>
      </c>
      <c r="C312" s="212">
        <f t="shared" ref="C312:N312" si="104">C308/C296</f>
        <v>1</v>
      </c>
      <c r="D312" s="212">
        <f t="shared" si="104"/>
        <v>2</v>
      </c>
      <c r="E312" s="217">
        <f t="shared" si="104"/>
        <v>3</v>
      </c>
      <c r="F312" s="212">
        <f t="shared" si="104"/>
        <v>4</v>
      </c>
      <c r="G312" s="212">
        <f t="shared" si="104"/>
        <v>5</v>
      </c>
      <c r="H312" s="217">
        <f t="shared" si="104"/>
        <v>6</v>
      </c>
      <c r="I312" s="212">
        <f t="shared" si="104"/>
        <v>7</v>
      </c>
      <c r="J312" s="212">
        <f t="shared" si="104"/>
        <v>8</v>
      </c>
      <c r="K312" s="217">
        <f t="shared" si="104"/>
        <v>9</v>
      </c>
      <c r="L312" s="212">
        <f t="shared" si="104"/>
        <v>10</v>
      </c>
      <c r="M312" s="212">
        <f t="shared" si="104"/>
        <v>11</v>
      </c>
      <c r="N312" s="217">
        <f t="shared" si="104"/>
        <v>12</v>
      </c>
    </row>
    <row r="315" spans="1:14" ht="13.5" x14ac:dyDescent="0.25">
      <c r="B315" s="205" t="s">
        <v>24</v>
      </c>
      <c r="C315" s="206" t="s">
        <v>33</v>
      </c>
      <c r="D315" s="206" t="s">
        <v>34</v>
      </c>
      <c r="E315" s="206" t="s">
        <v>35</v>
      </c>
      <c r="F315" s="206" t="s">
        <v>36</v>
      </c>
      <c r="G315" s="206" t="s">
        <v>37</v>
      </c>
      <c r="H315" s="206" t="s">
        <v>38</v>
      </c>
      <c r="I315" s="206" t="s">
        <v>39</v>
      </c>
      <c r="J315" s="206" t="s">
        <v>40</v>
      </c>
      <c r="K315" s="206" t="s">
        <v>41</v>
      </c>
      <c r="L315" s="206" t="s">
        <v>42</v>
      </c>
      <c r="M315" s="206" t="s">
        <v>43</v>
      </c>
      <c r="N315" s="206" t="s">
        <v>44</v>
      </c>
    </row>
    <row r="316" spans="1:14" ht="13.5" x14ac:dyDescent="0.25">
      <c r="A316" s="197">
        <f>A296</f>
        <v>10000</v>
      </c>
      <c r="B316" s="240" t="s">
        <v>45</v>
      </c>
      <c r="C316" s="207">
        <f>C296+A316</f>
        <v>105000</v>
      </c>
      <c r="D316" s="207">
        <f t="shared" ref="D316:N321" si="105">C316</f>
        <v>105000</v>
      </c>
      <c r="E316" s="207">
        <f t="shared" si="105"/>
        <v>105000</v>
      </c>
      <c r="F316" s="207">
        <f t="shared" si="105"/>
        <v>105000</v>
      </c>
      <c r="G316" s="207">
        <f t="shared" si="105"/>
        <v>105000</v>
      </c>
      <c r="H316" s="207">
        <f t="shared" si="105"/>
        <v>105000</v>
      </c>
      <c r="I316" s="207">
        <f t="shared" si="105"/>
        <v>105000</v>
      </c>
      <c r="J316" s="207">
        <f t="shared" si="105"/>
        <v>105000</v>
      </c>
      <c r="K316" s="207">
        <f t="shared" si="105"/>
        <v>105000</v>
      </c>
      <c r="L316" s="207">
        <f t="shared" si="105"/>
        <v>105000</v>
      </c>
      <c r="M316" s="207">
        <f t="shared" si="105"/>
        <v>105000</v>
      </c>
      <c r="N316" s="207">
        <f t="shared" si="105"/>
        <v>105000</v>
      </c>
    </row>
    <row r="317" spans="1:14" ht="13.5" x14ac:dyDescent="0.25">
      <c r="B317" s="240"/>
      <c r="C317" s="208"/>
      <c r="D317" s="209">
        <f>D316</f>
        <v>105000</v>
      </c>
      <c r="E317" s="207">
        <f t="shared" si="105"/>
        <v>105000</v>
      </c>
      <c r="F317" s="207">
        <f t="shared" si="105"/>
        <v>105000</v>
      </c>
      <c r="G317" s="207">
        <f t="shared" si="105"/>
        <v>105000</v>
      </c>
      <c r="H317" s="207">
        <f t="shared" si="105"/>
        <v>105000</v>
      </c>
      <c r="I317" s="207">
        <f t="shared" si="105"/>
        <v>105000</v>
      </c>
      <c r="J317" s="207">
        <f t="shared" si="105"/>
        <v>105000</v>
      </c>
      <c r="K317" s="207">
        <f t="shared" si="105"/>
        <v>105000</v>
      </c>
      <c r="L317" s="207">
        <f t="shared" si="105"/>
        <v>105000</v>
      </c>
      <c r="M317" s="207">
        <f t="shared" si="105"/>
        <v>105000</v>
      </c>
      <c r="N317" s="207">
        <f t="shared" si="105"/>
        <v>105000</v>
      </c>
    </row>
    <row r="318" spans="1:14" ht="13.5" x14ac:dyDescent="0.25">
      <c r="B318" s="240"/>
      <c r="C318" s="208"/>
      <c r="D318" s="208"/>
      <c r="E318" s="209">
        <f>E317</f>
        <v>105000</v>
      </c>
      <c r="F318" s="207">
        <f t="shared" si="105"/>
        <v>105000</v>
      </c>
      <c r="G318" s="207">
        <f t="shared" si="105"/>
        <v>105000</v>
      </c>
      <c r="H318" s="207">
        <f t="shared" si="105"/>
        <v>105000</v>
      </c>
      <c r="I318" s="207">
        <f t="shared" si="105"/>
        <v>105000</v>
      </c>
      <c r="J318" s="207">
        <f t="shared" si="105"/>
        <v>105000</v>
      </c>
      <c r="K318" s="207">
        <f t="shared" si="105"/>
        <v>105000</v>
      </c>
      <c r="L318" s="207">
        <f t="shared" si="105"/>
        <v>105000</v>
      </c>
      <c r="M318" s="207">
        <f t="shared" si="105"/>
        <v>105000</v>
      </c>
      <c r="N318" s="207">
        <f t="shared" si="105"/>
        <v>105000</v>
      </c>
    </row>
    <row r="319" spans="1:14" ht="13.5" x14ac:dyDescent="0.25">
      <c r="B319" s="240"/>
      <c r="C319" s="208"/>
      <c r="D319" s="208"/>
      <c r="E319" s="208"/>
      <c r="F319" s="210">
        <f>F318</f>
        <v>105000</v>
      </c>
      <c r="G319" s="207">
        <f t="shared" si="105"/>
        <v>105000</v>
      </c>
      <c r="H319" s="211">
        <f t="shared" si="105"/>
        <v>105000</v>
      </c>
      <c r="I319" s="207">
        <f t="shared" si="105"/>
        <v>105000</v>
      </c>
      <c r="J319" s="207">
        <f t="shared" si="105"/>
        <v>105000</v>
      </c>
      <c r="K319" s="207">
        <f t="shared" si="105"/>
        <v>105000</v>
      </c>
      <c r="L319" s="207">
        <f t="shared" si="105"/>
        <v>105000</v>
      </c>
      <c r="M319" s="207">
        <f t="shared" si="105"/>
        <v>105000</v>
      </c>
      <c r="N319" s="207">
        <f t="shared" si="105"/>
        <v>105000</v>
      </c>
    </row>
    <row r="320" spans="1:14" ht="13.5" x14ac:dyDescent="0.25">
      <c r="B320" s="240"/>
      <c r="C320" s="208"/>
      <c r="D320" s="208"/>
      <c r="E320" s="208"/>
      <c r="F320" s="208"/>
      <c r="G320" s="207">
        <f>G319</f>
        <v>105000</v>
      </c>
      <c r="H320" s="211">
        <f t="shared" si="105"/>
        <v>105000</v>
      </c>
      <c r="I320" s="207">
        <f t="shared" si="105"/>
        <v>105000</v>
      </c>
      <c r="J320" s="207">
        <f t="shared" si="105"/>
        <v>105000</v>
      </c>
      <c r="K320" s="207">
        <f t="shared" si="105"/>
        <v>105000</v>
      </c>
      <c r="L320" s="207">
        <f t="shared" si="105"/>
        <v>105000</v>
      </c>
      <c r="M320" s="207">
        <f t="shared" si="105"/>
        <v>105000</v>
      </c>
      <c r="N320" s="207">
        <f t="shared" si="105"/>
        <v>105000</v>
      </c>
    </row>
    <row r="321" spans="1:14" ht="13.5" x14ac:dyDescent="0.25">
      <c r="B321" s="240"/>
      <c r="C321" s="208"/>
      <c r="D321" s="208"/>
      <c r="E321" s="208"/>
      <c r="F321" s="208"/>
      <c r="G321" s="208"/>
      <c r="H321" s="209">
        <f>H320</f>
        <v>105000</v>
      </c>
      <c r="I321" s="207">
        <f t="shared" si="105"/>
        <v>105000</v>
      </c>
      <c r="J321" s="207">
        <f t="shared" si="105"/>
        <v>105000</v>
      </c>
      <c r="K321" s="207">
        <f t="shared" si="105"/>
        <v>105000</v>
      </c>
      <c r="L321" s="207">
        <f t="shared" si="105"/>
        <v>105000</v>
      </c>
      <c r="M321" s="207">
        <f t="shared" si="105"/>
        <v>105000</v>
      </c>
      <c r="N321" s="207">
        <f t="shared" si="105"/>
        <v>105000</v>
      </c>
    </row>
    <row r="322" spans="1:14" ht="13.5" x14ac:dyDescent="0.25">
      <c r="B322" s="240"/>
      <c r="C322" s="208"/>
      <c r="D322" s="208"/>
      <c r="E322" s="208"/>
      <c r="F322" s="208"/>
      <c r="G322" s="208"/>
      <c r="H322" s="208"/>
      <c r="I322" s="209">
        <f>I321</f>
        <v>105000</v>
      </c>
      <c r="J322" s="207">
        <f>I322</f>
        <v>105000</v>
      </c>
      <c r="K322" s="207">
        <f>J322</f>
        <v>105000</v>
      </c>
      <c r="L322" s="207">
        <f>K322</f>
        <v>105000</v>
      </c>
      <c r="M322" s="207">
        <f>L322</f>
        <v>105000</v>
      </c>
      <c r="N322" s="207">
        <f>M322</f>
        <v>105000</v>
      </c>
    </row>
    <row r="323" spans="1:14" ht="13.5" x14ac:dyDescent="0.25">
      <c r="B323" s="240"/>
      <c r="C323" s="208"/>
      <c r="D323" s="208"/>
      <c r="E323" s="208"/>
      <c r="F323" s="208"/>
      <c r="G323" s="208"/>
      <c r="H323" s="208"/>
      <c r="I323" s="208"/>
      <c r="J323" s="209">
        <f>J322</f>
        <v>105000</v>
      </c>
      <c r="K323" s="207">
        <f>J323</f>
        <v>105000</v>
      </c>
      <c r="L323" s="207">
        <f>K323</f>
        <v>105000</v>
      </c>
      <c r="M323" s="207">
        <f>L323</f>
        <v>105000</v>
      </c>
      <c r="N323" s="207">
        <f>M323</f>
        <v>105000</v>
      </c>
    </row>
    <row r="324" spans="1:14" ht="13.5" x14ac:dyDescent="0.25">
      <c r="B324" s="240"/>
      <c r="C324" s="208"/>
      <c r="D324" s="208"/>
      <c r="E324" s="208"/>
      <c r="F324" s="208"/>
      <c r="G324" s="208"/>
      <c r="H324" s="208"/>
      <c r="I324" s="208"/>
      <c r="J324" s="208"/>
      <c r="K324" s="209">
        <f>K323</f>
        <v>105000</v>
      </c>
      <c r="L324" s="207">
        <f>K324</f>
        <v>105000</v>
      </c>
      <c r="M324" s="207">
        <f>L324</f>
        <v>105000</v>
      </c>
      <c r="N324" s="207">
        <f>M324</f>
        <v>105000</v>
      </c>
    </row>
    <row r="325" spans="1:14" ht="13.5" x14ac:dyDescent="0.25">
      <c r="B325" s="240"/>
      <c r="C325" s="208"/>
      <c r="D325" s="208"/>
      <c r="E325" s="208"/>
      <c r="F325" s="208"/>
      <c r="G325" s="208"/>
      <c r="H325" s="208"/>
      <c r="I325" s="208"/>
      <c r="J325" s="208"/>
      <c r="K325" s="208"/>
      <c r="L325" s="209">
        <f>L324</f>
        <v>105000</v>
      </c>
      <c r="M325" s="207">
        <f>L325</f>
        <v>105000</v>
      </c>
      <c r="N325" s="207">
        <f>M325</f>
        <v>105000</v>
      </c>
    </row>
    <row r="326" spans="1:14" ht="13.5" x14ac:dyDescent="0.25">
      <c r="B326" s="240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9">
        <f>M325</f>
        <v>105000</v>
      </c>
      <c r="N326" s="207">
        <f>M326</f>
        <v>105000</v>
      </c>
    </row>
    <row r="327" spans="1:14" ht="13.5" x14ac:dyDescent="0.25">
      <c r="B327" s="240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9">
        <f>N326</f>
        <v>105000</v>
      </c>
    </row>
    <row r="328" spans="1:14" ht="13.5" x14ac:dyDescent="0.25">
      <c r="B328" s="205" t="s">
        <v>46</v>
      </c>
      <c r="C328" s="212">
        <f t="shared" ref="C328:N328" si="106">SUM(C316:C327)</f>
        <v>105000</v>
      </c>
      <c r="D328" s="213">
        <f t="shared" si="106"/>
        <v>210000</v>
      </c>
      <c r="E328" s="213">
        <f t="shared" si="106"/>
        <v>315000</v>
      </c>
      <c r="F328" s="213">
        <f t="shared" si="106"/>
        <v>420000</v>
      </c>
      <c r="G328" s="213">
        <f t="shared" si="106"/>
        <v>525000</v>
      </c>
      <c r="H328" s="213">
        <f t="shared" si="106"/>
        <v>630000</v>
      </c>
      <c r="I328" s="213">
        <f t="shared" si="106"/>
        <v>735000</v>
      </c>
      <c r="J328" s="213">
        <f t="shared" si="106"/>
        <v>840000</v>
      </c>
      <c r="K328" s="213">
        <f t="shared" si="106"/>
        <v>945000</v>
      </c>
      <c r="L328" s="213">
        <f t="shared" si="106"/>
        <v>1050000</v>
      </c>
      <c r="M328" s="213">
        <f t="shared" si="106"/>
        <v>1155000</v>
      </c>
      <c r="N328" s="213">
        <f t="shared" si="106"/>
        <v>1260000</v>
      </c>
    </row>
    <row r="329" spans="1:14" ht="13.5" x14ac:dyDescent="0.25">
      <c r="B329" s="214" t="s">
        <v>47</v>
      </c>
      <c r="C329" s="215">
        <v>1</v>
      </c>
      <c r="D329" s="216">
        <f t="shared" ref="D329:N329" si="107">C329</f>
        <v>1</v>
      </c>
      <c r="E329" s="216">
        <f t="shared" si="107"/>
        <v>1</v>
      </c>
      <c r="F329" s="216">
        <f t="shared" si="107"/>
        <v>1</v>
      </c>
      <c r="G329" s="216">
        <f t="shared" si="107"/>
        <v>1</v>
      </c>
      <c r="H329" s="216">
        <f t="shared" si="107"/>
        <v>1</v>
      </c>
      <c r="I329" s="216">
        <f t="shared" si="107"/>
        <v>1</v>
      </c>
      <c r="J329" s="216">
        <f t="shared" si="107"/>
        <v>1</v>
      </c>
      <c r="K329" s="216">
        <f t="shared" si="107"/>
        <v>1</v>
      </c>
      <c r="L329" s="216">
        <f t="shared" si="107"/>
        <v>1</v>
      </c>
      <c r="M329" s="216">
        <f t="shared" si="107"/>
        <v>1</v>
      </c>
      <c r="N329" s="216">
        <f t="shared" si="107"/>
        <v>1</v>
      </c>
    </row>
    <row r="330" spans="1:14" ht="13.5" x14ac:dyDescent="0.25">
      <c r="B330" s="205" t="s">
        <v>48</v>
      </c>
      <c r="C330" s="212">
        <f t="shared" ref="C330:N330" si="108">C328*C329</f>
        <v>105000</v>
      </c>
      <c r="D330" s="212">
        <f t="shared" si="108"/>
        <v>210000</v>
      </c>
      <c r="E330" s="212">
        <f t="shared" si="108"/>
        <v>315000</v>
      </c>
      <c r="F330" s="212">
        <f t="shared" si="108"/>
        <v>420000</v>
      </c>
      <c r="G330" s="212">
        <f t="shared" si="108"/>
        <v>525000</v>
      </c>
      <c r="H330" s="212">
        <f t="shared" si="108"/>
        <v>630000</v>
      </c>
      <c r="I330" s="212">
        <f t="shared" si="108"/>
        <v>735000</v>
      </c>
      <c r="J330" s="212">
        <f t="shared" si="108"/>
        <v>840000</v>
      </c>
      <c r="K330" s="212">
        <f t="shared" si="108"/>
        <v>945000</v>
      </c>
      <c r="L330" s="212">
        <f t="shared" si="108"/>
        <v>1050000</v>
      </c>
      <c r="M330" s="212">
        <f t="shared" si="108"/>
        <v>1155000</v>
      </c>
      <c r="N330" s="212">
        <f t="shared" si="108"/>
        <v>1260000</v>
      </c>
    </row>
    <row r="331" spans="1:14" ht="13.5" x14ac:dyDescent="0.25">
      <c r="B331" s="205" t="s">
        <v>49</v>
      </c>
      <c r="C331" s="212">
        <f>C330</f>
        <v>105000</v>
      </c>
      <c r="D331" s="212">
        <f t="shared" ref="D331:N331" si="109">C331+D330</f>
        <v>315000</v>
      </c>
      <c r="E331" s="217">
        <f t="shared" si="109"/>
        <v>630000</v>
      </c>
      <c r="F331" s="212">
        <f t="shared" si="109"/>
        <v>1050000</v>
      </c>
      <c r="G331" s="212">
        <f t="shared" si="109"/>
        <v>1575000</v>
      </c>
      <c r="H331" s="217">
        <f t="shared" si="109"/>
        <v>2205000</v>
      </c>
      <c r="I331" s="212">
        <f t="shared" si="109"/>
        <v>2940000</v>
      </c>
      <c r="J331" s="212">
        <f t="shared" si="109"/>
        <v>3780000</v>
      </c>
      <c r="K331" s="217">
        <f t="shared" si="109"/>
        <v>4725000</v>
      </c>
      <c r="L331" s="212">
        <f t="shared" si="109"/>
        <v>5775000</v>
      </c>
      <c r="M331" s="212">
        <f t="shared" si="109"/>
        <v>6930000</v>
      </c>
      <c r="N331" s="217">
        <f t="shared" si="109"/>
        <v>8190000</v>
      </c>
    </row>
    <row r="332" spans="1:14" ht="13.5" x14ac:dyDescent="0.25">
      <c r="B332" s="205" t="s">
        <v>50</v>
      </c>
      <c r="C332" s="212">
        <f t="shared" ref="C332:N332" si="110">C328/C316</f>
        <v>1</v>
      </c>
      <c r="D332" s="212">
        <f t="shared" si="110"/>
        <v>2</v>
      </c>
      <c r="E332" s="217">
        <f t="shared" si="110"/>
        <v>3</v>
      </c>
      <c r="F332" s="212">
        <f t="shared" si="110"/>
        <v>4</v>
      </c>
      <c r="G332" s="212">
        <f t="shared" si="110"/>
        <v>5</v>
      </c>
      <c r="H332" s="217">
        <f t="shared" si="110"/>
        <v>6</v>
      </c>
      <c r="I332" s="212">
        <f t="shared" si="110"/>
        <v>7</v>
      </c>
      <c r="J332" s="212">
        <f t="shared" si="110"/>
        <v>8</v>
      </c>
      <c r="K332" s="217">
        <f t="shared" si="110"/>
        <v>9</v>
      </c>
      <c r="L332" s="212">
        <f t="shared" si="110"/>
        <v>10</v>
      </c>
      <c r="M332" s="212">
        <f t="shared" si="110"/>
        <v>11</v>
      </c>
      <c r="N332" s="217">
        <f t="shared" si="110"/>
        <v>12</v>
      </c>
    </row>
    <row r="335" spans="1:14" ht="13.5" x14ac:dyDescent="0.25">
      <c r="B335" s="205" t="s">
        <v>25</v>
      </c>
      <c r="C335" s="206" t="s">
        <v>33</v>
      </c>
      <c r="D335" s="206" t="s">
        <v>34</v>
      </c>
      <c r="E335" s="206" t="s">
        <v>35</v>
      </c>
      <c r="F335" s="206" t="s">
        <v>36</v>
      </c>
      <c r="G335" s="206" t="s">
        <v>37</v>
      </c>
      <c r="H335" s="206" t="s">
        <v>38</v>
      </c>
      <c r="I335" s="206" t="s">
        <v>39</v>
      </c>
      <c r="J335" s="206" t="s">
        <v>40</v>
      </c>
      <c r="K335" s="206" t="s">
        <v>41</v>
      </c>
      <c r="L335" s="206" t="s">
        <v>42</v>
      </c>
      <c r="M335" s="206" t="s">
        <v>43</v>
      </c>
      <c r="N335" s="206" t="s">
        <v>44</v>
      </c>
    </row>
    <row r="336" spans="1:14" ht="13.5" x14ac:dyDescent="0.25">
      <c r="A336" s="197">
        <f>A316</f>
        <v>10000</v>
      </c>
      <c r="B336" s="240" t="s">
        <v>45</v>
      </c>
      <c r="C336" s="207">
        <f>C316+A336</f>
        <v>115000</v>
      </c>
      <c r="D336" s="207">
        <f t="shared" ref="D336:N341" si="111">C336</f>
        <v>115000</v>
      </c>
      <c r="E336" s="207">
        <f t="shared" si="111"/>
        <v>115000</v>
      </c>
      <c r="F336" s="207">
        <f t="shared" si="111"/>
        <v>115000</v>
      </c>
      <c r="G336" s="207">
        <f t="shared" si="111"/>
        <v>115000</v>
      </c>
      <c r="H336" s="207">
        <f t="shared" si="111"/>
        <v>115000</v>
      </c>
      <c r="I336" s="207">
        <f t="shared" si="111"/>
        <v>115000</v>
      </c>
      <c r="J336" s="207">
        <f t="shared" si="111"/>
        <v>115000</v>
      </c>
      <c r="K336" s="207">
        <f t="shared" si="111"/>
        <v>115000</v>
      </c>
      <c r="L336" s="207">
        <f t="shared" si="111"/>
        <v>115000</v>
      </c>
      <c r="M336" s="207">
        <f t="shared" si="111"/>
        <v>115000</v>
      </c>
      <c r="N336" s="207">
        <f t="shared" si="111"/>
        <v>115000</v>
      </c>
    </row>
    <row r="337" spans="2:14" ht="13.5" x14ac:dyDescent="0.25">
      <c r="B337" s="240"/>
      <c r="C337" s="208"/>
      <c r="D337" s="209">
        <f>D336</f>
        <v>115000</v>
      </c>
      <c r="E337" s="207">
        <f t="shared" si="111"/>
        <v>115000</v>
      </c>
      <c r="F337" s="207">
        <f t="shared" si="111"/>
        <v>115000</v>
      </c>
      <c r="G337" s="207">
        <f t="shared" si="111"/>
        <v>115000</v>
      </c>
      <c r="H337" s="207">
        <f t="shared" si="111"/>
        <v>115000</v>
      </c>
      <c r="I337" s="207">
        <f t="shared" si="111"/>
        <v>115000</v>
      </c>
      <c r="J337" s="207">
        <f t="shared" si="111"/>
        <v>115000</v>
      </c>
      <c r="K337" s="207">
        <f t="shared" si="111"/>
        <v>115000</v>
      </c>
      <c r="L337" s="207">
        <f t="shared" si="111"/>
        <v>115000</v>
      </c>
      <c r="M337" s="207">
        <f t="shared" si="111"/>
        <v>115000</v>
      </c>
      <c r="N337" s="207">
        <f t="shared" si="111"/>
        <v>115000</v>
      </c>
    </row>
    <row r="338" spans="2:14" ht="13.5" x14ac:dyDescent="0.25">
      <c r="B338" s="240"/>
      <c r="C338" s="208"/>
      <c r="D338" s="208"/>
      <c r="E338" s="209">
        <f>E337</f>
        <v>115000</v>
      </c>
      <c r="F338" s="207">
        <f t="shared" si="111"/>
        <v>115000</v>
      </c>
      <c r="G338" s="207">
        <f t="shared" si="111"/>
        <v>115000</v>
      </c>
      <c r="H338" s="207">
        <f t="shared" si="111"/>
        <v>115000</v>
      </c>
      <c r="I338" s="207">
        <f t="shared" si="111"/>
        <v>115000</v>
      </c>
      <c r="J338" s="207">
        <f t="shared" si="111"/>
        <v>115000</v>
      </c>
      <c r="K338" s="207">
        <f t="shared" si="111"/>
        <v>115000</v>
      </c>
      <c r="L338" s="207">
        <f t="shared" si="111"/>
        <v>115000</v>
      </c>
      <c r="M338" s="207">
        <f t="shared" si="111"/>
        <v>115000</v>
      </c>
      <c r="N338" s="207">
        <f t="shared" si="111"/>
        <v>115000</v>
      </c>
    </row>
    <row r="339" spans="2:14" ht="13.5" x14ac:dyDescent="0.25">
      <c r="B339" s="240"/>
      <c r="C339" s="208"/>
      <c r="D339" s="208"/>
      <c r="E339" s="208"/>
      <c r="F339" s="210">
        <f>F338</f>
        <v>115000</v>
      </c>
      <c r="G339" s="207">
        <f t="shared" si="111"/>
        <v>115000</v>
      </c>
      <c r="H339" s="211">
        <f t="shared" si="111"/>
        <v>115000</v>
      </c>
      <c r="I339" s="207">
        <f t="shared" si="111"/>
        <v>115000</v>
      </c>
      <c r="J339" s="207">
        <f t="shared" si="111"/>
        <v>115000</v>
      </c>
      <c r="K339" s="207">
        <f t="shared" si="111"/>
        <v>115000</v>
      </c>
      <c r="L339" s="207">
        <f t="shared" si="111"/>
        <v>115000</v>
      </c>
      <c r="M339" s="207">
        <f t="shared" si="111"/>
        <v>115000</v>
      </c>
      <c r="N339" s="207">
        <f t="shared" si="111"/>
        <v>115000</v>
      </c>
    </row>
    <row r="340" spans="2:14" ht="13.5" x14ac:dyDescent="0.25">
      <c r="B340" s="240"/>
      <c r="C340" s="208"/>
      <c r="D340" s="208"/>
      <c r="E340" s="208"/>
      <c r="F340" s="208"/>
      <c r="G340" s="207">
        <f>G339</f>
        <v>115000</v>
      </c>
      <c r="H340" s="211">
        <f t="shared" si="111"/>
        <v>115000</v>
      </c>
      <c r="I340" s="207">
        <f t="shared" si="111"/>
        <v>115000</v>
      </c>
      <c r="J340" s="207">
        <f t="shared" si="111"/>
        <v>115000</v>
      </c>
      <c r="K340" s="207">
        <f t="shared" si="111"/>
        <v>115000</v>
      </c>
      <c r="L340" s="207">
        <f t="shared" si="111"/>
        <v>115000</v>
      </c>
      <c r="M340" s="207">
        <f t="shared" si="111"/>
        <v>115000</v>
      </c>
      <c r="N340" s="207">
        <f t="shared" si="111"/>
        <v>115000</v>
      </c>
    </row>
    <row r="341" spans="2:14" ht="13.5" x14ac:dyDescent="0.25">
      <c r="B341" s="240"/>
      <c r="C341" s="208"/>
      <c r="D341" s="208"/>
      <c r="E341" s="208"/>
      <c r="F341" s="208"/>
      <c r="G341" s="208"/>
      <c r="H341" s="209">
        <f>H340</f>
        <v>115000</v>
      </c>
      <c r="I341" s="207">
        <f t="shared" si="111"/>
        <v>115000</v>
      </c>
      <c r="J341" s="207">
        <f t="shared" si="111"/>
        <v>115000</v>
      </c>
      <c r="K341" s="207">
        <f t="shared" si="111"/>
        <v>115000</v>
      </c>
      <c r="L341" s="207">
        <f t="shared" si="111"/>
        <v>115000</v>
      </c>
      <c r="M341" s="207">
        <f t="shared" si="111"/>
        <v>115000</v>
      </c>
      <c r="N341" s="207">
        <f t="shared" si="111"/>
        <v>115000</v>
      </c>
    </row>
    <row r="342" spans="2:14" ht="13.5" x14ac:dyDescent="0.25">
      <c r="B342" s="240"/>
      <c r="C342" s="208"/>
      <c r="D342" s="208"/>
      <c r="E342" s="208"/>
      <c r="F342" s="208"/>
      <c r="G342" s="208"/>
      <c r="H342" s="208"/>
      <c r="I342" s="209">
        <f>I341</f>
        <v>115000</v>
      </c>
      <c r="J342" s="207">
        <f>I342</f>
        <v>115000</v>
      </c>
      <c r="K342" s="207">
        <f>J342</f>
        <v>115000</v>
      </c>
      <c r="L342" s="207">
        <f>K342</f>
        <v>115000</v>
      </c>
      <c r="M342" s="207">
        <f>L342</f>
        <v>115000</v>
      </c>
      <c r="N342" s="207">
        <f>M342</f>
        <v>115000</v>
      </c>
    </row>
    <row r="343" spans="2:14" ht="13.5" x14ac:dyDescent="0.25">
      <c r="B343" s="240"/>
      <c r="C343" s="208"/>
      <c r="D343" s="208"/>
      <c r="E343" s="208"/>
      <c r="F343" s="208"/>
      <c r="G343" s="208"/>
      <c r="H343" s="208"/>
      <c r="I343" s="208"/>
      <c r="J343" s="209">
        <f>J342</f>
        <v>115000</v>
      </c>
      <c r="K343" s="207">
        <f>J343</f>
        <v>115000</v>
      </c>
      <c r="L343" s="207">
        <f>K343</f>
        <v>115000</v>
      </c>
      <c r="M343" s="207">
        <f>L343</f>
        <v>115000</v>
      </c>
      <c r="N343" s="207">
        <f>M343</f>
        <v>115000</v>
      </c>
    </row>
    <row r="344" spans="2:14" ht="13.5" x14ac:dyDescent="0.25">
      <c r="B344" s="240"/>
      <c r="C344" s="208"/>
      <c r="D344" s="208"/>
      <c r="E344" s="208"/>
      <c r="F344" s="208"/>
      <c r="G344" s="208"/>
      <c r="H344" s="208"/>
      <c r="I344" s="208"/>
      <c r="J344" s="208"/>
      <c r="K344" s="209">
        <f>K343</f>
        <v>115000</v>
      </c>
      <c r="L344" s="207">
        <f>K344</f>
        <v>115000</v>
      </c>
      <c r="M344" s="207">
        <f>L344</f>
        <v>115000</v>
      </c>
      <c r="N344" s="207">
        <f>M344</f>
        <v>115000</v>
      </c>
    </row>
    <row r="345" spans="2:14" ht="13.5" x14ac:dyDescent="0.25">
      <c r="B345" s="240"/>
      <c r="C345" s="208"/>
      <c r="D345" s="208"/>
      <c r="E345" s="208"/>
      <c r="F345" s="208"/>
      <c r="G345" s="208"/>
      <c r="H345" s="208"/>
      <c r="I345" s="208"/>
      <c r="J345" s="208"/>
      <c r="K345" s="208"/>
      <c r="L345" s="209">
        <f>L344</f>
        <v>115000</v>
      </c>
      <c r="M345" s="207">
        <f>L345</f>
        <v>115000</v>
      </c>
      <c r="N345" s="207">
        <f>M345</f>
        <v>115000</v>
      </c>
    </row>
    <row r="346" spans="2:14" ht="13.5" x14ac:dyDescent="0.25">
      <c r="B346" s="240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9">
        <f>M345</f>
        <v>115000</v>
      </c>
      <c r="N346" s="207">
        <f>M346</f>
        <v>115000</v>
      </c>
    </row>
    <row r="347" spans="2:14" ht="13.5" x14ac:dyDescent="0.25">
      <c r="B347" s="240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9">
        <f>N346</f>
        <v>115000</v>
      </c>
    </row>
    <row r="348" spans="2:14" ht="13.5" x14ac:dyDescent="0.25">
      <c r="B348" s="205" t="s">
        <v>46</v>
      </c>
      <c r="C348" s="212">
        <f t="shared" ref="C348:N348" si="112">SUM(C336:C347)</f>
        <v>115000</v>
      </c>
      <c r="D348" s="213">
        <f t="shared" si="112"/>
        <v>230000</v>
      </c>
      <c r="E348" s="213">
        <f t="shared" si="112"/>
        <v>345000</v>
      </c>
      <c r="F348" s="213">
        <f t="shared" si="112"/>
        <v>460000</v>
      </c>
      <c r="G348" s="213">
        <f t="shared" si="112"/>
        <v>575000</v>
      </c>
      <c r="H348" s="213">
        <f t="shared" si="112"/>
        <v>690000</v>
      </c>
      <c r="I348" s="213">
        <f t="shared" si="112"/>
        <v>805000</v>
      </c>
      <c r="J348" s="213">
        <f t="shared" si="112"/>
        <v>920000</v>
      </c>
      <c r="K348" s="213">
        <f t="shared" si="112"/>
        <v>1035000</v>
      </c>
      <c r="L348" s="213">
        <f t="shared" si="112"/>
        <v>1150000</v>
      </c>
      <c r="M348" s="213">
        <f t="shared" si="112"/>
        <v>1265000</v>
      </c>
      <c r="N348" s="213">
        <f t="shared" si="112"/>
        <v>1380000</v>
      </c>
    </row>
    <row r="349" spans="2:14" ht="13.5" x14ac:dyDescent="0.25">
      <c r="B349" s="214" t="s">
        <v>47</v>
      </c>
      <c r="C349" s="215">
        <v>1</v>
      </c>
      <c r="D349" s="216">
        <f t="shared" ref="D349:N349" si="113">C349</f>
        <v>1</v>
      </c>
      <c r="E349" s="216">
        <f t="shared" si="113"/>
        <v>1</v>
      </c>
      <c r="F349" s="216">
        <f t="shared" si="113"/>
        <v>1</v>
      </c>
      <c r="G349" s="216">
        <f t="shared" si="113"/>
        <v>1</v>
      </c>
      <c r="H349" s="216">
        <f t="shared" si="113"/>
        <v>1</v>
      </c>
      <c r="I349" s="216">
        <f t="shared" si="113"/>
        <v>1</v>
      </c>
      <c r="J349" s="216">
        <f t="shared" si="113"/>
        <v>1</v>
      </c>
      <c r="K349" s="216">
        <f t="shared" si="113"/>
        <v>1</v>
      </c>
      <c r="L349" s="216">
        <f t="shared" si="113"/>
        <v>1</v>
      </c>
      <c r="M349" s="216">
        <f t="shared" si="113"/>
        <v>1</v>
      </c>
      <c r="N349" s="216">
        <f t="shared" si="113"/>
        <v>1</v>
      </c>
    </row>
    <row r="350" spans="2:14" ht="13.5" x14ac:dyDescent="0.25">
      <c r="B350" s="205" t="s">
        <v>48</v>
      </c>
      <c r="C350" s="212">
        <f t="shared" ref="C350:N350" si="114">C348*C349</f>
        <v>115000</v>
      </c>
      <c r="D350" s="212">
        <f t="shared" si="114"/>
        <v>230000</v>
      </c>
      <c r="E350" s="212">
        <f t="shared" si="114"/>
        <v>345000</v>
      </c>
      <c r="F350" s="212">
        <f t="shared" si="114"/>
        <v>460000</v>
      </c>
      <c r="G350" s="212">
        <f t="shared" si="114"/>
        <v>575000</v>
      </c>
      <c r="H350" s="212">
        <f t="shared" si="114"/>
        <v>690000</v>
      </c>
      <c r="I350" s="212">
        <f t="shared" si="114"/>
        <v>805000</v>
      </c>
      <c r="J350" s="212">
        <f t="shared" si="114"/>
        <v>920000</v>
      </c>
      <c r="K350" s="212">
        <f t="shared" si="114"/>
        <v>1035000</v>
      </c>
      <c r="L350" s="212">
        <f t="shared" si="114"/>
        <v>1150000</v>
      </c>
      <c r="M350" s="212">
        <f t="shared" si="114"/>
        <v>1265000</v>
      </c>
      <c r="N350" s="212">
        <f t="shared" si="114"/>
        <v>1380000</v>
      </c>
    </row>
    <row r="351" spans="2:14" ht="13.5" x14ac:dyDescent="0.25">
      <c r="B351" s="205" t="s">
        <v>49</v>
      </c>
      <c r="C351" s="212">
        <f>C350</f>
        <v>115000</v>
      </c>
      <c r="D351" s="212">
        <f t="shared" ref="D351:N351" si="115">C351+D350</f>
        <v>345000</v>
      </c>
      <c r="E351" s="217">
        <f t="shared" si="115"/>
        <v>690000</v>
      </c>
      <c r="F351" s="212">
        <f t="shared" si="115"/>
        <v>1150000</v>
      </c>
      <c r="G351" s="212">
        <f t="shared" si="115"/>
        <v>1725000</v>
      </c>
      <c r="H351" s="217">
        <f t="shared" si="115"/>
        <v>2415000</v>
      </c>
      <c r="I351" s="212">
        <f t="shared" si="115"/>
        <v>3220000</v>
      </c>
      <c r="J351" s="212">
        <f t="shared" si="115"/>
        <v>4140000</v>
      </c>
      <c r="K351" s="217">
        <f t="shared" si="115"/>
        <v>5175000</v>
      </c>
      <c r="L351" s="212">
        <f t="shared" si="115"/>
        <v>6325000</v>
      </c>
      <c r="M351" s="212">
        <f t="shared" si="115"/>
        <v>7590000</v>
      </c>
      <c r="N351" s="217">
        <f t="shared" si="115"/>
        <v>8970000</v>
      </c>
    </row>
    <row r="352" spans="2:14" ht="13.5" x14ac:dyDescent="0.25">
      <c r="B352" s="205" t="s">
        <v>50</v>
      </c>
      <c r="C352" s="212">
        <f t="shared" ref="C352:N352" si="116">C348/C336</f>
        <v>1</v>
      </c>
      <c r="D352" s="212">
        <f t="shared" si="116"/>
        <v>2</v>
      </c>
      <c r="E352" s="217">
        <f t="shared" si="116"/>
        <v>3</v>
      </c>
      <c r="F352" s="212">
        <f t="shared" si="116"/>
        <v>4</v>
      </c>
      <c r="G352" s="212">
        <f t="shared" si="116"/>
        <v>5</v>
      </c>
      <c r="H352" s="217">
        <f t="shared" si="116"/>
        <v>6</v>
      </c>
      <c r="I352" s="212">
        <f t="shared" si="116"/>
        <v>7</v>
      </c>
      <c r="J352" s="212">
        <f t="shared" si="116"/>
        <v>8</v>
      </c>
      <c r="K352" s="217">
        <f t="shared" si="116"/>
        <v>9</v>
      </c>
      <c r="L352" s="212">
        <f t="shared" si="116"/>
        <v>10</v>
      </c>
      <c r="M352" s="212">
        <f t="shared" si="116"/>
        <v>11</v>
      </c>
      <c r="N352" s="217">
        <f t="shared" si="116"/>
        <v>12</v>
      </c>
    </row>
  </sheetData>
  <sheetProtection algorithmName="SHA-512" hashValue="ean0HKNnh3GSUfwvRnjIFK7oIkvzg4lfIrtFzMTlLHhlZYzOlbqwNOQ7uwPPJ5816ZYCJU/W+yZ39755lM1jdA==" saltValue="UFGAxi6ELExiEUl8ztnqQQ==" spinCount="100000" sheet="1" objects="1" scenarios="1" selectLockedCells="1" selectUnlockedCells="1"/>
  <mergeCells count="19">
    <mergeCell ref="C92:N92"/>
    <mergeCell ref="C107:N107"/>
    <mergeCell ref="B256:B267"/>
    <mergeCell ref="B276:B287"/>
    <mergeCell ref="B296:B307"/>
    <mergeCell ref="B316:B327"/>
    <mergeCell ref="B336:B347"/>
    <mergeCell ref="B236:B247"/>
    <mergeCell ref="B136:B147"/>
    <mergeCell ref="B156:B167"/>
    <mergeCell ref="B176:B187"/>
    <mergeCell ref="B196:B207"/>
    <mergeCell ref="B216:B227"/>
    <mergeCell ref="C77:N77"/>
    <mergeCell ref="C2:N2"/>
    <mergeCell ref="C17:N17"/>
    <mergeCell ref="C32:N32"/>
    <mergeCell ref="C47:N47"/>
    <mergeCell ref="C62:N6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topLeftCell="B19" zoomScale="70" zoomScaleNormal="70" workbookViewId="0">
      <selection activeCell="D41" sqref="D41"/>
    </sheetView>
  </sheetViews>
  <sheetFormatPr defaultRowHeight="15" x14ac:dyDescent="0.25"/>
  <cols>
    <col min="1" max="1" width="9.140625" style="194"/>
    <col min="2" max="2" width="36" style="194" bestFit="1" customWidth="1"/>
    <col min="3" max="3" width="17.85546875" style="194" customWidth="1"/>
    <col min="4" max="4" width="17.7109375" style="194" customWidth="1"/>
    <col min="5" max="5" width="17" style="194" customWidth="1"/>
    <col min="6" max="6" width="16.42578125" style="194" bestFit="1" customWidth="1"/>
    <col min="7" max="7" width="17.140625" style="194" customWidth="1"/>
    <col min="8" max="8" width="16.42578125" style="194" bestFit="1" customWidth="1"/>
    <col min="9" max="9" width="17.7109375" style="194" bestFit="1" customWidth="1"/>
    <col min="10" max="10" width="16.5703125" style="194" customWidth="1"/>
    <col min="11" max="11" width="17.7109375" style="194" bestFit="1" customWidth="1"/>
    <col min="12" max="12" width="16.85546875" style="194" customWidth="1"/>
    <col min="13" max="13" width="17.140625" style="194" bestFit="1" customWidth="1"/>
    <col min="14" max="14" width="18.85546875" style="194" customWidth="1"/>
    <col min="15" max="15" width="7.140625" style="194" bestFit="1" customWidth="1"/>
    <col min="16" max="16" width="16.42578125" style="194" customWidth="1"/>
    <col min="17" max="17" width="14.42578125" style="194" bestFit="1" customWidth="1"/>
    <col min="18" max="16384" width="9.140625" style="194"/>
  </cols>
  <sheetData>
    <row r="2" spans="1:14" ht="60" customHeight="1" x14ac:dyDescent="0.25">
      <c r="B2" s="219" t="s">
        <v>51</v>
      </c>
      <c r="C2" s="219" t="s">
        <v>175</v>
      </c>
      <c r="D2" s="219" t="s">
        <v>176</v>
      </c>
      <c r="F2" s="219" t="s">
        <v>171</v>
      </c>
      <c r="G2" s="220" t="s">
        <v>172</v>
      </c>
      <c r="H2" s="219" t="s">
        <v>52</v>
      </c>
      <c r="I2" s="220" t="s">
        <v>173</v>
      </c>
      <c r="J2" s="219" t="s">
        <v>52</v>
      </c>
      <c r="K2" s="220" t="s">
        <v>174</v>
      </c>
      <c r="L2" s="219" t="s">
        <v>52</v>
      </c>
      <c r="M2" s="220" t="s">
        <v>53</v>
      </c>
      <c r="N2" s="219" t="s">
        <v>52</v>
      </c>
    </row>
    <row r="3" spans="1:14" x14ac:dyDescent="0.25">
      <c r="B3" s="219" t="s">
        <v>54</v>
      </c>
      <c r="C3" s="191"/>
      <c r="D3" s="219"/>
      <c r="F3" s="219"/>
      <c r="G3" s="221">
        <v>0.3</v>
      </c>
      <c r="H3" s="219"/>
      <c r="I3" s="221">
        <v>0.25</v>
      </c>
      <c r="J3" s="219"/>
      <c r="K3" s="221">
        <v>0.25</v>
      </c>
      <c r="L3" s="219"/>
      <c r="M3" s="221">
        <v>0.2</v>
      </c>
      <c r="N3" s="219"/>
    </row>
    <row r="4" spans="1:14" x14ac:dyDescent="0.25">
      <c r="B4" s="219"/>
      <c r="C4" s="191"/>
      <c r="D4" s="219"/>
      <c r="F4" s="219"/>
      <c r="G4" s="219"/>
      <c r="H4" s="222">
        <v>2.5000000000000001E-2</v>
      </c>
      <c r="I4" s="219"/>
      <c r="J4" s="222">
        <v>2.5000000000000001E-2</v>
      </c>
      <c r="K4" s="223"/>
      <c r="L4" s="223">
        <v>0.05</v>
      </c>
      <c r="M4" s="223"/>
      <c r="N4" s="223">
        <v>0.05</v>
      </c>
    </row>
    <row r="5" spans="1:14" x14ac:dyDescent="0.25">
      <c r="B5" s="191" t="s">
        <v>55</v>
      </c>
      <c r="C5" s="224">
        <v>4500000</v>
      </c>
      <c r="D5" s="225">
        <f>'BL BUDGET '!N94</f>
        <v>5370000</v>
      </c>
      <c r="F5" s="226">
        <v>350000</v>
      </c>
      <c r="G5" s="227">
        <f t="shared" ref="G5:G15" si="0">$G$3*F5</f>
        <v>105000</v>
      </c>
      <c r="H5" s="228">
        <f>H4</f>
        <v>2.5000000000000001E-2</v>
      </c>
      <c r="I5" s="227">
        <f t="shared" ref="I5:I15" si="1">$I$3*F5</f>
        <v>87500</v>
      </c>
      <c r="J5" s="228">
        <f>J4</f>
        <v>2.5000000000000001E-2</v>
      </c>
      <c r="K5" s="227">
        <f t="shared" ref="K5:K15" si="2">$K$3*F5</f>
        <v>87500</v>
      </c>
      <c r="L5" s="228">
        <f>L4</f>
        <v>0.05</v>
      </c>
      <c r="M5" s="227">
        <f t="shared" ref="M5:M15" si="3">$M$3*F5</f>
        <v>70000</v>
      </c>
      <c r="N5" s="228">
        <f>N4</f>
        <v>0.05</v>
      </c>
    </row>
    <row r="6" spans="1:14" x14ac:dyDescent="0.25">
      <c r="A6" s="229"/>
      <c r="B6" s="191" t="s">
        <v>56</v>
      </c>
      <c r="C6" s="224">
        <v>6000000</v>
      </c>
      <c r="D6" s="225">
        <f>'BL BUDGET '!N95</f>
        <v>8550000</v>
      </c>
      <c r="F6" s="226">
        <v>550000</v>
      </c>
      <c r="G6" s="227">
        <f t="shared" si="0"/>
        <v>165000</v>
      </c>
      <c r="H6" s="228">
        <f>H5</f>
        <v>2.5000000000000001E-2</v>
      </c>
      <c r="I6" s="227">
        <f t="shared" si="1"/>
        <v>137500</v>
      </c>
      <c r="J6" s="228">
        <f>J5</f>
        <v>2.5000000000000001E-2</v>
      </c>
      <c r="K6" s="227">
        <f t="shared" si="2"/>
        <v>137500</v>
      </c>
      <c r="L6" s="228">
        <f>L5</f>
        <v>0.05</v>
      </c>
      <c r="M6" s="227">
        <f t="shared" si="3"/>
        <v>110000</v>
      </c>
      <c r="N6" s="228">
        <f>N5</f>
        <v>0.05</v>
      </c>
    </row>
    <row r="7" spans="1:14" x14ac:dyDescent="0.25">
      <c r="A7" s="229"/>
      <c r="B7" s="191" t="s">
        <v>57</v>
      </c>
      <c r="C7" s="224">
        <v>9000000</v>
      </c>
      <c r="D7" s="225">
        <f>'BL BUDGET '!N96</f>
        <v>13530000</v>
      </c>
      <c r="F7" s="226">
        <v>900000</v>
      </c>
      <c r="G7" s="227">
        <f t="shared" si="0"/>
        <v>270000</v>
      </c>
      <c r="H7" s="228">
        <f t="shared" ref="H7:H15" si="4">H6</f>
        <v>2.5000000000000001E-2</v>
      </c>
      <c r="I7" s="227">
        <f t="shared" si="1"/>
        <v>225000</v>
      </c>
      <c r="J7" s="228">
        <f t="shared" ref="J7:J15" si="5">J6</f>
        <v>2.5000000000000001E-2</v>
      </c>
      <c r="K7" s="227">
        <f t="shared" si="2"/>
        <v>225000</v>
      </c>
      <c r="L7" s="228">
        <f t="shared" ref="L7:L15" si="6">L6</f>
        <v>0.05</v>
      </c>
      <c r="M7" s="227">
        <f t="shared" si="3"/>
        <v>180000</v>
      </c>
      <c r="N7" s="228">
        <f t="shared" ref="N7:N15" si="7">N6</f>
        <v>0.05</v>
      </c>
    </row>
    <row r="8" spans="1:14" x14ac:dyDescent="0.25">
      <c r="A8" s="229"/>
      <c r="B8" s="191" t="s">
        <v>58</v>
      </c>
      <c r="C8" s="224">
        <v>15000000</v>
      </c>
      <c r="D8" s="225">
        <f>'BL BUDGET '!N97</f>
        <v>20910000</v>
      </c>
      <c r="F8" s="226">
        <v>1450000</v>
      </c>
      <c r="G8" s="227">
        <f t="shared" si="0"/>
        <v>435000</v>
      </c>
      <c r="H8" s="228">
        <f t="shared" si="4"/>
        <v>2.5000000000000001E-2</v>
      </c>
      <c r="I8" s="227">
        <f t="shared" si="1"/>
        <v>362500</v>
      </c>
      <c r="J8" s="228">
        <f t="shared" si="5"/>
        <v>2.5000000000000001E-2</v>
      </c>
      <c r="K8" s="227">
        <f t="shared" si="2"/>
        <v>362500</v>
      </c>
      <c r="L8" s="228">
        <f t="shared" si="6"/>
        <v>0.05</v>
      </c>
      <c r="M8" s="227">
        <f t="shared" si="3"/>
        <v>290000</v>
      </c>
      <c r="N8" s="228">
        <f t="shared" si="7"/>
        <v>0.05</v>
      </c>
    </row>
    <row r="9" spans="1:14" x14ac:dyDescent="0.25">
      <c r="A9" s="229"/>
      <c r="B9" s="191" t="s">
        <v>59</v>
      </c>
      <c r="C9" s="224">
        <v>21000000</v>
      </c>
      <c r="D9" s="225">
        <f>'BL BUDGET '!N98</f>
        <v>27690000</v>
      </c>
      <c r="F9" s="226">
        <v>1950000</v>
      </c>
      <c r="G9" s="227">
        <f t="shared" si="0"/>
        <v>585000</v>
      </c>
      <c r="H9" s="228">
        <f t="shared" si="4"/>
        <v>2.5000000000000001E-2</v>
      </c>
      <c r="I9" s="227">
        <f t="shared" si="1"/>
        <v>487500</v>
      </c>
      <c r="J9" s="228">
        <f t="shared" si="5"/>
        <v>2.5000000000000001E-2</v>
      </c>
      <c r="K9" s="227">
        <f t="shared" si="2"/>
        <v>487500</v>
      </c>
      <c r="L9" s="228">
        <f t="shared" si="6"/>
        <v>0.05</v>
      </c>
      <c r="M9" s="227">
        <f t="shared" si="3"/>
        <v>390000</v>
      </c>
      <c r="N9" s="228">
        <f t="shared" si="7"/>
        <v>0.05</v>
      </c>
    </row>
    <row r="10" spans="1:14" x14ac:dyDescent="0.25">
      <c r="A10" s="229"/>
      <c r="B10" s="191" t="s">
        <v>60</v>
      </c>
      <c r="C10" s="224">
        <v>30000000</v>
      </c>
      <c r="D10" s="225">
        <f>'BL BUDGET '!N99</f>
        <v>38070000</v>
      </c>
      <c r="F10" s="226">
        <v>2750000</v>
      </c>
      <c r="G10" s="227">
        <f t="shared" si="0"/>
        <v>825000</v>
      </c>
      <c r="H10" s="228">
        <f t="shared" si="4"/>
        <v>2.5000000000000001E-2</v>
      </c>
      <c r="I10" s="227">
        <f t="shared" si="1"/>
        <v>687500</v>
      </c>
      <c r="J10" s="228">
        <f t="shared" si="5"/>
        <v>2.5000000000000001E-2</v>
      </c>
      <c r="K10" s="227">
        <f t="shared" si="2"/>
        <v>687500</v>
      </c>
      <c r="L10" s="228">
        <f t="shared" si="6"/>
        <v>0.05</v>
      </c>
      <c r="M10" s="227">
        <f t="shared" si="3"/>
        <v>550000</v>
      </c>
      <c r="N10" s="228">
        <f t="shared" si="7"/>
        <v>0.05</v>
      </c>
    </row>
    <row r="11" spans="1:14" x14ac:dyDescent="0.25">
      <c r="A11" s="229"/>
      <c r="B11" s="191" t="s">
        <v>61</v>
      </c>
      <c r="C11" s="224">
        <v>45000000</v>
      </c>
      <c r="D11" s="225">
        <f>'BL BUDGET '!N100</f>
        <v>53850000</v>
      </c>
      <c r="F11" s="226">
        <v>4000000</v>
      </c>
      <c r="G11" s="227">
        <f t="shared" si="0"/>
        <v>1200000</v>
      </c>
      <c r="H11" s="228">
        <f t="shared" si="4"/>
        <v>2.5000000000000001E-2</v>
      </c>
      <c r="I11" s="227">
        <f t="shared" si="1"/>
        <v>1000000</v>
      </c>
      <c r="J11" s="228">
        <f t="shared" si="5"/>
        <v>2.5000000000000001E-2</v>
      </c>
      <c r="K11" s="227">
        <f t="shared" si="2"/>
        <v>1000000</v>
      </c>
      <c r="L11" s="228">
        <f t="shared" si="6"/>
        <v>0.05</v>
      </c>
      <c r="M11" s="227">
        <f t="shared" si="3"/>
        <v>800000</v>
      </c>
      <c r="N11" s="228">
        <f t="shared" si="7"/>
        <v>0.05</v>
      </c>
    </row>
    <row r="12" spans="1:14" x14ac:dyDescent="0.25">
      <c r="A12" s="229"/>
      <c r="B12" s="191" t="s">
        <v>62</v>
      </c>
      <c r="C12" s="224">
        <v>66000000</v>
      </c>
      <c r="D12" s="225">
        <f>'BL BUDGET '!N101</f>
        <v>72630000</v>
      </c>
      <c r="F12" s="226">
        <v>5500000</v>
      </c>
      <c r="G12" s="227">
        <f t="shared" si="0"/>
        <v>1650000</v>
      </c>
      <c r="H12" s="228">
        <f t="shared" si="4"/>
        <v>2.5000000000000001E-2</v>
      </c>
      <c r="I12" s="227">
        <f t="shared" si="1"/>
        <v>1375000</v>
      </c>
      <c r="J12" s="228">
        <f t="shared" si="5"/>
        <v>2.5000000000000001E-2</v>
      </c>
      <c r="K12" s="227">
        <f t="shared" si="2"/>
        <v>1375000</v>
      </c>
      <c r="L12" s="228">
        <f t="shared" si="6"/>
        <v>0.05</v>
      </c>
      <c r="M12" s="227">
        <f t="shared" si="3"/>
        <v>1100000</v>
      </c>
      <c r="N12" s="228">
        <f t="shared" si="7"/>
        <v>0.05</v>
      </c>
    </row>
    <row r="13" spans="1:14" x14ac:dyDescent="0.25">
      <c r="A13" s="229"/>
      <c r="B13" s="191" t="s">
        <v>63</v>
      </c>
      <c r="C13" s="224">
        <v>90000000</v>
      </c>
      <c r="D13" s="225">
        <f>'BL BUDGET '!N102</f>
        <v>97410000</v>
      </c>
      <c r="F13" s="226">
        <v>7500000</v>
      </c>
      <c r="G13" s="227">
        <f t="shared" si="0"/>
        <v>2250000</v>
      </c>
      <c r="H13" s="228">
        <f t="shared" si="4"/>
        <v>2.5000000000000001E-2</v>
      </c>
      <c r="I13" s="227">
        <f t="shared" si="1"/>
        <v>1875000</v>
      </c>
      <c r="J13" s="228">
        <f t="shared" si="5"/>
        <v>2.5000000000000001E-2</v>
      </c>
      <c r="K13" s="227">
        <f t="shared" si="2"/>
        <v>1875000</v>
      </c>
      <c r="L13" s="228">
        <f t="shared" si="6"/>
        <v>0.05</v>
      </c>
      <c r="M13" s="227">
        <f t="shared" si="3"/>
        <v>1500000</v>
      </c>
      <c r="N13" s="228">
        <f t="shared" si="7"/>
        <v>0.05</v>
      </c>
    </row>
    <row r="14" spans="1:14" x14ac:dyDescent="0.25">
      <c r="A14" s="229"/>
      <c r="B14" s="191" t="s">
        <v>64</v>
      </c>
      <c r="C14" s="224">
        <v>117000000</v>
      </c>
      <c r="D14" s="225">
        <f>'BL BUDGET '!N103</f>
        <v>125190000</v>
      </c>
      <c r="F14" s="226">
        <v>9750000</v>
      </c>
      <c r="G14" s="227">
        <f t="shared" si="0"/>
        <v>2925000</v>
      </c>
      <c r="H14" s="228">
        <f t="shared" si="4"/>
        <v>2.5000000000000001E-2</v>
      </c>
      <c r="I14" s="227">
        <f t="shared" si="1"/>
        <v>2437500</v>
      </c>
      <c r="J14" s="228">
        <f t="shared" si="5"/>
        <v>2.5000000000000001E-2</v>
      </c>
      <c r="K14" s="227">
        <f t="shared" si="2"/>
        <v>2437500</v>
      </c>
      <c r="L14" s="228">
        <f t="shared" si="6"/>
        <v>0.05</v>
      </c>
      <c r="M14" s="227">
        <f t="shared" si="3"/>
        <v>1950000</v>
      </c>
      <c r="N14" s="228">
        <f t="shared" si="7"/>
        <v>0.05</v>
      </c>
    </row>
    <row r="15" spans="1:14" x14ac:dyDescent="0.25">
      <c r="A15" s="229"/>
      <c r="B15" s="191" t="s">
        <v>65</v>
      </c>
      <c r="C15" s="224">
        <v>147000000</v>
      </c>
      <c r="D15" s="225">
        <f>'BL BUDGET '!N104</f>
        <v>155970000</v>
      </c>
      <c r="F15" s="226">
        <v>12250000</v>
      </c>
      <c r="G15" s="227">
        <f t="shared" si="0"/>
        <v>3675000</v>
      </c>
      <c r="H15" s="228">
        <f t="shared" si="4"/>
        <v>2.5000000000000001E-2</v>
      </c>
      <c r="I15" s="227">
        <f t="shared" si="1"/>
        <v>3062500</v>
      </c>
      <c r="J15" s="228">
        <f t="shared" si="5"/>
        <v>2.5000000000000001E-2</v>
      </c>
      <c r="K15" s="227">
        <f t="shared" si="2"/>
        <v>3062500</v>
      </c>
      <c r="L15" s="228">
        <f t="shared" si="6"/>
        <v>0.05</v>
      </c>
      <c r="M15" s="227">
        <f t="shared" si="3"/>
        <v>2450000</v>
      </c>
      <c r="N15" s="228">
        <f t="shared" si="7"/>
        <v>0.05</v>
      </c>
    </row>
    <row r="18" spans="2:14" ht="15" customHeight="1" x14ac:dyDescent="0.25">
      <c r="B18" s="219"/>
      <c r="C18" s="241" t="s">
        <v>66</v>
      </c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3"/>
    </row>
    <row r="19" spans="2:14" x14ac:dyDescent="0.25">
      <c r="B19" s="219"/>
    </row>
    <row r="20" spans="2:14" x14ac:dyDescent="0.25">
      <c r="B20" s="219" t="s">
        <v>51</v>
      </c>
      <c r="C20" s="223" t="str">
        <f>'[1]BL BUDGETS'!C3</f>
        <v>Month 1</v>
      </c>
      <c r="D20" s="223" t="str">
        <f>'[1]BL BUDGETS'!D3</f>
        <v>Month 2</v>
      </c>
      <c r="E20" s="223" t="str">
        <f>'[1]BL BUDGETS'!E3</f>
        <v>Month 3</v>
      </c>
      <c r="F20" s="223" t="str">
        <f>'[1]BL BUDGETS'!F3</f>
        <v>Month 4</v>
      </c>
      <c r="G20" s="223" t="str">
        <f>'[1]BL BUDGETS'!G3</f>
        <v>Month 5</v>
      </c>
      <c r="H20" s="223" t="str">
        <f>'[1]BL BUDGETS'!H3</f>
        <v>Month 6</v>
      </c>
      <c r="I20" s="223" t="str">
        <f>'[1]BL BUDGETS'!I3</f>
        <v>Month 7</v>
      </c>
      <c r="J20" s="223" t="str">
        <f>'[1]BL BUDGETS'!J3</f>
        <v>Month 8</v>
      </c>
      <c r="K20" s="223" t="str">
        <f>'[1]BL BUDGETS'!K3</f>
        <v>Month 9</v>
      </c>
      <c r="L20" s="223" t="str">
        <f>'[1]BL BUDGETS'!L3</f>
        <v>Month 10</v>
      </c>
      <c r="M20" s="223" t="str">
        <f>'[1]BL BUDGETS'!M3</f>
        <v>Month 11</v>
      </c>
      <c r="N20" s="223" t="str">
        <f>'[1]BL BUDGETS'!N3</f>
        <v>Month 12</v>
      </c>
    </row>
    <row r="21" spans="2:14" x14ac:dyDescent="0.25">
      <c r="B21" s="191" t="s">
        <v>55</v>
      </c>
      <c r="C21" s="227">
        <f>'BL BUDGET '!C4</f>
        <v>15000</v>
      </c>
      <c r="D21" s="227">
        <f>'BL BUDGET '!D4</f>
        <v>45000</v>
      </c>
      <c r="E21" s="227">
        <f>'BL BUDGET '!E4</f>
        <v>90000</v>
      </c>
      <c r="F21" s="227">
        <f>'BL BUDGET '!F4</f>
        <v>150000</v>
      </c>
      <c r="G21" s="227">
        <f>'BL BUDGET '!G4</f>
        <v>225000</v>
      </c>
      <c r="H21" s="227">
        <f>'BL BUDGET '!H4</f>
        <v>315000</v>
      </c>
      <c r="I21" s="227">
        <f>'BL BUDGET '!I4</f>
        <v>420000</v>
      </c>
      <c r="J21" s="227">
        <f>'BL BUDGET '!J4</f>
        <v>540000</v>
      </c>
      <c r="K21" s="227">
        <f>'BL BUDGET '!K4</f>
        <v>675000</v>
      </c>
      <c r="L21" s="227">
        <f>'BL BUDGET '!L4</f>
        <v>825000</v>
      </c>
      <c r="M21" s="227">
        <f>'BL BUDGET '!M4</f>
        <v>990000</v>
      </c>
      <c r="N21" s="227">
        <f>'BL BUDGET '!N4</f>
        <v>1170000</v>
      </c>
    </row>
    <row r="22" spans="2:14" x14ac:dyDescent="0.25">
      <c r="B22" s="191" t="s">
        <v>56</v>
      </c>
      <c r="C22" s="227">
        <f>'BL BUDGET '!C5</f>
        <v>25000</v>
      </c>
      <c r="D22" s="227">
        <f>'BL BUDGET '!D5</f>
        <v>75000</v>
      </c>
      <c r="E22" s="227">
        <f>'BL BUDGET '!E5</f>
        <v>150000</v>
      </c>
      <c r="F22" s="227">
        <f>'BL BUDGET '!F5</f>
        <v>250000</v>
      </c>
      <c r="G22" s="227">
        <f>'BL BUDGET '!G5</f>
        <v>375000</v>
      </c>
      <c r="H22" s="227">
        <f>'BL BUDGET '!H5</f>
        <v>525000</v>
      </c>
      <c r="I22" s="227">
        <f>'BL BUDGET '!I5</f>
        <v>700000</v>
      </c>
      <c r="J22" s="227">
        <f>'BL BUDGET '!J5</f>
        <v>900000</v>
      </c>
      <c r="K22" s="227">
        <f>'BL BUDGET '!K5</f>
        <v>1125000</v>
      </c>
      <c r="L22" s="227">
        <f>'BL BUDGET '!L5</f>
        <v>1375000</v>
      </c>
      <c r="M22" s="227">
        <f>'BL BUDGET '!M5</f>
        <v>1650000</v>
      </c>
      <c r="N22" s="227">
        <f>'BL BUDGET '!N5</f>
        <v>1950000</v>
      </c>
    </row>
    <row r="23" spans="2:14" x14ac:dyDescent="0.25">
      <c r="B23" s="191" t="s">
        <v>57</v>
      </c>
      <c r="C23" s="227">
        <f>'BL BUDGET '!C6</f>
        <v>35000</v>
      </c>
      <c r="D23" s="227">
        <f>'BL BUDGET '!D6</f>
        <v>105000</v>
      </c>
      <c r="E23" s="227">
        <f>'BL BUDGET '!E6</f>
        <v>210000</v>
      </c>
      <c r="F23" s="227">
        <f>'BL BUDGET '!F6</f>
        <v>350000</v>
      </c>
      <c r="G23" s="227">
        <f>'BL BUDGET '!G6</f>
        <v>525000</v>
      </c>
      <c r="H23" s="227">
        <f>'BL BUDGET '!H6</f>
        <v>735000</v>
      </c>
      <c r="I23" s="227">
        <f>'BL BUDGET '!I6</f>
        <v>980000</v>
      </c>
      <c r="J23" s="227">
        <f>'BL BUDGET '!J6</f>
        <v>1260000</v>
      </c>
      <c r="K23" s="227">
        <f>'BL BUDGET '!K6</f>
        <v>1575000</v>
      </c>
      <c r="L23" s="227">
        <f>'BL BUDGET '!L6</f>
        <v>1925000</v>
      </c>
      <c r="M23" s="227">
        <f>'BL BUDGET '!M6</f>
        <v>2310000</v>
      </c>
      <c r="N23" s="227">
        <f>'BL BUDGET '!N6</f>
        <v>2730000</v>
      </c>
    </row>
    <row r="24" spans="2:14" x14ac:dyDescent="0.25">
      <c r="B24" s="191" t="s">
        <v>58</v>
      </c>
      <c r="C24" s="227">
        <f>'BL BUDGET '!C7</f>
        <v>45000</v>
      </c>
      <c r="D24" s="227">
        <f>'BL BUDGET '!D7</f>
        <v>135000</v>
      </c>
      <c r="E24" s="227">
        <f>'BL BUDGET '!E7</f>
        <v>270000</v>
      </c>
      <c r="F24" s="227">
        <f>'BL BUDGET '!F7</f>
        <v>450000</v>
      </c>
      <c r="G24" s="227">
        <f>'BL BUDGET '!G7</f>
        <v>675000</v>
      </c>
      <c r="H24" s="227">
        <f>'BL BUDGET '!H7</f>
        <v>945000</v>
      </c>
      <c r="I24" s="227">
        <f>'BL BUDGET '!I7</f>
        <v>1260000</v>
      </c>
      <c r="J24" s="227">
        <f>'BL BUDGET '!J7</f>
        <v>1620000</v>
      </c>
      <c r="K24" s="227">
        <f>'BL BUDGET '!K7</f>
        <v>2025000</v>
      </c>
      <c r="L24" s="227">
        <f>'BL BUDGET '!L7</f>
        <v>2475000</v>
      </c>
      <c r="M24" s="227">
        <f>'BL BUDGET '!M7</f>
        <v>2970000</v>
      </c>
      <c r="N24" s="227">
        <f>'BL BUDGET '!N7</f>
        <v>3510000</v>
      </c>
    </row>
    <row r="25" spans="2:14" x14ac:dyDescent="0.25">
      <c r="B25" s="191" t="s">
        <v>59</v>
      </c>
      <c r="C25" s="227">
        <f>'BL BUDGET '!C8</f>
        <v>55000</v>
      </c>
      <c r="D25" s="227">
        <f>'BL BUDGET '!D8</f>
        <v>165000</v>
      </c>
      <c r="E25" s="227">
        <f>'BL BUDGET '!E8</f>
        <v>330000</v>
      </c>
      <c r="F25" s="227">
        <f>'BL BUDGET '!F8</f>
        <v>550000</v>
      </c>
      <c r="G25" s="227">
        <f>'BL BUDGET '!G8</f>
        <v>825000</v>
      </c>
      <c r="H25" s="227">
        <f>'BL BUDGET '!H8</f>
        <v>1155000</v>
      </c>
      <c r="I25" s="227">
        <f>'BL BUDGET '!I8</f>
        <v>1540000</v>
      </c>
      <c r="J25" s="227">
        <f>'BL BUDGET '!J8</f>
        <v>1980000</v>
      </c>
      <c r="K25" s="227">
        <f>'BL BUDGET '!K8</f>
        <v>2475000</v>
      </c>
      <c r="L25" s="227">
        <f>'BL BUDGET '!L8</f>
        <v>3025000</v>
      </c>
      <c r="M25" s="227">
        <f>'BL BUDGET '!M8</f>
        <v>3630000</v>
      </c>
      <c r="N25" s="227">
        <f>'BL BUDGET '!N8</f>
        <v>4290000</v>
      </c>
    </row>
    <row r="26" spans="2:14" x14ac:dyDescent="0.25">
      <c r="B26" s="191" t="s">
        <v>60</v>
      </c>
      <c r="C26" s="227">
        <f>'BL BUDGET '!C9</f>
        <v>65000</v>
      </c>
      <c r="D26" s="227">
        <f>'BL BUDGET '!D9</f>
        <v>195000</v>
      </c>
      <c r="E26" s="227">
        <f>'BL BUDGET '!E9</f>
        <v>390000</v>
      </c>
      <c r="F26" s="227">
        <f>'BL BUDGET '!F9</f>
        <v>650000</v>
      </c>
      <c r="G26" s="227">
        <f>'BL BUDGET '!G9</f>
        <v>975000</v>
      </c>
      <c r="H26" s="227">
        <f>'BL BUDGET '!H9</f>
        <v>1365000</v>
      </c>
      <c r="I26" s="227">
        <f>'BL BUDGET '!I9</f>
        <v>1820000</v>
      </c>
      <c r="J26" s="227">
        <f>'BL BUDGET '!J9</f>
        <v>2340000</v>
      </c>
      <c r="K26" s="227">
        <f>'BL BUDGET '!K9</f>
        <v>2925000</v>
      </c>
      <c r="L26" s="227">
        <f>'BL BUDGET '!L9</f>
        <v>3575000</v>
      </c>
      <c r="M26" s="227">
        <f>'BL BUDGET '!M9</f>
        <v>4290000</v>
      </c>
      <c r="N26" s="227">
        <f>'BL BUDGET '!N9</f>
        <v>5070000</v>
      </c>
    </row>
    <row r="27" spans="2:14" x14ac:dyDescent="0.25">
      <c r="B27" s="191" t="s">
        <v>61</v>
      </c>
      <c r="C27" s="227">
        <f>'BL BUDGET '!C10</f>
        <v>75000</v>
      </c>
      <c r="D27" s="227">
        <f>'BL BUDGET '!D10</f>
        <v>225000</v>
      </c>
      <c r="E27" s="227">
        <f>'BL BUDGET '!E10</f>
        <v>450000</v>
      </c>
      <c r="F27" s="227">
        <f>'BL BUDGET '!F10</f>
        <v>750000</v>
      </c>
      <c r="G27" s="227">
        <f>'BL BUDGET '!G10</f>
        <v>1125000</v>
      </c>
      <c r="H27" s="227">
        <f>'BL BUDGET '!H10</f>
        <v>1575000</v>
      </c>
      <c r="I27" s="227">
        <f>'BL BUDGET '!I10</f>
        <v>2100000</v>
      </c>
      <c r="J27" s="227">
        <f>'BL BUDGET '!J10</f>
        <v>2700000</v>
      </c>
      <c r="K27" s="227">
        <f>'BL BUDGET '!K10</f>
        <v>3375000</v>
      </c>
      <c r="L27" s="227">
        <f>'BL BUDGET '!L10</f>
        <v>4125000</v>
      </c>
      <c r="M27" s="227">
        <f>'BL BUDGET '!M10</f>
        <v>4950000</v>
      </c>
      <c r="N27" s="227">
        <f>'BL BUDGET '!N10</f>
        <v>5850000</v>
      </c>
    </row>
    <row r="28" spans="2:14" x14ac:dyDescent="0.25">
      <c r="B28" s="191" t="s">
        <v>62</v>
      </c>
      <c r="C28" s="230">
        <f>'BL BUDGET '!C11</f>
        <v>85000</v>
      </c>
      <c r="D28" s="230">
        <f>'BL BUDGET '!D11</f>
        <v>255000</v>
      </c>
      <c r="E28" s="230">
        <f>'BL BUDGET '!E11</f>
        <v>510000</v>
      </c>
      <c r="F28" s="230">
        <f>'BL BUDGET '!F11</f>
        <v>850000</v>
      </c>
      <c r="G28" s="230">
        <f>'BL BUDGET '!G11</f>
        <v>1275000</v>
      </c>
      <c r="H28" s="230">
        <f>'BL BUDGET '!H11</f>
        <v>1785000</v>
      </c>
      <c r="I28" s="230">
        <f>'BL BUDGET '!I11</f>
        <v>2380000</v>
      </c>
      <c r="J28" s="230">
        <f>'BL BUDGET '!J11</f>
        <v>3060000</v>
      </c>
      <c r="K28" s="230">
        <f>'BL BUDGET '!K11</f>
        <v>3825000</v>
      </c>
      <c r="L28" s="230">
        <f>'BL BUDGET '!L11</f>
        <v>4675000</v>
      </c>
      <c r="M28" s="230">
        <f>'BL BUDGET '!M11</f>
        <v>5610000</v>
      </c>
      <c r="N28" s="230">
        <f>'BL BUDGET '!N11</f>
        <v>6630000</v>
      </c>
    </row>
    <row r="29" spans="2:14" x14ac:dyDescent="0.25">
      <c r="B29" s="191" t="s">
        <v>63</v>
      </c>
      <c r="C29" s="230">
        <f>'BL BUDGET '!C12</f>
        <v>95000</v>
      </c>
      <c r="D29" s="230">
        <f>'BL BUDGET '!D12</f>
        <v>285000</v>
      </c>
      <c r="E29" s="230">
        <f>'BL BUDGET '!E12</f>
        <v>570000</v>
      </c>
      <c r="F29" s="230">
        <f>'BL BUDGET '!F12</f>
        <v>950000</v>
      </c>
      <c r="G29" s="230">
        <f>'BL BUDGET '!G12</f>
        <v>1425000</v>
      </c>
      <c r="H29" s="230">
        <f>'BL BUDGET '!H12</f>
        <v>1995000</v>
      </c>
      <c r="I29" s="230">
        <f>'BL BUDGET '!I12</f>
        <v>2660000</v>
      </c>
      <c r="J29" s="230">
        <f>'BL BUDGET '!J12</f>
        <v>3420000</v>
      </c>
      <c r="K29" s="230">
        <f>'BL BUDGET '!K12</f>
        <v>4275000</v>
      </c>
      <c r="L29" s="230">
        <f>'BL BUDGET '!L12</f>
        <v>5225000</v>
      </c>
      <c r="M29" s="230">
        <f>'BL BUDGET '!M12</f>
        <v>6270000</v>
      </c>
      <c r="N29" s="230">
        <f>'BL BUDGET '!N12</f>
        <v>7410000</v>
      </c>
    </row>
    <row r="30" spans="2:14" x14ac:dyDescent="0.25">
      <c r="B30" s="191" t="s">
        <v>64</v>
      </c>
      <c r="C30" s="230">
        <f>'BL BUDGET '!C13</f>
        <v>105000</v>
      </c>
      <c r="D30" s="230">
        <f>'BL BUDGET '!D13</f>
        <v>315000</v>
      </c>
      <c r="E30" s="230">
        <f>'BL BUDGET '!E13</f>
        <v>630000</v>
      </c>
      <c r="F30" s="230">
        <f>'BL BUDGET '!F13</f>
        <v>1050000</v>
      </c>
      <c r="G30" s="230">
        <f>'BL BUDGET '!G13</f>
        <v>1575000</v>
      </c>
      <c r="H30" s="230">
        <f>'BL BUDGET '!H13</f>
        <v>2205000</v>
      </c>
      <c r="I30" s="230">
        <f>'BL BUDGET '!I13</f>
        <v>2940000</v>
      </c>
      <c r="J30" s="230">
        <f>'BL BUDGET '!J13</f>
        <v>3780000</v>
      </c>
      <c r="K30" s="230">
        <f>'BL BUDGET '!K13</f>
        <v>4725000</v>
      </c>
      <c r="L30" s="230">
        <f>'BL BUDGET '!L13</f>
        <v>5775000</v>
      </c>
      <c r="M30" s="230">
        <f>'BL BUDGET '!M13</f>
        <v>6930000</v>
      </c>
      <c r="N30" s="230">
        <f>'BL BUDGET '!N13</f>
        <v>8190000</v>
      </c>
    </row>
    <row r="31" spans="2:14" x14ac:dyDescent="0.25">
      <c r="B31" s="191" t="s">
        <v>65</v>
      </c>
      <c r="C31" s="230">
        <f>'BL BUDGET '!C14</f>
        <v>115000</v>
      </c>
      <c r="D31" s="230">
        <f>'BL BUDGET '!D14</f>
        <v>345000</v>
      </c>
      <c r="E31" s="230">
        <f>'BL BUDGET '!E14</f>
        <v>690000</v>
      </c>
      <c r="F31" s="230">
        <f>'BL BUDGET '!F14</f>
        <v>1150000</v>
      </c>
      <c r="G31" s="230">
        <f>'BL BUDGET '!G14</f>
        <v>1725000</v>
      </c>
      <c r="H31" s="230">
        <f>'BL BUDGET '!H14</f>
        <v>2415000</v>
      </c>
      <c r="I31" s="230">
        <f>'BL BUDGET '!I14</f>
        <v>3220000</v>
      </c>
      <c r="J31" s="230">
        <f>'BL BUDGET '!J14</f>
        <v>4140000</v>
      </c>
      <c r="K31" s="230">
        <f>'BL BUDGET '!K14</f>
        <v>5175000</v>
      </c>
      <c r="L31" s="230">
        <f>'BL BUDGET '!L14</f>
        <v>6325000</v>
      </c>
      <c r="M31" s="230">
        <f>'BL BUDGET '!M14</f>
        <v>7590000</v>
      </c>
      <c r="N31" s="230">
        <f>'BL BUDGET '!N14</f>
        <v>8970000</v>
      </c>
    </row>
    <row r="34" spans="2:14" x14ac:dyDescent="0.25">
      <c r="B34" s="219"/>
      <c r="C34" s="244" t="s">
        <v>182</v>
      </c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6" t="s">
        <v>30</v>
      </c>
    </row>
    <row r="35" spans="2:14" x14ac:dyDescent="0.25">
      <c r="B35" s="200" t="s">
        <v>2</v>
      </c>
      <c r="C35" s="200" t="s">
        <v>3</v>
      </c>
      <c r="D35" s="200" t="s">
        <v>4</v>
      </c>
      <c r="E35" s="200" t="s">
        <v>5</v>
      </c>
      <c r="F35" s="200" t="s">
        <v>6</v>
      </c>
      <c r="G35" s="200" t="s">
        <v>7</v>
      </c>
      <c r="H35" s="200" t="s">
        <v>8</v>
      </c>
      <c r="I35" s="200" t="s">
        <v>9</v>
      </c>
      <c r="J35" s="200" t="s">
        <v>10</v>
      </c>
      <c r="K35" s="200" t="s">
        <v>11</v>
      </c>
      <c r="L35" s="200" t="s">
        <v>12</v>
      </c>
      <c r="M35" s="200" t="s">
        <v>13</v>
      </c>
      <c r="N35" s="200" t="s">
        <v>14</v>
      </c>
    </row>
    <row r="36" spans="2:14" x14ac:dyDescent="0.25">
      <c r="B36" s="201" t="s">
        <v>15</v>
      </c>
      <c r="C36" s="227">
        <f>'BL BUDGET '!C94</f>
        <v>365000</v>
      </c>
      <c r="D36" s="227">
        <f>'BL BUDGET '!D94</f>
        <v>745000</v>
      </c>
      <c r="E36" s="227">
        <f>'BL BUDGET '!E94</f>
        <v>1140000</v>
      </c>
      <c r="F36" s="227">
        <f>'BL BUDGET '!F94</f>
        <v>1550000</v>
      </c>
      <c r="G36" s="227">
        <f>'BL BUDGET '!G94</f>
        <v>1975000</v>
      </c>
      <c r="H36" s="227">
        <f>'BL BUDGET '!H94</f>
        <v>2415000</v>
      </c>
      <c r="I36" s="227">
        <f>'BL BUDGET '!I94</f>
        <v>2870000</v>
      </c>
      <c r="J36" s="227">
        <f>'BL BUDGET '!J94</f>
        <v>3340000</v>
      </c>
      <c r="K36" s="227">
        <f>'BL BUDGET '!K94</f>
        <v>3825000</v>
      </c>
      <c r="L36" s="227">
        <f>'BL BUDGET '!L94</f>
        <v>4325000</v>
      </c>
      <c r="M36" s="227">
        <f>'BL BUDGET '!M94</f>
        <v>4840000</v>
      </c>
      <c r="N36" s="227">
        <f>'BL BUDGET '!N94</f>
        <v>5370000</v>
      </c>
    </row>
    <row r="37" spans="2:14" x14ac:dyDescent="0.25">
      <c r="B37" s="201" t="s">
        <v>16</v>
      </c>
      <c r="C37" s="227">
        <f>'BL BUDGET '!C95</f>
        <v>575000</v>
      </c>
      <c r="D37" s="227">
        <f>'BL BUDGET '!D95</f>
        <v>1175000</v>
      </c>
      <c r="E37" s="227">
        <f>'BL BUDGET '!E95</f>
        <v>1800000</v>
      </c>
      <c r="F37" s="227">
        <f>'BL BUDGET '!F95</f>
        <v>2450000</v>
      </c>
      <c r="G37" s="227">
        <f>'BL BUDGET '!G95</f>
        <v>3125000</v>
      </c>
      <c r="H37" s="227">
        <f>'BL BUDGET '!H95</f>
        <v>3825000</v>
      </c>
      <c r="I37" s="227">
        <f>'BL BUDGET '!I95</f>
        <v>4550000</v>
      </c>
      <c r="J37" s="227">
        <f>'BL BUDGET '!J95</f>
        <v>5300000</v>
      </c>
      <c r="K37" s="227">
        <f>'BL BUDGET '!K95</f>
        <v>6075000</v>
      </c>
      <c r="L37" s="227">
        <f>'BL BUDGET '!L95</f>
        <v>6875000</v>
      </c>
      <c r="M37" s="227">
        <f>'BL BUDGET '!M95</f>
        <v>7700000</v>
      </c>
      <c r="N37" s="227">
        <f>'BL BUDGET '!N95</f>
        <v>8550000</v>
      </c>
    </row>
    <row r="38" spans="2:14" x14ac:dyDescent="0.25">
      <c r="B38" s="201" t="s">
        <v>17</v>
      </c>
      <c r="C38" s="227">
        <f>'BL BUDGET '!C96</f>
        <v>935000</v>
      </c>
      <c r="D38" s="227">
        <f>'BL BUDGET '!D96</f>
        <v>1905000</v>
      </c>
      <c r="E38" s="227">
        <f>'BL BUDGET '!E96</f>
        <v>2910000</v>
      </c>
      <c r="F38" s="227">
        <f>'BL BUDGET '!F96</f>
        <v>3950000</v>
      </c>
      <c r="G38" s="227">
        <f>'BL BUDGET '!G96</f>
        <v>5025000</v>
      </c>
      <c r="H38" s="227">
        <f>'BL BUDGET '!H96</f>
        <v>6135000</v>
      </c>
      <c r="I38" s="227">
        <f>'BL BUDGET '!I96</f>
        <v>7280000</v>
      </c>
      <c r="J38" s="227">
        <f>'BL BUDGET '!J96</f>
        <v>8460000</v>
      </c>
      <c r="K38" s="227">
        <f>'BL BUDGET '!K96</f>
        <v>9675000</v>
      </c>
      <c r="L38" s="227">
        <f>'BL BUDGET '!L96</f>
        <v>10925000</v>
      </c>
      <c r="M38" s="227">
        <f>'BL BUDGET '!M96</f>
        <v>12210000</v>
      </c>
      <c r="N38" s="227">
        <f>'BL BUDGET '!N96</f>
        <v>13530000</v>
      </c>
    </row>
    <row r="39" spans="2:14" x14ac:dyDescent="0.25">
      <c r="B39" s="201" t="s">
        <v>18</v>
      </c>
      <c r="C39" s="227">
        <f>'BL BUDGET '!C97</f>
        <v>1495000</v>
      </c>
      <c r="D39" s="227">
        <f>'BL BUDGET '!D97</f>
        <v>3035000</v>
      </c>
      <c r="E39" s="227">
        <f>'BL BUDGET '!E97</f>
        <v>4620000</v>
      </c>
      <c r="F39" s="227">
        <f>'BL BUDGET '!F97</f>
        <v>6250000</v>
      </c>
      <c r="G39" s="227">
        <f>'BL BUDGET '!G97</f>
        <v>7925000</v>
      </c>
      <c r="H39" s="227">
        <f>'BL BUDGET '!H97</f>
        <v>9645000</v>
      </c>
      <c r="I39" s="227">
        <f>'BL BUDGET '!I97</f>
        <v>11410000</v>
      </c>
      <c r="J39" s="227">
        <f>'BL BUDGET '!J97</f>
        <v>13220000</v>
      </c>
      <c r="K39" s="227">
        <f>'BL BUDGET '!K97</f>
        <v>15075000</v>
      </c>
      <c r="L39" s="227">
        <f>'BL BUDGET '!L97</f>
        <v>16975000</v>
      </c>
      <c r="M39" s="227">
        <f>'BL BUDGET '!M97</f>
        <v>18920000</v>
      </c>
      <c r="N39" s="227">
        <f>'BL BUDGET '!N97</f>
        <v>20910000</v>
      </c>
    </row>
    <row r="40" spans="2:14" x14ac:dyDescent="0.25">
      <c r="B40" s="201" t="s">
        <v>19</v>
      </c>
      <c r="C40" s="227">
        <f>'BL BUDGET '!C98</f>
        <v>2005000</v>
      </c>
      <c r="D40" s="227">
        <f>'BL BUDGET '!D98</f>
        <v>4065000</v>
      </c>
      <c r="E40" s="227">
        <f>'BL BUDGET '!E98</f>
        <v>6180000</v>
      </c>
      <c r="F40" s="227">
        <f>'BL BUDGET '!F98</f>
        <v>8350000</v>
      </c>
      <c r="G40" s="227">
        <f>'BL BUDGET '!G98</f>
        <v>10575000</v>
      </c>
      <c r="H40" s="227">
        <f>'BL BUDGET '!H98</f>
        <v>12855000</v>
      </c>
      <c r="I40" s="227">
        <f>'BL BUDGET '!I98</f>
        <v>15190000</v>
      </c>
      <c r="J40" s="227">
        <f>'BL BUDGET '!J98</f>
        <v>17580000</v>
      </c>
      <c r="K40" s="227">
        <f>'BL BUDGET '!K98</f>
        <v>20025000</v>
      </c>
      <c r="L40" s="227">
        <f>'BL BUDGET '!L98</f>
        <v>22525000</v>
      </c>
      <c r="M40" s="227">
        <f>'BL BUDGET '!M98</f>
        <v>25080000</v>
      </c>
      <c r="N40" s="227">
        <f>'BL BUDGET '!N98</f>
        <v>27690000</v>
      </c>
    </row>
    <row r="41" spans="2:14" x14ac:dyDescent="0.25">
      <c r="B41" s="201" t="s">
        <v>20</v>
      </c>
      <c r="C41" s="227">
        <f>'BL BUDGET '!C99</f>
        <v>2815000</v>
      </c>
      <c r="D41" s="227">
        <f>'BL BUDGET '!D99</f>
        <v>5695000</v>
      </c>
      <c r="E41" s="227">
        <f>'BL BUDGET '!E99</f>
        <v>8640000</v>
      </c>
      <c r="F41" s="227">
        <f>'BL BUDGET '!F99</f>
        <v>11650000</v>
      </c>
      <c r="G41" s="227">
        <f>'BL BUDGET '!G99</f>
        <v>14725000</v>
      </c>
      <c r="H41" s="227">
        <f>'BL BUDGET '!H99</f>
        <v>17865000</v>
      </c>
      <c r="I41" s="227">
        <f>'BL BUDGET '!I99</f>
        <v>21070000</v>
      </c>
      <c r="J41" s="227">
        <f>'BL BUDGET '!J99</f>
        <v>24340000</v>
      </c>
      <c r="K41" s="227">
        <f>'BL BUDGET '!K99</f>
        <v>27675000</v>
      </c>
      <c r="L41" s="227">
        <f>'BL BUDGET '!L99</f>
        <v>31075000</v>
      </c>
      <c r="M41" s="227">
        <f>'BL BUDGET '!M99</f>
        <v>34540000</v>
      </c>
      <c r="N41" s="227">
        <f>'BL BUDGET '!N99</f>
        <v>38070000</v>
      </c>
    </row>
    <row r="42" spans="2:14" x14ac:dyDescent="0.25">
      <c r="B42" s="201" t="s">
        <v>21</v>
      </c>
      <c r="C42" s="227">
        <f>'BL BUDGET '!C100</f>
        <v>4075000</v>
      </c>
      <c r="D42" s="227">
        <f>'BL BUDGET '!D100</f>
        <v>8225000</v>
      </c>
      <c r="E42" s="227">
        <f>'BL BUDGET '!E100</f>
        <v>12450000</v>
      </c>
      <c r="F42" s="227">
        <f>'BL BUDGET '!F100</f>
        <v>16750000</v>
      </c>
      <c r="G42" s="227">
        <f>'BL BUDGET '!G100</f>
        <v>21125000</v>
      </c>
      <c r="H42" s="227">
        <f>'BL BUDGET '!H100</f>
        <v>25575000</v>
      </c>
      <c r="I42" s="227">
        <f>'BL BUDGET '!I100</f>
        <v>30100000</v>
      </c>
      <c r="J42" s="227">
        <f>'BL BUDGET '!J100</f>
        <v>34700000</v>
      </c>
      <c r="K42" s="227">
        <f>'BL BUDGET '!K100</f>
        <v>39375000</v>
      </c>
      <c r="L42" s="227">
        <f>'BL BUDGET '!L100</f>
        <v>44125000</v>
      </c>
      <c r="M42" s="227">
        <f>'BL BUDGET '!M100</f>
        <v>48950000</v>
      </c>
      <c r="N42" s="227">
        <f>'BL BUDGET '!N100</f>
        <v>53850000</v>
      </c>
    </row>
    <row r="43" spans="2:14" x14ac:dyDescent="0.25">
      <c r="B43" s="201" t="s">
        <v>22</v>
      </c>
      <c r="C43" s="230">
        <f>'BL BUDGET '!C101</f>
        <v>5585000</v>
      </c>
      <c r="D43" s="230">
        <f>'BL BUDGET '!D101</f>
        <v>11255000</v>
      </c>
      <c r="E43" s="230">
        <f>'BL BUDGET '!E101</f>
        <v>17010000</v>
      </c>
      <c r="F43" s="230">
        <f>'BL BUDGET '!F101</f>
        <v>22850000</v>
      </c>
      <c r="G43" s="230">
        <f>'BL BUDGET '!G101</f>
        <v>28775000</v>
      </c>
      <c r="H43" s="230">
        <f>'BL BUDGET '!H101</f>
        <v>34785000</v>
      </c>
      <c r="I43" s="230">
        <f>'BL BUDGET '!I101</f>
        <v>40880000</v>
      </c>
      <c r="J43" s="230">
        <f>'BL BUDGET '!J101</f>
        <v>47060000</v>
      </c>
      <c r="K43" s="230">
        <f>'BL BUDGET '!K101</f>
        <v>53325000</v>
      </c>
      <c r="L43" s="230">
        <f>'BL BUDGET '!L101</f>
        <v>59675000</v>
      </c>
      <c r="M43" s="230">
        <f>'BL BUDGET '!M101</f>
        <v>66110000</v>
      </c>
      <c r="N43" s="230">
        <f>'BL BUDGET '!N101</f>
        <v>72630000</v>
      </c>
    </row>
    <row r="44" spans="2:14" x14ac:dyDescent="0.25">
      <c r="B44" s="201" t="s">
        <v>23</v>
      </c>
      <c r="C44" s="230">
        <f>'BL BUDGET '!C102</f>
        <v>7595000</v>
      </c>
      <c r="D44" s="230">
        <f>'BL BUDGET '!D102</f>
        <v>15285000</v>
      </c>
      <c r="E44" s="230">
        <f>'BL BUDGET '!E102</f>
        <v>23070000</v>
      </c>
      <c r="F44" s="230">
        <f>'BL BUDGET '!F102</f>
        <v>30950000</v>
      </c>
      <c r="G44" s="230">
        <f>'BL BUDGET '!G102</f>
        <v>38925000</v>
      </c>
      <c r="H44" s="230">
        <f>'BL BUDGET '!H102</f>
        <v>46995000</v>
      </c>
      <c r="I44" s="230">
        <f>'BL BUDGET '!I102</f>
        <v>55160000</v>
      </c>
      <c r="J44" s="230">
        <f>'BL BUDGET '!J102</f>
        <v>63420000</v>
      </c>
      <c r="K44" s="230">
        <f>'BL BUDGET '!K102</f>
        <v>71775000</v>
      </c>
      <c r="L44" s="230">
        <f>'BL BUDGET '!L102</f>
        <v>80225000</v>
      </c>
      <c r="M44" s="230">
        <f>'BL BUDGET '!M102</f>
        <v>88770000</v>
      </c>
      <c r="N44" s="230">
        <f>'BL BUDGET '!N102</f>
        <v>97410000</v>
      </c>
    </row>
    <row r="45" spans="2:14" x14ac:dyDescent="0.25">
      <c r="B45" s="201" t="s">
        <v>24</v>
      </c>
      <c r="C45" s="230">
        <f>'BL BUDGET '!C103</f>
        <v>9855000</v>
      </c>
      <c r="D45" s="230">
        <f>'BL BUDGET '!D103</f>
        <v>19815000</v>
      </c>
      <c r="E45" s="230">
        <f>'BL BUDGET '!E103</f>
        <v>29880000</v>
      </c>
      <c r="F45" s="230">
        <f>'BL BUDGET '!F103</f>
        <v>40050000</v>
      </c>
      <c r="G45" s="230">
        <f>'BL BUDGET '!G103</f>
        <v>50325000</v>
      </c>
      <c r="H45" s="230">
        <f>'BL BUDGET '!H103</f>
        <v>60705000</v>
      </c>
      <c r="I45" s="230">
        <f>'BL BUDGET '!I103</f>
        <v>71190000</v>
      </c>
      <c r="J45" s="230">
        <f>'BL BUDGET '!J103</f>
        <v>81780000</v>
      </c>
      <c r="K45" s="230">
        <f>'BL BUDGET '!K103</f>
        <v>92475000</v>
      </c>
      <c r="L45" s="230">
        <f>'BL BUDGET '!L103</f>
        <v>103275000</v>
      </c>
      <c r="M45" s="230">
        <f>'BL BUDGET '!M103</f>
        <v>114180000</v>
      </c>
      <c r="N45" s="230">
        <f>'BL BUDGET '!N103</f>
        <v>125190000</v>
      </c>
    </row>
    <row r="46" spans="2:14" x14ac:dyDescent="0.25">
      <c r="B46" s="201" t="s">
        <v>25</v>
      </c>
      <c r="C46" s="230">
        <f>'BL BUDGET '!C104</f>
        <v>12365000</v>
      </c>
      <c r="D46" s="230">
        <f>'BL BUDGET '!D104</f>
        <v>24845000</v>
      </c>
      <c r="E46" s="230">
        <f>'BL BUDGET '!E104</f>
        <v>37440000</v>
      </c>
      <c r="F46" s="230">
        <f>'BL BUDGET '!F104</f>
        <v>50150000</v>
      </c>
      <c r="G46" s="230">
        <f>'BL BUDGET '!G104</f>
        <v>62975000</v>
      </c>
      <c r="H46" s="230">
        <f>'BL BUDGET '!H104</f>
        <v>75915000</v>
      </c>
      <c r="I46" s="230">
        <f>'BL BUDGET '!I104</f>
        <v>88970000</v>
      </c>
      <c r="J46" s="230">
        <f>'BL BUDGET '!J104</f>
        <v>102140000</v>
      </c>
      <c r="K46" s="230">
        <f>'BL BUDGET '!K104</f>
        <v>115425000</v>
      </c>
      <c r="L46" s="230">
        <f>'BL BUDGET '!L104</f>
        <v>128825000</v>
      </c>
      <c r="M46" s="230">
        <f>'BL BUDGET '!M104</f>
        <v>142340000</v>
      </c>
      <c r="N46" s="230">
        <f>'BL BUDGET '!N104</f>
        <v>155970000</v>
      </c>
    </row>
    <row r="47" spans="2:14" x14ac:dyDescent="0.25"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</row>
    <row r="48" spans="2:14" x14ac:dyDescent="0.25"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</row>
    <row r="49" spans="2:14" x14ac:dyDescent="0.25">
      <c r="B49" s="219"/>
      <c r="C49" s="244" t="s">
        <v>183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6"/>
    </row>
    <row r="50" spans="2:14" x14ac:dyDescent="0.25">
      <c r="B50" s="204">
        <v>0.7</v>
      </c>
      <c r="C50" s="200" t="s">
        <v>3</v>
      </c>
      <c r="D50" s="200" t="s">
        <v>4</v>
      </c>
      <c r="E50" s="200" t="s">
        <v>5</v>
      </c>
      <c r="F50" s="200" t="s">
        <v>6</v>
      </c>
      <c r="G50" s="200" t="s">
        <v>7</v>
      </c>
      <c r="H50" s="200" t="s">
        <v>8</v>
      </c>
      <c r="I50" s="200" t="s">
        <v>9</v>
      </c>
      <c r="J50" s="200" t="s">
        <v>10</v>
      </c>
      <c r="K50" s="200" t="s">
        <v>11</v>
      </c>
      <c r="L50" s="200" t="s">
        <v>12</v>
      </c>
      <c r="M50" s="200" t="s">
        <v>13</v>
      </c>
      <c r="N50" s="200" t="s">
        <v>14</v>
      </c>
    </row>
    <row r="51" spans="2:14" x14ac:dyDescent="0.25">
      <c r="B51" s="201" t="s">
        <v>15</v>
      </c>
      <c r="C51" s="227">
        <f>$B$50*C36</f>
        <v>255499.99999999997</v>
      </c>
      <c r="D51" s="227">
        <f t="shared" ref="D51:N51" si="8">$B$50*D36</f>
        <v>521499.99999999994</v>
      </c>
      <c r="E51" s="227">
        <f t="shared" si="8"/>
        <v>798000</v>
      </c>
      <c r="F51" s="227">
        <f t="shared" si="8"/>
        <v>1085000</v>
      </c>
      <c r="G51" s="227">
        <f t="shared" si="8"/>
        <v>1382500</v>
      </c>
      <c r="H51" s="227">
        <f t="shared" si="8"/>
        <v>1690500</v>
      </c>
      <c r="I51" s="227">
        <f t="shared" si="8"/>
        <v>2008999.9999999998</v>
      </c>
      <c r="J51" s="227">
        <f t="shared" si="8"/>
        <v>2338000</v>
      </c>
      <c r="K51" s="227">
        <f t="shared" si="8"/>
        <v>2677500</v>
      </c>
      <c r="L51" s="227">
        <f t="shared" si="8"/>
        <v>3027500</v>
      </c>
      <c r="M51" s="227">
        <f t="shared" si="8"/>
        <v>3388000</v>
      </c>
      <c r="N51" s="227">
        <f t="shared" si="8"/>
        <v>3758999.9999999995</v>
      </c>
    </row>
    <row r="52" spans="2:14" x14ac:dyDescent="0.25">
      <c r="B52" s="201" t="s">
        <v>16</v>
      </c>
      <c r="C52" s="227">
        <f t="shared" ref="C52:N52" si="9">$B$50*C37</f>
        <v>402500</v>
      </c>
      <c r="D52" s="227">
        <f t="shared" si="9"/>
        <v>822500</v>
      </c>
      <c r="E52" s="227">
        <f t="shared" si="9"/>
        <v>1260000</v>
      </c>
      <c r="F52" s="227">
        <f t="shared" si="9"/>
        <v>1715000</v>
      </c>
      <c r="G52" s="227">
        <f t="shared" si="9"/>
        <v>2187500</v>
      </c>
      <c r="H52" s="227">
        <f t="shared" si="9"/>
        <v>2677500</v>
      </c>
      <c r="I52" s="227">
        <f t="shared" si="9"/>
        <v>3185000</v>
      </c>
      <c r="J52" s="227">
        <f t="shared" si="9"/>
        <v>3709999.9999999995</v>
      </c>
      <c r="K52" s="227">
        <f t="shared" si="9"/>
        <v>4252500</v>
      </c>
      <c r="L52" s="227">
        <f t="shared" si="9"/>
        <v>4812500</v>
      </c>
      <c r="M52" s="227">
        <f t="shared" si="9"/>
        <v>5390000</v>
      </c>
      <c r="N52" s="227">
        <f t="shared" si="9"/>
        <v>5985000</v>
      </c>
    </row>
    <row r="53" spans="2:14" x14ac:dyDescent="0.25">
      <c r="B53" s="201" t="s">
        <v>17</v>
      </c>
      <c r="C53" s="227">
        <f t="shared" ref="C53:N53" si="10">$B$50*C38</f>
        <v>654500</v>
      </c>
      <c r="D53" s="227">
        <f t="shared" si="10"/>
        <v>1333500</v>
      </c>
      <c r="E53" s="227">
        <f t="shared" si="10"/>
        <v>2036999.9999999998</v>
      </c>
      <c r="F53" s="227">
        <f t="shared" si="10"/>
        <v>2765000</v>
      </c>
      <c r="G53" s="227">
        <f t="shared" si="10"/>
        <v>3517500</v>
      </c>
      <c r="H53" s="227">
        <f t="shared" si="10"/>
        <v>4294500</v>
      </c>
      <c r="I53" s="227">
        <f t="shared" si="10"/>
        <v>5096000</v>
      </c>
      <c r="J53" s="227">
        <f t="shared" si="10"/>
        <v>5922000</v>
      </c>
      <c r="K53" s="227">
        <f t="shared" si="10"/>
        <v>6772500</v>
      </c>
      <c r="L53" s="227">
        <f t="shared" si="10"/>
        <v>7647499.9999999991</v>
      </c>
      <c r="M53" s="227">
        <f t="shared" si="10"/>
        <v>8547000</v>
      </c>
      <c r="N53" s="227">
        <f t="shared" si="10"/>
        <v>9471000</v>
      </c>
    </row>
    <row r="54" spans="2:14" x14ac:dyDescent="0.25">
      <c r="B54" s="201" t="s">
        <v>18</v>
      </c>
      <c r="C54" s="227">
        <f t="shared" ref="C54:N54" si="11">$B$50*C39</f>
        <v>1046499.9999999999</v>
      </c>
      <c r="D54" s="227">
        <f t="shared" si="11"/>
        <v>2124500</v>
      </c>
      <c r="E54" s="227">
        <f t="shared" si="11"/>
        <v>3234000</v>
      </c>
      <c r="F54" s="227">
        <f t="shared" si="11"/>
        <v>4375000</v>
      </c>
      <c r="G54" s="227">
        <f t="shared" si="11"/>
        <v>5547500</v>
      </c>
      <c r="H54" s="227">
        <f t="shared" si="11"/>
        <v>6751500</v>
      </c>
      <c r="I54" s="227">
        <f t="shared" si="11"/>
        <v>7986999.9999999991</v>
      </c>
      <c r="J54" s="227">
        <f t="shared" si="11"/>
        <v>9254000</v>
      </c>
      <c r="K54" s="227">
        <f t="shared" si="11"/>
        <v>10552500</v>
      </c>
      <c r="L54" s="227">
        <f t="shared" si="11"/>
        <v>11882500</v>
      </c>
      <c r="M54" s="227">
        <f t="shared" si="11"/>
        <v>13244000</v>
      </c>
      <c r="N54" s="227">
        <f t="shared" si="11"/>
        <v>14637000</v>
      </c>
    </row>
    <row r="55" spans="2:14" x14ac:dyDescent="0.25">
      <c r="B55" s="201" t="s">
        <v>19</v>
      </c>
      <c r="C55" s="227">
        <f t="shared" ref="C55:N55" si="12">$B$50*C40</f>
        <v>1403500</v>
      </c>
      <c r="D55" s="227">
        <f t="shared" si="12"/>
        <v>2845500</v>
      </c>
      <c r="E55" s="227">
        <f t="shared" si="12"/>
        <v>4326000</v>
      </c>
      <c r="F55" s="227">
        <f t="shared" si="12"/>
        <v>5845000</v>
      </c>
      <c r="G55" s="227">
        <f t="shared" si="12"/>
        <v>7402499.9999999991</v>
      </c>
      <c r="H55" s="227">
        <f t="shared" si="12"/>
        <v>8998500</v>
      </c>
      <c r="I55" s="227">
        <f t="shared" si="12"/>
        <v>10633000</v>
      </c>
      <c r="J55" s="227">
        <f t="shared" si="12"/>
        <v>12306000</v>
      </c>
      <c r="K55" s="227">
        <f t="shared" si="12"/>
        <v>14017500</v>
      </c>
      <c r="L55" s="227">
        <f t="shared" si="12"/>
        <v>15767499.999999998</v>
      </c>
      <c r="M55" s="227">
        <f t="shared" si="12"/>
        <v>17556000</v>
      </c>
      <c r="N55" s="227">
        <f t="shared" si="12"/>
        <v>19383000</v>
      </c>
    </row>
    <row r="56" spans="2:14" x14ac:dyDescent="0.25">
      <c r="B56" s="201" t="s">
        <v>20</v>
      </c>
      <c r="C56" s="227">
        <f t="shared" ref="C56:N56" si="13">$B$50*C41</f>
        <v>1970499.9999999998</v>
      </c>
      <c r="D56" s="227">
        <f t="shared" si="13"/>
        <v>3986499.9999999995</v>
      </c>
      <c r="E56" s="227">
        <f t="shared" si="13"/>
        <v>6048000</v>
      </c>
      <c r="F56" s="227">
        <f t="shared" si="13"/>
        <v>8154999.9999999991</v>
      </c>
      <c r="G56" s="227">
        <f t="shared" si="13"/>
        <v>10307500</v>
      </c>
      <c r="H56" s="227">
        <f t="shared" si="13"/>
        <v>12505500</v>
      </c>
      <c r="I56" s="227">
        <f t="shared" si="13"/>
        <v>14748999.999999998</v>
      </c>
      <c r="J56" s="227">
        <f t="shared" si="13"/>
        <v>17038000</v>
      </c>
      <c r="K56" s="227">
        <f t="shared" si="13"/>
        <v>19372500</v>
      </c>
      <c r="L56" s="227">
        <f t="shared" si="13"/>
        <v>21752500</v>
      </c>
      <c r="M56" s="227">
        <f t="shared" si="13"/>
        <v>24178000</v>
      </c>
      <c r="N56" s="227">
        <f t="shared" si="13"/>
        <v>26649000</v>
      </c>
    </row>
    <row r="57" spans="2:14" x14ac:dyDescent="0.25">
      <c r="B57" s="201" t="s">
        <v>21</v>
      </c>
      <c r="C57" s="227">
        <f t="shared" ref="C57:N57" si="14">$B$50*C42</f>
        <v>2852500</v>
      </c>
      <c r="D57" s="227">
        <f t="shared" si="14"/>
        <v>5757500</v>
      </c>
      <c r="E57" s="227">
        <f t="shared" si="14"/>
        <v>8715000</v>
      </c>
      <c r="F57" s="227">
        <f t="shared" si="14"/>
        <v>11725000</v>
      </c>
      <c r="G57" s="227">
        <f t="shared" si="14"/>
        <v>14787499.999999998</v>
      </c>
      <c r="H57" s="227">
        <f t="shared" si="14"/>
        <v>17902500</v>
      </c>
      <c r="I57" s="227">
        <f t="shared" si="14"/>
        <v>21070000</v>
      </c>
      <c r="J57" s="227">
        <f t="shared" si="14"/>
        <v>24290000</v>
      </c>
      <c r="K57" s="227">
        <f t="shared" si="14"/>
        <v>27562500</v>
      </c>
      <c r="L57" s="227">
        <f t="shared" si="14"/>
        <v>30887499.999999996</v>
      </c>
      <c r="M57" s="227">
        <f t="shared" si="14"/>
        <v>34265000</v>
      </c>
      <c r="N57" s="227">
        <f t="shared" si="14"/>
        <v>37695000</v>
      </c>
    </row>
    <row r="58" spans="2:14" x14ac:dyDescent="0.25">
      <c r="B58" s="201" t="s">
        <v>22</v>
      </c>
      <c r="C58" s="230">
        <f t="shared" ref="C58:N58" si="15">$B$50*C43</f>
        <v>3909499.9999999995</v>
      </c>
      <c r="D58" s="230">
        <f t="shared" si="15"/>
        <v>7878499.9999999991</v>
      </c>
      <c r="E58" s="230">
        <f t="shared" si="15"/>
        <v>11907000</v>
      </c>
      <c r="F58" s="230">
        <f t="shared" si="15"/>
        <v>15994999.999999998</v>
      </c>
      <c r="G58" s="230">
        <f t="shared" si="15"/>
        <v>20142500</v>
      </c>
      <c r="H58" s="230">
        <f t="shared" si="15"/>
        <v>24349500</v>
      </c>
      <c r="I58" s="230">
        <f t="shared" si="15"/>
        <v>28616000</v>
      </c>
      <c r="J58" s="230">
        <f t="shared" si="15"/>
        <v>32941999.999999996</v>
      </c>
      <c r="K58" s="230">
        <f t="shared" si="15"/>
        <v>37327500</v>
      </c>
      <c r="L58" s="230">
        <f t="shared" si="15"/>
        <v>41772500</v>
      </c>
      <c r="M58" s="230">
        <f t="shared" si="15"/>
        <v>46277000</v>
      </c>
      <c r="N58" s="230">
        <f t="shared" si="15"/>
        <v>50841000</v>
      </c>
    </row>
    <row r="59" spans="2:14" x14ac:dyDescent="0.25">
      <c r="B59" s="201" t="s">
        <v>23</v>
      </c>
      <c r="C59" s="230">
        <f t="shared" ref="C59:N59" si="16">$B$50*C44</f>
        <v>5316500</v>
      </c>
      <c r="D59" s="230">
        <f t="shared" si="16"/>
        <v>10699500</v>
      </c>
      <c r="E59" s="230">
        <f t="shared" si="16"/>
        <v>16148999.999999998</v>
      </c>
      <c r="F59" s="230">
        <f t="shared" si="16"/>
        <v>21665000</v>
      </c>
      <c r="G59" s="230">
        <f t="shared" si="16"/>
        <v>27247500</v>
      </c>
      <c r="H59" s="230">
        <f t="shared" si="16"/>
        <v>32896499.999999996</v>
      </c>
      <c r="I59" s="230">
        <f t="shared" si="16"/>
        <v>38612000</v>
      </c>
      <c r="J59" s="230">
        <f t="shared" si="16"/>
        <v>44394000</v>
      </c>
      <c r="K59" s="230">
        <f t="shared" si="16"/>
        <v>50242500</v>
      </c>
      <c r="L59" s="230">
        <f t="shared" si="16"/>
        <v>56157500</v>
      </c>
      <c r="M59" s="230">
        <f t="shared" si="16"/>
        <v>62138999.999999993</v>
      </c>
      <c r="N59" s="230">
        <f t="shared" si="16"/>
        <v>68187000</v>
      </c>
    </row>
    <row r="60" spans="2:14" x14ac:dyDescent="0.25">
      <c r="B60" s="201" t="s">
        <v>24</v>
      </c>
      <c r="C60" s="230">
        <f t="shared" ref="C60:N60" si="17">$B$50*C45</f>
        <v>6898500</v>
      </c>
      <c r="D60" s="230">
        <f t="shared" si="17"/>
        <v>13870500</v>
      </c>
      <c r="E60" s="230">
        <f t="shared" si="17"/>
        <v>20916000</v>
      </c>
      <c r="F60" s="230">
        <f t="shared" si="17"/>
        <v>28035000</v>
      </c>
      <c r="G60" s="230">
        <f t="shared" si="17"/>
        <v>35227500</v>
      </c>
      <c r="H60" s="230">
        <f t="shared" si="17"/>
        <v>42493500</v>
      </c>
      <c r="I60" s="230">
        <f t="shared" si="17"/>
        <v>49833000</v>
      </c>
      <c r="J60" s="230">
        <f t="shared" si="17"/>
        <v>57246000</v>
      </c>
      <c r="K60" s="230">
        <f t="shared" si="17"/>
        <v>64732499.999999993</v>
      </c>
      <c r="L60" s="230">
        <f t="shared" si="17"/>
        <v>72292500</v>
      </c>
      <c r="M60" s="230">
        <f t="shared" si="17"/>
        <v>79926000</v>
      </c>
      <c r="N60" s="230">
        <f t="shared" si="17"/>
        <v>87633000</v>
      </c>
    </row>
    <row r="61" spans="2:14" x14ac:dyDescent="0.25">
      <c r="B61" s="201" t="s">
        <v>25</v>
      </c>
      <c r="C61" s="230">
        <f t="shared" ref="C61:N61" si="18">$B$50*C46</f>
        <v>8655500</v>
      </c>
      <c r="D61" s="230">
        <f t="shared" si="18"/>
        <v>17391500</v>
      </c>
      <c r="E61" s="230">
        <f t="shared" si="18"/>
        <v>26208000</v>
      </c>
      <c r="F61" s="230">
        <f t="shared" si="18"/>
        <v>35105000</v>
      </c>
      <c r="G61" s="230">
        <f t="shared" si="18"/>
        <v>44082500</v>
      </c>
      <c r="H61" s="230">
        <f t="shared" si="18"/>
        <v>53140500</v>
      </c>
      <c r="I61" s="230">
        <f t="shared" si="18"/>
        <v>62278999.999999993</v>
      </c>
      <c r="J61" s="230">
        <f t="shared" si="18"/>
        <v>71498000</v>
      </c>
      <c r="K61" s="230">
        <f t="shared" si="18"/>
        <v>80797500</v>
      </c>
      <c r="L61" s="230">
        <f t="shared" si="18"/>
        <v>90177500</v>
      </c>
      <c r="M61" s="230">
        <f t="shared" si="18"/>
        <v>99638000</v>
      </c>
      <c r="N61" s="230">
        <f t="shared" si="18"/>
        <v>109179000</v>
      </c>
    </row>
    <row r="62" spans="2:14" x14ac:dyDescent="0.25">
      <c r="B62" s="231"/>
      <c r="C62" s="231"/>
      <c r="D62" s="231"/>
      <c r="E62" s="232"/>
      <c r="F62" s="232"/>
      <c r="G62" s="232"/>
      <c r="H62" s="232"/>
      <c r="I62" s="232"/>
      <c r="J62" s="232"/>
      <c r="K62" s="232"/>
      <c r="L62" s="232"/>
      <c r="M62" s="231"/>
      <c r="N62" s="231"/>
    </row>
    <row r="63" spans="2:14" x14ac:dyDescent="0.25">
      <c r="B63" s="231"/>
      <c r="C63" s="231"/>
      <c r="D63" s="231"/>
      <c r="E63" s="232"/>
      <c r="F63" s="232"/>
      <c r="G63" s="232"/>
      <c r="H63" s="232"/>
      <c r="I63" s="232"/>
      <c r="J63" s="232"/>
      <c r="K63" s="232"/>
      <c r="L63" s="232"/>
      <c r="M63" s="231"/>
      <c r="N63" s="231"/>
    </row>
    <row r="64" spans="2:14" x14ac:dyDescent="0.25">
      <c r="B64" s="231"/>
      <c r="C64" s="231"/>
      <c r="D64" s="231"/>
      <c r="E64" s="231"/>
      <c r="F64" s="233"/>
      <c r="G64" s="233"/>
      <c r="H64" s="233"/>
      <c r="I64" s="233"/>
      <c r="J64" s="233"/>
      <c r="K64" s="233"/>
      <c r="L64" s="233"/>
      <c r="M64" s="231"/>
      <c r="N64" s="231"/>
    </row>
    <row r="65" spans="2:14" x14ac:dyDescent="0.25">
      <c r="B65" s="231"/>
      <c r="C65" s="231"/>
      <c r="D65" s="231"/>
      <c r="E65" s="231"/>
      <c r="F65" s="233"/>
      <c r="G65" s="233"/>
      <c r="H65" s="233"/>
      <c r="I65" s="233"/>
      <c r="J65" s="233"/>
      <c r="K65" s="233"/>
      <c r="L65" s="233"/>
      <c r="M65" s="231"/>
      <c r="N65" s="231"/>
    </row>
    <row r="66" spans="2:14" x14ac:dyDescent="0.25">
      <c r="B66" s="231"/>
      <c r="C66" s="231"/>
      <c r="D66" s="231"/>
      <c r="E66" s="231"/>
      <c r="F66" s="234"/>
      <c r="G66" s="231"/>
      <c r="H66" s="234"/>
      <c r="I66" s="235"/>
      <c r="J66" s="234"/>
      <c r="K66" s="235"/>
      <c r="L66" s="234"/>
      <c r="M66" s="235"/>
      <c r="N66" s="231"/>
    </row>
    <row r="67" spans="2:14" x14ac:dyDescent="0.25">
      <c r="B67" s="231"/>
      <c r="C67" s="231"/>
      <c r="D67" s="231"/>
      <c r="E67" s="231"/>
      <c r="F67" s="234"/>
      <c r="G67" s="231"/>
      <c r="H67" s="234"/>
      <c r="I67" s="235"/>
      <c r="J67" s="234"/>
      <c r="K67" s="235"/>
      <c r="L67" s="234"/>
      <c r="M67" s="235"/>
      <c r="N67" s="231"/>
    </row>
    <row r="68" spans="2:14" x14ac:dyDescent="0.25"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</row>
  </sheetData>
  <sheetProtection algorithmName="SHA-512" hashValue="f5llaQZ38xwFs/ch1aB+5nu7xUeVNt0Kw3wgW0MZ9aKYCv3/cW36N0ElCZJQIYZqTS9VNmUjKPiJWVdT1eaQpQ==" saltValue="NoG2TBPAkTl8TotmPdy5bA==" spinCount="100000" sheet="1" objects="1" scenarios="1" selectLockedCells="1" selectUnlockedCells="1"/>
  <mergeCells count="3">
    <mergeCell ref="C18:N18"/>
    <mergeCell ref="C34:N34"/>
    <mergeCell ref="C49:N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H16"/>
  <sheetViews>
    <sheetView zoomScale="115" zoomScaleNormal="115" workbookViewId="0">
      <selection activeCell="E6" sqref="E6"/>
    </sheetView>
  </sheetViews>
  <sheetFormatPr defaultRowHeight="15" x14ac:dyDescent="0.25"/>
  <cols>
    <col min="1" max="2" width="3.5703125" customWidth="1"/>
    <col min="3" max="3" width="17.85546875" style="194" bestFit="1" customWidth="1"/>
    <col min="4" max="4" width="17.28515625" style="194" bestFit="1" customWidth="1"/>
    <col min="6" max="6" width="16.42578125" style="194" customWidth="1"/>
    <col min="7" max="7" width="15.85546875" customWidth="1"/>
  </cols>
  <sheetData>
    <row r="3" spans="3:8" x14ac:dyDescent="0.25">
      <c r="D3" s="195" t="s">
        <v>73</v>
      </c>
      <c r="G3" s="2"/>
    </row>
    <row r="4" spans="3:8" x14ac:dyDescent="0.25">
      <c r="C4" s="236" t="s">
        <v>70</v>
      </c>
      <c r="D4" s="237" t="s">
        <v>71</v>
      </c>
      <c r="E4" s="196" t="s">
        <v>67</v>
      </c>
      <c r="F4" s="237" t="s">
        <v>68</v>
      </c>
      <c r="G4" s="196" t="s">
        <v>72</v>
      </c>
      <c r="H4" s="196" t="s">
        <v>31</v>
      </c>
    </row>
    <row r="5" spans="3:8" ht="15" customHeight="1" x14ac:dyDescent="0.25">
      <c r="C5" s="192" t="s">
        <v>15</v>
      </c>
      <c r="D5" s="193">
        <f>'BL BUDGET '!N94</f>
        <v>5370000</v>
      </c>
      <c r="E5" s="238">
        <v>0</v>
      </c>
      <c r="F5" s="247">
        <f>(D5*E5)+(D6*E6)+(D7*E7)+(D8*E8)+(D9*E9)+(D10*E10)+(D11*E11)+(D12*E12)+(D13*E13)+(D14*E14)+(D15*E15)</f>
        <v>0</v>
      </c>
      <c r="G5" s="250">
        <v>0</v>
      </c>
      <c r="H5" s="253" t="e">
        <f>F5/G5</f>
        <v>#DIV/0!</v>
      </c>
    </row>
    <row r="6" spans="3:8" x14ac:dyDescent="0.25">
      <c r="C6" s="192" t="s">
        <v>16</v>
      </c>
      <c r="D6" s="193">
        <f>'BL BUDGET '!N95</f>
        <v>8550000</v>
      </c>
      <c r="E6" s="238">
        <v>0</v>
      </c>
      <c r="F6" s="248"/>
      <c r="G6" s="251"/>
      <c r="H6" s="254"/>
    </row>
    <row r="7" spans="3:8" x14ac:dyDescent="0.25">
      <c r="C7" s="192" t="s">
        <v>17</v>
      </c>
      <c r="D7" s="193">
        <f>'BL BUDGET '!N96</f>
        <v>13530000</v>
      </c>
      <c r="E7" s="238">
        <v>0</v>
      </c>
      <c r="F7" s="248"/>
      <c r="G7" s="251"/>
      <c r="H7" s="254"/>
    </row>
    <row r="8" spans="3:8" x14ac:dyDescent="0.25">
      <c r="C8" s="192" t="s">
        <v>18</v>
      </c>
      <c r="D8" s="193">
        <f>'BL BUDGET '!N97</f>
        <v>20910000</v>
      </c>
      <c r="E8" s="238">
        <v>0</v>
      </c>
      <c r="F8" s="248"/>
      <c r="G8" s="251"/>
      <c r="H8" s="254"/>
    </row>
    <row r="9" spans="3:8" x14ac:dyDescent="0.25">
      <c r="C9" s="192" t="s">
        <v>19</v>
      </c>
      <c r="D9" s="193">
        <f>'BL BUDGET '!N98</f>
        <v>27690000</v>
      </c>
      <c r="E9" s="238">
        <v>0</v>
      </c>
      <c r="F9" s="248"/>
      <c r="G9" s="251"/>
      <c r="H9" s="254"/>
    </row>
    <row r="10" spans="3:8" x14ac:dyDescent="0.25">
      <c r="C10" s="192" t="s">
        <v>20</v>
      </c>
      <c r="D10" s="193">
        <f>'BL BUDGET '!N99</f>
        <v>38070000</v>
      </c>
      <c r="E10" s="238">
        <v>0</v>
      </c>
      <c r="F10" s="248"/>
      <c r="G10" s="251"/>
      <c r="H10" s="254"/>
    </row>
    <row r="11" spans="3:8" x14ac:dyDescent="0.25">
      <c r="C11" s="192" t="s">
        <v>21</v>
      </c>
      <c r="D11" s="193">
        <f>'BL BUDGET '!N100</f>
        <v>53850000</v>
      </c>
      <c r="E11" s="238">
        <v>0</v>
      </c>
      <c r="F11" s="248"/>
      <c r="G11" s="251"/>
      <c r="H11" s="254"/>
    </row>
    <row r="12" spans="3:8" x14ac:dyDescent="0.25">
      <c r="C12" s="192" t="s">
        <v>22</v>
      </c>
      <c r="D12" s="193">
        <f>'BL BUDGET '!N101</f>
        <v>72630000</v>
      </c>
      <c r="E12" s="238">
        <v>0</v>
      </c>
      <c r="F12" s="248"/>
      <c r="G12" s="251"/>
      <c r="H12" s="254"/>
    </row>
    <row r="13" spans="3:8" x14ac:dyDescent="0.25">
      <c r="C13" s="192" t="s">
        <v>23</v>
      </c>
      <c r="D13" s="193">
        <f>'BL BUDGET '!N102</f>
        <v>97410000</v>
      </c>
      <c r="E13" s="238">
        <v>0</v>
      </c>
      <c r="F13" s="248"/>
      <c r="G13" s="251"/>
      <c r="H13" s="254"/>
    </row>
    <row r="14" spans="3:8" x14ac:dyDescent="0.25">
      <c r="C14" s="192" t="s">
        <v>24</v>
      </c>
      <c r="D14" s="193">
        <f>'BL BUDGET '!N103</f>
        <v>125190000</v>
      </c>
      <c r="E14" s="238">
        <v>0</v>
      </c>
      <c r="F14" s="248"/>
      <c r="G14" s="251"/>
      <c r="H14" s="254"/>
    </row>
    <row r="15" spans="3:8" x14ac:dyDescent="0.25">
      <c r="C15" s="192" t="s">
        <v>25</v>
      </c>
      <c r="D15" s="193">
        <f>'BL BUDGET '!N104</f>
        <v>155970000</v>
      </c>
      <c r="E15" s="238">
        <v>0</v>
      </c>
      <c r="F15" s="248"/>
      <c r="G15" s="251"/>
      <c r="H15" s="254"/>
    </row>
    <row r="16" spans="3:8" x14ac:dyDescent="0.25">
      <c r="C16" s="256" t="s">
        <v>69</v>
      </c>
      <c r="D16" s="257"/>
      <c r="E16" s="238">
        <f>SUM(E5:E15)</f>
        <v>0</v>
      </c>
      <c r="F16" s="249"/>
      <c r="G16" s="252"/>
      <c r="H16" s="255"/>
    </row>
  </sheetData>
  <sheetProtection algorithmName="SHA-512" hashValue="iMNj9M8GOFF1lj2sL+BSWnsiH13oFLBQfLANM4hr9xdi2UafjIMaJA7Gvyktbjg3kE33lvvlfLxXrpZIKkydhg==" saltValue="v+VVesK1uMAzD2FfqnpQgw==" spinCount="100000" sheet="1" objects="1" scenarios="1" selectLockedCells="1"/>
  <mergeCells count="4">
    <mergeCell ref="F5:F16"/>
    <mergeCell ref="G5:G16"/>
    <mergeCell ref="H5:H16"/>
    <mergeCell ref="C16:D1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1"/>
  <sheetViews>
    <sheetView topLeftCell="B1" zoomScale="55" zoomScaleNormal="55" workbookViewId="0">
      <selection activeCell="B40" sqref="B40:N40"/>
    </sheetView>
  </sheetViews>
  <sheetFormatPr defaultRowHeight="14.25" x14ac:dyDescent="0.2"/>
  <cols>
    <col min="1" max="1" width="10.42578125" style="3" customWidth="1"/>
    <col min="2" max="2" width="14.5703125" style="5" customWidth="1"/>
    <col min="3" max="3" width="31.28515625" style="5" customWidth="1"/>
    <col min="4" max="4" width="72.7109375" style="5" customWidth="1"/>
    <col min="5" max="5" width="12.85546875" style="5" customWidth="1"/>
    <col min="6" max="6" width="7.42578125" style="4" customWidth="1"/>
    <col min="7" max="7" width="21.5703125" style="5" customWidth="1"/>
    <col min="8" max="8" width="12.85546875" style="5" customWidth="1"/>
    <col min="9" max="9" width="10" style="5" customWidth="1"/>
    <col min="10" max="10" width="21.28515625" style="5" customWidth="1"/>
    <col min="11" max="11" width="9.140625" style="5"/>
    <col min="12" max="12" width="8.85546875" style="5" customWidth="1"/>
    <col min="13" max="13" width="2" style="4" customWidth="1"/>
    <col min="14" max="14" width="20.28515625" style="5" customWidth="1"/>
    <col min="15" max="15" width="10.85546875" style="5" customWidth="1"/>
    <col min="16" max="16" width="9.5703125" style="5" customWidth="1"/>
    <col min="17" max="17" width="2" style="4" customWidth="1"/>
    <col min="18" max="18" width="22.5703125" style="5" customWidth="1"/>
    <col min="19" max="20" width="9.140625" style="5"/>
    <col min="21" max="21" width="2.28515625" style="4" customWidth="1"/>
    <col min="22" max="22" width="20.5703125" style="5" customWidth="1"/>
    <col min="23" max="24" width="9.140625" style="5"/>
    <col min="25" max="25" width="2" style="4" customWidth="1"/>
    <col min="26" max="26" width="20.7109375" style="5" customWidth="1"/>
    <col min="27" max="28" width="9.140625" style="5"/>
    <col min="29" max="29" width="1.7109375" style="4" customWidth="1"/>
    <col min="30" max="30" width="21.5703125" style="5" customWidth="1"/>
    <col min="31" max="31" width="9.140625" style="5"/>
    <col min="32" max="32" width="8.7109375" style="5" customWidth="1"/>
    <col min="33" max="33" width="1.5703125" style="3" customWidth="1"/>
    <col min="34" max="34" width="21.5703125" style="5" customWidth="1"/>
    <col min="35" max="35" width="9.140625" style="5"/>
    <col min="36" max="36" width="8.7109375" style="5" customWidth="1"/>
    <col min="37" max="37" width="1.5703125" style="3" customWidth="1"/>
    <col min="38" max="38" width="21.5703125" style="5" customWidth="1"/>
    <col min="39" max="39" width="9.140625" style="5"/>
    <col min="40" max="40" width="8.7109375" style="5" customWidth="1"/>
    <col min="41" max="41" width="3.140625" style="3" customWidth="1"/>
    <col min="42" max="42" width="21.5703125" style="5" customWidth="1"/>
    <col min="43" max="43" width="9.140625" style="5"/>
    <col min="44" max="44" width="8.7109375" style="5" customWidth="1"/>
    <col min="45" max="45" width="3.140625" style="3" customWidth="1"/>
    <col min="46" max="46" width="21.5703125" style="5" customWidth="1"/>
    <col min="47" max="47" width="9.140625" style="5"/>
    <col min="48" max="48" width="8.7109375" style="5" customWidth="1"/>
    <col min="49" max="83" width="9.140625" style="3"/>
    <col min="84" max="16384" width="9.140625" style="5"/>
  </cols>
  <sheetData>
    <row r="1" spans="1:83" x14ac:dyDescent="0.2">
      <c r="B1" s="3"/>
      <c r="C1" s="3"/>
      <c r="D1" s="3"/>
      <c r="E1" s="3"/>
      <c r="G1" s="3"/>
      <c r="H1" s="3"/>
      <c r="I1" s="3"/>
      <c r="J1" s="3"/>
      <c r="K1" s="3"/>
      <c r="L1" s="3"/>
      <c r="N1" s="3"/>
      <c r="O1" s="3"/>
      <c r="P1" s="3"/>
      <c r="R1" s="3"/>
      <c r="S1" s="3"/>
      <c r="T1" s="3"/>
      <c r="V1" s="3"/>
      <c r="W1" s="3"/>
      <c r="X1" s="3"/>
      <c r="Z1" s="3"/>
      <c r="AA1" s="3"/>
      <c r="AB1" s="3"/>
      <c r="AD1" s="3"/>
      <c r="AE1" s="3"/>
      <c r="AF1" s="3"/>
      <c r="AH1" s="3"/>
      <c r="AI1" s="3"/>
      <c r="AJ1" s="3"/>
      <c r="AL1" s="3"/>
      <c r="AM1" s="3"/>
      <c r="AN1" s="3"/>
      <c r="AP1" s="3"/>
      <c r="AQ1" s="3"/>
      <c r="AR1" s="3"/>
      <c r="AT1" s="3"/>
      <c r="AU1" s="3"/>
      <c r="AV1" s="3"/>
    </row>
    <row r="2" spans="1:83" ht="15" thickBot="1" x14ac:dyDescent="0.25">
      <c r="B2" s="3"/>
      <c r="C2" s="3"/>
      <c r="D2" s="3"/>
      <c r="E2" s="3"/>
      <c r="G2" s="3"/>
      <c r="H2" s="3"/>
      <c r="I2" s="3"/>
      <c r="J2" s="3"/>
      <c r="K2" s="3"/>
      <c r="L2" s="3"/>
      <c r="N2" s="3"/>
      <c r="O2" s="3"/>
      <c r="P2" s="6"/>
      <c r="R2" s="3"/>
      <c r="S2" s="3"/>
      <c r="T2" s="3"/>
      <c r="V2" s="3"/>
      <c r="W2" s="3"/>
      <c r="X2" s="3"/>
      <c r="Z2" s="3"/>
      <c r="AA2" s="3"/>
      <c r="AB2" s="3"/>
      <c r="AD2" s="3"/>
      <c r="AE2" s="3"/>
      <c r="AF2" s="3"/>
      <c r="AH2" s="3"/>
      <c r="AI2" s="3"/>
      <c r="AJ2" s="3"/>
      <c r="AL2" s="3"/>
      <c r="AM2" s="3"/>
      <c r="AN2" s="3"/>
      <c r="AP2" s="3"/>
      <c r="AQ2" s="3"/>
      <c r="AR2" s="3"/>
      <c r="AT2" s="3"/>
      <c r="AU2" s="3"/>
      <c r="AV2" s="3"/>
    </row>
    <row r="3" spans="1:83" s="11" customFormat="1" ht="23.25" x14ac:dyDescent="0.35">
      <c r="A3" s="7"/>
      <c r="B3" s="277" t="s">
        <v>74</v>
      </c>
      <c r="C3" s="278"/>
      <c r="D3" s="278"/>
      <c r="E3" s="278"/>
      <c r="F3" s="278"/>
      <c r="G3" s="278"/>
      <c r="H3" s="278"/>
      <c r="I3" s="278"/>
      <c r="J3" s="278"/>
      <c r="K3" s="278"/>
      <c r="L3" s="279"/>
      <c r="M3" s="8"/>
      <c r="N3" s="7"/>
      <c r="O3" s="7"/>
      <c r="P3" s="9"/>
      <c r="Q3" s="10"/>
      <c r="R3" s="9"/>
      <c r="S3" s="7"/>
      <c r="T3" s="7"/>
      <c r="U3" s="10"/>
      <c r="V3" s="7"/>
      <c r="W3" s="7"/>
      <c r="X3" s="7"/>
      <c r="Y3" s="10"/>
      <c r="Z3" s="7"/>
      <c r="AA3" s="7"/>
      <c r="AB3" s="7"/>
      <c r="AC3" s="10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 s="11" customFormat="1" ht="24" thickBot="1" x14ac:dyDescent="0.4">
      <c r="A4" s="7"/>
      <c r="B4" s="280" t="s">
        <v>187</v>
      </c>
      <c r="C4" s="281"/>
      <c r="D4" s="281"/>
      <c r="E4" s="281"/>
      <c r="F4" s="281"/>
      <c r="G4" s="281"/>
      <c r="H4" s="281"/>
      <c r="I4" s="281"/>
      <c r="J4" s="281"/>
      <c r="K4" s="281"/>
      <c r="L4" s="282"/>
      <c r="M4" s="8"/>
      <c r="N4" s="7"/>
      <c r="O4" s="7"/>
      <c r="P4" s="7"/>
      <c r="Q4" s="10"/>
      <c r="R4" s="9"/>
      <c r="S4" s="7"/>
      <c r="T4" s="7"/>
      <c r="U4" s="10"/>
      <c r="V4" s="7"/>
      <c r="W4" s="7"/>
      <c r="X4" s="7"/>
      <c r="Y4" s="10"/>
      <c r="Z4" s="7"/>
      <c r="AA4" s="7"/>
      <c r="AB4" s="7"/>
      <c r="AC4" s="10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 s="10" customFormat="1" ht="24" thickBot="1" x14ac:dyDescent="0.4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83" s="12" customFormat="1" ht="44.25" customHeight="1" thickBot="1" x14ac:dyDescent="0.4">
      <c r="B6" s="13"/>
      <c r="C6" s="14"/>
      <c r="D6" s="15"/>
      <c r="E6" s="16"/>
      <c r="F6" s="17"/>
      <c r="G6" s="283" t="s">
        <v>75</v>
      </c>
      <c r="H6" s="284"/>
      <c r="I6" s="285"/>
      <c r="J6" s="283" t="s">
        <v>76</v>
      </c>
      <c r="K6" s="284"/>
      <c r="L6" s="285"/>
      <c r="M6" s="18"/>
      <c r="N6" s="263" t="s">
        <v>77</v>
      </c>
      <c r="O6" s="264"/>
      <c r="P6" s="265"/>
      <c r="R6" s="263" t="s">
        <v>78</v>
      </c>
      <c r="S6" s="264"/>
      <c r="T6" s="265"/>
      <c r="V6" s="263" t="s">
        <v>79</v>
      </c>
      <c r="W6" s="264"/>
      <c r="X6" s="265"/>
      <c r="Z6" s="263" t="s">
        <v>80</v>
      </c>
      <c r="AA6" s="264"/>
      <c r="AB6" s="265"/>
      <c r="AD6" s="263" t="s">
        <v>179</v>
      </c>
      <c r="AE6" s="264"/>
      <c r="AF6" s="265"/>
      <c r="AH6" s="263" t="s">
        <v>177</v>
      </c>
      <c r="AI6" s="264"/>
      <c r="AJ6" s="265"/>
      <c r="AL6" s="263" t="s">
        <v>178</v>
      </c>
      <c r="AM6" s="264"/>
      <c r="AN6" s="265"/>
      <c r="AP6" s="263" t="s">
        <v>180</v>
      </c>
      <c r="AQ6" s="264"/>
      <c r="AR6" s="265"/>
      <c r="AT6" s="263" t="s">
        <v>181</v>
      </c>
      <c r="AU6" s="264"/>
      <c r="AV6" s="265"/>
    </row>
    <row r="7" spans="1:83" ht="33.75" customHeight="1" thickBot="1" x14ac:dyDescent="0.3">
      <c r="B7" s="19"/>
      <c r="C7" s="20" t="s">
        <v>81</v>
      </c>
      <c r="D7" s="21" t="s">
        <v>82</v>
      </c>
      <c r="E7" s="22" t="s">
        <v>83</v>
      </c>
      <c r="F7" s="23"/>
      <c r="G7" s="24" t="s">
        <v>84</v>
      </c>
      <c r="H7" s="286" t="s">
        <v>85</v>
      </c>
      <c r="I7" s="287"/>
      <c r="J7" s="24" t="s">
        <v>84</v>
      </c>
      <c r="K7" s="286" t="s">
        <v>85</v>
      </c>
      <c r="L7" s="287"/>
      <c r="M7" s="25"/>
      <c r="N7" s="26" t="s">
        <v>84</v>
      </c>
      <c r="O7" s="266" t="s">
        <v>85</v>
      </c>
      <c r="P7" s="267"/>
      <c r="Q7" s="25"/>
      <c r="R7" s="26" t="s">
        <v>84</v>
      </c>
      <c r="S7" s="266" t="s">
        <v>85</v>
      </c>
      <c r="T7" s="267"/>
      <c r="U7" s="25"/>
      <c r="V7" s="26" t="s">
        <v>84</v>
      </c>
      <c r="W7" s="266" t="s">
        <v>85</v>
      </c>
      <c r="X7" s="267"/>
      <c r="Y7" s="25"/>
      <c r="Z7" s="26" t="s">
        <v>84</v>
      </c>
      <c r="AA7" s="266" t="s">
        <v>85</v>
      </c>
      <c r="AB7" s="267"/>
      <c r="AC7" s="25"/>
      <c r="AD7" s="26" t="s">
        <v>84</v>
      </c>
      <c r="AE7" s="266" t="s">
        <v>85</v>
      </c>
      <c r="AF7" s="267"/>
      <c r="AH7" s="26" t="s">
        <v>84</v>
      </c>
      <c r="AI7" s="266" t="s">
        <v>85</v>
      </c>
      <c r="AJ7" s="267"/>
      <c r="AL7" s="26" t="s">
        <v>84</v>
      </c>
      <c r="AM7" s="266" t="s">
        <v>85</v>
      </c>
      <c r="AN7" s="267"/>
      <c r="AP7" s="26" t="s">
        <v>84</v>
      </c>
      <c r="AQ7" s="266" t="s">
        <v>85</v>
      </c>
      <c r="AR7" s="267"/>
      <c r="AT7" s="26" t="s">
        <v>84</v>
      </c>
      <c r="AU7" s="266" t="s">
        <v>85</v>
      </c>
      <c r="AV7" s="267"/>
    </row>
    <row r="8" spans="1:83" ht="18.75" thickBot="1" x14ac:dyDescent="0.3">
      <c r="B8" s="27"/>
      <c r="C8" s="28"/>
      <c r="D8" s="29"/>
      <c r="E8" s="30"/>
      <c r="F8" s="23"/>
      <c r="G8" s="29"/>
      <c r="H8" s="31"/>
      <c r="I8" s="106">
        <f>I33</f>
        <v>100</v>
      </c>
      <c r="J8" s="32"/>
      <c r="K8" s="33"/>
      <c r="L8" s="34">
        <f>L33</f>
        <v>100</v>
      </c>
      <c r="M8" s="25"/>
      <c r="N8" s="32"/>
      <c r="O8" s="33"/>
      <c r="P8" s="34">
        <f>P33</f>
        <v>100</v>
      </c>
      <c r="Q8" s="25"/>
      <c r="R8" s="32"/>
      <c r="S8" s="33"/>
      <c r="T8" s="34">
        <f>T33</f>
        <v>100</v>
      </c>
      <c r="U8" s="25"/>
      <c r="V8" s="32"/>
      <c r="W8" s="33"/>
      <c r="X8" s="34">
        <f>X33</f>
        <v>100</v>
      </c>
      <c r="Y8" s="25"/>
      <c r="Z8" s="32"/>
      <c r="AA8" s="33"/>
      <c r="AB8" s="34">
        <f>AB33</f>
        <v>100</v>
      </c>
      <c r="AC8" s="25"/>
      <c r="AD8" s="32"/>
      <c r="AE8" s="33"/>
      <c r="AF8" s="34">
        <f>AF33</f>
        <v>100</v>
      </c>
      <c r="AH8" s="32"/>
      <c r="AI8" s="33"/>
      <c r="AJ8" s="34">
        <f>AJ33</f>
        <v>100</v>
      </c>
      <c r="AL8" s="32"/>
      <c r="AM8" s="33"/>
      <c r="AN8" s="34">
        <f>AN33</f>
        <v>100</v>
      </c>
      <c r="AP8" s="32"/>
      <c r="AQ8" s="33"/>
      <c r="AR8" s="34">
        <f>AR33</f>
        <v>100</v>
      </c>
      <c r="AT8" s="32"/>
      <c r="AU8" s="33"/>
      <c r="AV8" s="34">
        <f>AV33</f>
        <v>100</v>
      </c>
    </row>
    <row r="9" spans="1:83" ht="18" x14ac:dyDescent="0.2">
      <c r="A9" s="288" t="s">
        <v>86</v>
      </c>
      <c r="B9" s="291" t="s">
        <v>87</v>
      </c>
      <c r="C9" s="294" t="s">
        <v>88</v>
      </c>
      <c r="D9" s="35" t="s">
        <v>89</v>
      </c>
      <c r="E9" s="36" t="s">
        <v>90</v>
      </c>
      <c r="F9" s="37"/>
      <c r="G9" s="126">
        <f>PAY!G5*12</f>
        <v>1260000</v>
      </c>
      <c r="H9" s="38">
        <v>8</v>
      </c>
      <c r="I9" s="298">
        <f>SUM(H9:H14)</f>
        <v>60</v>
      </c>
      <c r="J9" s="126">
        <f>PAY!G6*12</f>
        <v>1980000</v>
      </c>
      <c r="K9" s="38">
        <f>H9</f>
        <v>8</v>
      </c>
      <c r="L9" s="268">
        <f>SUM(K9:K14)</f>
        <v>60</v>
      </c>
      <c r="M9" s="25"/>
      <c r="N9" s="126">
        <f>0.3*(N14-N13)</f>
        <v>3240000</v>
      </c>
      <c r="O9" s="38">
        <v>7</v>
      </c>
      <c r="P9" s="268">
        <f>SUM(O9:O14)</f>
        <v>55</v>
      </c>
      <c r="Q9" s="25"/>
      <c r="R9" s="126">
        <f>0.3*(R14-R13)</f>
        <v>5220000</v>
      </c>
      <c r="S9" s="38">
        <f>O9</f>
        <v>7</v>
      </c>
      <c r="T9" s="268">
        <f>SUM(S9:S14)</f>
        <v>55</v>
      </c>
      <c r="U9" s="25"/>
      <c r="V9" s="126">
        <f>0.3*(V14-V13)</f>
        <v>7020000</v>
      </c>
      <c r="W9" s="38">
        <f>S9</f>
        <v>7</v>
      </c>
      <c r="X9" s="268">
        <f>SUM(W9:W14)</f>
        <v>55</v>
      </c>
      <c r="Y9" s="25"/>
      <c r="Z9" s="126">
        <f>0.3*(Z14-Z13)</f>
        <v>9900000</v>
      </c>
      <c r="AA9" s="38">
        <f>W9</f>
        <v>7</v>
      </c>
      <c r="AB9" s="268">
        <f>SUM(AA9:AA14)</f>
        <v>55</v>
      </c>
      <c r="AC9" s="25"/>
      <c r="AD9" s="126">
        <f>0.3*(AD14-AD13)</f>
        <v>14400000</v>
      </c>
      <c r="AE9" s="38">
        <f>AA9</f>
        <v>7</v>
      </c>
      <c r="AF9" s="268">
        <f>SUM(AE9:AE14)</f>
        <v>55</v>
      </c>
      <c r="AH9" s="126">
        <f>0.3*(AH14-AH13)</f>
        <v>19800000</v>
      </c>
      <c r="AI9" s="171">
        <f>AE9</f>
        <v>7</v>
      </c>
      <c r="AJ9" s="268">
        <f>SUM(AI9:AI14)</f>
        <v>55</v>
      </c>
      <c r="AL9" s="126">
        <f>0.3*(AL14-AL13)</f>
        <v>27000000</v>
      </c>
      <c r="AM9" s="171">
        <f>AI9</f>
        <v>7</v>
      </c>
      <c r="AN9" s="268">
        <f>SUM(AM9:AM14)</f>
        <v>55</v>
      </c>
      <c r="AP9" s="126">
        <f>0.3*(AP14-AP13)</f>
        <v>35100000</v>
      </c>
      <c r="AQ9" s="171">
        <f>AM9</f>
        <v>7</v>
      </c>
      <c r="AR9" s="268">
        <f>SUM(AQ9:AQ14)</f>
        <v>55</v>
      </c>
      <c r="AT9" s="126">
        <f>0.3*(AT14-AT13)</f>
        <v>44100000</v>
      </c>
      <c r="AU9" s="171">
        <f>AQ9</f>
        <v>7</v>
      </c>
      <c r="AV9" s="268">
        <f>SUM(AU9:AU14)</f>
        <v>55</v>
      </c>
    </row>
    <row r="10" spans="1:83" ht="18" x14ac:dyDescent="0.2">
      <c r="A10" s="289"/>
      <c r="B10" s="292"/>
      <c r="C10" s="295"/>
      <c r="D10" s="39" t="s">
        <v>91</v>
      </c>
      <c r="E10" s="40" t="s">
        <v>90</v>
      </c>
      <c r="F10" s="37"/>
      <c r="G10" s="127">
        <f>PAY!K5*12</f>
        <v>1050000</v>
      </c>
      <c r="H10" s="41">
        <v>10</v>
      </c>
      <c r="I10" s="299"/>
      <c r="J10" s="127">
        <f>PAY!K6*12</f>
        <v>1650000</v>
      </c>
      <c r="K10" s="41">
        <f t="shared" ref="K10:K14" si="0">H10</f>
        <v>10</v>
      </c>
      <c r="L10" s="269"/>
      <c r="M10" s="25"/>
      <c r="N10" s="127">
        <f>0.25*(N14-N13)</f>
        <v>2700000</v>
      </c>
      <c r="O10" s="41">
        <v>9</v>
      </c>
      <c r="P10" s="269"/>
      <c r="Q10" s="25"/>
      <c r="R10" s="127">
        <f>0.25*(R14-R13)</f>
        <v>4350000</v>
      </c>
      <c r="S10" s="41">
        <f t="shared" ref="S10:S14" si="1">O10</f>
        <v>9</v>
      </c>
      <c r="T10" s="269"/>
      <c r="U10" s="25"/>
      <c r="V10" s="127">
        <f>0.25*(V14-V13)</f>
        <v>5850000</v>
      </c>
      <c r="W10" s="41">
        <f t="shared" ref="W10:W14" si="2">S10</f>
        <v>9</v>
      </c>
      <c r="X10" s="269"/>
      <c r="Y10" s="25"/>
      <c r="Z10" s="127">
        <f>0.25*(Z14-Z13)</f>
        <v>8250000</v>
      </c>
      <c r="AA10" s="41">
        <f t="shared" ref="AA10:AA14" si="3">W10</f>
        <v>9</v>
      </c>
      <c r="AB10" s="269"/>
      <c r="AC10" s="25"/>
      <c r="AD10" s="127">
        <f>0.25*(AD14-AD13)</f>
        <v>12000000</v>
      </c>
      <c r="AE10" s="41">
        <f t="shared" ref="AE10:AE14" si="4">AA10</f>
        <v>9</v>
      </c>
      <c r="AF10" s="269"/>
      <c r="AH10" s="127">
        <f>0.25*(AH14-AH13)</f>
        <v>16500000</v>
      </c>
      <c r="AI10" s="172">
        <f t="shared" ref="AI10:AI14" si="5">AE10</f>
        <v>9</v>
      </c>
      <c r="AJ10" s="269"/>
      <c r="AL10" s="127">
        <f>0.25*(AL14-AL13)</f>
        <v>22500000</v>
      </c>
      <c r="AM10" s="172">
        <f t="shared" ref="AM10:AM14" si="6">AI10</f>
        <v>9</v>
      </c>
      <c r="AN10" s="269"/>
      <c r="AP10" s="127">
        <f>0.25*(AP14-AP13)</f>
        <v>29250000</v>
      </c>
      <c r="AQ10" s="172">
        <f t="shared" ref="AQ10:AQ14" si="7">AM10</f>
        <v>9</v>
      </c>
      <c r="AR10" s="269"/>
      <c r="AT10" s="127">
        <f>0.25*(AT14-AT13)</f>
        <v>36750000</v>
      </c>
      <c r="AU10" s="172">
        <f t="shared" ref="AU10:AU14" si="8">AQ10</f>
        <v>9</v>
      </c>
      <c r="AV10" s="269"/>
    </row>
    <row r="11" spans="1:83" ht="18" x14ac:dyDescent="0.2">
      <c r="A11" s="289"/>
      <c r="B11" s="293"/>
      <c r="C11" s="296"/>
      <c r="D11" s="39" t="s">
        <v>92</v>
      </c>
      <c r="E11" s="40" t="s">
        <v>90</v>
      </c>
      <c r="F11" s="37"/>
      <c r="G11" s="127">
        <f>PAY!I5*12</f>
        <v>1050000</v>
      </c>
      <c r="H11" s="41">
        <v>8</v>
      </c>
      <c r="I11" s="299"/>
      <c r="J11" s="127">
        <f>PAY!I6*12</f>
        <v>1650000</v>
      </c>
      <c r="K11" s="41">
        <f t="shared" si="0"/>
        <v>8</v>
      </c>
      <c r="L11" s="269"/>
      <c r="M11" s="25"/>
      <c r="N11" s="127">
        <f>0.25*(N14-N13)</f>
        <v>2700000</v>
      </c>
      <c r="O11" s="41">
        <v>7</v>
      </c>
      <c r="P11" s="269"/>
      <c r="Q11" s="25"/>
      <c r="R11" s="127">
        <f>0.25*(R14-R13)</f>
        <v>4350000</v>
      </c>
      <c r="S11" s="41">
        <f t="shared" si="1"/>
        <v>7</v>
      </c>
      <c r="T11" s="269"/>
      <c r="U11" s="25"/>
      <c r="V11" s="127">
        <f>0.25*(V14-V13)</f>
        <v>5850000</v>
      </c>
      <c r="W11" s="41">
        <f t="shared" si="2"/>
        <v>7</v>
      </c>
      <c r="X11" s="269"/>
      <c r="Y11" s="25"/>
      <c r="Z11" s="127">
        <f>0.25*(Z14-Z13)</f>
        <v>8250000</v>
      </c>
      <c r="AA11" s="41">
        <f t="shared" si="3"/>
        <v>7</v>
      </c>
      <c r="AB11" s="269"/>
      <c r="AC11" s="25"/>
      <c r="AD11" s="127">
        <f>0.25*(AD14-AD13)</f>
        <v>12000000</v>
      </c>
      <c r="AE11" s="41">
        <f t="shared" si="4"/>
        <v>7</v>
      </c>
      <c r="AF11" s="269"/>
      <c r="AH11" s="127">
        <f>0.25*(AH14-AH13)</f>
        <v>16500000</v>
      </c>
      <c r="AI11" s="172">
        <f t="shared" si="5"/>
        <v>7</v>
      </c>
      <c r="AJ11" s="269"/>
      <c r="AL11" s="127">
        <f>0.25*(AL14-AL13)</f>
        <v>22500000</v>
      </c>
      <c r="AM11" s="172">
        <f t="shared" si="6"/>
        <v>7</v>
      </c>
      <c r="AN11" s="269"/>
      <c r="AP11" s="127">
        <f>0.25*(AP14-AP13)</f>
        <v>29250000</v>
      </c>
      <c r="AQ11" s="172">
        <f t="shared" si="7"/>
        <v>7</v>
      </c>
      <c r="AR11" s="269"/>
      <c r="AT11" s="127">
        <f>0.25*(AT14-AT13)</f>
        <v>36750000</v>
      </c>
      <c r="AU11" s="172">
        <f t="shared" si="8"/>
        <v>7</v>
      </c>
      <c r="AV11" s="269"/>
    </row>
    <row r="12" spans="1:83" ht="18" x14ac:dyDescent="0.2">
      <c r="A12" s="289"/>
      <c r="B12" s="293"/>
      <c r="C12" s="296"/>
      <c r="D12" s="103" t="s">
        <v>131</v>
      </c>
      <c r="E12" s="40" t="s">
        <v>90</v>
      </c>
      <c r="F12" s="37"/>
      <c r="G12" s="127">
        <f>PAY!M5*12</f>
        <v>840000</v>
      </c>
      <c r="H12" s="41">
        <v>9</v>
      </c>
      <c r="I12" s="299"/>
      <c r="J12" s="127">
        <f>PAY!M6*12</f>
        <v>1320000</v>
      </c>
      <c r="K12" s="41">
        <f t="shared" si="0"/>
        <v>9</v>
      </c>
      <c r="L12" s="269"/>
      <c r="M12" s="25"/>
      <c r="N12" s="127">
        <f>0.2*(N14-N13)</f>
        <v>2160000</v>
      </c>
      <c r="O12" s="41">
        <v>8</v>
      </c>
      <c r="P12" s="269"/>
      <c r="Q12" s="25"/>
      <c r="R12" s="127">
        <f>0.2*(R14-R13)</f>
        <v>3480000</v>
      </c>
      <c r="S12" s="41">
        <f t="shared" si="1"/>
        <v>8</v>
      </c>
      <c r="T12" s="269"/>
      <c r="U12" s="25"/>
      <c r="V12" s="127">
        <f>0.2*(V14-V13)</f>
        <v>4680000</v>
      </c>
      <c r="W12" s="41">
        <f t="shared" si="2"/>
        <v>8</v>
      </c>
      <c r="X12" s="269"/>
      <c r="Y12" s="25"/>
      <c r="Z12" s="127">
        <f>0.2*(Z14-Z13)</f>
        <v>6600000</v>
      </c>
      <c r="AA12" s="41">
        <f t="shared" si="3"/>
        <v>8</v>
      </c>
      <c r="AB12" s="269"/>
      <c r="AC12" s="25"/>
      <c r="AD12" s="127">
        <f>0.2*(AD14-AD13)</f>
        <v>9600000</v>
      </c>
      <c r="AE12" s="41">
        <f t="shared" si="4"/>
        <v>8</v>
      </c>
      <c r="AF12" s="269"/>
      <c r="AH12" s="127">
        <f>0.2*(AH14-AH13)</f>
        <v>13200000</v>
      </c>
      <c r="AI12" s="172">
        <f t="shared" si="5"/>
        <v>8</v>
      </c>
      <c r="AJ12" s="269"/>
      <c r="AL12" s="127">
        <f>0.2*(AL14-AL13)</f>
        <v>18000000</v>
      </c>
      <c r="AM12" s="172">
        <f t="shared" si="6"/>
        <v>8</v>
      </c>
      <c r="AN12" s="269"/>
      <c r="AP12" s="127">
        <f>0.2*(AP14-AP13)</f>
        <v>23400000</v>
      </c>
      <c r="AQ12" s="172">
        <f t="shared" si="7"/>
        <v>8</v>
      </c>
      <c r="AR12" s="269"/>
      <c r="AT12" s="127">
        <f>0.2*(AT14-AT13)</f>
        <v>29400000</v>
      </c>
      <c r="AU12" s="172">
        <f t="shared" si="8"/>
        <v>8</v>
      </c>
      <c r="AV12" s="269"/>
    </row>
    <row r="13" spans="1:83" ht="18" x14ac:dyDescent="0.2">
      <c r="A13" s="289"/>
      <c r="B13" s="293"/>
      <c r="C13" s="296"/>
      <c r="D13" s="103" t="s">
        <v>132</v>
      </c>
      <c r="E13" s="40" t="s">
        <v>90</v>
      </c>
      <c r="F13" s="37"/>
      <c r="G13" s="127">
        <f>'BL BUDGET '!N4</f>
        <v>1170000</v>
      </c>
      <c r="H13" s="41">
        <v>10</v>
      </c>
      <c r="I13" s="299"/>
      <c r="J13" s="127">
        <f>PAY!N22</f>
        <v>1950000</v>
      </c>
      <c r="K13" s="41">
        <f t="shared" si="0"/>
        <v>10</v>
      </c>
      <c r="L13" s="269"/>
      <c r="M13" s="25"/>
      <c r="N13" s="127">
        <f>PAY!N23</f>
        <v>2730000</v>
      </c>
      <c r="O13" s="41">
        <v>10</v>
      </c>
      <c r="P13" s="269"/>
      <c r="Q13" s="25"/>
      <c r="R13" s="127">
        <f>PAY!N24</f>
        <v>3510000</v>
      </c>
      <c r="S13" s="41">
        <f t="shared" si="1"/>
        <v>10</v>
      </c>
      <c r="T13" s="269"/>
      <c r="U13" s="25"/>
      <c r="V13" s="127">
        <f>PAY!N25</f>
        <v>4290000</v>
      </c>
      <c r="W13" s="41">
        <f t="shared" si="2"/>
        <v>10</v>
      </c>
      <c r="X13" s="269"/>
      <c r="Y13" s="25"/>
      <c r="Z13" s="127">
        <f>PAY!N26</f>
        <v>5070000</v>
      </c>
      <c r="AA13" s="41">
        <f t="shared" si="3"/>
        <v>10</v>
      </c>
      <c r="AB13" s="269"/>
      <c r="AC13" s="25"/>
      <c r="AD13" s="127">
        <f>PAY!N27</f>
        <v>5850000</v>
      </c>
      <c r="AE13" s="41">
        <f t="shared" si="4"/>
        <v>10</v>
      </c>
      <c r="AF13" s="269"/>
      <c r="AH13" s="127">
        <f>PAY!N28</f>
        <v>6630000</v>
      </c>
      <c r="AI13" s="172">
        <f t="shared" si="5"/>
        <v>10</v>
      </c>
      <c r="AJ13" s="269"/>
      <c r="AL13" s="127">
        <f>PAY!N29</f>
        <v>7410000</v>
      </c>
      <c r="AM13" s="172">
        <f t="shared" si="6"/>
        <v>10</v>
      </c>
      <c r="AN13" s="269"/>
      <c r="AP13" s="127">
        <f>PAY!N30</f>
        <v>8190000</v>
      </c>
      <c r="AQ13" s="172">
        <f t="shared" si="7"/>
        <v>10</v>
      </c>
      <c r="AR13" s="269"/>
      <c r="AT13" s="127">
        <f>PAY!N31</f>
        <v>8970000</v>
      </c>
      <c r="AU13" s="172">
        <f t="shared" si="8"/>
        <v>10</v>
      </c>
      <c r="AV13" s="269"/>
    </row>
    <row r="14" spans="1:83" ht="21" thickBot="1" x14ac:dyDescent="0.25">
      <c r="A14" s="289"/>
      <c r="B14" s="293"/>
      <c r="C14" s="296"/>
      <c r="D14" s="42" t="s">
        <v>93</v>
      </c>
      <c r="E14" s="43" t="s">
        <v>90</v>
      </c>
      <c r="F14" s="37"/>
      <c r="G14" s="128">
        <f>SUM(G9:G13)</f>
        <v>5370000</v>
      </c>
      <c r="H14" s="129">
        <v>15</v>
      </c>
      <c r="I14" s="300"/>
      <c r="J14" s="128">
        <f>SUM(J9:J13)</f>
        <v>8550000</v>
      </c>
      <c r="K14" s="129">
        <f t="shared" si="0"/>
        <v>15</v>
      </c>
      <c r="L14" s="270"/>
      <c r="M14" s="25"/>
      <c r="N14" s="128">
        <f>'BL BUDGET '!N96</f>
        <v>13530000</v>
      </c>
      <c r="O14" s="129">
        <v>14</v>
      </c>
      <c r="P14" s="270"/>
      <c r="Q14" s="25"/>
      <c r="R14" s="128">
        <f>'BL BUDGET '!N97</f>
        <v>20910000</v>
      </c>
      <c r="S14" s="129">
        <f t="shared" si="1"/>
        <v>14</v>
      </c>
      <c r="T14" s="270"/>
      <c r="U14" s="25"/>
      <c r="V14" s="128">
        <f>'BL BUDGET '!N98</f>
        <v>27690000</v>
      </c>
      <c r="W14" s="129">
        <f t="shared" si="2"/>
        <v>14</v>
      </c>
      <c r="X14" s="270"/>
      <c r="Y14" s="25"/>
      <c r="Z14" s="128">
        <f>'BL BUDGET '!N99</f>
        <v>38070000</v>
      </c>
      <c r="AA14" s="129">
        <f t="shared" si="3"/>
        <v>14</v>
      </c>
      <c r="AB14" s="270"/>
      <c r="AC14" s="25"/>
      <c r="AD14" s="128">
        <f>'BL BUDGET '!N100</f>
        <v>53850000</v>
      </c>
      <c r="AE14" s="129">
        <f t="shared" si="4"/>
        <v>14</v>
      </c>
      <c r="AF14" s="270"/>
      <c r="AH14" s="128">
        <f>'BL BUDGET '!N101</f>
        <v>72630000</v>
      </c>
      <c r="AI14" s="173">
        <f t="shared" si="5"/>
        <v>14</v>
      </c>
      <c r="AJ14" s="270"/>
      <c r="AL14" s="128">
        <f>'BL BUDGET '!N102</f>
        <v>97410000</v>
      </c>
      <c r="AM14" s="173">
        <f t="shared" si="6"/>
        <v>14</v>
      </c>
      <c r="AN14" s="270"/>
      <c r="AP14" s="128">
        <f>'BL BUDGET '!N103</f>
        <v>125190000</v>
      </c>
      <c r="AQ14" s="173">
        <f t="shared" si="7"/>
        <v>14</v>
      </c>
      <c r="AR14" s="270"/>
      <c r="AT14" s="128">
        <f>'BL BUDGET '!N104</f>
        <v>155970000</v>
      </c>
      <c r="AU14" s="173">
        <f t="shared" si="8"/>
        <v>14</v>
      </c>
      <c r="AV14" s="270"/>
    </row>
    <row r="15" spans="1:83" s="47" customFormat="1" ht="18" x14ac:dyDescent="0.2">
      <c r="A15" s="289"/>
      <c r="B15" s="293"/>
      <c r="C15" s="296"/>
      <c r="D15" s="44" t="s">
        <v>94</v>
      </c>
      <c r="E15" s="45" t="s">
        <v>90</v>
      </c>
      <c r="F15" s="37"/>
      <c r="G15" s="132">
        <v>2500000</v>
      </c>
      <c r="H15" s="130">
        <v>1</v>
      </c>
      <c r="I15" s="301">
        <f>SUM(H15:H17)</f>
        <v>9</v>
      </c>
      <c r="J15" s="132">
        <v>5000000</v>
      </c>
      <c r="K15" s="130">
        <f>H15</f>
        <v>1</v>
      </c>
      <c r="L15" s="304">
        <f>SUM(K15:K17)</f>
        <v>9</v>
      </c>
      <c r="M15" s="25"/>
      <c r="N15" s="132">
        <v>7500000</v>
      </c>
      <c r="O15" s="130">
        <v>1</v>
      </c>
      <c r="P15" s="271">
        <f>SUM(O15:O17)</f>
        <v>10</v>
      </c>
      <c r="Q15" s="23"/>
      <c r="R15" s="132">
        <v>7500000</v>
      </c>
      <c r="S15" s="130">
        <f>O15</f>
        <v>1</v>
      </c>
      <c r="T15" s="271">
        <f>SUM(S15:S17)</f>
        <v>10</v>
      </c>
      <c r="U15" s="23"/>
      <c r="V15" s="132">
        <v>10000000</v>
      </c>
      <c r="W15" s="130">
        <f>S15</f>
        <v>1</v>
      </c>
      <c r="X15" s="271">
        <f>SUM(W15:W17)</f>
        <v>10</v>
      </c>
      <c r="Y15" s="23"/>
      <c r="Z15" s="132">
        <v>10000000</v>
      </c>
      <c r="AA15" s="130">
        <f>W15</f>
        <v>1</v>
      </c>
      <c r="AB15" s="271">
        <f>SUM(AA15:AA17)</f>
        <v>10</v>
      </c>
      <c r="AC15" s="23"/>
      <c r="AD15" s="132">
        <v>15000000</v>
      </c>
      <c r="AE15" s="130">
        <f>AA15</f>
        <v>1</v>
      </c>
      <c r="AF15" s="271">
        <f>SUM(AE15:AE17)</f>
        <v>10</v>
      </c>
      <c r="AG15" s="3"/>
      <c r="AH15" s="132">
        <v>15000000</v>
      </c>
      <c r="AI15" s="174">
        <f>AE15</f>
        <v>1</v>
      </c>
      <c r="AJ15" s="271">
        <f>SUM(AI15:AI17)</f>
        <v>10</v>
      </c>
      <c r="AK15" s="3"/>
      <c r="AL15" s="132">
        <v>15000000</v>
      </c>
      <c r="AM15" s="174">
        <f>AI15</f>
        <v>1</v>
      </c>
      <c r="AN15" s="271">
        <f>SUM(AM15:AM17)</f>
        <v>10</v>
      </c>
      <c r="AO15" s="3"/>
      <c r="AP15" s="132">
        <v>15000000</v>
      </c>
      <c r="AQ15" s="174">
        <f>AM15</f>
        <v>1</v>
      </c>
      <c r="AR15" s="271">
        <f>SUM(AQ15:AQ17)</f>
        <v>10</v>
      </c>
      <c r="AS15" s="3"/>
      <c r="AT15" s="132">
        <v>15000000</v>
      </c>
      <c r="AU15" s="174">
        <f>AQ15</f>
        <v>1</v>
      </c>
      <c r="AV15" s="271">
        <f>SUM(AU15:AU17)</f>
        <v>10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spans="1:83" ht="18" x14ac:dyDescent="0.2">
      <c r="A16" s="289"/>
      <c r="B16" s="293"/>
      <c r="C16" s="296"/>
      <c r="D16" s="44" t="s">
        <v>95</v>
      </c>
      <c r="E16" s="45" t="s">
        <v>90</v>
      </c>
      <c r="F16" s="37"/>
      <c r="G16" s="133">
        <v>2500000</v>
      </c>
      <c r="H16" s="46">
        <v>5</v>
      </c>
      <c r="I16" s="302"/>
      <c r="J16" s="133">
        <v>2500000</v>
      </c>
      <c r="K16" s="46">
        <f t="shared" ref="K16:K17" si="9">H16</f>
        <v>5</v>
      </c>
      <c r="L16" s="305"/>
      <c r="M16" s="25"/>
      <c r="N16" s="133">
        <v>5000000</v>
      </c>
      <c r="O16" s="46">
        <v>5</v>
      </c>
      <c r="P16" s="272"/>
      <c r="Q16" s="23"/>
      <c r="R16" s="133">
        <v>5000000</v>
      </c>
      <c r="S16" s="46">
        <f t="shared" ref="S16:S17" si="10">O16</f>
        <v>5</v>
      </c>
      <c r="T16" s="272"/>
      <c r="U16" s="23"/>
      <c r="V16" s="133">
        <v>7500000</v>
      </c>
      <c r="W16" s="46">
        <f t="shared" ref="W16:W17" si="11">S16</f>
        <v>5</v>
      </c>
      <c r="X16" s="272"/>
      <c r="Y16" s="23"/>
      <c r="Z16" s="133">
        <v>7500000</v>
      </c>
      <c r="AA16" s="46">
        <f t="shared" ref="AA16:AA17" si="12">W16</f>
        <v>5</v>
      </c>
      <c r="AB16" s="272"/>
      <c r="AC16" s="23"/>
      <c r="AD16" s="133">
        <v>7500000</v>
      </c>
      <c r="AE16" s="46">
        <f t="shared" ref="AE16:AE17" si="13">AA16</f>
        <v>5</v>
      </c>
      <c r="AF16" s="272"/>
      <c r="AH16" s="133">
        <v>7500000</v>
      </c>
      <c r="AI16" s="175">
        <f t="shared" ref="AI16:AI17" si="14">AE16</f>
        <v>5</v>
      </c>
      <c r="AJ16" s="272"/>
      <c r="AL16" s="133">
        <v>7500000</v>
      </c>
      <c r="AM16" s="175">
        <f t="shared" ref="AM16:AM17" si="15">AI16</f>
        <v>5</v>
      </c>
      <c r="AN16" s="272"/>
      <c r="AP16" s="133">
        <v>7500000</v>
      </c>
      <c r="AQ16" s="175">
        <f t="shared" ref="AQ16:AQ17" si="16">AM16</f>
        <v>5</v>
      </c>
      <c r="AR16" s="272"/>
      <c r="AT16" s="133">
        <v>7500000</v>
      </c>
      <c r="AU16" s="175">
        <f t="shared" ref="AU16:AU17" si="17">AQ16</f>
        <v>5</v>
      </c>
      <c r="AV16" s="272"/>
    </row>
    <row r="17" spans="1:48" ht="18.75" thickBot="1" x14ac:dyDescent="0.25">
      <c r="A17" s="289"/>
      <c r="B17" s="293"/>
      <c r="C17" s="296"/>
      <c r="D17" s="48" t="s">
        <v>96</v>
      </c>
      <c r="E17" s="49" t="s">
        <v>90</v>
      </c>
      <c r="F17" s="37"/>
      <c r="G17" s="134">
        <v>2500000</v>
      </c>
      <c r="H17" s="131">
        <v>3</v>
      </c>
      <c r="I17" s="303"/>
      <c r="J17" s="134">
        <v>2500000</v>
      </c>
      <c r="K17" s="131">
        <f t="shared" si="9"/>
        <v>3</v>
      </c>
      <c r="L17" s="306"/>
      <c r="M17" s="25"/>
      <c r="N17" s="134">
        <v>5000000</v>
      </c>
      <c r="O17" s="131">
        <v>4</v>
      </c>
      <c r="P17" s="273"/>
      <c r="Q17" s="23"/>
      <c r="R17" s="134">
        <v>5000000</v>
      </c>
      <c r="S17" s="131">
        <f t="shared" si="10"/>
        <v>4</v>
      </c>
      <c r="T17" s="273"/>
      <c r="U17" s="23"/>
      <c r="V17" s="134">
        <v>7500000</v>
      </c>
      <c r="W17" s="131">
        <f t="shared" si="11"/>
        <v>4</v>
      </c>
      <c r="X17" s="273"/>
      <c r="Y17" s="23"/>
      <c r="Z17" s="134">
        <v>7500000</v>
      </c>
      <c r="AA17" s="131">
        <f t="shared" si="12"/>
        <v>4</v>
      </c>
      <c r="AB17" s="273"/>
      <c r="AC17" s="23"/>
      <c r="AD17" s="134">
        <v>7500000</v>
      </c>
      <c r="AE17" s="131">
        <f t="shared" si="13"/>
        <v>4</v>
      </c>
      <c r="AF17" s="273"/>
      <c r="AH17" s="134">
        <v>7500000</v>
      </c>
      <c r="AI17" s="176">
        <f t="shared" si="14"/>
        <v>4</v>
      </c>
      <c r="AJ17" s="273"/>
      <c r="AL17" s="134">
        <v>7500000</v>
      </c>
      <c r="AM17" s="176">
        <f t="shared" si="15"/>
        <v>4</v>
      </c>
      <c r="AN17" s="273"/>
      <c r="AP17" s="134">
        <v>7500000</v>
      </c>
      <c r="AQ17" s="176">
        <f t="shared" si="16"/>
        <v>4</v>
      </c>
      <c r="AR17" s="273"/>
      <c r="AT17" s="134">
        <v>7500000</v>
      </c>
      <c r="AU17" s="176">
        <f t="shared" si="17"/>
        <v>4</v>
      </c>
      <c r="AV17" s="273"/>
    </row>
    <row r="18" spans="1:48" ht="36.75" thickBot="1" x14ac:dyDescent="0.25">
      <c r="A18" s="290"/>
      <c r="B18" s="293"/>
      <c r="C18" s="297"/>
      <c r="D18" s="105" t="s">
        <v>97</v>
      </c>
      <c r="E18" s="104" t="s">
        <v>90</v>
      </c>
      <c r="G18" s="135">
        <v>1000000</v>
      </c>
      <c r="H18" s="136">
        <v>4</v>
      </c>
      <c r="I18" s="148">
        <f>H18</f>
        <v>4</v>
      </c>
      <c r="J18" s="135">
        <v>1000000</v>
      </c>
      <c r="K18" s="151">
        <f>I18</f>
        <v>4</v>
      </c>
      <c r="L18" s="137">
        <f>K18</f>
        <v>4</v>
      </c>
      <c r="N18" s="159">
        <v>1200000</v>
      </c>
      <c r="O18" s="137">
        <v>5</v>
      </c>
      <c r="P18" s="160">
        <f>O18</f>
        <v>5</v>
      </c>
      <c r="Q18" s="23"/>
      <c r="R18" s="159">
        <v>1200000</v>
      </c>
      <c r="S18" s="137">
        <f>O18</f>
        <v>5</v>
      </c>
      <c r="T18" s="160">
        <f>S18</f>
        <v>5</v>
      </c>
      <c r="U18" s="23"/>
      <c r="V18" s="159">
        <v>1500000</v>
      </c>
      <c r="W18" s="137">
        <f>S18</f>
        <v>5</v>
      </c>
      <c r="X18" s="160">
        <f>W18</f>
        <v>5</v>
      </c>
      <c r="Y18" s="23"/>
      <c r="Z18" s="159">
        <v>1500000</v>
      </c>
      <c r="AA18" s="137">
        <f>W18</f>
        <v>5</v>
      </c>
      <c r="AB18" s="160">
        <f>AA18</f>
        <v>5</v>
      </c>
      <c r="AC18" s="23"/>
      <c r="AD18" s="159">
        <v>1500000</v>
      </c>
      <c r="AE18" s="137">
        <f>AA18</f>
        <v>5</v>
      </c>
      <c r="AF18" s="160">
        <f>AE18</f>
        <v>5</v>
      </c>
      <c r="AH18" s="159">
        <v>1500000</v>
      </c>
      <c r="AI18" s="137">
        <f>AE18</f>
        <v>5</v>
      </c>
      <c r="AJ18" s="160">
        <f>AI18</f>
        <v>5</v>
      </c>
      <c r="AL18" s="159">
        <v>1500000</v>
      </c>
      <c r="AM18" s="137">
        <f>AI18</f>
        <v>5</v>
      </c>
      <c r="AN18" s="160">
        <f>AM18</f>
        <v>5</v>
      </c>
      <c r="AP18" s="159">
        <v>1500000</v>
      </c>
      <c r="AQ18" s="137">
        <f>AM18</f>
        <v>5</v>
      </c>
      <c r="AR18" s="160">
        <f>AQ18</f>
        <v>5</v>
      </c>
      <c r="AT18" s="159">
        <v>1500000</v>
      </c>
      <c r="AU18" s="137">
        <f>AQ18</f>
        <v>5</v>
      </c>
      <c r="AV18" s="160">
        <f>AU18</f>
        <v>5</v>
      </c>
    </row>
    <row r="19" spans="1:48" ht="18" x14ac:dyDescent="0.2">
      <c r="A19" s="288" t="s">
        <v>98</v>
      </c>
      <c r="B19" s="307" t="s">
        <v>99</v>
      </c>
      <c r="C19" s="317" t="s">
        <v>100</v>
      </c>
      <c r="D19" s="50" t="s">
        <v>101</v>
      </c>
      <c r="E19" s="51" t="s">
        <v>102</v>
      </c>
      <c r="F19" s="52"/>
      <c r="G19" s="138">
        <v>75</v>
      </c>
      <c r="H19" s="141">
        <v>2</v>
      </c>
      <c r="I19" s="319">
        <f>SUM(H19:H22)</f>
        <v>13</v>
      </c>
      <c r="J19" s="138">
        <v>90</v>
      </c>
      <c r="K19" s="141">
        <f>H19</f>
        <v>2</v>
      </c>
      <c r="L19" s="322">
        <f>SUM(K19:K22)</f>
        <v>13</v>
      </c>
      <c r="M19" s="53"/>
      <c r="N19" s="138">
        <v>120</v>
      </c>
      <c r="O19" s="141">
        <v>2</v>
      </c>
      <c r="P19" s="274">
        <f>SUM(O19:O22)</f>
        <v>14</v>
      </c>
      <c r="Q19" s="53"/>
      <c r="R19" s="138">
        <v>150</v>
      </c>
      <c r="S19" s="141">
        <f>O19</f>
        <v>2</v>
      </c>
      <c r="T19" s="274">
        <f>SUM(S19:S22)</f>
        <v>14</v>
      </c>
      <c r="U19" s="53"/>
      <c r="V19" s="138">
        <v>180</v>
      </c>
      <c r="W19" s="141">
        <f>S19</f>
        <v>2</v>
      </c>
      <c r="X19" s="274">
        <f>SUM(W19:W22)</f>
        <v>14</v>
      </c>
      <c r="Y19" s="53"/>
      <c r="Z19" s="138">
        <v>210</v>
      </c>
      <c r="AA19" s="141">
        <f>W19</f>
        <v>2</v>
      </c>
      <c r="AB19" s="274">
        <f>SUM(AA19:AA22)</f>
        <v>14</v>
      </c>
      <c r="AC19" s="53"/>
      <c r="AD19" s="138">
        <v>210</v>
      </c>
      <c r="AE19" s="141">
        <f>AA19</f>
        <v>2</v>
      </c>
      <c r="AF19" s="274">
        <f>SUM(AE19:AE22)</f>
        <v>14</v>
      </c>
      <c r="AH19" s="138">
        <v>210</v>
      </c>
      <c r="AI19" s="141">
        <f>AE19</f>
        <v>2</v>
      </c>
      <c r="AJ19" s="274">
        <f>SUM(AI19:AI22)</f>
        <v>14</v>
      </c>
      <c r="AL19" s="138">
        <v>210</v>
      </c>
      <c r="AM19" s="141">
        <f>AI19</f>
        <v>2</v>
      </c>
      <c r="AN19" s="274">
        <f>SUM(AM19:AM22)</f>
        <v>14</v>
      </c>
      <c r="AP19" s="138">
        <v>210</v>
      </c>
      <c r="AQ19" s="141">
        <f>AM19</f>
        <v>2</v>
      </c>
      <c r="AR19" s="274">
        <f>SUM(AQ19:AQ22)</f>
        <v>14</v>
      </c>
      <c r="AT19" s="138">
        <v>210</v>
      </c>
      <c r="AU19" s="141">
        <f>AQ19</f>
        <v>2</v>
      </c>
      <c r="AV19" s="274">
        <f>SUM(AU19:AU22)</f>
        <v>14</v>
      </c>
    </row>
    <row r="20" spans="1:48" ht="18" x14ac:dyDescent="0.2">
      <c r="A20" s="289"/>
      <c r="B20" s="308"/>
      <c r="C20" s="318"/>
      <c r="D20" s="50" t="s">
        <v>103</v>
      </c>
      <c r="E20" s="55" t="s">
        <v>102</v>
      </c>
      <c r="F20" s="52"/>
      <c r="G20" s="139">
        <v>18</v>
      </c>
      <c r="H20" s="58">
        <v>4</v>
      </c>
      <c r="I20" s="320"/>
      <c r="J20" s="139">
        <v>24</v>
      </c>
      <c r="K20" s="54">
        <f t="shared" ref="K20:K21" si="18">H20</f>
        <v>4</v>
      </c>
      <c r="L20" s="323"/>
      <c r="M20" s="53"/>
      <c r="N20" s="139">
        <v>36</v>
      </c>
      <c r="O20" s="58">
        <v>4</v>
      </c>
      <c r="P20" s="275"/>
      <c r="Q20" s="53"/>
      <c r="R20" s="139">
        <v>48</v>
      </c>
      <c r="S20" s="58">
        <f t="shared" ref="S20:S21" si="19">O20</f>
        <v>4</v>
      </c>
      <c r="T20" s="275"/>
      <c r="U20" s="53"/>
      <c r="V20" s="139">
        <v>60</v>
      </c>
      <c r="W20" s="58">
        <f t="shared" ref="W20:W21" si="20">S20</f>
        <v>4</v>
      </c>
      <c r="X20" s="275"/>
      <c r="Y20" s="53"/>
      <c r="Z20" s="139">
        <v>72</v>
      </c>
      <c r="AA20" s="58">
        <f t="shared" ref="AA20:AA21" si="21">W20</f>
        <v>4</v>
      </c>
      <c r="AB20" s="275"/>
      <c r="AC20" s="53"/>
      <c r="AD20" s="139">
        <v>72</v>
      </c>
      <c r="AE20" s="58">
        <f t="shared" ref="AE20:AE21" si="22">AA20</f>
        <v>4</v>
      </c>
      <c r="AF20" s="275"/>
      <c r="AH20" s="139">
        <v>72</v>
      </c>
      <c r="AI20" s="58">
        <f t="shared" ref="AI20:AI32" si="23">AE20</f>
        <v>4</v>
      </c>
      <c r="AJ20" s="275"/>
      <c r="AL20" s="139">
        <v>72</v>
      </c>
      <c r="AM20" s="58">
        <f t="shared" ref="AM20:AM32" si="24">AI20</f>
        <v>4</v>
      </c>
      <c r="AN20" s="275"/>
      <c r="AP20" s="139">
        <v>72</v>
      </c>
      <c r="AQ20" s="58">
        <f t="shared" ref="AQ20:AQ32" si="25">AM20</f>
        <v>4</v>
      </c>
      <c r="AR20" s="275"/>
      <c r="AT20" s="139">
        <v>72</v>
      </c>
      <c r="AU20" s="58">
        <f t="shared" ref="AU20:AU32" si="26">AQ20</f>
        <v>4</v>
      </c>
      <c r="AV20" s="275"/>
    </row>
    <row r="21" spans="1:48" ht="18.75" thickBot="1" x14ac:dyDescent="0.25">
      <c r="A21" s="289"/>
      <c r="B21" s="308"/>
      <c r="C21" s="318"/>
      <c r="D21" s="56" t="s">
        <v>104</v>
      </c>
      <c r="E21" s="57" t="s">
        <v>102</v>
      </c>
      <c r="F21" s="52"/>
      <c r="G21" s="139">
        <v>75</v>
      </c>
      <c r="H21" s="58">
        <v>2</v>
      </c>
      <c r="I21" s="320"/>
      <c r="J21" s="152">
        <v>90</v>
      </c>
      <c r="K21" s="54">
        <f t="shared" si="18"/>
        <v>2</v>
      </c>
      <c r="L21" s="323"/>
      <c r="M21" s="53"/>
      <c r="N21" s="139">
        <v>120</v>
      </c>
      <c r="O21" s="58">
        <v>2</v>
      </c>
      <c r="P21" s="275"/>
      <c r="Q21" s="53"/>
      <c r="R21" s="139">
        <v>150</v>
      </c>
      <c r="S21" s="58">
        <f t="shared" si="19"/>
        <v>2</v>
      </c>
      <c r="T21" s="275"/>
      <c r="U21" s="53"/>
      <c r="V21" s="139">
        <v>180</v>
      </c>
      <c r="W21" s="58">
        <f t="shared" si="20"/>
        <v>2</v>
      </c>
      <c r="X21" s="275"/>
      <c r="Y21" s="53"/>
      <c r="Z21" s="139">
        <v>210</v>
      </c>
      <c r="AA21" s="58">
        <f t="shared" si="21"/>
        <v>2</v>
      </c>
      <c r="AB21" s="275"/>
      <c r="AC21" s="53"/>
      <c r="AD21" s="139">
        <v>210</v>
      </c>
      <c r="AE21" s="58">
        <f t="shared" si="22"/>
        <v>2</v>
      </c>
      <c r="AF21" s="275"/>
      <c r="AH21" s="139">
        <v>210</v>
      </c>
      <c r="AI21" s="58">
        <f t="shared" si="23"/>
        <v>2</v>
      </c>
      <c r="AJ21" s="275"/>
      <c r="AL21" s="139">
        <v>210</v>
      </c>
      <c r="AM21" s="58">
        <f t="shared" si="24"/>
        <v>2</v>
      </c>
      <c r="AN21" s="275"/>
      <c r="AP21" s="139">
        <v>210</v>
      </c>
      <c r="AQ21" s="58">
        <f t="shared" si="25"/>
        <v>2</v>
      </c>
      <c r="AR21" s="275"/>
      <c r="AT21" s="139">
        <v>210</v>
      </c>
      <c r="AU21" s="58">
        <f t="shared" si="26"/>
        <v>2</v>
      </c>
      <c r="AV21" s="275"/>
    </row>
    <row r="22" spans="1:48" ht="18.75" thickBot="1" x14ac:dyDescent="0.25">
      <c r="A22" s="290"/>
      <c r="B22" s="308"/>
      <c r="C22" s="318"/>
      <c r="D22" s="59" t="s">
        <v>105</v>
      </c>
      <c r="E22" s="60" t="s">
        <v>102</v>
      </c>
      <c r="F22" s="52"/>
      <c r="G22" s="140">
        <v>24</v>
      </c>
      <c r="H22" s="140">
        <v>5</v>
      </c>
      <c r="I22" s="321"/>
      <c r="J22" s="140">
        <v>24</v>
      </c>
      <c r="K22" s="140">
        <f>H22</f>
        <v>5</v>
      </c>
      <c r="L22" s="324"/>
      <c r="M22" s="53"/>
      <c r="N22" s="140">
        <v>24</v>
      </c>
      <c r="O22" s="140">
        <v>6</v>
      </c>
      <c r="P22" s="276"/>
      <c r="Q22" s="53"/>
      <c r="R22" s="140">
        <v>24</v>
      </c>
      <c r="S22" s="140">
        <f t="shared" ref="S22:S29" si="27">O22</f>
        <v>6</v>
      </c>
      <c r="T22" s="276"/>
      <c r="U22" s="53"/>
      <c r="V22" s="140">
        <v>24</v>
      </c>
      <c r="W22" s="140">
        <f t="shared" ref="W22:W29" si="28">S22</f>
        <v>6</v>
      </c>
      <c r="X22" s="276"/>
      <c r="Y22" s="53"/>
      <c r="Z22" s="140">
        <v>24</v>
      </c>
      <c r="AA22" s="140">
        <f t="shared" ref="AA22:AA29" si="29">W22</f>
        <v>6</v>
      </c>
      <c r="AB22" s="276"/>
      <c r="AC22" s="53"/>
      <c r="AD22" s="140">
        <v>24</v>
      </c>
      <c r="AE22" s="140">
        <f t="shared" ref="AE22:AE29" si="30">AA22</f>
        <v>6</v>
      </c>
      <c r="AF22" s="276"/>
      <c r="AH22" s="140">
        <v>24</v>
      </c>
      <c r="AI22" s="140">
        <f t="shared" si="23"/>
        <v>6</v>
      </c>
      <c r="AJ22" s="276"/>
      <c r="AL22" s="140">
        <v>24</v>
      </c>
      <c r="AM22" s="140">
        <f t="shared" si="24"/>
        <v>6</v>
      </c>
      <c r="AN22" s="276"/>
      <c r="AP22" s="140">
        <v>24</v>
      </c>
      <c r="AQ22" s="140">
        <f t="shared" si="25"/>
        <v>6</v>
      </c>
      <c r="AR22" s="276"/>
      <c r="AT22" s="140">
        <v>24</v>
      </c>
      <c r="AU22" s="140">
        <f t="shared" si="26"/>
        <v>6</v>
      </c>
      <c r="AV22" s="276"/>
    </row>
    <row r="23" spans="1:48" ht="18" x14ac:dyDescent="0.2">
      <c r="A23" s="288" t="s">
        <v>106</v>
      </c>
      <c r="B23" s="307" t="s">
        <v>107</v>
      </c>
      <c r="C23" s="310" t="s">
        <v>108</v>
      </c>
      <c r="D23" s="61" t="s">
        <v>109</v>
      </c>
      <c r="E23" s="62" t="s">
        <v>102</v>
      </c>
      <c r="F23" s="52"/>
      <c r="G23" s="142">
        <v>6</v>
      </c>
      <c r="H23" s="147">
        <v>3</v>
      </c>
      <c r="I23" s="313">
        <f>SUM(H23:H28)</f>
        <v>14</v>
      </c>
      <c r="J23" s="142">
        <v>6</v>
      </c>
      <c r="K23" s="147">
        <f>H23</f>
        <v>3</v>
      </c>
      <c r="L23" s="315">
        <f>SUM(K23:K28)</f>
        <v>14</v>
      </c>
      <c r="M23" s="53"/>
      <c r="N23" s="161">
        <v>9</v>
      </c>
      <c r="O23" s="164">
        <v>3</v>
      </c>
      <c r="P23" s="258">
        <f>SUM(O23:O28)</f>
        <v>16</v>
      </c>
      <c r="Q23" s="53"/>
      <c r="R23" s="161">
        <v>12</v>
      </c>
      <c r="S23" s="164">
        <f t="shared" si="27"/>
        <v>3</v>
      </c>
      <c r="T23" s="258">
        <f>SUM(S23:S28)</f>
        <v>16</v>
      </c>
      <c r="U23" s="53"/>
      <c r="V23" s="161">
        <v>15</v>
      </c>
      <c r="W23" s="164">
        <f t="shared" si="28"/>
        <v>3</v>
      </c>
      <c r="X23" s="258">
        <f>SUM(W23:W28)</f>
        <v>16</v>
      </c>
      <c r="Y23" s="53"/>
      <c r="Z23" s="161">
        <v>18</v>
      </c>
      <c r="AA23" s="164">
        <f t="shared" si="29"/>
        <v>3</v>
      </c>
      <c r="AB23" s="258">
        <f>SUM(AA23:AA28)</f>
        <v>16</v>
      </c>
      <c r="AC23" s="53"/>
      <c r="AD23" s="161">
        <v>18</v>
      </c>
      <c r="AE23" s="164">
        <f t="shared" si="30"/>
        <v>3</v>
      </c>
      <c r="AF23" s="258">
        <f>SUM(AE23:AE28)</f>
        <v>16</v>
      </c>
      <c r="AH23" s="161">
        <v>18</v>
      </c>
      <c r="AI23" s="164">
        <f t="shared" si="23"/>
        <v>3</v>
      </c>
      <c r="AJ23" s="258">
        <f>SUM(AI23:AI28)</f>
        <v>16</v>
      </c>
      <c r="AL23" s="161">
        <v>18</v>
      </c>
      <c r="AM23" s="164">
        <f t="shared" si="24"/>
        <v>3</v>
      </c>
      <c r="AN23" s="258">
        <f>SUM(AM23:AM28)</f>
        <v>16</v>
      </c>
      <c r="AP23" s="161">
        <v>18</v>
      </c>
      <c r="AQ23" s="164">
        <f t="shared" si="25"/>
        <v>3</v>
      </c>
      <c r="AR23" s="258">
        <f>SUM(AQ23:AQ28)</f>
        <v>16</v>
      </c>
      <c r="AT23" s="161">
        <v>18</v>
      </c>
      <c r="AU23" s="164">
        <f t="shared" si="26"/>
        <v>3</v>
      </c>
      <c r="AV23" s="258">
        <f>SUM(AU23:AU28)</f>
        <v>16</v>
      </c>
    </row>
    <row r="24" spans="1:48" ht="36" x14ac:dyDescent="0.2">
      <c r="A24" s="289"/>
      <c r="B24" s="308"/>
      <c r="C24" s="311"/>
      <c r="D24" s="64" t="s">
        <v>110</v>
      </c>
      <c r="E24" s="65" t="s">
        <v>90</v>
      </c>
      <c r="F24" s="52"/>
      <c r="G24" s="143">
        <v>250000</v>
      </c>
      <c r="H24" s="65">
        <v>2</v>
      </c>
      <c r="I24" s="313"/>
      <c r="J24" s="143">
        <v>250000</v>
      </c>
      <c r="K24" s="65">
        <f t="shared" ref="K24:K27" si="31">H24</f>
        <v>2</v>
      </c>
      <c r="L24" s="315"/>
      <c r="M24" s="53"/>
      <c r="N24" s="143">
        <v>500000</v>
      </c>
      <c r="O24" s="65">
        <v>2</v>
      </c>
      <c r="P24" s="259"/>
      <c r="Q24" s="53"/>
      <c r="R24" s="143">
        <v>500000</v>
      </c>
      <c r="S24" s="65">
        <f t="shared" si="27"/>
        <v>2</v>
      </c>
      <c r="T24" s="259"/>
      <c r="U24" s="53"/>
      <c r="V24" s="143">
        <v>750000</v>
      </c>
      <c r="W24" s="65">
        <f t="shared" si="28"/>
        <v>2</v>
      </c>
      <c r="X24" s="259"/>
      <c r="Y24" s="53"/>
      <c r="Z24" s="143">
        <v>750000</v>
      </c>
      <c r="AA24" s="65">
        <f t="shared" si="29"/>
        <v>2</v>
      </c>
      <c r="AB24" s="259"/>
      <c r="AC24" s="53"/>
      <c r="AD24" s="143">
        <v>750000</v>
      </c>
      <c r="AE24" s="65">
        <f t="shared" si="30"/>
        <v>2</v>
      </c>
      <c r="AF24" s="259"/>
      <c r="AH24" s="143">
        <v>750000</v>
      </c>
      <c r="AI24" s="65">
        <f t="shared" si="23"/>
        <v>2</v>
      </c>
      <c r="AJ24" s="259"/>
      <c r="AL24" s="143">
        <v>750000</v>
      </c>
      <c r="AM24" s="65">
        <f t="shared" si="24"/>
        <v>2</v>
      </c>
      <c r="AN24" s="259"/>
      <c r="AP24" s="143">
        <v>750000</v>
      </c>
      <c r="AQ24" s="65">
        <f t="shared" si="25"/>
        <v>2</v>
      </c>
      <c r="AR24" s="259"/>
      <c r="AT24" s="143">
        <v>750000</v>
      </c>
      <c r="AU24" s="65">
        <f t="shared" si="26"/>
        <v>2</v>
      </c>
      <c r="AV24" s="259"/>
    </row>
    <row r="25" spans="1:48" ht="18" x14ac:dyDescent="0.2">
      <c r="A25" s="289"/>
      <c r="B25" s="308"/>
      <c r="C25" s="311"/>
      <c r="D25" s="66" t="s">
        <v>111</v>
      </c>
      <c r="E25" s="67" t="s">
        <v>102</v>
      </c>
      <c r="F25" s="68"/>
      <c r="G25" s="144">
        <v>3</v>
      </c>
      <c r="H25" s="65">
        <v>3</v>
      </c>
      <c r="I25" s="313"/>
      <c r="J25" s="144">
        <v>3</v>
      </c>
      <c r="K25" s="65">
        <f t="shared" si="31"/>
        <v>3</v>
      </c>
      <c r="L25" s="315"/>
      <c r="M25" s="53"/>
      <c r="N25" s="162">
        <v>4</v>
      </c>
      <c r="O25" s="63">
        <v>2</v>
      </c>
      <c r="P25" s="259"/>
      <c r="Q25" s="53"/>
      <c r="R25" s="162">
        <v>5</v>
      </c>
      <c r="S25" s="63">
        <f t="shared" si="27"/>
        <v>2</v>
      </c>
      <c r="T25" s="259"/>
      <c r="U25" s="53"/>
      <c r="V25" s="162">
        <v>5</v>
      </c>
      <c r="W25" s="63">
        <f t="shared" si="28"/>
        <v>2</v>
      </c>
      <c r="X25" s="259"/>
      <c r="Y25" s="53"/>
      <c r="Z25" s="162">
        <v>6</v>
      </c>
      <c r="AA25" s="63">
        <f t="shared" si="29"/>
        <v>2</v>
      </c>
      <c r="AB25" s="259"/>
      <c r="AC25" s="53"/>
      <c r="AD25" s="162">
        <v>6</v>
      </c>
      <c r="AE25" s="63">
        <f t="shared" si="30"/>
        <v>2</v>
      </c>
      <c r="AF25" s="259"/>
      <c r="AH25" s="162">
        <v>6</v>
      </c>
      <c r="AI25" s="63">
        <f t="shared" si="23"/>
        <v>2</v>
      </c>
      <c r="AJ25" s="259"/>
      <c r="AL25" s="162">
        <v>6</v>
      </c>
      <c r="AM25" s="63">
        <f t="shared" si="24"/>
        <v>2</v>
      </c>
      <c r="AN25" s="259"/>
      <c r="AP25" s="162">
        <v>6</v>
      </c>
      <c r="AQ25" s="63">
        <f t="shared" si="25"/>
        <v>2</v>
      </c>
      <c r="AR25" s="259"/>
      <c r="AT25" s="162">
        <v>6</v>
      </c>
      <c r="AU25" s="63">
        <f t="shared" si="26"/>
        <v>2</v>
      </c>
      <c r="AV25" s="259"/>
    </row>
    <row r="26" spans="1:48" ht="54" x14ac:dyDescent="0.2">
      <c r="A26" s="289"/>
      <c r="B26" s="308"/>
      <c r="C26" s="311"/>
      <c r="D26" s="66" t="s">
        <v>112</v>
      </c>
      <c r="E26" s="67" t="s">
        <v>31</v>
      </c>
      <c r="F26" s="68"/>
      <c r="G26" s="145" t="s">
        <v>113</v>
      </c>
      <c r="H26" s="65">
        <v>2</v>
      </c>
      <c r="I26" s="313"/>
      <c r="J26" s="145" t="s">
        <v>113</v>
      </c>
      <c r="K26" s="65">
        <f t="shared" si="31"/>
        <v>2</v>
      </c>
      <c r="L26" s="315"/>
      <c r="M26" s="53"/>
      <c r="N26" s="145" t="s">
        <v>113</v>
      </c>
      <c r="O26" s="65">
        <v>3</v>
      </c>
      <c r="P26" s="259"/>
      <c r="Q26" s="53"/>
      <c r="R26" s="145" t="s">
        <v>113</v>
      </c>
      <c r="S26" s="65">
        <f t="shared" si="27"/>
        <v>3</v>
      </c>
      <c r="T26" s="259"/>
      <c r="U26" s="53"/>
      <c r="V26" s="145" t="s">
        <v>113</v>
      </c>
      <c r="W26" s="65">
        <f t="shared" si="28"/>
        <v>3</v>
      </c>
      <c r="X26" s="259"/>
      <c r="Y26" s="53"/>
      <c r="Z26" s="145" t="s">
        <v>113</v>
      </c>
      <c r="AA26" s="65">
        <f t="shared" si="29"/>
        <v>3</v>
      </c>
      <c r="AB26" s="259"/>
      <c r="AC26" s="53"/>
      <c r="AD26" s="145" t="s">
        <v>113</v>
      </c>
      <c r="AE26" s="65">
        <f t="shared" si="30"/>
        <v>3</v>
      </c>
      <c r="AF26" s="259"/>
      <c r="AH26" s="145" t="s">
        <v>113</v>
      </c>
      <c r="AI26" s="65">
        <f t="shared" si="23"/>
        <v>3</v>
      </c>
      <c r="AJ26" s="259"/>
      <c r="AL26" s="145" t="s">
        <v>113</v>
      </c>
      <c r="AM26" s="65">
        <f t="shared" si="24"/>
        <v>3</v>
      </c>
      <c r="AN26" s="259"/>
      <c r="AP26" s="145" t="s">
        <v>113</v>
      </c>
      <c r="AQ26" s="65">
        <f t="shared" si="25"/>
        <v>3</v>
      </c>
      <c r="AR26" s="259"/>
      <c r="AT26" s="145" t="s">
        <v>113</v>
      </c>
      <c r="AU26" s="65">
        <f t="shared" si="26"/>
        <v>3</v>
      </c>
      <c r="AV26" s="259"/>
    </row>
    <row r="27" spans="1:48" ht="36" x14ac:dyDescent="0.2">
      <c r="A27" s="289"/>
      <c r="B27" s="308"/>
      <c r="C27" s="311"/>
      <c r="D27" s="66" t="s">
        <v>114</v>
      </c>
      <c r="E27" s="67" t="s">
        <v>31</v>
      </c>
      <c r="F27" s="68"/>
      <c r="G27" s="145" t="s">
        <v>115</v>
      </c>
      <c r="H27" s="65">
        <v>4</v>
      </c>
      <c r="I27" s="313"/>
      <c r="J27" s="145" t="s">
        <v>115</v>
      </c>
      <c r="K27" s="65">
        <f t="shared" si="31"/>
        <v>4</v>
      </c>
      <c r="L27" s="315"/>
      <c r="M27" s="53"/>
      <c r="N27" s="145" t="s">
        <v>115</v>
      </c>
      <c r="O27" s="65">
        <v>2</v>
      </c>
      <c r="P27" s="259"/>
      <c r="Q27" s="53"/>
      <c r="R27" s="145" t="s">
        <v>115</v>
      </c>
      <c r="S27" s="65">
        <f t="shared" si="27"/>
        <v>2</v>
      </c>
      <c r="T27" s="259"/>
      <c r="U27" s="53"/>
      <c r="V27" s="145" t="s">
        <v>115</v>
      </c>
      <c r="W27" s="65">
        <f t="shared" si="28"/>
        <v>2</v>
      </c>
      <c r="X27" s="259"/>
      <c r="Y27" s="53"/>
      <c r="Z27" s="145" t="s">
        <v>115</v>
      </c>
      <c r="AA27" s="65">
        <f t="shared" si="29"/>
        <v>2</v>
      </c>
      <c r="AB27" s="259"/>
      <c r="AC27" s="53"/>
      <c r="AD27" s="145" t="s">
        <v>115</v>
      </c>
      <c r="AE27" s="65">
        <f t="shared" si="30"/>
        <v>2</v>
      </c>
      <c r="AF27" s="259"/>
      <c r="AH27" s="145" t="s">
        <v>115</v>
      </c>
      <c r="AI27" s="65">
        <f t="shared" si="23"/>
        <v>2</v>
      </c>
      <c r="AJ27" s="259"/>
      <c r="AL27" s="145" t="s">
        <v>115</v>
      </c>
      <c r="AM27" s="65">
        <f t="shared" si="24"/>
        <v>2</v>
      </c>
      <c r="AN27" s="259"/>
      <c r="AP27" s="145" t="s">
        <v>115</v>
      </c>
      <c r="AQ27" s="65">
        <f t="shared" si="25"/>
        <v>2</v>
      </c>
      <c r="AR27" s="259"/>
      <c r="AT27" s="145" t="s">
        <v>115</v>
      </c>
      <c r="AU27" s="65">
        <f t="shared" si="26"/>
        <v>2</v>
      </c>
      <c r="AV27" s="259"/>
    </row>
    <row r="28" spans="1:48" ht="54.75" thickBot="1" x14ac:dyDescent="0.25">
      <c r="A28" s="290"/>
      <c r="B28" s="309"/>
      <c r="C28" s="312"/>
      <c r="D28" s="69" t="s">
        <v>116</v>
      </c>
      <c r="E28" s="70" t="s">
        <v>31</v>
      </c>
      <c r="F28" s="71"/>
      <c r="G28" s="150"/>
      <c r="H28" s="150"/>
      <c r="I28" s="314"/>
      <c r="J28" s="146"/>
      <c r="K28" s="146"/>
      <c r="L28" s="316"/>
      <c r="M28" s="53"/>
      <c r="N28" s="163">
        <v>80</v>
      </c>
      <c r="O28" s="72">
        <v>4</v>
      </c>
      <c r="P28" s="260"/>
      <c r="Q28" s="53"/>
      <c r="R28" s="163">
        <v>80</v>
      </c>
      <c r="S28" s="72">
        <f t="shared" si="27"/>
        <v>4</v>
      </c>
      <c r="T28" s="260"/>
      <c r="U28" s="53"/>
      <c r="V28" s="163">
        <v>80</v>
      </c>
      <c r="W28" s="72">
        <f t="shared" si="28"/>
        <v>4</v>
      </c>
      <c r="X28" s="260"/>
      <c r="Y28" s="53"/>
      <c r="Z28" s="163">
        <v>80</v>
      </c>
      <c r="AA28" s="72">
        <f t="shared" si="29"/>
        <v>4</v>
      </c>
      <c r="AB28" s="260"/>
      <c r="AC28" s="53"/>
      <c r="AD28" s="163">
        <v>80</v>
      </c>
      <c r="AE28" s="72">
        <f t="shared" si="30"/>
        <v>4</v>
      </c>
      <c r="AF28" s="260"/>
      <c r="AH28" s="163">
        <v>80</v>
      </c>
      <c r="AI28" s="72">
        <f t="shared" si="23"/>
        <v>4</v>
      </c>
      <c r="AJ28" s="260"/>
      <c r="AL28" s="163">
        <v>80</v>
      </c>
      <c r="AM28" s="72">
        <f t="shared" si="24"/>
        <v>4</v>
      </c>
      <c r="AN28" s="260"/>
      <c r="AP28" s="163">
        <v>80</v>
      </c>
      <c r="AQ28" s="72">
        <f t="shared" si="25"/>
        <v>4</v>
      </c>
      <c r="AR28" s="260"/>
      <c r="AT28" s="163">
        <v>80</v>
      </c>
      <c r="AU28" s="72">
        <f t="shared" si="26"/>
        <v>4</v>
      </c>
      <c r="AV28" s="260"/>
    </row>
    <row r="29" spans="1:48" ht="18" x14ac:dyDescent="0.2">
      <c r="A29" s="289" t="s">
        <v>117</v>
      </c>
      <c r="B29" s="308" t="s">
        <v>118</v>
      </c>
      <c r="C29" s="325" t="s">
        <v>119</v>
      </c>
      <c r="D29" s="73" t="s">
        <v>120</v>
      </c>
      <c r="E29" s="74" t="s">
        <v>31</v>
      </c>
      <c r="F29" s="52"/>
      <c r="G29" s="153">
        <v>0.9</v>
      </c>
      <c r="H29" s="76">
        <v>-2</v>
      </c>
      <c r="I29" s="328">
        <f>SUM(H29:H32)</f>
        <v>-10</v>
      </c>
      <c r="J29" s="153">
        <v>0.9</v>
      </c>
      <c r="K29" s="76">
        <f>H29</f>
        <v>-2</v>
      </c>
      <c r="L29" s="330">
        <f>SUM(K29:K32)</f>
        <v>-10</v>
      </c>
      <c r="M29" s="75"/>
      <c r="N29" s="149">
        <v>0.9</v>
      </c>
      <c r="O29" s="157">
        <v>-2</v>
      </c>
      <c r="P29" s="261">
        <f>SUM(O29:O32)</f>
        <v>-10</v>
      </c>
      <c r="Q29" s="75"/>
      <c r="R29" s="149">
        <v>0.9</v>
      </c>
      <c r="S29" s="157">
        <f t="shared" si="27"/>
        <v>-2</v>
      </c>
      <c r="T29" s="261">
        <f>SUM(S29:S32)</f>
        <v>-10</v>
      </c>
      <c r="U29" s="75"/>
      <c r="V29" s="149">
        <v>0.9</v>
      </c>
      <c r="W29" s="157">
        <f t="shared" si="28"/>
        <v>-2</v>
      </c>
      <c r="X29" s="261">
        <f>SUM(W29:W32)</f>
        <v>-10</v>
      </c>
      <c r="Y29" s="75"/>
      <c r="Z29" s="149">
        <v>0.9</v>
      </c>
      <c r="AA29" s="157">
        <f t="shared" si="29"/>
        <v>-2</v>
      </c>
      <c r="AB29" s="261">
        <f>SUM(AA29:AA32)</f>
        <v>-10</v>
      </c>
      <c r="AC29" s="75"/>
      <c r="AD29" s="149">
        <v>0.9</v>
      </c>
      <c r="AE29" s="157">
        <f t="shared" si="30"/>
        <v>-2</v>
      </c>
      <c r="AF29" s="261">
        <f>SUM(AE29:AE32)</f>
        <v>-10</v>
      </c>
      <c r="AH29" s="149">
        <v>0.9</v>
      </c>
      <c r="AI29" s="157">
        <f t="shared" si="23"/>
        <v>-2</v>
      </c>
      <c r="AJ29" s="261">
        <f>SUM(AI29:AI32)</f>
        <v>-10</v>
      </c>
      <c r="AL29" s="149">
        <v>0.9</v>
      </c>
      <c r="AM29" s="157">
        <f t="shared" si="24"/>
        <v>-2</v>
      </c>
      <c r="AN29" s="261">
        <f>SUM(AM29:AM32)</f>
        <v>-10</v>
      </c>
      <c r="AP29" s="149">
        <v>0.9</v>
      </c>
      <c r="AQ29" s="157">
        <f t="shared" si="25"/>
        <v>-2</v>
      </c>
      <c r="AR29" s="261">
        <f>SUM(AQ29:AQ32)</f>
        <v>-10</v>
      </c>
      <c r="AT29" s="149">
        <v>0.9</v>
      </c>
      <c r="AU29" s="157">
        <f t="shared" si="26"/>
        <v>-2</v>
      </c>
      <c r="AV29" s="261">
        <f>SUM(AU29:AU32)</f>
        <v>-10</v>
      </c>
    </row>
    <row r="30" spans="1:48" ht="18" x14ac:dyDescent="0.2">
      <c r="A30" s="289"/>
      <c r="B30" s="308"/>
      <c r="C30" s="326"/>
      <c r="D30" s="77" t="s">
        <v>121</v>
      </c>
      <c r="E30" s="78" t="s">
        <v>102</v>
      </c>
      <c r="F30" s="52"/>
      <c r="G30" s="154">
        <v>10</v>
      </c>
      <c r="H30" s="80">
        <v>-2</v>
      </c>
      <c r="I30" s="328"/>
      <c r="J30" s="154">
        <v>10</v>
      </c>
      <c r="K30" s="157">
        <f t="shared" ref="K30:K32" si="32">H30</f>
        <v>-2</v>
      </c>
      <c r="L30" s="330"/>
      <c r="M30" s="75"/>
      <c r="N30" s="79">
        <v>10</v>
      </c>
      <c r="O30" s="80">
        <v>-2</v>
      </c>
      <c r="P30" s="261"/>
      <c r="Q30" s="75"/>
      <c r="R30" s="79">
        <v>10</v>
      </c>
      <c r="S30" s="80">
        <f t="shared" ref="S30:S32" si="33">O30</f>
        <v>-2</v>
      </c>
      <c r="T30" s="261"/>
      <c r="U30" s="75"/>
      <c r="V30" s="79">
        <v>10</v>
      </c>
      <c r="W30" s="80">
        <f t="shared" ref="W30:W32" si="34">S30</f>
        <v>-2</v>
      </c>
      <c r="X30" s="261"/>
      <c r="Y30" s="75"/>
      <c r="Z30" s="79">
        <v>10</v>
      </c>
      <c r="AA30" s="80">
        <f t="shared" ref="AA30:AA32" si="35">W30</f>
        <v>-2</v>
      </c>
      <c r="AB30" s="261"/>
      <c r="AC30" s="75"/>
      <c r="AD30" s="79">
        <v>10</v>
      </c>
      <c r="AE30" s="80">
        <f t="shared" ref="AE30:AE32" si="36">AA30</f>
        <v>-2</v>
      </c>
      <c r="AF30" s="261"/>
      <c r="AH30" s="79">
        <v>10</v>
      </c>
      <c r="AI30" s="80">
        <f t="shared" si="23"/>
        <v>-2</v>
      </c>
      <c r="AJ30" s="261"/>
      <c r="AL30" s="79">
        <v>10</v>
      </c>
      <c r="AM30" s="80">
        <f t="shared" si="24"/>
        <v>-2</v>
      </c>
      <c r="AN30" s="261"/>
      <c r="AP30" s="79">
        <v>10</v>
      </c>
      <c r="AQ30" s="80">
        <f t="shared" si="25"/>
        <v>-2</v>
      </c>
      <c r="AR30" s="261"/>
      <c r="AT30" s="79">
        <v>10</v>
      </c>
      <c r="AU30" s="80">
        <f t="shared" si="26"/>
        <v>-2</v>
      </c>
      <c r="AV30" s="261"/>
    </row>
    <row r="31" spans="1:48" ht="18" x14ac:dyDescent="0.2">
      <c r="A31" s="289"/>
      <c r="B31" s="308"/>
      <c r="C31" s="326"/>
      <c r="D31" s="77" t="s">
        <v>122</v>
      </c>
      <c r="E31" s="81" t="s">
        <v>31</v>
      </c>
      <c r="F31" s="52"/>
      <c r="G31" s="155">
        <v>0.8</v>
      </c>
      <c r="H31" s="83">
        <v>-3</v>
      </c>
      <c r="I31" s="328"/>
      <c r="J31" s="155">
        <v>0.8</v>
      </c>
      <c r="K31" s="157">
        <f t="shared" si="32"/>
        <v>-3</v>
      </c>
      <c r="L31" s="330"/>
      <c r="M31" s="75"/>
      <c r="N31" s="82">
        <v>0.8</v>
      </c>
      <c r="O31" s="83">
        <v>-3</v>
      </c>
      <c r="P31" s="261"/>
      <c r="Q31" s="75"/>
      <c r="R31" s="82">
        <v>0.8</v>
      </c>
      <c r="S31" s="83">
        <f t="shared" si="33"/>
        <v>-3</v>
      </c>
      <c r="T31" s="261"/>
      <c r="U31" s="75"/>
      <c r="V31" s="82">
        <v>0.8</v>
      </c>
      <c r="W31" s="83">
        <f t="shared" si="34"/>
        <v>-3</v>
      </c>
      <c r="X31" s="261"/>
      <c r="Y31" s="75"/>
      <c r="Z31" s="82">
        <v>0.8</v>
      </c>
      <c r="AA31" s="83">
        <f t="shared" si="35"/>
        <v>-3</v>
      </c>
      <c r="AB31" s="261"/>
      <c r="AC31" s="75"/>
      <c r="AD31" s="82">
        <v>0.8</v>
      </c>
      <c r="AE31" s="83">
        <f t="shared" si="36"/>
        <v>-3</v>
      </c>
      <c r="AF31" s="261"/>
      <c r="AH31" s="82">
        <v>0.8</v>
      </c>
      <c r="AI31" s="83">
        <f t="shared" si="23"/>
        <v>-3</v>
      </c>
      <c r="AJ31" s="261"/>
      <c r="AL31" s="82">
        <v>0.8</v>
      </c>
      <c r="AM31" s="83">
        <f t="shared" si="24"/>
        <v>-3</v>
      </c>
      <c r="AN31" s="261"/>
      <c r="AP31" s="82">
        <v>0.8</v>
      </c>
      <c r="AQ31" s="83">
        <f t="shared" si="25"/>
        <v>-3</v>
      </c>
      <c r="AR31" s="261"/>
      <c r="AT31" s="82">
        <v>0.8</v>
      </c>
      <c r="AU31" s="83">
        <f t="shared" si="26"/>
        <v>-3</v>
      </c>
      <c r="AV31" s="261"/>
    </row>
    <row r="32" spans="1:48" ht="18.75" thickBot="1" x14ac:dyDescent="0.25">
      <c r="A32" s="290"/>
      <c r="B32" s="309"/>
      <c r="C32" s="327"/>
      <c r="D32" s="84" t="s">
        <v>123</v>
      </c>
      <c r="E32" s="85" t="s">
        <v>31</v>
      </c>
      <c r="F32" s="52"/>
      <c r="G32" s="156">
        <v>0.8</v>
      </c>
      <c r="H32" s="87">
        <v>-3</v>
      </c>
      <c r="I32" s="329"/>
      <c r="J32" s="156">
        <v>0.8</v>
      </c>
      <c r="K32" s="158">
        <f t="shared" si="32"/>
        <v>-3</v>
      </c>
      <c r="L32" s="331"/>
      <c r="M32" s="75"/>
      <c r="N32" s="86">
        <v>0.8</v>
      </c>
      <c r="O32" s="87">
        <v>-3</v>
      </c>
      <c r="P32" s="262"/>
      <c r="Q32" s="75"/>
      <c r="R32" s="86">
        <v>0.8</v>
      </c>
      <c r="S32" s="87">
        <f t="shared" si="33"/>
        <v>-3</v>
      </c>
      <c r="T32" s="262"/>
      <c r="U32" s="75"/>
      <c r="V32" s="86">
        <v>0.8</v>
      </c>
      <c r="W32" s="87">
        <f t="shared" si="34"/>
        <v>-3</v>
      </c>
      <c r="X32" s="262"/>
      <c r="Y32" s="75"/>
      <c r="Z32" s="86">
        <v>0.8</v>
      </c>
      <c r="AA32" s="87">
        <f t="shared" si="35"/>
        <v>-3</v>
      </c>
      <c r="AB32" s="262"/>
      <c r="AC32" s="75"/>
      <c r="AD32" s="86">
        <v>0.8</v>
      </c>
      <c r="AE32" s="87">
        <f t="shared" si="36"/>
        <v>-3</v>
      </c>
      <c r="AF32" s="262"/>
      <c r="AH32" s="86">
        <v>0.8</v>
      </c>
      <c r="AI32" s="87">
        <f t="shared" si="23"/>
        <v>-3</v>
      </c>
      <c r="AJ32" s="262"/>
      <c r="AL32" s="86">
        <v>0.8</v>
      </c>
      <c r="AM32" s="87">
        <f t="shared" si="24"/>
        <v>-3</v>
      </c>
      <c r="AN32" s="262"/>
      <c r="AP32" s="86">
        <v>0.8</v>
      </c>
      <c r="AQ32" s="87">
        <f t="shared" si="25"/>
        <v>-3</v>
      </c>
      <c r="AR32" s="262"/>
      <c r="AT32" s="86">
        <v>0.8</v>
      </c>
      <c r="AU32" s="87">
        <f t="shared" si="26"/>
        <v>-3</v>
      </c>
      <c r="AV32" s="262"/>
    </row>
    <row r="33" spans="1:83" ht="20.25" x14ac:dyDescent="0.3">
      <c r="A33" s="88"/>
      <c r="B33" s="89"/>
      <c r="C33" s="90"/>
      <c r="I33" s="91">
        <f>I9+I15+I18+I19+I23</f>
        <v>100</v>
      </c>
      <c r="L33" s="92">
        <f>SUM(L9:L28)</f>
        <v>100</v>
      </c>
      <c r="P33" s="92">
        <f>SUM(P9:P28)</f>
        <v>100</v>
      </c>
      <c r="T33" s="92">
        <f>SUM(T9:T28)</f>
        <v>100</v>
      </c>
      <c r="X33" s="92">
        <f>SUM(X9:X28)</f>
        <v>100</v>
      </c>
      <c r="AB33" s="92">
        <f>SUM(AB9:AB28)</f>
        <v>100</v>
      </c>
      <c r="AD33" s="3"/>
      <c r="AE33" s="92">
        <f>SUM(AE9:AE28)</f>
        <v>100</v>
      </c>
      <c r="AF33" s="92">
        <f>SUM(AF9:AF28)</f>
        <v>100</v>
      </c>
      <c r="AH33" s="3"/>
      <c r="AI33" s="92">
        <f>SUM(AI9:AI28)</f>
        <v>100</v>
      </c>
      <c r="AJ33" s="92">
        <f>SUM(AJ9:AJ28)</f>
        <v>100</v>
      </c>
      <c r="AL33" s="3"/>
      <c r="AM33" s="92">
        <f>SUM(AM9:AM28)</f>
        <v>100</v>
      </c>
      <c r="AN33" s="92">
        <f>SUM(AN9:AN28)</f>
        <v>100</v>
      </c>
      <c r="AP33" s="3"/>
      <c r="AQ33" s="92">
        <f>SUM(AQ9:AQ28)</f>
        <v>100</v>
      </c>
      <c r="AR33" s="92">
        <f>SUM(AR9:AR28)</f>
        <v>100</v>
      </c>
      <c r="AT33" s="3"/>
      <c r="AU33" s="92">
        <f>SUM(AU9:AU28)</f>
        <v>100</v>
      </c>
      <c r="AV33" s="92">
        <f>SUM(AV9:AV28)</f>
        <v>100</v>
      </c>
    </row>
    <row r="34" spans="1:83" ht="20.25" x14ac:dyDescent="0.3">
      <c r="A34" s="88"/>
      <c r="B34" s="93" t="s">
        <v>124</v>
      </c>
      <c r="C34" s="93"/>
      <c r="D34" s="94"/>
      <c r="E34" s="94"/>
      <c r="G34" s="94"/>
      <c r="H34" s="94"/>
      <c r="I34" s="94"/>
      <c r="J34" s="94"/>
      <c r="K34" s="94"/>
      <c r="L34" s="94"/>
      <c r="N34" s="94"/>
      <c r="O34" s="94"/>
      <c r="P34" s="94"/>
      <c r="R34" s="94"/>
      <c r="AD34" s="3"/>
      <c r="AE34" s="3"/>
      <c r="AF34" s="3"/>
      <c r="AH34" s="3"/>
      <c r="AI34" s="3"/>
      <c r="AJ34" s="3"/>
      <c r="AL34" s="3"/>
      <c r="AM34" s="3"/>
      <c r="AN34" s="3"/>
      <c r="AP34" s="3"/>
      <c r="AQ34" s="3"/>
      <c r="AR34" s="3"/>
      <c r="AT34" s="3"/>
      <c r="AU34" s="3"/>
      <c r="AV34" s="3"/>
    </row>
    <row r="35" spans="1:83" ht="20.25" x14ac:dyDescent="0.3">
      <c r="A35" s="95">
        <v>1</v>
      </c>
      <c r="B35" s="96" t="s">
        <v>125</v>
      </c>
      <c r="C35" s="93"/>
      <c r="D35" s="94"/>
      <c r="E35" s="94"/>
      <c r="G35" s="94"/>
      <c r="H35" s="94"/>
      <c r="I35" s="94"/>
      <c r="J35" s="94"/>
      <c r="K35" s="94"/>
      <c r="L35" s="94"/>
      <c r="N35" s="94"/>
      <c r="O35" s="94"/>
      <c r="P35" s="94"/>
      <c r="R35" s="94"/>
      <c r="AD35" s="3"/>
      <c r="AE35" s="3"/>
      <c r="AF35" s="3"/>
      <c r="AH35" s="3"/>
      <c r="AI35" s="3"/>
      <c r="AJ35" s="3"/>
      <c r="AL35" s="3"/>
      <c r="AM35" s="3"/>
      <c r="AN35" s="3"/>
      <c r="AP35" s="3"/>
      <c r="AQ35" s="3"/>
      <c r="AR35" s="3"/>
      <c r="AT35" s="3"/>
      <c r="AU35" s="3"/>
      <c r="AV35" s="3"/>
    </row>
    <row r="36" spans="1:83" s="99" customFormat="1" ht="21" x14ac:dyDescent="0.35">
      <c r="A36" s="95">
        <v>2</v>
      </c>
      <c r="B36" s="332" t="s">
        <v>126</v>
      </c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97"/>
      <c r="P36" s="97"/>
      <c r="Q36" s="98"/>
      <c r="R36" s="97"/>
      <c r="U36" s="98"/>
      <c r="Y36" s="98"/>
      <c r="AC36" s="98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</row>
    <row r="37" spans="1:83" s="89" customFormat="1" ht="20.25" x14ac:dyDescent="0.3">
      <c r="A37" s="95">
        <v>3</v>
      </c>
      <c r="B37" s="332" t="s">
        <v>127</v>
      </c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96"/>
      <c r="P37" s="96"/>
      <c r="Q37" s="101"/>
      <c r="R37" s="96"/>
      <c r="U37" s="101"/>
      <c r="Y37" s="101"/>
      <c r="AC37" s="101"/>
      <c r="AG37" s="102"/>
      <c r="AK37" s="102"/>
      <c r="AO37" s="102"/>
      <c r="AS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</row>
    <row r="38" spans="1:83" s="89" customFormat="1" ht="20.25" x14ac:dyDescent="0.3">
      <c r="A38" s="95">
        <v>4</v>
      </c>
      <c r="B38" s="332" t="s">
        <v>128</v>
      </c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Q38" s="101"/>
      <c r="U38" s="101"/>
      <c r="Y38" s="101"/>
      <c r="AC38" s="101"/>
      <c r="AG38" s="102"/>
      <c r="AK38" s="102"/>
      <c r="AO38" s="102"/>
      <c r="AS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</row>
    <row r="39" spans="1:83" ht="20.25" x14ac:dyDescent="0.3">
      <c r="A39" s="95">
        <v>5</v>
      </c>
      <c r="B39" s="332" t="s">
        <v>129</v>
      </c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</row>
    <row r="40" spans="1:83" ht="20.25" x14ac:dyDescent="0.3">
      <c r="A40" s="95">
        <v>6</v>
      </c>
      <c r="B40" s="332" t="s">
        <v>130</v>
      </c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</row>
    <row r="41" spans="1:83" ht="20.25" x14ac:dyDescent="0.3">
      <c r="A41" s="95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</row>
  </sheetData>
  <mergeCells count="97">
    <mergeCell ref="B41:N41"/>
    <mergeCell ref="T29:T32"/>
    <mergeCell ref="B36:N36"/>
    <mergeCell ref="B37:N37"/>
    <mergeCell ref="B38:N38"/>
    <mergeCell ref="B39:N39"/>
    <mergeCell ref="B40:N40"/>
    <mergeCell ref="T23:T28"/>
    <mergeCell ref="X23:X28"/>
    <mergeCell ref="AB23:AB28"/>
    <mergeCell ref="AF23:AF28"/>
    <mergeCell ref="A29:A32"/>
    <mergeCell ref="B29:B32"/>
    <mergeCell ref="C29:C32"/>
    <mergeCell ref="I29:I32"/>
    <mergeCell ref="L29:L32"/>
    <mergeCell ref="P29:P32"/>
    <mergeCell ref="X29:X32"/>
    <mergeCell ref="AB29:AB32"/>
    <mergeCell ref="AF29:AF32"/>
    <mergeCell ref="T19:T22"/>
    <mergeCell ref="X19:X22"/>
    <mergeCell ref="AB19:AB22"/>
    <mergeCell ref="AF19:AF22"/>
    <mergeCell ref="A23:A28"/>
    <mergeCell ref="B23:B28"/>
    <mergeCell ref="C23:C28"/>
    <mergeCell ref="I23:I28"/>
    <mergeCell ref="L23:L28"/>
    <mergeCell ref="P23:P28"/>
    <mergeCell ref="A19:A22"/>
    <mergeCell ref="B19:B22"/>
    <mergeCell ref="C19:C22"/>
    <mergeCell ref="I19:I22"/>
    <mergeCell ref="L19:L22"/>
    <mergeCell ref="P19:P22"/>
    <mergeCell ref="P9:P14"/>
    <mergeCell ref="T9:T14"/>
    <mergeCell ref="X9:X14"/>
    <mergeCell ref="AB9:AB14"/>
    <mergeCell ref="AF9:AF14"/>
    <mergeCell ref="P15:P17"/>
    <mergeCell ref="T15:T17"/>
    <mergeCell ref="X15:X17"/>
    <mergeCell ref="AB15:AB17"/>
    <mergeCell ref="AF15:AF17"/>
    <mergeCell ref="O7:P7"/>
    <mergeCell ref="S7:T7"/>
    <mergeCell ref="W7:X7"/>
    <mergeCell ref="AA7:AB7"/>
    <mergeCell ref="AE7:AF7"/>
    <mergeCell ref="A9:A18"/>
    <mergeCell ref="B9:B18"/>
    <mergeCell ref="C9:C18"/>
    <mergeCell ref="I9:I14"/>
    <mergeCell ref="L9:L14"/>
    <mergeCell ref="I15:I17"/>
    <mergeCell ref="L15:L17"/>
    <mergeCell ref="B3:L3"/>
    <mergeCell ref="B4:L4"/>
    <mergeCell ref="G6:I6"/>
    <mergeCell ref="J6:L6"/>
    <mergeCell ref="H7:I7"/>
    <mergeCell ref="K7:L7"/>
    <mergeCell ref="N6:P6"/>
    <mergeCell ref="R6:T6"/>
    <mergeCell ref="V6:X6"/>
    <mergeCell ref="Z6:AB6"/>
    <mergeCell ref="AD6:AF6"/>
    <mergeCell ref="AJ23:AJ28"/>
    <mergeCell ref="AJ29:AJ32"/>
    <mergeCell ref="AL6:AN6"/>
    <mergeCell ref="AM7:AN7"/>
    <mergeCell ref="AN9:AN14"/>
    <mergeCell ref="AN15:AN17"/>
    <mergeCell ref="AN19:AN22"/>
    <mergeCell ref="AN23:AN28"/>
    <mergeCell ref="AN29:AN32"/>
    <mergeCell ref="AH6:AJ6"/>
    <mergeCell ref="AI7:AJ7"/>
    <mergeCell ref="AJ9:AJ14"/>
    <mergeCell ref="AJ15:AJ17"/>
    <mergeCell ref="AJ19:AJ22"/>
    <mergeCell ref="AR23:AR28"/>
    <mergeCell ref="AR29:AR32"/>
    <mergeCell ref="AT6:AV6"/>
    <mergeCell ref="AU7:AV7"/>
    <mergeCell ref="AV9:AV14"/>
    <mergeCell ref="AV15:AV17"/>
    <mergeCell ref="AV19:AV22"/>
    <mergeCell ref="AV23:AV28"/>
    <mergeCell ref="AV29:AV32"/>
    <mergeCell ref="AP6:AR6"/>
    <mergeCell ref="AQ7:AR7"/>
    <mergeCell ref="AR9:AR14"/>
    <mergeCell ref="AR15:AR17"/>
    <mergeCell ref="AR19:AR2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zoomScale="55" zoomScaleNormal="55" workbookViewId="0">
      <selection activeCell="A6" sqref="A6:XFD6"/>
    </sheetView>
  </sheetViews>
  <sheetFormatPr defaultRowHeight="14.25" x14ac:dyDescent="0.2"/>
  <cols>
    <col min="1" max="1" width="10.42578125" style="3" customWidth="1"/>
    <col min="2" max="2" width="22.28515625" style="5" customWidth="1"/>
    <col min="3" max="3" width="31.7109375" style="5" customWidth="1"/>
    <col min="4" max="4" width="72.7109375" style="5" customWidth="1"/>
    <col min="5" max="5" width="12.85546875" style="5" customWidth="1"/>
    <col min="6" max="6" width="2.28515625" style="5" customWidth="1"/>
    <col min="7" max="7" width="19.85546875" style="5" customWidth="1"/>
    <col min="8" max="8" width="12.85546875" style="5" customWidth="1"/>
    <col min="9" max="9" width="12.28515625" style="5" customWidth="1"/>
    <col min="10" max="10" width="21.42578125" style="5" customWidth="1"/>
    <col min="11" max="11" width="9.140625" style="5"/>
    <col min="12" max="12" width="10.85546875" style="5" bestFit="1" customWidth="1"/>
    <col min="13" max="13" width="2.5703125" style="4" customWidth="1"/>
    <col min="14" max="14" width="22.42578125" style="5" customWidth="1"/>
    <col min="15" max="15" width="10.85546875" style="5" customWidth="1"/>
    <col min="16" max="16" width="13" style="5" customWidth="1"/>
    <col min="17" max="17" width="2" style="4" customWidth="1"/>
    <col min="18" max="18" width="20.5703125" style="5" customWidth="1"/>
    <col min="19" max="19" width="9.140625" style="5"/>
    <col min="20" max="20" width="10.85546875" style="5" bestFit="1" customWidth="1"/>
    <col min="21" max="21" width="2.28515625" style="4" customWidth="1"/>
    <col min="22" max="22" width="20.85546875" style="5" customWidth="1"/>
    <col min="23" max="23" width="9.140625" style="5"/>
    <col min="24" max="24" width="10.85546875" style="5" bestFit="1" customWidth="1"/>
    <col min="25" max="25" width="2" style="4" customWidth="1"/>
    <col min="26" max="26" width="22.7109375" style="5" customWidth="1"/>
    <col min="27" max="27" width="9.140625" style="5"/>
    <col min="28" max="28" width="10.85546875" style="5" bestFit="1" customWidth="1"/>
    <col min="29" max="29" width="1.7109375" style="4" customWidth="1"/>
    <col min="30" max="30" width="20.42578125" style="5" customWidth="1"/>
    <col min="31" max="31" width="9.140625" style="5"/>
    <col min="32" max="32" width="10.85546875" style="5" bestFit="1" customWidth="1"/>
    <col min="33" max="33" width="2.7109375" style="5" customWidth="1"/>
    <col min="34" max="34" width="19.85546875" style="5" customWidth="1"/>
    <col min="35" max="36" width="9.140625" style="5"/>
    <col min="37" max="37" width="2.7109375" style="5" customWidth="1"/>
    <col min="38" max="38" width="20.140625" style="5" bestFit="1" customWidth="1"/>
    <col min="39" max="40" width="9.140625" style="5"/>
    <col min="41" max="41" width="2.7109375" style="5" customWidth="1"/>
    <col min="42" max="42" width="21.42578125" style="5" bestFit="1" customWidth="1"/>
    <col min="43" max="44" width="9.140625" style="5"/>
    <col min="45" max="45" width="2.7109375" style="5" customWidth="1"/>
    <col min="46" max="46" width="22" style="5" bestFit="1" customWidth="1"/>
    <col min="47" max="16384" width="9.140625" style="5"/>
  </cols>
  <sheetData>
    <row r="1" spans="1:48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R1" s="3"/>
      <c r="S1" s="3"/>
      <c r="T1" s="3"/>
      <c r="V1" s="3"/>
      <c r="W1" s="3"/>
      <c r="X1" s="3"/>
      <c r="Z1" s="3"/>
      <c r="AA1" s="3"/>
      <c r="AB1" s="3"/>
      <c r="AD1" s="3"/>
      <c r="AE1" s="3"/>
      <c r="AF1" s="3"/>
      <c r="AG1" s="3"/>
      <c r="AH1" s="3"/>
      <c r="AI1" s="3"/>
      <c r="AJ1" s="3"/>
      <c r="AK1" s="3"/>
    </row>
    <row r="2" spans="1:48" ht="15" thickBo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N2" s="3"/>
      <c r="O2" s="3"/>
      <c r="P2" s="6"/>
      <c r="R2" s="3"/>
      <c r="S2" s="3"/>
      <c r="T2" s="3"/>
      <c r="V2" s="3"/>
      <c r="W2" s="3"/>
      <c r="X2" s="3"/>
      <c r="Z2" s="3"/>
      <c r="AA2" s="3"/>
      <c r="AB2" s="3"/>
      <c r="AD2" s="3"/>
      <c r="AE2" s="3"/>
      <c r="AF2" s="3"/>
      <c r="AG2" s="3"/>
      <c r="AH2" s="3"/>
      <c r="AI2" s="3"/>
      <c r="AJ2" s="3"/>
      <c r="AK2" s="3"/>
    </row>
    <row r="3" spans="1:48" s="11" customFormat="1" ht="23.25" x14ac:dyDescent="0.35">
      <c r="A3" s="7"/>
      <c r="B3" s="277" t="s">
        <v>74</v>
      </c>
      <c r="C3" s="278"/>
      <c r="D3" s="278"/>
      <c r="E3" s="278"/>
      <c r="F3" s="278"/>
      <c r="G3" s="278"/>
      <c r="H3" s="278"/>
      <c r="I3" s="278"/>
      <c r="J3" s="278"/>
      <c r="K3" s="278"/>
      <c r="L3" s="279"/>
      <c r="M3" s="8"/>
      <c r="N3" s="7"/>
      <c r="O3" s="7"/>
      <c r="P3" s="9"/>
      <c r="Q3" s="10"/>
      <c r="R3" s="9"/>
      <c r="S3" s="7"/>
      <c r="T3" s="7"/>
      <c r="U3" s="10"/>
      <c r="V3" s="7"/>
      <c r="W3" s="7"/>
      <c r="X3" s="7"/>
      <c r="Y3" s="10"/>
      <c r="Z3" s="7"/>
      <c r="AA3" s="7"/>
      <c r="AB3" s="7"/>
      <c r="AC3" s="10"/>
      <c r="AD3" s="7"/>
      <c r="AE3" s="7"/>
      <c r="AF3" s="7"/>
      <c r="AG3" s="7"/>
      <c r="AH3" s="7"/>
      <c r="AI3" s="7"/>
      <c r="AJ3" s="7"/>
      <c r="AK3" s="7"/>
    </row>
    <row r="4" spans="1:48" s="11" customFormat="1" ht="24" thickBot="1" x14ac:dyDescent="0.4">
      <c r="A4" s="7"/>
      <c r="B4" s="280" t="s">
        <v>188</v>
      </c>
      <c r="C4" s="281"/>
      <c r="D4" s="281"/>
      <c r="E4" s="281"/>
      <c r="F4" s="281"/>
      <c r="G4" s="281"/>
      <c r="H4" s="281"/>
      <c r="I4" s="281"/>
      <c r="J4" s="281"/>
      <c r="K4" s="281"/>
      <c r="L4" s="282"/>
      <c r="M4" s="8"/>
      <c r="N4" s="7"/>
      <c r="O4" s="7"/>
      <c r="P4" s="7"/>
      <c r="Q4" s="10"/>
      <c r="R4" s="9"/>
      <c r="S4" s="7"/>
      <c r="T4" s="7"/>
      <c r="U4" s="10"/>
      <c r="V4" s="7"/>
      <c r="W4" s="7"/>
      <c r="X4" s="7"/>
      <c r="Y4" s="10"/>
      <c r="Z4" s="7"/>
      <c r="AA4" s="7"/>
      <c r="AB4" s="7"/>
      <c r="AC4" s="10"/>
      <c r="AD4" s="7"/>
      <c r="AE4" s="7"/>
      <c r="AF4" s="7"/>
      <c r="AG4" s="7"/>
      <c r="AH4" s="7"/>
      <c r="AI4" s="7"/>
      <c r="AJ4" s="7"/>
      <c r="AK4" s="7"/>
    </row>
    <row r="5" spans="1:48" s="10" customFormat="1" ht="24" thickBot="1" x14ac:dyDescent="0.4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48" s="12" customFormat="1" ht="51" customHeight="1" thickBot="1" x14ac:dyDescent="0.4">
      <c r="B6" s="13"/>
      <c r="C6" s="14"/>
      <c r="D6" s="15"/>
      <c r="E6" s="16"/>
      <c r="F6" s="17"/>
      <c r="G6" s="283" t="s">
        <v>75</v>
      </c>
      <c r="H6" s="284"/>
      <c r="I6" s="285"/>
      <c r="J6" s="283" t="s">
        <v>76</v>
      </c>
      <c r="K6" s="284"/>
      <c r="L6" s="285"/>
      <c r="M6" s="18"/>
      <c r="N6" s="263" t="s">
        <v>77</v>
      </c>
      <c r="O6" s="264"/>
      <c r="P6" s="265"/>
      <c r="R6" s="263" t="s">
        <v>78</v>
      </c>
      <c r="S6" s="264"/>
      <c r="T6" s="265"/>
      <c r="V6" s="263" t="s">
        <v>79</v>
      </c>
      <c r="W6" s="264"/>
      <c r="X6" s="265"/>
      <c r="Z6" s="263" t="s">
        <v>80</v>
      </c>
      <c r="AA6" s="264"/>
      <c r="AB6" s="265"/>
      <c r="AD6" s="263" t="s">
        <v>179</v>
      </c>
      <c r="AE6" s="264"/>
      <c r="AF6" s="265"/>
      <c r="AH6" s="263" t="s">
        <v>177</v>
      </c>
      <c r="AI6" s="264"/>
      <c r="AJ6" s="265"/>
      <c r="AL6" s="263" t="s">
        <v>178</v>
      </c>
      <c r="AM6" s="264"/>
      <c r="AN6" s="265"/>
      <c r="AP6" s="263" t="s">
        <v>180</v>
      </c>
      <c r="AQ6" s="264"/>
      <c r="AR6" s="265"/>
      <c r="AT6" s="263" t="s">
        <v>181</v>
      </c>
      <c r="AU6" s="264"/>
      <c r="AV6" s="265"/>
    </row>
    <row r="7" spans="1:48" ht="39" customHeight="1" thickBot="1" x14ac:dyDescent="0.3">
      <c r="B7" s="19"/>
      <c r="C7" s="20" t="s">
        <v>81</v>
      </c>
      <c r="D7" s="21" t="s">
        <v>82</v>
      </c>
      <c r="E7" s="22" t="s">
        <v>83</v>
      </c>
      <c r="F7" s="23"/>
      <c r="G7" s="24" t="s">
        <v>84</v>
      </c>
      <c r="H7" s="286" t="s">
        <v>85</v>
      </c>
      <c r="I7" s="287"/>
      <c r="J7" s="24" t="s">
        <v>84</v>
      </c>
      <c r="K7" s="286" t="s">
        <v>85</v>
      </c>
      <c r="L7" s="287"/>
      <c r="M7" s="25"/>
      <c r="N7" s="26" t="s">
        <v>84</v>
      </c>
      <c r="O7" s="266" t="s">
        <v>85</v>
      </c>
      <c r="P7" s="267"/>
      <c r="Q7" s="25"/>
      <c r="R7" s="26" t="s">
        <v>84</v>
      </c>
      <c r="S7" s="266" t="s">
        <v>85</v>
      </c>
      <c r="T7" s="267"/>
      <c r="U7" s="25"/>
      <c r="V7" s="26" t="s">
        <v>84</v>
      </c>
      <c r="W7" s="266" t="s">
        <v>85</v>
      </c>
      <c r="X7" s="267"/>
      <c r="Y7" s="25"/>
      <c r="Z7" s="26" t="s">
        <v>84</v>
      </c>
      <c r="AA7" s="266" t="s">
        <v>85</v>
      </c>
      <c r="AB7" s="267"/>
      <c r="AC7" s="25"/>
      <c r="AD7" s="26" t="s">
        <v>84</v>
      </c>
      <c r="AE7" s="266" t="s">
        <v>85</v>
      </c>
      <c r="AF7" s="267"/>
      <c r="AG7" s="3"/>
      <c r="AH7" s="26" t="s">
        <v>84</v>
      </c>
      <c r="AI7" s="266" t="s">
        <v>85</v>
      </c>
      <c r="AJ7" s="267"/>
      <c r="AK7" s="3"/>
      <c r="AL7" s="26" t="s">
        <v>84</v>
      </c>
      <c r="AM7" s="266" t="s">
        <v>85</v>
      </c>
      <c r="AN7" s="267"/>
      <c r="AP7" s="26" t="s">
        <v>84</v>
      </c>
      <c r="AQ7" s="266" t="s">
        <v>85</v>
      </c>
      <c r="AR7" s="267"/>
      <c r="AT7" s="26" t="s">
        <v>84</v>
      </c>
      <c r="AU7" s="266" t="s">
        <v>85</v>
      </c>
      <c r="AV7" s="267"/>
    </row>
    <row r="8" spans="1:48" ht="18.75" thickBot="1" x14ac:dyDescent="0.3">
      <c r="B8" s="27"/>
      <c r="C8" s="28"/>
      <c r="D8" s="29"/>
      <c r="E8" s="30"/>
      <c r="F8" s="23"/>
      <c r="G8" s="29"/>
      <c r="H8" s="31"/>
      <c r="I8" s="106">
        <f>I31</f>
        <v>100</v>
      </c>
      <c r="J8" s="32"/>
      <c r="K8" s="33"/>
      <c r="L8" s="106">
        <f>L31</f>
        <v>100</v>
      </c>
      <c r="M8" s="25"/>
      <c r="N8" s="32"/>
      <c r="O8" s="33"/>
      <c r="P8" s="106">
        <f>P31</f>
        <v>100</v>
      </c>
      <c r="Q8" s="25"/>
      <c r="R8" s="32"/>
      <c r="S8" s="33"/>
      <c r="T8" s="106">
        <f>T31</f>
        <v>100</v>
      </c>
      <c r="U8" s="25"/>
      <c r="V8" s="32"/>
      <c r="W8" s="33"/>
      <c r="X8" s="106">
        <f>X31</f>
        <v>100</v>
      </c>
      <c r="Y8" s="25"/>
      <c r="Z8" s="32"/>
      <c r="AA8" s="33"/>
      <c r="AB8" s="106">
        <f>AB31</f>
        <v>100</v>
      </c>
      <c r="AC8" s="25"/>
      <c r="AD8" s="32"/>
      <c r="AE8" s="33"/>
      <c r="AF8" s="106">
        <f>AF31</f>
        <v>100</v>
      </c>
      <c r="AG8" s="3"/>
      <c r="AH8" s="32"/>
      <c r="AI8" s="33"/>
      <c r="AJ8" s="106">
        <f>AJ31</f>
        <v>100</v>
      </c>
      <c r="AK8" s="3"/>
      <c r="AL8" s="32"/>
      <c r="AM8" s="33"/>
      <c r="AN8" s="106">
        <f>AN31</f>
        <v>100</v>
      </c>
      <c r="AP8" s="32"/>
      <c r="AQ8" s="33"/>
      <c r="AR8" s="106">
        <f>AR31</f>
        <v>100</v>
      </c>
      <c r="AT8" s="32"/>
      <c r="AU8" s="33"/>
      <c r="AV8" s="106">
        <f>AV31</f>
        <v>100</v>
      </c>
    </row>
    <row r="9" spans="1:48" ht="18" x14ac:dyDescent="0.2">
      <c r="A9" s="288" t="s">
        <v>86</v>
      </c>
      <c r="B9" s="291" t="s">
        <v>87</v>
      </c>
      <c r="C9" s="335" t="s">
        <v>88</v>
      </c>
      <c r="D9" s="35" t="s">
        <v>89</v>
      </c>
      <c r="E9" s="36" t="s">
        <v>90</v>
      </c>
      <c r="F9" s="37"/>
      <c r="G9" s="126">
        <f>0.3*(G14-G13)</f>
        <v>1260000</v>
      </c>
      <c r="H9" s="38">
        <f>DSM!H9</f>
        <v>8</v>
      </c>
      <c r="I9" s="268">
        <f>SUM(H9:H14)</f>
        <v>60</v>
      </c>
      <c r="J9" s="126">
        <f>0.3*(J14-J13)</f>
        <v>1980000</v>
      </c>
      <c r="K9" s="38">
        <f>H9</f>
        <v>8</v>
      </c>
      <c r="L9" s="268">
        <f>SUM(K9:K14)</f>
        <v>60</v>
      </c>
      <c r="M9" s="25"/>
      <c r="N9" s="126">
        <f>0.3*(N14-N13)</f>
        <v>3240000</v>
      </c>
      <c r="O9" s="38">
        <f>DSM!O9</f>
        <v>7</v>
      </c>
      <c r="P9" s="268">
        <f>SUM(O9:O14)</f>
        <v>55</v>
      </c>
      <c r="Q9" s="25"/>
      <c r="R9" s="126">
        <f>0.3*(R14-R13)</f>
        <v>5220000</v>
      </c>
      <c r="S9" s="38">
        <f>O9</f>
        <v>7</v>
      </c>
      <c r="T9" s="268">
        <f>SUM(S9:S14)</f>
        <v>55</v>
      </c>
      <c r="U9" s="25"/>
      <c r="V9" s="126">
        <f>0.3*(V14-V13)</f>
        <v>7020000</v>
      </c>
      <c r="W9" s="38">
        <f>S9</f>
        <v>7</v>
      </c>
      <c r="X9" s="268">
        <f>SUM(W9:W14)</f>
        <v>55</v>
      </c>
      <c r="Y9" s="25"/>
      <c r="Z9" s="126">
        <f>0.3*(Z14-Z13)</f>
        <v>9900000</v>
      </c>
      <c r="AA9" s="38">
        <f>W9</f>
        <v>7</v>
      </c>
      <c r="AB9" s="268">
        <f>SUM(AA9:AA14)</f>
        <v>55</v>
      </c>
      <c r="AC9" s="25"/>
      <c r="AD9" s="126">
        <f>0.3*(AD14-AD13)</f>
        <v>14400000</v>
      </c>
      <c r="AE9" s="38">
        <f>AA9</f>
        <v>7</v>
      </c>
      <c r="AF9" s="268">
        <f>SUM(AE9:AE14)</f>
        <v>55</v>
      </c>
      <c r="AG9" s="3"/>
      <c r="AH9" s="126">
        <f>0.3*(AH14-AH13)</f>
        <v>19800000</v>
      </c>
      <c r="AI9" s="171">
        <f>AE9</f>
        <v>7</v>
      </c>
      <c r="AJ9" s="268">
        <f>SUM(AI9:AI14)</f>
        <v>55</v>
      </c>
      <c r="AK9" s="3"/>
      <c r="AL9" s="126">
        <f>0.3*(AL14-AL13)</f>
        <v>27000000</v>
      </c>
      <c r="AM9" s="171">
        <f>AI9</f>
        <v>7</v>
      </c>
      <c r="AN9" s="268">
        <f>SUM(AM9:AM14)</f>
        <v>55</v>
      </c>
      <c r="AP9" s="126">
        <f>0.3*(AP14-AP13)</f>
        <v>35100000</v>
      </c>
      <c r="AQ9" s="171">
        <f>AM9</f>
        <v>7</v>
      </c>
      <c r="AR9" s="268">
        <f>SUM(AQ9:AQ14)</f>
        <v>55</v>
      </c>
      <c r="AT9" s="126">
        <f>0.3*(AT14-AT13)</f>
        <v>44100000</v>
      </c>
      <c r="AU9" s="171">
        <f>AQ9</f>
        <v>7</v>
      </c>
      <c r="AV9" s="268">
        <f>SUM(AU9:AU14)</f>
        <v>55</v>
      </c>
    </row>
    <row r="10" spans="1:48" ht="18" x14ac:dyDescent="0.2">
      <c r="A10" s="289"/>
      <c r="B10" s="292"/>
      <c r="C10" s="336"/>
      <c r="D10" s="39" t="s">
        <v>91</v>
      </c>
      <c r="E10" s="40" t="s">
        <v>90</v>
      </c>
      <c r="F10" s="37"/>
      <c r="G10" s="127">
        <f>0.25*(G14-G13)</f>
        <v>1050000</v>
      </c>
      <c r="H10" s="41">
        <f>DSM!H10</f>
        <v>10</v>
      </c>
      <c r="I10" s="269"/>
      <c r="J10" s="127">
        <f>0.25*(J14-J13)</f>
        <v>1650000</v>
      </c>
      <c r="K10" s="41">
        <f t="shared" ref="K10:K14" si="0">H10</f>
        <v>10</v>
      </c>
      <c r="L10" s="269"/>
      <c r="M10" s="25"/>
      <c r="N10" s="127">
        <f>0.25*(N14-N13)</f>
        <v>2700000</v>
      </c>
      <c r="O10" s="41">
        <f>DSM!O10</f>
        <v>9</v>
      </c>
      <c r="P10" s="269"/>
      <c r="Q10" s="25"/>
      <c r="R10" s="127">
        <f>0.25*(R14-R13)</f>
        <v>4350000</v>
      </c>
      <c r="S10" s="41">
        <f t="shared" ref="S10:S14" si="1">O10</f>
        <v>9</v>
      </c>
      <c r="T10" s="269"/>
      <c r="U10" s="25"/>
      <c r="V10" s="127">
        <f>0.25*(V14-V13)</f>
        <v>5850000</v>
      </c>
      <c r="W10" s="41">
        <f t="shared" ref="W10:W14" si="2">S10</f>
        <v>9</v>
      </c>
      <c r="X10" s="269"/>
      <c r="Y10" s="25"/>
      <c r="Z10" s="127">
        <f>0.25*(Z14-Z13)</f>
        <v>8250000</v>
      </c>
      <c r="AA10" s="41">
        <f t="shared" ref="AA10:AA14" si="3">W10</f>
        <v>9</v>
      </c>
      <c r="AB10" s="269"/>
      <c r="AC10" s="25"/>
      <c r="AD10" s="127">
        <f>0.25*(AD14-AD13)</f>
        <v>12000000</v>
      </c>
      <c r="AE10" s="41">
        <f t="shared" ref="AE10:AE14" si="4">AA10</f>
        <v>9</v>
      </c>
      <c r="AF10" s="269"/>
      <c r="AG10" s="3"/>
      <c r="AH10" s="127">
        <f>0.25*(AH14-AH13)</f>
        <v>16500000</v>
      </c>
      <c r="AI10" s="172">
        <f t="shared" ref="AI10:AI14" si="5">AE10</f>
        <v>9</v>
      </c>
      <c r="AJ10" s="269"/>
      <c r="AK10" s="3"/>
      <c r="AL10" s="127">
        <f>0.25*(AL14-AL13)</f>
        <v>22500000</v>
      </c>
      <c r="AM10" s="172">
        <f t="shared" ref="AM10:AM14" si="6">AI10</f>
        <v>9</v>
      </c>
      <c r="AN10" s="269"/>
      <c r="AP10" s="127">
        <f>0.25*(AP14-AP13)</f>
        <v>29250000</v>
      </c>
      <c r="AQ10" s="172">
        <f t="shared" ref="AQ10:AQ14" si="7">AM10</f>
        <v>9</v>
      </c>
      <c r="AR10" s="269"/>
      <c r="AT10" s="127">
        <f>0.25*(AT14-AT13)</f>
        <v>36750000</v>
      </c>
      <c r="AU10" s="172">
        <f t="shared" ref="AU10:AU14" si="8">AQ10</f>
        <v>9</v>
      </c>
      <c r="AV10" s="269"/>
    </row>
    <row r="11" spans="1:48" ht="18" x14ac:dyDescent="0.2">
      <c r="A11" s="289"/>
      <c r="B11" s="293"/>
      <c r="C11" s="297"/>
      <c r="D11" s="39" t="s">
        <v>92</v>
      </c>
      <c r="E11" s="40" t="s">
        <v>90</v>
      </c>
      <c r="F11" s="37"/>
      <c r="G11" s="127">
        <f>0.25*(G14-G13)</f>
        <v>1050000</v>
      </c>
      <c r="H11" s="41">
        <f>DSM!H11</f>
        <v>8</v>
      </c>
      <c r="I11" s="269"/>
      <c r="J11" s="127">
        <f>0.25*(J14-J13)</f>
        <v>1650000</v>
      </c>
      <c r="K11" s="41">
        <f t="shared" si="0"/>
        <v>8</v>
      </c>
      <c r="L11" s="269"/>
      <c r="M11" s="25"/>
      <c r="N11" s="127">
        <f>0.25*(N14-N13)</f>
        <v>2700000</v>
      </c>
      <c r="O11" s="41">
        <f>DSM!O11</f>
        <v>7</v>
      </c>
      <c r="P11" s="269"/>
      <c r="Q11" s="25"/>
      <c r="R11" s="127">
        <f>0.25*(R14-R13)</f>
        <v>4350000</v>
      </c>
      <c r="S11" s="41">
        <f t="shared" si="1"/>
        <v>7</v>
      </c>
      <c r="T11" s="269"/>
      <c r="U11" s="25"/>
      <c r="V11" s="127">
        <f>0.25*(V14-V13)</f>
        <v>5850000</v>
      </c>
      <c r="W11" s="41">
        <f t="shared" si="2"/>
        <v>7</v>
      </c>
      <c r="X11" s="269"/>
      <c r="Y11" s="25"/>
      <c r="Z11" s="127">
        <f>0.25*(Z14-Z13)</f>
        <v>8250000</v>
      </c>
      <c r="AA11" s="41">
        <f t="shared" si="3"/>
        <v>7</v>
      </c>
      <c r="AB11" s="269"/>
      <c r="AC11" s="25"/>
      <c r="AD11" s="127">
        <f>0.25*(AD14-AD13)</f>
        <v>12000000</v>
      </c>
      <c r="AE11" s="41">
        <f t="shared" si="4"/>
        <v>7</v>
      </c>
      <c r="AF11" s="269"/>
      <c r="AG11" s="3"/>
      <c r="AH11" s="127">
        <f>0.25*(AH14-AH13)</f>
        <v>16500000</v>
      </c>
      <c r="AI11" s="172">
        <f t="shared" si="5"/>
        <v>7</v>
      </c>
      <c r="AJ11" s="269"/>
      <c r="AK11" s="3"/>
      <c r="AL11" s="127">
        <f>0.25*(AL14-AL13)</f>
        <v>22500000</v>
      </c>
      <c r="AM11" s="172">
        <f t="shared" si="6"/>
        <v>7</v>
      </c>
      <c r="AN11" s="269"/>
      <c r="AP11" s="127">
        <f>0.25*(AP14-AP13)</f>
        <v>29250000</v>
      </c>
      <c r="AQ11" s="172">
        <f t="shared" si="7"/>
        <v>7</v>
      </c>
      <c r="AR11" s="269"/>
      <c r="AT11" s="127">
        <f>0.25*(AT14-AT13)</f>
        <v>36750000</v>
      </c>
      <c r="AU11" s="172">
        <f t="shared" si="8"/>
        <v>7</v>
      </c>
      <c r="AV11" s="269"/>
    </row>
    <row r="12" spans="1:48" ht="18" x14ac:dyDescent="0.2">
      <c r="A12" s="289"/>
      <c r="B12" s="293"/>
      <c r="C12" s="297"/>
      <c r="D12" s="103" t="s">
        <v>131</v>
      </c>
      <c r="E12" s="40" t="s">
        <v>90</v>
      </c>
      <c r="F12" s="37"/>
      <c r="G12" s="127">
        <f>0.2*(G14-G13)</f>
        <v>840000</v>
      </c>
      <c r="H12" s="41">
        <f>DSM!H12</f>
        <v>9</v>
      </c>
      <c r="I12" s="269"/>
      <c r="J12" s="127">
        <f>0.2*(J14-J13)</f>
        <v>1320000</v>
      </c>
      <c r="K12" s="41">
        <f t="shared" si="0"/>
        <v>9</v>
      </c>
      <c r="L12" s="269"/>
      <c r="M12" s="25"/>
      <c r="N12" s="127">
        <f>0.2*(N14-N13)</f>
        <v>2160000</v>
      </c>
      <c r="O12" s="41">
        <f>DSM!O12</f>
        <v>8</v>
      </c>
      <c r="P12" s="269"/>
      <c r="Q12" s="25"/>
      <c r="R12" s="127">
        <f>0.2*(R14-R13)</f>
        <v>3480000</v>
      </c>
      <c r="S12" s="41">
        <f t="shared" si="1"/>
        <v>8</v>
      </c>
      <c r="T12" s="269"/>
      <c r="U12" s="25"/>
      <c r="V12" s="127">
        <f>0.2*(V14-V13)</f>
        <v>4680000</v>
      </c>
      <c r="W12" s="41">
        <f t="shared" si="2"/>
        <v>8</v>
      </c>
      <c r="X12" s="269"/>
      <c r="Y12" s="25"/>
      <c r="Z12" s="127">
        <f>0.2*(Z14-Z13)</f>
        <v>6600000</v>
      </c>
      <c r="AA12" s="41">
        <f t="shared" si="3"/>
        <v>8</v>
      </c>
      <c r="AB12" s="269"/>
      <c r="AC12" s="25"/>
      <c r="AD12" s="127">
        <f>0.2*(AD14-AD13)</f>
        <v>9600000</v>
      </c>
      <c r="AE12" s="41">
        <f t="shared" si="4"/>
        <v>8</v>
      </c>
      <c r="AF12" s="269"/>
      <c r="AG12" s="3"/>
      <c r="AH12" s="127">
        <f>0.2*(AH14-AH13)</f>
        <v>13200000</v>
      </c>
      <c r="AI12" s="172">
        <f t="shared" si="5"/>
        <v>8</v>
      </c>
      <c r="AJ12" s="269"/>
      <c r="AK12" s="3"/>
      <c r="AL12" s="127">
        <f>0.2*(AL14-AL13)</f>
        <v>18000000</v>
      </c>
      <c r="AM12" s="172">
        <f t="shared" si="6"/>
        <v>8</v>
      </c>
      <c r="AN12" s="269"/>
      <c r="AP12" s="127">
        <f>0.2*(AP14-AP13)</f>
        <v>23400000</v>
      </c>
      <c r="AQ12" s="172">
        <f t="shared" si="7"/>
        <v>8</v>
      </c>
      <c r="AR12" s="269"/>
      <c r="AT12" s="127">
        <f>0.2*(AT14-AT13)</f>
        <v>29400000</v>
      </c>
      <c r="AU12" s="172">
        <f t="shared" si="8"/>
        <v>8</v>
      </c>
      <c r="AV12" s="269"/>
    </row>
    <row r="13" spans="1:48" ht="18" x14ac:dyDescent="0.2">
      <c r="A13" s="289"/>
      <c r="B13" s="293"/>
      <c r="C13" s="297"/>
      <c r="D13" s="103" t="s">
        <v>132</v>
      </c>
      <c r="E13" s="40" t="s">
        <v>90</v>
      </c>
      <c r="F13" s="37"/>
      <c r="G13" s="127">
        <f>DSM!G13</f>
        <v>1170000</v>
      </c>
      <c r="H13" s="41">
        <f>DSM!H13</f>
        <v>10</v>
      </c>
      <c r="I13" s="269"/>
      <c r="J13" s="127">
        <f>DSM!J13</f>
        <v>1950000</v>
      </c>
      <c r="K13" s="41">
        <f t="shared" si="0"/>
        <v>10</v>
      </c>
      <c r="L13" s="269"/>
      <c r="M13" s="25"/>
      <c r="N13" s="127">
        <f>DSM!N13</f>
        <v>2730000</v>
      </c>
      <c r="O13" s="41">
        <f>DSM!O13</f>
        <v>10</v>
      </c>
      <c r="P13" s="269"/>
      <c r="Q13" s="25"/>
      <c r="R13" s="127">
        <f>DSM!R13</f>
        <v>3510000</v>
      </c>
      <c r="S13" s="41">
        <f t="shared" si="1"/>
        <v>10</v>
      </c>
      <c r="T13" s="269"/>
      <c r="U13" s="25"/>
      <c r="V13" s="127">
        <f>DSM!V13</f>
        <v>4290000</v>
      </c>
      <c r="W13" s="41">
        <f t="shared" si="2"/>
        <v>10</v>
      </c>
      <c r="X13" s="269"/>
      <c r="Y13" s="25"/>
      <c r="Z13" s="127">
        <f>DSM!Z13</f>
        <v>5070000</v>
      </c>
      <c r="AA13" s="41">
        <f t="shared" si="3"/>
        <v>10</v>
      </c>
      <c r="AB13" s="269"/>
      <c r="AC13" s="25"/>
      <c r="AD13" s="127">
        <f>DSM!AD13</f>
        <v>5850000</v>
      </c>
      <c r="AE13" s="41">
        <f t="shared" si="4"/>
        <v>10</v>
      </c>
      <c r="AF13" s="269"/>
      <c r="AG13" s="3"/>
      <c r="AH13" s="127">
        <f>DSM!AH13</f>
        <v>6630000</v>
      </c>
      <c r="AI13" s="172">
        <f t="shared" si="5"/>
        <v>10</v>
      </c>
      <c r="AJ13" s="269"/>
      <c r="AK13" s="3"/>
      <c r="AL13" s="127">
        <f>DSM!AL13</f>
        <v>7410000</v>
      </c>
      <c r="AM13" s="172">
        <f t="shared" si="6"/>
        <v>10</v>
      </c>
      <c r="AN13" s="269"/>
      <c r="AP13" s="127">
        <f>DSM!AP13</f>
        <v>8190000</v>
      </c>
      <c r="AQ13" s="172">
        <f t="shared" si="7"/>
        <v>10</v>
      </c>
      <c r="AR13" s="269"/>
      <c r="AT13" s="127">
        <f>DSM!AT13</f>
        <v>8970000</v>
      </c>
      <c r="AU13" s="172">
        <f t="shared" si="8"/>
        <v>10</v>
      </c>
      <c r="AV13" s="269"/>
    </row>
    <row r="14" spans="1:48" ht="21" thickBot="1" x14ac:dyDescent="0.25">
      <c r="A14" s="289"/>
      <c r="B14" s="293"/>
      <c r="C14" s="297"/>
      <c r="D14" s="42" t="s">
        <v>93</v>
      </c>
      <c r="E14" s="43" t="s">
        <v>90</v>
      </c>
      <c r="F14" s="37"/>
      <c r="G14" s="128">
        <f>DSM!G14</f>
        <v>5370000</v>
      </c>
      <c r="H14" s="129">
        <f>DSM!H14</f>
        <v>15</v>
      </c>
      <c r="I14" s="270"/>
      <c r="J14" s="128">
        <f>DSM!J14</f>
        <v>8550000</v>
      </c>
      <c r="K14" s="129">
        <f t="shared" si="0"/>
        <v>15</v>
      </c>
      <c r="L14" s="270"/>
      <c r="M14" s="25"/>
      <c r="N14" s="128">
        <f>DSM!N14</f>
        <v>13530000</v>
      </c>
      <c r="O14" s="129">
        <f>DSM!O14</f>
        <v>14</v>
      </c>
      <c r="P14" s="270"/>
      <c r="Q14" s="25"/>
      <c r="R14" s="128">
        <f>DSM!R14</f>
        <v>20910000</v>
      </c>
      <c r="S14" s="129">
        <f t="shared" si="1"/>
        <v>14</v>
      </c>
      <c r="T14" s="270"/>
      <c r="U14" s="25"/>
      <c r="V14" s="128">
        <f>DSM!V14</f>
        <v>27690000</v>
      </c>
      <c r="W14" s="129">
        <f t="shared" si="2"/>
        <v>14</v>
      </c>
      <c r="X14" s="270"/>
      <c r="Y14" s="25"/>
      <c r="Z14" s="128">
        <f>DSM!Z14</f>
        <v>38070000</v>
      </c>
      <c r="AA14" s="129">
        <f t="shared" si="3"/>
        <v>14</v>
      </c>
      <c r="AB14" s="270"/>
      <c r="AC14" s="25"/>
      <c r="AD14" s="128">
        <f>DSM!AD14</f>
        <v>53850000</v>
      </c>
      <c r="AE14" s="129">
        <f t="shared" si="4"/>
        <v>14</v>
      </c>
      <c r="AF14" s="270"/>
      <c r="AG14" s="3"/>
      <c r="AH14" s="128">
        <f>DSM!AH14</f>
        <v>72630000</v>
      </c>
      <c r="AI14" s="173">
        <f t="shared" si="5"/>
        <v>14</v>
      </c>
      <c r="AJ14" s="270"/>
      <c r="AK14" s="3"/>
      <c r="AL14" s="128">
        <f>DSM!AL14</f>
        <v>97410000</v>
      </c>
      <c r="AM14" s="173">
        <f t="shared" si="6"/>
        <v>14</v>
      </c>
      <c r="AN14" s="270"/>
      <c r="AP14" s="128">
        <f>DSM!AP14</f>
        <v>125190000</v>
      </c>
      <c r="AQ14" s="173">
        <f t="shared" si="7"/>
        <v>14</v>
      </c>
      <c r="AR14" s="270"/>
      <c r="AT14" s="128">
        <f>DSM!AT14</f>
        <v>155970000</v>
      </c>
      <c r="AU14" s="173">
        <f t="shared" si="8"/>
        <v>14</v>
      </c>
      <c r="AV14" s="270"/>
    </row>
    <row r="15" spans="1:48" ht="18" x14ac:dyDescent="0.2">
      <c r="A15" s="289"/>
      <c r="B15" s="293"/>
      <c r="C15" s="297"/>
      <c r="D15" s="107" t="s">
        <v>94</v>
      </c>
      <c r="E15" s="108" t="s">
        <v>90</v>
      </c>
      <c r="F15" s="37"/>
      <c r="G15" s="132">
        <v>2500000</v>
      </c>
      <c r="H15" s="130">
        <f>DSM!H15</f>
        <v>1</v>
      </c>
      <c r="I15" s="304">
        <f>SUM(H15:H17)</f>
        <v>9</v>
      </c>
      <c r="J15" s="132">
        <v>5000000</v>
      </c>
      <c r="K15" s="130">
        <f>H15</f>
        <v>1</v>
      </c>
      <c r="L15" s="304">
        <f>SUM(K15:K17)</f>
        <v>9</v>
      </c>
      <c r="M15" s="25"/>
      <c r="N15" s="132">
        <v>7500000</v>
      </c>
      <c r="O15" s="130">
        <f>DSM!O15</f>
        <v>1</v>
      </c>
      <c r="P15" s="271">
        <f>SUM(O15:O17)</f>
        <v>10</v>
      </c>
      <c r="Q15" s="23"/>
      <c r="R15" s="132">
        <v>7500000</v>
      </c>
      <c r="S15" s="130">
        <f>O15</f>
        <v>1</v>
      </c>
      <c r="T15" s="271">
        <f>SUM(S15:S17)</f>
        <v>10</v>
      </c>
      <c r="U15" s="23"/>
      <c r="V15" s="132">
        <v>10000000</v>
      </c>
      <c r="W15" s="130">
        <f>S15</f>
        <v>1</v>
      </c>
      <c r="X15" s="271">
        <f>SUM(W15:W17)</f>
        <v>10</v>
      </c>
      <c r="Y15" s="23"/>
      <c r="Z15" s="132">
        <v>10000000</v>
      </c>
      <c r="AA15" s="130">
        <f>W15</f>
        <v>1</v>
      </c>
      <c r="AB15" s="271">
        <f>SUM(AA15:AA17)</f>
        <v>10</v>
      </c>
      <c r="AC15" s="23"/>
      <c r="AD15" s="132">
        <v>15000000</v>
      </c>
      <c r="AE15" s="130">
        <f>AA15</f>
        <v>1</v>
      </c>
      <c r="AF15" s="271">
        <f>SUM(AE15:AE17)</f>
        <v>10</v>
      </c>
      <c r="AG15" s="3"/>
      <c r="AH15" s="132">
        <v>15000000</v>
      </c>
      <c r="AI15" s="174">
        <f>AE15</f>
        <v>1</v>
      </c>
      <c r="AJ15" s="271">
        <f>SUM(AI15:AI17)</f>
        <v>10</v>
      </c>
      <c r="AK15" s="3"/>
      <c r="AL15" s="132">
        <v>15000000</v>
      </c>
      <c r="AM15" s="174">
        <f>AI15</f>
        <v>1</v>
      </c>
      <c r="AN15" s="271">
        <f>SUM(AM15:AM17)</f>
        <v>10</v>
      </c>
      <c r="AP15" s="132">
        <v>15000000</v>
      </c>
      <c r="AQ15" s="174">
        <f>AM15</f>
        <v>1</v>
      </c>
      <c r="AR15" s="271">
        <f>SUM(AQ15:AQ17)</f>
        <v>10</v>
      </c>
      <c r="AT15" s="132">
        <v>15000000</v>
      </c>
      <c r="AU15" s="174">
        <f>AQ15</f>
        <v>1</v>
      </c>
      <c r="AV15" s="271">
        <f>SUM(AU15:AU17)</f>
        <v>10</v>
      </c>
    </row>
    <row r="16" spans="1:48" ht="18" x14ac:dyDescent="0.2">
      <c r="A16" s="289"/>
      <c r="B16" s="293"/>
      <c r="C16" s="297"/>
      <c r="D16" s="44" t="s">
        <v>95</v>
      </c>
      <c r="E16" s="45" t="s">
        <v>90</v>
      </c>
      <c r="F16" s="37"/>
      <c r="G16" s="133">
        <v>2500000</v>
      </c>
      <c r="H16" s="46">
        <f>DSM!H16</f>
        <v>5</v>
      </c>
      <c r="I16" s="305"/>
      <c r="J16" s="133">
        <v>2500000</v>
      </c>
      <c r="K16" s="46">
        <f t="shared" ref="K16:K17" si="9">H16</f>
        <v>5</v>
      </c>
      <c r="L16" s="305"/>
      <c r="M16" s="25"/>
      <c r="N16" s="133">
        <v>5000000</v>
      </c>
      <c r="O16" s="46">
        <f>DSM!O16</f>
        <v>5</v>
      </c>
      <c r="P16" s="272"/>
      <c r="Q16" s="23"/>
      <c r="R16" s="133">
        <v>5000000</v>
      </c>
      <c r="S16" s="46">
        <f t="shared" ref="S16:S17" si="10">O16</f>
        <v>5</v>
      </c>
      <c r="T16" s="272"/>
      <c r="U16" s="23"/>
      <c r="V16" s="133">
        <v>7500000</v>
      </c>
      <c r="W16" s="46">
        <f t="shared" ref="W16:W17" si="11">S16</f>
        <v>5</v>
      </c>
      <c r="X16" s="272"/>
      <c r="Y16" s="23"/>
      <c r="Z16" s="133">
        <v>7500000</v>
      </c>
      <c r="AA16" s="46">
        <f t="shared" ref="AA16:AA17" si="12">W16</f>
        <v>5</v>
      </c>
      <c r="AB16" s="272"/>
      <c r="AC16" s="23"/>
      <c r="AD16" s="133">
        <v>7500000</v>
      </c>
      <c r="AE16" s="46">
        <f t="shared" ref="AE16:AE17" si="13">AA16</f>
        <v>5</v>
      </c>
      <c r="AF16" s="272"/>
      <c r="AG16" s="3"/>
      <c r="AH16" s="133">
        <v>7500000</v>
      </c>
      <c r="AI16" s="175">
        <f t="shared" ref="AI16:AI17" si="14">AE16</f>
        <v>5</v>
      </c>
      <c r="AJ16" s="272"/>
      <c r="AK16" s="3"/>
      <c r="AL16" s="133">
        <v>7500000</v>
      </c>
      <c r="AM16" s="175">
        <f t="shared" ref="AM16:AM17" si="15">AI16</f>
        <v>5</v>
      </c>
      <c r="AN16" s="272"/>
      <c r="AP16" s="133">
        <v>7500000</v>
      </c>
      <c r="AQ16" s="175">
        <f t="shared" ref="AQ16:AQ17" si="16">AM16</f>
        <v>5</v>
      </c>
      <c r="AR16" s="272"/>
      <c r="AT16" s="133">
        <v>7500000</v>
      </c>
      <c r="AU16" s="175">
        <f t="shared" ref="AU16:AU17" si="17">AQ16</f>
        <v>5</v>
      </c>
      <c r="AV16" s="272"/>
    </row>
    <row r="17" spans="1:48" ht="18.75" thickBot="1" x14ac:dyDescent="0.25">
      <c r="A17" s="289"/>
      <c r="B17" s="293"/>
      <c r="C17" s="297"/>
      <c r="D17" s="109" t="s">
        <v>96</v>
      </c>
      <c r="E17" s="110" t="s">
        <v>90</v>
      </c>
      <c r="F17" s="37"/>
      <c r="G17" s="134">
        <v>2500000</v>
      </c>
      <c r="H17" s="131">
        <f>DSM!H17</f>
        <v>3</v>
      </c>
      <c r="I17" s="306"/>
      <c r="J17" s="134">
        <v>2500000</v>
      </c>
      <c r="K17" s="131">
        <f t="shared" si="9"/>
        <v>3</v>
      </c>
      <c r="L17" s="306"/>
      <c r="M17" s="25"/>
      <c r="N17" s="134">
        <v>5000000</v>
      </c>
      <c r="O17" s="131">
        <f>DSM!O17</f>
        <v>4</v>
      </c>
      <c r="P17" s="273"/>
      <c r="Q17" s="23"/>
      <c r="R17" s="134">
        <v>5000000</v>
      </c>
      <c r="S17" s="131">
        <f t="shared" si="10"/>
        <v>4</v>
      </c>
      <c r="T17" s="273"/>
      <c r="U17" s="23"/>
      <c r="V17" s="134">
        <v>7500000</v>
      </c>
      <c r="W17" s="131">
        <f t="shared" si="11"/>
        <v>4</v>
      </c>
      <c r="X17" s="273"/>
      <c r="Y17" s="23"/>
      <c r="Z17" s="134">
        <v>7500000</v>
      </c>
      <c r="AA17" s="131">
        <f t="shared" si="12"/>
        <v>4</v>
      </c>
      <c r="AB17" s="273"/>
      <c r="AC17" s="23"/>
      <c r="AD17" s="134">
        <v>7500000</v>
      </c>
      <c r="AE17" s="131">
        <f t="shared" si="13"/>
        <v>4</v>
      </c>
      <c r="AF17" s="273"/>
      <c r="AG17" s="3"/>
      <c r="AH17" s="134">
        <v>7500000</v>
      </c>
      <c r="AI17" s="176">
        <f t="shared" si="14"/>
        <v>4</v>
      </c>
      <c r="AJ17" s="273"/>
      <c r="AK17" s="3"/>
      <c r="AL17" s="134">
        <v>7500000</v>
      </c>
      <c r="AM17" s="176">
        <f t="shared" si="15"/>
        <v>4</v>
      </c>
      <c r="AN17" s="273"/>
      <c r="AP17" s="134">
        <v>7500000</v>
      </c>
      <c r="AQ17" s="176">
        <f t="shared" si="16"/>
        <v>4</v>
      </c>
      <c r="AR17" s="273"/>
      <c r="AT17" s="134">
        <v>7500000</v>
      </c>
      <c r="AU17" s="176">
        <f t="shared" si="17"/>
        <v>4</v>
      </c>
      <c r="AV17" s="273"/>
    </row>
    <row r="18" spans="1:48" ht="36.75" thickBot="1" x14ac:dyDescent="0.25">
      <c r="A18" s="290"/>
      <c r="B18" s="293"/>
      <c r="C18" s="297"/>
      <c r="D18" s="111" t="s">
        <v>97</v>
      </c>
      <c r="E18" s="112" t="s">
        <v>90</v>
      </c>
      <c r="F18" s="4"/>
      <c r="G18" s="165">
        <v>1000000</v>
      </c>
      <c r="H18" s="140">
        <f>DSM!H18</f>
        <v>4</v>
      </c>
      <c r="I18" s="137">
        <f>H18</f>
        <v>4</v>
      </c>
      <c r="J18" s="165">
        <v>1000000</v>
      </c>
      <c r="K18" s="140">
        <v>4</v>
      </c>
      <c r="L18" s="137">
        <f>K18</f>
        <v>4</v>
      </c>
      <c r="N18" s="159">
        <v>1200000</v>
      </c>
      <c r="O18" s="160">
        <f>DSM!O18</f>
        <v>5</v>
      </c>
      <c r="P18" s="160">
        <f>O18</f>
        <v>5</v>
      </c>
      <c r="Q18" s="23"/>
      <c r="R18" s="159">
        <v>1200000</v>
      </c>
      <c r="S18" s="160">
        <f>O18</f>
        <v>5</v>
      </c>
      <c r="T18" s="160">
        <f>S18</f>
        <v>5</v>
      </c>
      <c r="U18" s="23"/>
      <c r="V18" s="159">
        <v>1500000</v>
      </c>
      <c r="W18" s="160">
        <f>S18</f>
        <v>5</v>
      </c>
      <c r="X18" s="160">
        <f>W18</f>
        <v>5</v>
      </c>
      <c r="Y18" s="23"/>
      <c r="Z18" s="159">
        <v>1500000</v>
      </c>
      <c r="AA18" s="160">
        <f>W18</f>
        <v>5</v>
      </c>
      <c r="AB18" s="160">
        <f>AA18</f>
        <v>5</v>
      </c>
      <c r="AC18" s="23"/>
      <c r="AD18" s="159">
        <v>1500000</v>
      </c>
      <c r="AE18" s="160">
        <f>AA18</f>
        <v>5</v>
      </c>
      <c r="AF18" s="160">
        <f>AE18</f>
        <v>5</v>
      </c>
      <c r="AG18" s="3"/>
      <c r="AH18" s="159">
        <v>1500000</v>
      </c>
      <c r="AI18" s="160">
        <f>AE18</f>
        <v>5</v>
      </c>
      <c r="AJ18" s="160">
        <f>AI18</f>
        <v>5</v>
      </c>
      <c r="AK18" s="3"/>
      <c r="AL18" s="159">
        <v>1500000</v>
      </c>
      <c r="AM18" s="160">
        <f>AI18</f>
        <v>5</v>
      </c>
      <c r="AN18" s="160">
        <f>AM18</f>
        <v>5</v>
      </c>
      <c r="AP18" s="159">
        <v>1500000</v>
      </c>
      <c r="AQ18" s="160">
        <f>AM18</f>
        <v>5</v>
      </c>
      <c r="AR18" s="160">
        <f>AQ18</f>
        <v>5</v>
      </c>
      <c r="AT18" s="159">
        <v>1500000</v>
      </c>
      <c r="AU18" s="160">
        <f>AQ18</f>
        <v>5</v>
      </c>
      <c r="AV18" s="160">
        <f>AU18</f>
        <v>5</v>
      </c>
    </row>
    <row r="19" spans="1:48" ht="18" x14ac:dyDescent="0.2">
      <c r="A19" s="288" t="s">
        <v>98</v>
      </c>
      <c r="B19" s="307" t="s">
        <v>99</v>
      </c>
      <c r="C19" s="317" t="s">
        <v>100</v>
      </c>
      <c r="D19" s="113" t="s">
        <v>101</v>
      </c>
      <c r="E19" s="114" t="s">
        <v>102</v>
      </c>
      <c r="F19" s="52"/>
      <c r="G19" s="138">
        <v>75</v>
      </c>
      <c r="H19" s="141">
        <f>DSM!H19</f>
        <v>2</v>
      </c>
      <c r="I19" s="274">
        <f>SUM(H19:H22)</f>
        <v>13</v>
      </c>
      <c r="J19" s="138">
        <v>90</v>
      </c>
      <c r="K19" s="141">
        <v>2</v>
      </c>
      <c r="L19" s="274">
        <f>SUM(K19:K22)</f>
        <v>13</v>
      </c>
      <c r="M19" s="53"/>
      <c r="N19" s="138">
        <v>120</v>
      </c>
      <c r="O19" s="141">
        <f>DSM!O19</f>
        <v>2</v>
      </c>
      <c r="P19" s="274">
        <f>SUM(O19:O22)</f>
        <v>14</v>
      </c>
      <c r="Q19" s="53"/>
      <c r="R19" s="138">
        <v>150</v>
      </c>
      <c r="S19" s="141">
        <f>O19</f>
        <v>2</v>
      </c>
      <c r="T19" s="274">
        <f>SUM(S19:S22)</f>
        <v>14</v>
      </c>
      <c r="U19" s="53"/>
      <c r="V19" s="138">
        <v>180</v>
      </c>
      <c r="W19" s="141">
        <f>S19</f>
        <v>2</v>
      </c>
      <c r="X19" s="274">
        <f>SUM(W19:W22)</f>
        <v>14</v>
      </c>
      <c r="Y19" s="53"/>
      <c r="Z19" s="138">
        <v>210</v>
      </c>
      <c r="AA19" s="141">
        <f>W19</f>
        <v>2</v>
      </c>
      <c r="AB19" s="274">
        <f>SUM(AA19:AA22)</f>
        <v>14</v>
      </c>
      <c r="AC19" s="53"/>
      <c r="AD19" s="138">
        <v>210</v>
      </c>
      <c r="AE19" s="141">
        <f>AA19</f>
        <v>2</v>
      </c>
      <c r="AF19" s="274">
        <f>SUM(AE19:AE22)</f>
        <v>14</v>
      </c>
      <c r="AG19" s="3"/>
      <c r="AH19" s="138">
        <v>210</v>
      </c>
      <c r="AI19" s="141">
        <f>AE19</f>
        <v>2</v>
      </c>
      <c r="AJ19" s="274">
        <f>SUM(AI19:AI22)</f>
        <v>14</v>
      </c>
      <c r="AK19" s="3"/>
      <c r="AL19" s="138">
        <v>210</v>
      </c>
      <c r="AM19" s="141">
        <f>AI19</f>
        <v>2</v>
      </c>
      <c r="AN19" s="274">
        <f>SUM(AM19:AM22)</f>
        <v>14</v>
      </c>
      <c r="AP19" s="138">
        <v>210</v>
      </c>
      <c r="AQ19" s="141">
        <f>AM19</f>
        <v>2</v>
      </c>
      <c r="AR19" s="274">
        <f>SUM(AQ19:AQ22)</f>
        <v>14</v>
      </c>
      <c r="AT19" s="138">
        <v>210</v>
      </c>
      <c r="AU19" s="141">
        <f>AQ19</f>
        <v>2</v>
      </c>
      <c r="AV19" s="274">
        <f>SUM(AU19:AU22)</f>
        <v>14</v>
      </c>
    </row>
    <row r="20" spans="1:48" ht="18" x14ac:dyDescent="0.2">
      <c r="A20" s="289"/>
      <c r="B20" s="308"/>
      <c r="C20" s="318"/>
      <c r="D20" s="50" t="s">
        <v>103</v>
      </c>
      <c r="E20" s="55" t="s">
        <v>102</v>
      </c>
      <c r="F20" s="52"/>
      <c r="G20" s="139">
        <v>18</v>
      </c>
      <c r="H20" s="58">
        <f>DSM!H20</f>
        <v>4</v>
      </c>
      <c r="I20" s="275"/>
      <c r="J20" s="139">
        <v>24</v>
      </c>
      <c r="K20" s="58">
        <v>4</v>
      </c>
      <c r="L20" s="275"/>
      <c r="M20" s="53"/>
      <c r="N20" s="139">
        <v>36</v>
      </c>
      <c r="O20" s="58">
        <f>DSM!O20</f>
        <v>4</v>
      </c>
      <c r="P20" s="275"/>
      <c r="Q20" s="53"/>
      <c r="R20" s="139">
        <v>48</v>
      </c>
      <c r="S20" s="58">
        <f t="shared" ref="S20:S21" si="18">O20</f>
        <v>4</v>
      </c>
      <c r="T20" s="275"/>
      <c r="U20" s="53"/>
      <c r="V20" s="139">
        <v>60</v>
      </c>
      <c r="W20" s="58">
        <f t="shared" ref="W20:W21" si="19">S20</f>
        <v>4</v>
      </c>
      <c r="X20" s="275"/>
      <c r="Y20" s="53"/>
      <c r="Z20" s="139">
        <v>72</v>
      </c>
      <c r="AA20" s="58">
        <f t="shared" ref="AA20:AA21" si="20">W20</f>
        <v>4</v>
      </c>
      <c r="AB20" s="275"/>
      <c r="AC20" s="53"/>
      <c r="AD20" s="139">
        <v>72</v>
      </c>
      <c r="AE20" s="58">
        <f t="shared" ref="AE20:AE21" si="21">AA20</f>
        <v>4</v>
      </c>
      <c r="AF20" s="275"/>
      <c r="AG20" s="3"/>
      <c r="AH20" s="139">
        <v>72</v>
      </c>
      <c r="AI20" s="58">
        <f t="shared" ref="AI20:AI30" si="22">AE20</f>
        <v>4</v>
      </c>
      <c r="AJ20" s="275"/>
      <c r="AK20" s="3"/>
      <c r="AL20" s="139">
        <v>72</v>
      </c>
      <c r="AM20" s="58">
        <f t="shared" ref="AM20:AM30" si="23">AI20</f>
        <v>4</v>
      </c>
      <c r="AN20" s="275"/>
      <c r="AP20" s="139">
        <v>72</v>
      </c>
      <c r="AQ20" s="58">
        <f t="shared" ref="AQ20:AQ30" si="24">AM20</f>
        <v>4</v>
      </c>
      <c r="AR20" s="275"/>
      <c r="AT20" s="139">
        <v>72</v>
      </c>
      <c r="AU20" s="58">
        <f t="shared" ref="AU20:AU30" si="25">AQ20</f>
        <v>4</v>
      </c>
      <c r="AV20" s="275"/>
    </row>
    <row r="21" spans="1:48" ht="18" x14ac:dyDescent="0.2">
      <c r="A21" s="289"/>
      <c r="B21" s="308"/>
      <c r="C21" s="318"/>
      <c r="D21" s="56" t="s">
        <v>104</v>
      </c>
      <c r="E21" s="55" t="s">
        <v>102</v>
      </c>
      <c r="F21" s="52"/>
      <c r="G21" s="139">
        <v>75</v>
      </c>
      <c r="H21" s="58">
        <f>DSM!H21</f>
        <v>2</v>
      </c>
      <c r="I21" s="275"/>
      <c r="J21" s="139">
        <v>90</v>
      </c>
      <c r="K21" s="58">
        <v>2</v>
      </c>
      <c r="L21" s="275"/>
      <c r="M21" s="53"/>
      <c r="N21" s="139">
        <v>120</v>
      </c>
      <c r="O21" s="58">
        <f>DSM!O21</f>
        <v>2</v>
      </c>
      <c r="P21" s="275"/>
      <c r="Q21" s="53"/>
      <c r="R21" s="139">
        <v>150</v>
      </c>
      <c r="S21" s="58">
        <f t="shared" si="18"/>
        <v>2</v>
      </c>
      <c r="T21" s="275"/>
      <c r="U21" s="53"/>
      <c r="V21" s="139">
        <v>180</v>
      </c>
      <c r="W21" s="58">
        <f t="shared" si="19"/>
        <v>2</v>
      </c>
      <c r="X21" s="275"/>
      <c r="Y21" s="53"/>
      <c r="Z21" s="139">
        <v>210</v>
      </c>
      <c r="AA21" s="58">
        <f t="shared" si="20"/>
        <v>2</v>
      </c>
      <c r="AB21" s="275"/>
      <c r="AC21" s="53"/>
      <c r="AD21" s="139">
        <v>210</v>
      </c>
      <c r="AE21" s="58">
        <f t="shared" si="21"/>
        <v>2</v>
      </c>
      <c r="AF21" s="275"/>
      <c r="AG21" s="3"/>
      <c r="AH21" s="139">
        <v>210</v>
      </c>
      <c r="AI21" s="58">
        <f t="shared" si="22"/>
        <v>2</v>
      </c>
      <c r="AJ21" s="275"/>
      <c r="AK21" s="3"/>
      <c r="AL21" s="139">
        <v>210</v>
      </c>
      <c r="AM21" s="58">
        <f t="shared" si="23"/>
        <v>2</v>
      </c>
      <c r="AN21" s="275"/>
      <c r="AP21" s="139">
        <v>210</v>
      </c>
      <c r="AQ21" s="58">
        <f t="shared" si="24"/>
        <v>2</v>
      </c>
      <c r="AR21" s="275"/>
      <c r="AT21" s="139">
        <v>210</v>
      </c>
      <c r="AU21" s="58">
        <f t="shared" si="25"/>
        <v>2</v>
      </c>
      <c r="AV21" s="275"/>
    </row>
    <row r="22" spans="1:48" ht="18.75" thickBot="1" x14ac:dyDescent="0.25">
      <c r="A22" s="290"/>
      <c r="B22" s="308"/>
      <c r="C22" s="318"/>
      <c r="D22" s="115" t="s">
        <v>105</v>
      </c>
      <c r="E22" s="116" t="s">
        <v>102</v>
      </c>
      <c r="F22" s="52"/>
      <c r="G22" s="166">
        <v>24</v>
      </c>
      <c r="H22" s="140">
        <f>DSM!H22</f>
        <v>5</v>
      </c>
      <c r="I22" s="276"/>
      <c r="J22" s="166">
        <v>24</v>
      </c>
      <c r="K22" s="140">
        <v>5</v>
      </c>
      <c r="L22" s="276"/>
      <c r="M22" s="53"/>
      <c r="N22" s="166">
        <v>24</v>
      </c>
      <c r="O22" s="140">
        <f>DSM!O22</f>
        <v>6</v>
      </c>
      <c r="P22" s="276"/>
      <c r="Q22" s="53"/>
      <c r="R22" s="166">
        <v>24</v>
      </c>
      <c r="S22" s="140">
        <f t="shared" ref="S22:S30" si="26">O22</f>
        <v>6</v>
      </c>
      <c r="T22" s="276"/>
      <c r="U22" s="53"/>
      <c r="V22" s="166">
        <v>24</v>
      </c>
      <c r="W22" s="140">
        <f t="shared" ref="W22:W30" si="27">S22</f>
        <v>6</v>
      </c>
      <c r="X22" s="276"/>
      <c r="Y22" s="53"/>
      <c r="Z22" s="166">
        <v>24</v>
      </c>
      <c r="AA22" s="140">
        <f t="shared" ref="AA22:AA30" si="28">W22</f>
        <v>6</v>
      </c>
      <c r="AB22" s="276"/>
      <c r="AC22" s="53"/>
      <c r="AD22" s="166">
        <v>24</v>
      </c>
      <c r="AE22" s="140">
        <f t="shared" ref="AE22:AE30" si="29">AA22</f>
        <v>6</v>
      </c>
      <c r="AF22" s="276"/>
      <c r="AG22" s="3"/>
      <c r="AH22" s="166">
        <v>24</v>
      </c>
      <c r="AI22" s="140">
        <f t="shared" si="22"/>
        <v>6</v>
      </c>
      <c r="AJ22" s="276"/>
      <c r="AK22" s="3"/>
      <c r="AL22" s="166">
        <v>24</v>
      </c>
      <c r="AM22" s="140">
        <f t="shared" si="23"/>
        <v>6</v>
      </c>
      <c r="AN22" s="276"/>
      <c r="AP22" s="166">
        <v>24</v>
      </c>
      <c r="AQ22" s="140">
        <f t="shared" si="24"/>
        <v>6</v>
      </c>
      <c r="AR22" s="276"/>
      <c r="AT22" s="166">
        <v>24</v>
      </c>
      <c r="AU22" s="140">
        <f t="shared" si="25"/>
        <v>6</v>
      </c>
      <c r="AV22" s="276"/>
    </row>
    <row r="23" spans="1:48" ht="36" x14ac:dyDescent="0.2">
      <c r="A23" s="288" t="s">
        <v>106</v>
      </c>
      <c r="B23" s="307" t="s">
        <v>107</v>
      </c>
      <c r="C23" s="310" t="s">
        <v>108</v>
      </c>
      <c r="D23" s="64" t="s">
        <v>133</v>
      </c>
      <c r="E23" s="117" t="s">
        <v>90</v>
      </c>
      <c r="F23" s="52"/>
      <c r="G23" s="167">
        <v>250000</v>
      </c>
      <c r="H23" s="147">
        <v>2</v>
      </c>
      <c r="I23" s="315">
        <f>SUM(H23:H28)</f>
        <v>14</v>
      </c>
      <c r="J23" s="167">
        <v>250000</v>
      </c>
      <c r="K23" s="147">
        <f>H23</f>
        <v>2</v>
      </c>
      <c r="L23" s="315">
        <f>SUM(K23:K28)</f>
        <v>14</v>
      </c>
      <c r="M23" s="53"/>
      <c r="N23" s="167">
        <v>500000</v>
      </c>
      <c r="O23" s="147">
        <v>2</v>
      </c>
      <c r="P23" s="258">
        <f>SUM(O23:O28)</f>
        <v>16</v>
      </c>
      <c r="Q23" s="53"/>
      <c r="R23" s="167">
        <v>500000</v>
      </c>
      <c r="S23" s="147">
        <f t="shared" si="26"/>
        <v>2</v>
      </c>
      <c r="T23" s="258">
        <f>SUM(S23:S28)</f>
        <v>16</v>
      </c>
      <c r="U23" s="53"/>
      <c r="V23" s="167">
        <v>750000</v>
      </c>
      <c r="W23" s="147">
        <f t="shared" si="27"/>
        <v>2</v>
      </c>
      <c r="X23" s="258">
        <f>SUM(W23:W28)</f>
        <v>16</v>
      </c>
      <c r="Y23" s="53"/>
      <c r="Z23" s="167">
        <v>750000</v>
      </c>
      <c r="AA23" s="147">
        <f t="shared" si="28"/>
        <v>2</v>
      </c>
      <c r="AB23" s="258">
        <f>SUM(AA23:AA28)</f>
        <v>16</v>
      </c>
      <c r="AC23" s="53"/>
      <c r="AD23" s="167">
        <v>750000</v>
      </c>
      <c r="AE23" s="147">
        <f t="shared" si="29"/>
        <v>2</v>
      </c>
      <c r="AF23" s="258">
        <f>SUM(AE23:AE28)</f>
        <v>16</v>
      </c>
      <c r="AG23" s="3"/>
      <c r="AH23" s="167">
        <v>750000</v>
      </c>
      <c r="AI23" s="147">
        <f t="shared" si="22"/>
        <v>2</v>
      </c>
      <c r="AJ23" s="258">
        <f>SUM(AI23:AI28)</f>
        <v>16</v>
      </c>
      <c r="AK23" s="3"/>
      <c r="AL23" s="167">
        <v>750000</v>
      </c>
      <c r="AM23" s="147">
        <f t="shared" si="23"/>
        <v>2</v>
      </c>
      <c r="AN23" s="258">
        <f>SUM(AM23:AM28)</f>
        <v>16</v>
      </c>
      <c r="AP23" s="167">
        <v>750000</v>
      </c>
      <c r="AQ23" s="147">
        <f t="shared" si="24"/>
        <v>2</v>
      </c>
      <c r="AR23" s="258">
        <f>SUM(AQ23:AQ28)</f>
        <v>16</v>
      </c>
      <c r="AT23" s="167">
        <v>750000</v>
      </c>
      <c r="AU23" s="147">
        <f t="shared" si="25"/>
        <v>2</v>
      </c>
      <c r="AV23" s="258">
        <f>SUM(AU23:AU28)</f>
        <v>16</v>
      </c>
    </row>
    <row r="24" spans="1:48" ht="18" x14ac:dyDescent="0.2">
      <c r="A24" s="289"/>
      <c r="B24" s="308"/>
      <c r="C24" s="311"/>
      <c r="D24" s="66" t="s">
        <v>134</v>
      </c>
      <c r="E24" s="67" t="s">
        <v>102</v>
      </c>
      <c r="F24" s="68"/>
      <c r="G24" s="144">
        <v>100</v>
      </c>
      <c r="H24" s="65">
        <v>3</v>
      </c>
      <c r="I24" s="315"/>
      <c r="J24" s="144">
        <v>150</v>
      </c>
      <c r="K24" s="65">
        <f>H24</f>
        <v>3</v>
      </c>
      <c r="L24" s="315"/>
      <c r="M24" s="53"/>
      <c r="N24" s="162">
        <v>150</v>
      </c>
      <c r="O24" s="63">
        <v>2</v>
      </c>
      <c r="P24" s="259"/>
      <c r="Q24" s="53"/>
      <c r="R24" s="162">
        <v>200</v>
      </c>
      <c r="S24" s="63">
        <f t="shared" si="26"/>
        <v>2</v>
      </c>
      <c r="T24" s="259"/>
      <c r="U24" s="53"/>
      <c r="V24" s="162">
        <v>200</v>
      </c>
      <c r="W24" s="63">
        <f t="shared" si="27"/>
        <v>2</v>
      </c>
      <c r="X24" s="259"/>
      <c r="Y24" s="53"/>
      <c r="Z24" s="162">
        <v>250</v>
      </c>
      <c r="AA24" s="63">
        <f t="shared" si="28"/>
        <v>2</v>
      </c>
      <c r="AB24" s="259"/>
      <c r="AC24" s="53"/>
      <c r="AD24" s="162">
        <v>250</v>
      </c>
      <c r="AE24" s="63">
        <f t="shared" si="29"/>
        <v>2</v>
      </c>
      <c r="AF24" s="259"/>
      <c r="AG24" s="3"/>
      <c r="AH24" s="162">
        <v>250</v>
      </c>
      <c r="AI24" s="63">
        <f t="shared" si="22"/>
        <v>2</v>
      </c>
      <c r="AJ24" s="259"/>
      <c r="AK24" s="3"/>
      <c r="AL24" s="162">
        <v>250</v>
      </c>
      <c r="AM24" s="63">
        <f t="shared" si="23"/>
        <v>2</v>
      </c>
      <c r="AN24" s="259"/>
      <c r="AP24" s="162">
        <v>250</v>
      </c>
      <c r="AQ24" s="63">
        <f t="shared" si="24"/>
        <v>2</v>
      </c>
      <c r="AR24" s="259"/>
      <c r="AT24" s="162">
        <v>250</v>
      </c>
      <c r="AU24" s="63">
        <f t="shared" si="25"/>
        <v>2</v>
      </c>
      <c r="AV24" s="259"/>
    </row>
    <row r="25" spans="1:48" ht="18" x14ac:dyDescent="0.2">
      <c r="A25" s="289"/>
      <c r="B25" s="308"/>
      <c r="C25" s="311"/>
      <c r="D25" s="66" t="s">
        <v>135</v>
      </c>
      <c r="E25" s="67" t="s">
        <v>102</v>
      </c>
      <c r="F25" s="68"/>
      <c r="G25" s="144">
        <v>150</v>
      </c>
      <c r="H25" s="65">
        <v>3</v>
      </c>
      <c r="I25" s="315"/>
      <c r="J25" s="144">
        <v>150</v>
      </c>
      <c r="K25" s="65">
        <f>H25</f>
        <v>3</v>
      </c>
      <c r="L25" s="315"/>
      <c r="M25" s="53"/>
      <c r="N25" s="144">
        <v>150</v>
      </c>
      <c r="O25" s="65">
        <v>3</v>
      </c>
      <c r="P25" s="259"/>
      <c r="Q25" s="53"/>
      <c r="R25" s="144">
        <v>180</v>
      </c>
      <c r="S25" s="65">
        <f t="shared" si="26"/>
        <v>3</v>
      </c>
      <c r="T25" s="259"/>
      <c r="U25" s="53"/>
      <c r="V25" s="144">
        <v>180</v>
      </c>
      <c r="W25" s="65">
        <f t="shared" si="27"/>
        <v>3</v>
      </c>
      <c r="X25" s="259"/>
      <c r="Y25" s="53"/>
      <c r="Z25" s="144">
        <v>210</v>
      </c>
      <c r="AA25" s="65">
        <f t="shared" si="28"/>
        <v>3</v>
      </c>
      <c r="AB25" s="259"/>
      <c r="AC25" s="53"/>
      <c r="AD25" s="144">
        <v>210</v>
      </c>
      <c r="AE25" s="65">
        <f t="shared" si="29"/>
        <v>3</v>
      </c>
      <c r="AF25" s="259"/>
      <c r="AG25" s="3"/>
      <c r="AH25" s="144">
        <v>210</v>
      </c>
      <c r="AI25" s="65">
        <f t="shared" si="22"/>
        <v>3</v>
      </c>
      <c r="AJ25" s="259"/>
      <c r="AK25" s="3"/>
      <c r="AL25" s="144">
        <v>210</v>
      </c>
      <c r="AM25" s="65">
        <f t="shared" si="23"/>
        <v>3</v>
      </c>
      <c r="AN25" s="259"/>
      <c r="AP25" s="144">
        <v>210</v>
      </c>
      <c r="AQ25" s="65">
        <f t="shared" si="24"/>
        <v>3</v>
      </c>
      <c r="AR25" s="259"/>
      <c r="AT25" s="144">
        <v>210</v>
      </c>
      <c r="AU25" s="65">
        <f t="shared" si="25"/>
        <v>3</v>
      </c>
      <c r="AV25" s="259"/>
    </row>
    <row r="26" spans="1:48" ht="54" x14ac:dyDescent="0.2">
      <c r="A26" s="289"/>
      <c r="B26" s="308"/>
      <c r="C26" s="311"/>
      <c r="D26" s="66" t="s">
        <v>112</v>
      </c>
      <c r="E26" s="67" t="s">
        <v>31</v>
      </c>
      <c r="F26" s="68"/>
      <c r="G26" s="145" t="s">
        <v>113</v>
      </c>
      <c r="H26" s="65">
        <v>2</v>
      </c>
      <c r="I26" s="315"/>
      <c r="J26" s="145" t="s">
        <v>113</v>
      </c>
      <c r="K26" s="65">
        <f>H26</f>
        <v>2</v>
      </c>
      <c r="L26" s="315"/>
      <c r="M26" s="53"/>
      <c r="N26" s="145" t="s">
        <v>113</v>
      </c>
      <c r="O26" s="65">
        <v>2</v>
      </c>
      <c r="P26" s="259"/>
      <c r="Q26" s="53"/>
      <c r="R26" s="145" t="s">
        <v>113</v>
      </c>
      <c r="S26" s="65">
        <f t="shared" si="26"/>
        <v>2</v>
      </c>
      <c r="T26" s="259"/>
      <c r="U26" s="53"/>
      <c r="V26" s="145" t="s">
        <v>113</v>
      </c>
      <c r="W26" s="65">
        <f t="shared" si="27"/>
        <v>2</v>
      </c>
      <c r="X26" s="259"/>
      <c r="Y26" s="53"/>
      <c r="Z26" s="145" t="s">
        <v>113</v>
      </c>
      <c r="AA26" s="65">
        <f t="shared" si="28"/>
        <v>2</v>
      </c>
      <c r="AB26" s="259"/>
      <c r="AC26" s="53"/>
      <c r="AD26" s="145" t="s">
        <v>113</v>
      </c>
      <c r="AE26" s="65">
        <f t="shared" si="29"/>
        <v>2</v>
      </c>
      <c r="AF26" s="259"/>
      <c r="AG26" s="3"/>
      <c r="AH26" s="145" t="s">
        <v>113</v>
      </c>
      <c r="AI26" s="65">
        <f t="shared" si="22"/>
        <v>2</v>
      </c>
      <c r="AJ26" s="259"/>
      <c r="AK26" s="3"/>
      <c r="AL26" s="145" t="s">
        <v>113</v>
      </c>
      <c r="AM26" s="65">
        <f t="shared" si="23"/>
        <v>2</v>
      </c>
      <c r="AN26" s="259"/>
      <c r="AP26" s="145" t="s">
        <v>113</v>
      </c>
      <c r="AQ26" s="65">
        <f t="shared" si="24"/>
        <v>2</v>
      </c>
      <c r="AR26" s="259"/>
      <c r="AT26" s="145" t="s">
        <v>113</v>
      </c>
      <c r="AU26" s="65">
        <f t="shared" si="25"/>
        <v>2</v>
      </c>
      <c r="AV26" s="259"/>
    </row>
    <row r="27" spans="1:48" ht="54" x14ac:dyDescent="0.2">
      <c r="A27" s="289"/>
      <c r="B27" s="308"/>
      <c r="C27" s="311"/>
      <c r="D27" s="66" t="s">
        <v>116</v>
      </c>
      <c r="E27" s="67" t="s">
        <v>31</v>
      </c>
      <c r="F27" s="68"/>
      <c r="G27" s="145"/>
      <c r="H27" s="65"/>
      <c r="I27" s="315"/>
      <c r="J27" s="145"/>
      <c r="K27" s="65"/>
      <c r="L27" s="315"/>
      <c r="M27" s="53"/>
      <c r="N27" s="162">
        <v>80</v>
      </c>
      <c r="O27" s="63">
        <v>4</v>
      </c>
      <c r="P27" s="259"/>
      <c r="Q27" s="53"/>
      <c r="R27" s="162">
        <v>80</v>
      </c>
      <c r="S27" s="63">
        <f t="shared" si="26"/>
        <v>4</v>
      </c>
      <c r="T27" s="259"/>
      <c r="U27" s="53"/>
      <c r="V27" s="162">
        <v>80</v>
      </c>
      <c r="W27" s="63">
        <f t="shared" si="27"/>
        <v>4</v>
      </c>
      <c r="X27" s="259"/>
      <c r="Y27" s="53"/>
      <c r="Z27" s="162">
        <v>80</v>
      </c>
      <c r="AA27" s="63">
        <f t="shared" si="28"/>
        <v>4</v>
      </c>
      <c r="AB27" s="259"/>
      <c r="AC27" s="53"/>
      <c r="AD27" s="162">
        <v>80</v>
      </c>
      <c r="AE27" s="63">
        <f t="shared" si="29"/>
        <v>4</v>
      </c>
      <c r="AF27" s="259"/>
      <c r="AG27" s="3"/>
      <c r="AH27" s="162">
        <v>80</v>
      </c>
      <c r="AI27" s="63">
        <f t="shared" si="22"/>
        <v>4</v>
      </c>
      <c r="AJ27" s="259"/>
      <c r="AK27" s="3"/>
      <c r="AL27" s="162">
        <v>80</v>
      </c>
      <c r="AM27" s="63">
        <f t="shared" si="23"/>
        <v>4</v>
      </c>
      <c r="AN27" s="259"/>
      <c r="AP27" s="162">
        <v>80</v>
      </c>
      <c r="AQ27" s="63">
        <f t="shared" si="24"/>
        <v>4</v>
      </c>
      <c r="AR27" s="259"/>
      <c r="AT27" s="162">
        <v>80</v>
      </c>
      <c r="AU27" s="63">
        <f t="shared" si="25"/>
        <v>4</v>
      </c>
      <c r="AV27" s="259"/>
    </row>
    <row r="28" spans="1:48" ht="36.75" thickBot="1" x14ac:dyDescent="0.25">
      <c r="A28" s="290"/>
      <c r="B28" s="309"/>
      <c r="C28" s="312"/>
      <c r="D28" s="66" t="s">
        <v>114</v>
      </c>
      <c r="E28" s="67" t="s">
        <v>31</v>
      </c>
      <c r="F28" s="68"/>
      <c r="G28" s="168" t="s">
        <v>115</v>
      </c>
      <c r="H28" s="169">
        <v>4</v>
      </c>
      <c r="I28" s="315"/>
      <c r="J28" s="168" t="s">
        <v>115</v>
      </c>
      <c r="K28" s="169">
        <f>H28</f>
        <v>4</v>
      </c>
      <c r="L28" s="315"/>
      <c r="M28" s="53"/>
      <c r="N28" s="168" t="s">
        <v>115</v>
      </c>
      <c r="O28" s="169">
        <v>3</v>
      </c>
      <c r="P28" s="260"/>
      <c r="Q28" s="53"/>
      <c r="R28" s="168" t="s">
        <v>115</v>
      </c>
      <c r="S28" s="169">
        <f t="shared" si="26"/>
        <v>3</v>
      </c>
      <c r="T28" s="260"/>
      <c r="U28" s="53"/>
      <c r="V28" s="168" t="s">
        <v>115</v>
      </c>
      <c r="W28" s="169">
        <f t="shared" si="27"/>
        <v>3</v>
      </c>
      <c r="X28" s="260"/>
      <c r="Y28" s="53"/>
      <c r="Z28" s="168" t="s">
        <v>115</v>
      </c>
      <c r="AA28" s="169">
        <f t="shared" si="28"/>
        <v>3</v>
      </c>
      <c r="AB28" s="260"/>
      <c r="AC28" s="53"/>
      <c r="AD28" s="168" t="s">
        <v>115</v>
      </c>
      <c r="AE28" s="169">
        <f t="shared" si="29"/>
        <v>3</v>
      </c>
      <c r="AF28" s="260"/>
      <c r="AG28" s="3"/>
      <c r="AH28" s="168" t="s">
        <v>115</v>
      </c>
      <c r="AI28" s="169">
        <f t="shared" si="22"/>
        <v>3</v>
      </c>
      <c r="AJ28" s="260"/>
      <c r="AK28" s="3"/>
      <c r="AL28" s="168" t="s">
        <v>115</v>
      </c>
      <c r="AM28" s="169">
        <f t="shared" si="23"/>
        <v>3</v>
      </c>
      <c r="AN28" s="260"/>
      <c r="AP28" s="168" t="s">
        <v>115</v>
      </c>
      <c r="AQ28" s="169">
        <f t="shared" si="24"/>
        <v>3</v>
      </c>
      <c r="AR28" s="260"/>
      <c r="AT28" s="168" t="s">
        <v>115</v>
      </c>
      <c r="AU28" s="169">
        <f t="shared" si="25"/>
        <v>3</v>
      </c>
      <c r="AV28" s="260"/>
    </row>
    <row r="29" spans="1:48" ht="76.5" customHeight="1" x14ac:dyDescent="0.2">
      <c r="A29" s="118" t="s">
        <v>117</v>
      </c>
      <c r="B29" s="337" t="s">
        <v>118</v>
      </c>
      <c r="C29" s="325" t="s">
        <v>119</v>
      </c>
      <c r="D29" s="73" t="s">
        <v>120</v>
      </c>
      <c r="E29" s="74" t="s">
        <v>31</v>
      </c>
      <c r="F29" s="52"/>
      <c r="G29" s="153">
        <v>0.9</v>
      </c>
      <c r="H29" s="76">
        <v>-2</v>
      </c>
      <c r="I29" s="339">
        <f>H29+H30</f>
        <v>-5</v>
      </c>
      <c r="J29" s="153">
        <v>0.9</v>
      </c>
      <c r="K29" s="76">
        <f>H29</f>
        <v>-2</v>
      </c>
      <c r="L29" s="339">
        <f>K29+H30</f>
        <v>-5</v>
      </c>
      <c r="M29" s="75"/>
      <c r="N29" s="153">
        <v>0.9</v>
      </c>
      <c r="O29" s="76">
        <v>-2</v>
      </c>
      <c r="P29" s="333">
        <f>O29+H30</f>
        <v>-5</v>
      </c>
      <c r="Q29" s="75"/>
      <c r="R29" s="153">
        <v>0.9</v>
      </c>
      <c r="S29" s="76">
        <f t="shared" si="26"/>
        <v>-2</v>
      </c>
      <c r="T29" s="333">
        <f>S29+H30</f>
        <v>-5</v>
      </c>
      <c r="U29" s="75"/>
      <c r="V29" s="153">
        <v>0.9</v>
      </c>
      <c r="W29" s="76">
        <f t="shared" si="27"/>
        <v>-2</v>
      </c>
      <c r="X29" s="333">
        <f>W29+H30</f>
        <v>-5</v>
      </c>
      <c r="Y29" s="75"/>
      <c r="Z29" s="153">
        <v>0.9</v>
      </c>
      <c r="AA29" s="76">
        <f t="shared" si="28"/>
        <v>-2</v>
      </c>
      <c r="AB29" s="333">
        <f>AA29+H30</f>
        <v>-5</v>
      </c>
      <c r="AC29" s="75"/>
      <c r="AD29" s="153">
        <v>0.9</v>
      </c>
      <c r="AE29" s="76">
        <f t="shared" si="29"/>
        <v>-2</v>
      </c>
      <c r="AF29" s="333">
        <f>AE29+H30</f>
        <v>-5</v>
      </c>
      <c r="AG29" s="3"/>
      <c r="AH29" s="153">
        <v>0.9</v>
      </c>
      <c r="AI29" s="76">
        <f t="shared" si="22"/>
        <v>-2</v>
      </c>
      <c r="AJ29" s="333">
        <f>AI29+L30</f>
        <v>-2</v>
      </c>
      <c r="AK29" s="3"/>
      <c r="AL29" s="153">
        <v>0.9</v>
      </c>
      <c r="AM29" s="76">
        <f t="shared" si="23"/>
        <v>-2</v>
      </c>
      <c r="AN29" s="333">
        <f>AM29+P30</f>
        <v>-2</v>
      </c>
      <c r="AP29" s="153">
        <v>0.9</v>
      </c>
      <c r="AQ29" s="76">
        <f t="shared" si="24"/>
        <v>-2</v>
      </c>
      <c r="AR29" s="333">
        <f>AQ29+T30</f>
        <v>-2</v>
      </c>
      <c r="AT29" s="153">
        <v>0.9</v>
      </c>
      <c r="AU29" s="76">
        <f t="shared" si="25"/>
        <v>-2</v>
      </c>
      <c r="AV29" s="333">
        <f>AU29+X30</f>
        <v>-2</v>
      </c>
    </row>
    <row r="30" spans="1:48" ht="18.75" thickBot="1" x14ac:dyDescent="0.25">
      <c r="A30" s="119"/>
      <c r="B30" s="338"/>
      <c r="C30" s="327"/>
      <c r="D30" s="120" t="s">
        <v>122</v>
      </c>
      <c r="E30" s="85" t="s">
        <v>31</v>
      </c>
      <c r="F30" s="52"/>
      <c r="G30" s="170">
        <v>0.8</v>
      </c>
      <c r="H30" s="87">
        <v>-3</v>
      </c>
      <c r="I30" s="331"/>
      <c r="J30" s="170">
        <v>0.8</v>
      </c>
      <c r="K30" s="87">
        <f>H30</f>
        <v>-3</v>
      </c>
      <c r="L30" s="331"/>
      <c r="M30" s="75"/>
      <c r="N30" s="170">
        <v>0.8</v>
      </c>
      <c r="O30" s="87">
        <v>-3</v>
      </c>
      <c r="P30" s="334"/>
      <c r="Q30" s="75"/>
      <c r="R30" s="170">
        <v>0.8</v>
      </c>
      <c r="S30" s="87">
        <f t="shared" si="26"/>
        <v>-3</v>
      </c>
      <c r="T30" s="334"/>
      <c r="U30" s="75"/>
      <c r="V30" s="170">
        <v>0.8</v>
      </c>
      <c r="W30" s="87">
        <f t="shared" si="27"/>
        <v>-3</v>
      </c>
      <c r="X30" s="334"/>
      <c r="Y30" s="75"/>
      <c r="Z30" s="170">
        <v>0.8</v>
      </c>
      <c r="AA30" s="87">
        <f t="shared" si="28"/>
        <v>-3</v>
      </c>
      <c r="AB30" s="334"/>
      <c r="AC30" s="75"/>
      <c r="AD30" s="170">
        <v>0.8</v>
      </c>
      <c r="AE30" s="87">
        <f t="shared" si="29"/>
        <v>-3</v>
      </c>
      <c r="AF30" s="334"/>
      <c r="AG30" s="3"/>
      <c r="AH30" s="170">
        <v>0.8</v>
      </c>
      <c r="AI30" s="87">
        <f t="shared" si="22"/>
        <v>-3</v>
      </c>
      <c r="AJ30" s="334"/>
      <c r="AK30" s="3"/>
      <c r="AL30" s="170">
        <v>0.8</v>
      </c>
      <c r="AM30" s="87">
        <f t="shared" si="23"/>
        <v>-3</v>
      </c>
      <c r="AN30" s="334"/>
      <c r="AP30" s="170">
        <v>0.8</v>
      </c>
      <c r="AQ30" s="87">
        <f t="shared" si="24"/>
        <v>-3</v>
      </c>
      <c r="AR30" s="334"/>
      <c r="AT30" s="170">
        <v>0.8</v>
      </c>
      <c r="AU30" s="87">
        <f t="shared" si="25"/>
        <v>-3</v>
      </c>
      <c r="AV30" s="334"/>
    </row>
    <row r="31" spans="1:48" s="3" customFormat="1" ht="18" x14ac:dyDescent="0.2">
      <c r="A31" s="121"/>
      <c r="B31" s="122"/>
      <c r="C31" s="68"/>
      <c r="D31" s="5"/>
      <c r="E31" s="5"/>
      <c r="F31" s="52"/>
      <c r="G31" s="5"/>
      <c r="H31" s="5"/>
      <c r="I31" s="75">
        <f>I9+I15+I18+I19+I23</f>
        <v>100</v>
      </c>
      <c r="J31" s="5"/>
      <c r="K31" s="5"/>
      <c r="L31" s="75">
        <f>L9+L15+L18+L19+L23</f>
        <v>100</v>
      </c>
      <c r="M31" s="75"/>
      <c r="N31" s="5"/>
      <c r="O31" s="5"/>
      <c r="P31" s="75">
        <f>P9+P15+P18+P19+P23</f>
        <v>100</v>
      </c>
      <c r="Q31" s="75"/>
      <c r="R31" s="5"/>
      <c r="S31" s="5"/>
      <c r="T31" s="75">
        <f>T9+T15+T18+T19+T23</f>
        <v>100</v>
      </c>
      <c r="U31" s="75"/>
      <c r="V31" s="5"/>
      <c r="W31" s="5"/>
      <c r="X31" s="75">
        <f>X9+X15+X18+X19+X23</f>
        <v>100</v>
      </c>
      <c r="Y31" s="75"/>
      <c r="Z31" s="5"/>
      <c r="AA31" s="5"/>
      <c r="AB31" s="75">
        <f>AB9+AB15+AB18+AB19+AB23</f>
        <v>100</v>
      </c>
      <c r="AC31" s="75"/>
      <c r="AF31" s="75">
        <f>AF9+AF15+AF18+AF19+AF23</f>
        <v>100</v>
      </c>
      <c r="AJ31" s="75">
        <f>AJ9+AJ15+AJ18+AJ19+AJ23</f>
        <v>100</v>
      </c>
      <c r="AN31" s="75">
        <f>AN9+AN15+AN18+AN19+AN23</f>
        <v>100</v>
      </c>
      <c r="AR31" s="75">
        <f>AR9+AR15+AR18+AR19+AR23</f>
        <v>100</v>
      </c>
      <c r="AV31" s="75">
        <f>AV9+AV15+AV18+AV19+AV23</f>
        <v>100</v>
      </c>
    </row>
    <row r="32" spans="1:48" ht="20.25" x14ac:dyDescent="0.3">
      <c r="A32" s="88"/>
      <c r="B32" s="93" t="s">
        <v>124</v>
      </c>
      <c r="C32" s="93"/>
      <c r="D32" s="94"/>
      <c r="E32" s="94"/>
      <c r="G32" s="94"/>
      <c r="H32" s="94"/>
      <c r="I32" s="94"/>
      <c r="J32" s="94"/>
      <c r="K32" s="94"/>
      <c r="L32" s="94"/>
      <c r="N32" s="94"/>
      <c r="O32" s="94"/>
      <c r="P32" s="94"/>
      <c r="R32" s="94"/>
      <c r="AD32" s="3"/>
      <c r="AE32" s="3"/>
      <c r="AF32" s="3"/>
      <c r="AG32" s="3"/>
      <c r="AH32" s="3"/>
      <c r="AI32" s="3"/>
      <c r="AJ32" s="3"/>
      <c r="AK32" s="3"/>
    </row>
    <row r="33" spans="1:37" ht="20.25" customHeight="1" x14ac:dyDescent="0.3">
      <c r="A33" s="102">
        <v>1</v>
      </c>
      <c r="B33" s="332" t="s">
        <v>126</v>
      </c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94"/>
      <c r="P33" s="94"/>
      <c r="R33" s="94"/>
      <c r="AD33" s="3"/>
      <c r="AE33" s="3"/>
      <c r="AF33" s="3"/>
      <c r="AG33" s="3"/>
      <c r="AH33" s="3"/>
      <c r="AI33" s="3"/>
      <c r="AJ33" s="3"/>
      <c r="AK33" s="3"/>
    </row>
    <row r="34" spans="1:37" ht="20.25" customHeight="1" x14ac:dyDescent="0.3">
      <c r="A34" s="102">
        <v>2</v>
      </c>
      <c r="B34" s="332" t="s">
        <v>127</v>
      </c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94"/>
      <c r="P34" s="94"/>
      <c r="R34" s="94"/>
      <c r="AD34" s="3"/>
      <c r="AE34" s="3"/>
      <c r="AF34" s="3"/>
      <c r="AG34" s="3"/>
      <c r="AH34" s="3"/>
      <c r="AI34" s="3"/>
      <c r="AJ34" s="3"/>
      <c r="AK34" s="3"/>
    </row>
    <row r="35" spans="1:37" s="99" customFormat="1" ht="21" customHeight="1" x14ac:dyDescent="0.35">
      <c r="A35" s="102">
        <v>3</v>
      </c>
      <c r="B35" s="332" t="s">
        <v>128</v>
      </c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97"/>
      <c r="P35" s="97"/>
      <c r="Q35" s="98"/>
      <c r="R35" s="97"/>
      <c r="U35" s="98"/>
      <c r="Y35" s="98"/>
      <c r="AC35" s="98"/>
      <c r="AD35" s="100"/>
      <c r="AE35" s="100"/>
      <c r="AF35" s="100"/>
      <c r="AG35" s="100"/>
      <c r="AH35" s="100"/>
      <c r="AI35" s="100"/>
      <c r="AJ35" s="100"/>
      <c r="AK35" s="100"/>
    </row>
    <row r="36" spans="1:37" s="99" customFormat="1" ht="21" customHeight="1" x14ac:dyDescent="0.35">
      <c r="A36" s="102">
        <v>4</v>
      </c>
      <c r="B36" s="332" t="s">
        <v>129</v>
      </c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97"/>
      <c r="P36" s="97"/>
      <c r="Q36" s="98"/>
      <c r="R36" s="97"/>
      <c r="U36" s="98"/>
      <c r="Y36" s="98"/>
      <c r="AC36" s="98"/>
      <c r="AD36" s="100"/>
      <c r="AE36" s="100"/>
      <c r="AF36" s="100"/>
      <c r="AG36" s="100"/>
      <c r="AH36" s="100"/>
      <c r="AI36" s="100"/>
      <c r="AJ36" s="100"/>
      <c r="AK36" s="100"/>
    </row>
    <row r="37" spans="1:37" s="99" customFormat="1" ht="21" customHeight="1" x14ac:dyDescent="0.35">
      <c r="A37" s="102">
        <v>5</v>
      </c>
      <c r="B37" s="332" t="s">
        <v>130</v>
      </c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97"/>
      <c r="P37" s="97"/>
      <c r="Q37" s="98"/>
      <c r="R37" s="97"/>
      <c r="U37" s="98"/>
      <c r="Y37" s="98"/>
      <c r="AC37" s="98"/>
      <c r="AD37" s="100"/>
      <c r="AE37" s="100"/>
      <c r="AF37" s="100"/>
      <c r="AG37" s="100"/>
      <c r="AH37" s="100"/>
      <c r="AI37" s="100"/>
      <c r="AJ37" s="100"/>
      <c r="AK37" s="100"/>
    </row>
    <row r="38" spans="1:37" s="99" customFormat="1" ht="21" customHeight="1" x14ac:dyDescent="0.35">
      <c r="A38" s="102">
        <v>6</v>
      </c>
      <c r="B38" s="332" t="s">
        <v>136</v>
      </c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97"/>
      <c r="P38" s="97"/>
      <c r="Q38" s="98"/>
      <c r="R38" s="97"/>
      <c r="U38" s="98"/>
      <c r="Y38" s="98"/>
      <c r="AC38" s="98"/>
      <c r="AD38" s="100"/>
      <c r="AE38" s="100"/>
      <c r="AF38" s="100"/>
      <c r="AG38" s="100"/>
      <c r="AH38" s="100"/>
      <c r="AI38" s="100"/>
      <c r="AJ38" s="100"/>
      <c r="AK38" s="100"/>
    </row>
    <row r="39" spans="1:37" s="99" customFormat="1" ht="21" x14ac:dyDescent="0.35">
      <c r="A39" s="100"/>
      <c r="B39" s="97"/>
      <c r="C39" s="97"/>
      <c r="D39" s="97"/>
      <c r="E39" s="97"/>
      <c r="F39" s="123"/>
      <c r="G39" s="97"/>
      <c r="H39" s="97"/>
      <c r="I39" s="97"/>
      <c r="J39" s="97"/>
      <c r="K39" s="97"/>
      <c r="L39" s="97"/>
      <c r="M39" s="98"/>
      <c r="N39" s="97"/>
      <c r="O39" s="97"/>
      <c r="P39" s="97"/>
      <c r="Q39" s="98"/>
      <c r="R39" s="97"/>
      <c r="U39" s="98"/>
      <c r="Y39" s="98"/>
      <c r="AC39" s="98"/>
      <c r="AD39" s="100"/>
      <c r="AE39" s="100"/>
      <c r="AF39" s="100"/>
      <c r="AG39" s="100"/>
      <c r="AH39" s="100"/>
      <c r="AI39" s="100"/>
      <c r="AJ39" s="100"/>
      <c r="AK39" s="100"/>
    </row>
    <row r="40" spans="1:37" s="99" customFormat="1" ht="21" x14ac:dyDescent="0.35">
      <c r="A40" s="124"/>
      <c r="B40" s="123"/>
      <c r="C40" s="123"/>
      <c r="D40" s="123"/>
      <c r="E40" s="123"/>
      <c r="F40" s="97"/>
      <c r="G40" s="123"/>
      <c r="H40" s="123"/>
      <c r="I40" s="123"/>
      <c r="J40" s="123"/>
      <c r="K40" s="123"/>
      <c r="L40" s="123"/>
      <c r="M40" s="125"/>
      <c r="N40" s="97"/>
      <c r="O40" s="97"/>
      <c r="P40" s="97"/>
      <c r="Q40" s="98"/>
      <c r="R40" s="97"/>
      <c r="U40" s="98"/>
      <c r="Y40" s="98"/>
      <c r="AC40" s="98"/>
      <c r="AD40" s="100"/>
      <c r="AE40" s="100"/>
      <c r="AF40" s="100"/>
      <c r="AG40" s="100"/>
      <c r="AH40" s="100"/>
      <c r="AI40" s="100"/>
      <c r="AJ40" s="100"/>
      <c r="AK40" s="100"/>
    </row>
    <row r="41" spans="1:37" s="99" customFormat="1" ht="21" x14ac:dyDescent="0.35">
      <c r="A41" s="100"/>
      <c r="B41" s="97"/>
      <c r="C41" s="97"/>
      <c r="D41" s="97"/>
      <c r="E41" s="97"/>
      <c r="F41" s="123"/>
      <c r="G41" s="97"/>
      <c r="H41" s="97"/>
      <c r="I41" s="97"/>
      <c r="J41" s="97"/>
      <c r="K41" s="97"/>
      <c r="L41" s="97"/>
      <c r="M41" s="98"/>
      <c r="N41" s="97"/>
      <c r="O41" s="97"/>
      <c r="P41" s="97"/>
      <c r="Q41" s="98"/>
      <c r="R41" s="97"/>
      <c r="U41" s="98"/>
      <c r="Y41" s="98"/>
      <c r="AC41" s="98"/>
      <c r="AD41" s="100"/>
      <c r="AE41" s="100"/>
      <c r="AF41" s="100"/>
      <c r="AG41" s="100"/>
      <c r="AH41" s="100"/>
      <c r="AI41" s="100"/>
      <c r="AJ41" s="100"/>
      <c r="AK41" s="100"/>
    </row>
    <row r="42" spans="1:37" s="89" customFormat="1" ht="21" x14ac:dyDescent="0.35">
      <c r="A42" s="102"/>
      <c r="B42" s="96"/>
      <c r="C42" s="96"/>
      <c r="D42" s="96"/>
      <c r="E42" s="96"/>
      <c r="F42" s="97"/>
      <c r="G42" s="96"/>
      <c r="H42" s="96"/>
      <c r="I42" s="96"/>
      <c r="J42" s="96"/>
      <c r="K42" s="96"/>
      <c r="L42" s="96"/>
      <c r="M42" s="101"/>
      <c r="N42" s="96"/>
      <c r="O42" s="96"/>
      <c r="P42" s="96"/>
      <c r="Q42" s="101"/>
      <c r="R42" s="96"/>
      <c r="U42" s="101"/>
      <c r="Y42" s="101"/>
      <c r="AC42" s="101"/>
    </row>
    <row r="43" spans="1:37" s="89" customFormat="1" ht="20.25" x14ac:dyDescent="0.3">
      <c r="A43" s="102"/>
      <c r="F43" s="96"/>
      <c r="M43" s="101"/>
      <c r="Q43" s="101"/>
      <c r="U43" s="101"/>
      <c r="Y43" s="101"/>
      <c r="AC43" s="101"/>
    </row>
    <row r="44" spans="1:37" ht="20.25" x14ac:dyDescent="0.3">
      <c r="F44" s="89"/>
    </row>
  </sheetData>
  <mergeCells count="96">
    <mergeCell ref="B36:N36"/>
    <mergeCell ref="B37:N37"/>
    <mergeCell ref="B38:N38"/>
    <mergeCell ref="X29:X30"/>
    <mergeCell ref="AB29:AB30"/>
    <mergeCell ref="AF29:AF30"/>
    <mergeCell ref="B33:N33"/>
    <mergeCell ref="B34:N34"/>
    <mergeCell ref="B35:N35"/>
    <mergeCell ref="T23:T28"/>
    <mergeCell ref="X23:X28"/>
    <mergeCell ref="AB23:AB28"/>
    <mergeCell ref="AF23:AF28"/>
    <mergeCell ref="B29:B30"/>
    <mergeCell ref="C29:C30"/>
    <mergeCell ref="I29:I30"/>
    <mergeCell ref="L29:L30"/>
    <mergeCell ref="P29:P30"/>
    <mergeCell ref="T29:T30"/>
    <mergeCell ref="T19:T22"/>
    <mergeCell ref="X19:X22"/>
    <mergeCell ref="AB19:AB22"/>
    <mergeCell ref="AF19:AF22"/>
    <mergeCell ref="A23:A28"/>
    <mergeCell ref="B23:B28"/>
    <mergeCell ref="C23:C28"/>
    <mergeCell ref="I23:I28"/>
    <mergeCell ref="L23:L28"/>
    <mergeCell ref="P23:P28"/>
    <mergeCell ref="A19:A22"/>
    <mergeCell ref="B19:B22"/>
    <mergeCell ref="C19:C22"/>
    <mergeCell ref="I19:I22"/>
    <mergeCell ref="L19:L22"/>
    <mergeCell ref="P19:P22"/>
    <mergeCell ref="P9:P14"/>
    <mergeCell ref="T9:T14"/>
    <mergeCell ref="X9:X14"/>
    <mergeCell ref="AB9:AB14"/>
    <mergeCell ref="AF9:AF14"/>
    <mergeCell ref="P15:P17"/>
    <mergeCell ref="T15:T17"/>
    <mergeCell ref="X15:X17"/>
    <mergeCell ref="AB15:AB17"/>
    <mergeCell ref="AF15:AF17"/>
    <mergeCell ref="O7:P7"/>
    <mergeCell ref="S7:T7"/>
    <mergeCell ref="W7:X7"/>
    <mergeCell ref="AA7:AB7"/>
    <mergeCell ref="AE7:AF7"/>
    <mergeCell ref="A9:A18"/>
    <mergeCell ref="B9:B18"/>
    <mergeCell ref="C9:C18"/>
    <mergeCell ref="I9:I14"/>
    <mergeCell ref="L9:L14"/>
    <mergeCell ref="I15:I17"/>
    <mergeCell ref="L15:L17"/>
    <mergeCell ref="B3:L3"/>
    <mergeCell ref="B4:L4"/>
    <mergeCell ref="G6:I6"/>
    <mergeCell ref="J6:L6"/>
    <mergeCell ref="H7:I7"/>
    <mergeCell ref="K7:L7"/>
    <mergeCell ref="N6:P6"/>
    <mergeCell ref="R6:T6"/>
    <mergeCell ref="V6:X6"/>
    <mergeCell ref="Z6:AB6"/>
    <mergeCell ref="AD6:AF6"/>
    <mergeCell ref="AH6:AJ6"/>
    <mergeCell ref="AL6:AN6"/>
    <mergeCell ref="AP6:AR6"/>
    <mergeCell ref="AT6:AV6"/>
    <mergeCell ref="AI7:AJ7"/>
    <mergeCell ref="AM7:AN7"/>
    <mergeCell ref="AQ7:AR7"/>
    <mergeCell ref="AU7:AV7"/>
    <mergeCell ref="AJ9:AJ14"/>
    <mergeCell ref="AJ15:AJ17"/>
    <mergeCell ref="AJ19:AJ22"/>
    <mergeCell ref="AJ23:AJ28"/>
    <mergeCell ref="AJ29:AJ30"/>
    <mergeCell ref="AN9:AN14"/>
    <mergeCell ref="AN15:AN17"/>
    <mergeCell ref="AN19:AN22"/>
    <mergeCell ref="AN23:AN28"/>
    <mergeCell ref="AN29:AN30"/>
    <mergeCell ref="AR9:AR14"/>
    <mergeCell ref="AR15:AR17"/>
    <mergeCell ref="AR19:AR22"/>
    <mergeCell ref="AR23:AR28"/>
    <mergeCell ref="AR29:AR30"/>
    <mergeCell ref="AV9:AV14"/>
    <mergeCell ref="AV15:AV17"/>
    <mergeCell ref="AV19:AV22"/>
    <mergeCell ref="AV23:AV28"/>
    <mergeCell ref="AV29:AV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"/>
  <sheetViews>
    <sheetView topLeftCell="A28" workbookViewId="0">
      <selection activeCell="H7" sqref="H7"/>
    </sheetView>
  </sheetViews>
  <sheetFormatPr defaultRowHeight="15" x14ac:dyDescent="0.25"/>
  <cols>
    <col min="2" max="2" width="27.140625" customWidth="1"/>
    <col min="3" max="3" width="15.140625" customWidth="1"/>
  </cols>
  <sheetData>
    <row r="1" spans="2:3" x14ac:dyDescent="0.25">
      <c r="B1" s="177"/>
    </row>
    <row r="2" spans="2:3" x14ac:dyDescent="0.25">
      <c r="B2" s="178" t="s">
        <v>137</v>
      </c>
      <c r="C2" s="179"/>
    </row>
    <row r="3" spans="2:3" x14ac:dyDescent="0.25">
      <c r="B3" s="180"/>
      <c r="C3" s="181"/>
    </row>
    <row r="4" spans="2:3" x14ac:dyDescent="0.25">
      <c r="B4" s="182" t="s">
        <v>140</v>
      </c>
      <c r="C4" s="183">
        <v>1212224995.9243658</v>
      </c>
    </row>
    <row r="5" spans="2:3" x14ac:dyDescent="0.25">
      <c r="B5" s="184" t="s">
        <v>141</v>
      </c>
      <c r="C5" s="185">
        <v>91573323.61039041</v>
      </c>
    </row>
    <row r="6" spans="2:3" x14ac:dyDescent="0.25">
      <c r="B6" s="184" t="s">
        <v>142</v>
      </c>
      <c r="C6" s="185">
        <v>242762031.27446711</v>
      </c>
    </row>
    <row r="7" spans="2:3" x14ac:dyDescent="0.25">
      <c r="B7" s="184" t="s">
        <v>143</v>
      </c>
      <c r="C7" s="185">
        <v>322050314.37216312</v>
      </c>
    </row>
    <row r="8" spans="2:3" x14ac:dyDescent="0.25">
      <c r="B8" s="184" t="s">
        <v>144</v>
      </c>
      <c r="C8" s="185">
        <v>296834711.93229592</v>
      </c>
    </row>
    <row r="9" spans="2:3" x14ac:dyDescent="0.25">
      <c r="B9" s="184" t="s">
        <v>145</v>
      </c>
      <c r="C9" s="185">
        <v>259004614.73504913</v>
      </c>
    </row>
    <row r="10" spans="2:3" x14ac:dyDescent="0.25">
      <c r="B10" s="186"/>
      <c r="C10" s="187"/>
    </row>
    <row r="11" spans="2:3" x14ac:dyDescent="0.25">
      <c r="B11" s="182" t="s">
        <v>146</v>
      </c>
      <c r="C11" s="183">
        <v>966373043.12818134</v>
      </c>
    </row>
    <row r="12" spans="2:3" x14ac:dyDescent="0.25">
      <c r="B12" s="184" t="s">
        <v>147</v>
      </c>
      <c r="C12" s="185">
        <v>198200324.56465533</v>
      </c>
    </row>
    <row r="13" spans="2:3" x14ac:dyDescent="0.25">
      <c r="B13" s="184" t="s">
        <v>148</v>
      </c>
      <c r="C13" s="188">
        <v>201770172.4505403</v>
      </c>
    </row>
    <row r="14" spans="2:3" x14ac:dyDescent="0.25">
      <c r="B14" s="184" t="s">
        <v>149</v>
      </c>
      <c r="C14" s="185">
        <v>190177994.03431612</v>
      </c>
    </row>
    <row r="15" spans="2:3" x14ac:dyDescent="0.25">
      <c r="B15" s="184" t="s">
        <v>138</v>
      </c>
      <c r="C15" s="185">
        <v>376224552.07866967</v>
      </c>
    </row>
    <row r="16" spans="2:3" x14ac:dyDescent="0.25">
      <c r="B16" s="182"/>
      <c r="C16" s="185"/>
    </row>
    <row r="17" spans="2:3" x14ac:dyDescent="0.25">
      <c r="B17" s="186"/>
      <c r="C17" s="1"/>
    </row>
    <row r="18" spans="2:3" x14ac:dyDescent="0.25">
      <c r="B18" s="182" t="s">
        <v>150</v>
      </c>
      <c r="C18" s="183">
        <v>2230124445.2347169</v>
      </c>
    </row>
    <row r="19" spans="2:3" x14ac:dyDescent="0.25">
      <c r="B19" s="184" t="s">
        <v>151</v>
      </c>
      <c r="C19" s="185">
        <v>139910995.37511218</v>
      </c>
    </row>
    <row r="20" spans="2:3" x14ac:dyDescent="0.25">
      <c r="B20" s="184" t="s">
        <v>152</v>
      </c>
      <c r="C20" s="185">
        <v>122174811.97877604</v>
      </c>
    </row>
    <row r="21" spans="2:3" x14ac:dyDescent="0.25">
      <c r="B21" s="184" t="s">
        <v>153</v>
      </c>
      <c r="C21" s="185">
        <v>219986794.6633727</v>
      </c>
    </row>
    <row r="22" spans="2:3" x14ac:dyDescent="0.25">
      <c r="B22" s="184" t="s">
        <v>154</v>
      </c>
      <c r="C22" s="185">
        <v>397179391.82657349</v>
      </c>
    </row>
    <row r="23" spans="2:3" x14ac:dyDescent="0.25">
      <c r="B23" s="184" t="s">
        <v>155</v>
      </c>
      <c r="C23" s="185">
        <v>502511342.79909921</v>
      </c>
    </row>
    <row r="24" spans="2:3" x14ac:dyDescent="0.25">
      <c r="B24" s="184" t="s">
        <v>156</v>
      </c>
      <c r="C24" s="185">
        <v>295795090.31089842</v>
      </c>
    </row>
    <row r="25" spans="2:3" x14ac:dyDescent="0.25">
      <c r="B25" s="184" t="s">
        <v>157</v>
      </c>
      <c r="C25" s="185">
        <v>552566018.28088474</v>
      </c>
    </row>
    <row r="26" spans="2:3" x14ac:dyDescent="0.25">
      <c r="B26" s="182"/>
      <c r="C26" s="185"/>
    </row>
    <row r="27" spans="2:3" x14ac:dyDescent="0.25">
      <c r="B27" s="186"/>
    </row>
    <row r="28" spans="2:3" x14ac:dyDescent="0.25">
      <c r="B28" s="182" t="s">
        <v>158</v>
      </c>
      <c r="C28" s="183">
        <v>1350001275.1320012</v>
      </c>
    </row>
    <row r="29" spans="2:3" x14ac:dyDescent="0.25">
      <c r="B29" s="184" t="s">
        <v>159</v>
      </c>
      <c r="C29" s="185">
        <v>304500467.32560956</v>
      </c>
    </row>
    <row r="30" spans="2:3" x14ac:dyDescent="0.25">
      <c r="B30" s="184" t="s">
        <v>160</v>
      </c>
      <c r="C30" s="185">
        <v>368715683.87706184</v>
      </c>
    </row>
    <row r="31" spans="2:3" x14ac:dyDescent="0.25">
      <c r="B31" s="184" t="s">
        <v>161</v>
      </c>
      <c r="C31" s="185">
        <v>266292491.91468987</v>
      </c>
    </row>
    <row r="32" spans="2:3" x14ac:dyDescent="0.25">
      <c r="B32" s="184" t="s">
        <v>162</v>
      </c>
      <c r="C32" s="185">
        <v>410492632.01463985</v>
      </c>
    </row>
    <row r="33" spans="2:3" x14ac:dyDescent="0.25">
      <c r="B33" s="189"/>
      <c r="C33" s="1"/>
    </row>
    <row r="34" spans="2:3" x14ac:dyDescent="0.25">
      <c r="B34" s="182" t="s">
        <v>163</v>
      </c>
      <c r="C34" s="183">
        <v>1810457457.3542686</v>
      </c>
    </row>
    <row r="35" spans="2:3" x14ac:dyDescent="0.25">
      <c r="B35" s="184" t="s">
        <v>164</v>
      </c>
      <c r="C35" s="185">
        <v>277697367.30020934</v>
      </c>
    </row>
    <row r="36" spans="2:3" x14ac:dyDescent="0.25">
      <c r="B36" s="184" t="s">
        <v>165</v>
      </c>
      <c r="C36" s="185">
        <v>280806467.22267687</v>
      </c>
    </row>
    <row r="37" spans="2:3" x14ac:dyDescent="0.25">
      <c r="B37" s="184" t="s">
        <v>166</v>
      </c>
      <c r="C37" s="185">
        <v>355144862.13533509</v>
      </c>
    </row>
    <row r="38" spans="2:3" x14ac:dyDescent="0.25">
      <c r="B38" s="184" t="s">
        <v>167</v>
      </c>
      <c r="C38" s="185">
        <v>299800743.18451691</v>
      </c>
    </row>
    <row r="39" spans="2:3" x14ac:dyDescent="0.25">
      <c r="B39" s="184" t="s">
        <v>139</v>
      </c>
      <c r="C39" s="185">
        <v>597008017.5115304</v>
      </c>
    </row>
    <row r="40" spans="2:3" x14ac:dyDescent="0.25">
      <c r="B40" s="184"/>
      <c r="C40" s="185"/>
    </row>
    <row r="41" spans="2:3" x14ac:dyDescent="0.25">
      <c r="B41" s="189"/>
    </row>
    <row r="42" spans="2:3" x14ac:dyDescent="0.25">
      <c r="B42" s="182" t="s">
        <v>168</v>
      </c>
      <c r="C42" s="183">
        <v>1742106775.0482492</v>
      </c>
    </row>
    <row r="43" spans="2:3" x14ac:dyDescent="0.25">
      <c r="B43" s="184" t="s">
        <v>169</v>
      </c>
      <c r="C43" s="185">
        <v>1009604704.90126</v>
      </c>
    </row>
    <row r="44" spans="2:3" x14ac:dyDescent="0.25">
      <c r="B44" s="184" t="s">
        <v>170</v>
      </c>
      <c r="C44" s="185">
        <v>732502070.14698935</v>
      </c>
    </row>
    <row r="46" spans="2:3" x14ac:dyDescent="0.25">
      <c r="C46" s="190">
        <v>9311287991.8217831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 BUDGET </vt:lpstr>
      <vt:lpstr>PAY</vt:lpstr>
      <vt:lpstr>CALCULATOR</vt:lpstr>
      <vt:lpstr>DSM</vt:lpstr>
      <vt:lpstr>FA</vt:lpstr>
      <vt:lpstr>BUDGETS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Adebanjo</dc:creator>
  <cp:lastModifiedBy>Adeola Adebanjo</cp:lastModifiedBy>
  <dcterms:created xsi:type="dcterms:W3CDTF">2018-01-03T07:19:58Z</dcterms:created>
  <dcterms:modified xsi:type="dcterms:W3CDTF">2018-01-17T14:04:32Z</dcterms:modified>
</cp:coreProperties>
</file>