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4" r:id="rId3"/>
  </sheets>
  <definedNames>
    <definedName name="G_MA">Sheet1!#REF!</definedName>
    <definedName name="G_MATRIX">Sheet1!$B$60:$I$67</definedName>
    <definedName name="G_MATRIX1">Sheet1!$B$101:$I$108</definedName>
    <definedName name="G_MATRIX2">Sheet1!$B$137:$I$144</definedName>
    <definedName name="G_MATRIX3">Sheet1!$C$216:$J$223</definedName>
    <definedName name="g_vector">Sheet1!$A$72:$A$79</definedName>
    <definedName name="I">Sheet1!$B$50:$I$57</definedName>
    <definedName name="O">Sheet1!$B$5:$I$12</definedName>
    <definedName name="P">Sheet1!$B$17:$I$24</definedName>
    <definedName name="pi_vector">Sheet1!$C$72:$C$79</definedName>
    <definedName name="PP">Sheet1!$B$29:$I$36</definedName>
    <definedName name="Q">Sheet1!#REF!</definedName>
    <definedName name="RRE">Sheet1!#REF!</definedName>
    <definedName name="RTERT">Sheet1!#REF!</definedName>
    <definedName name="T">Sheet1!$B$5:$I$12</definedName>
    <definedName name="Total_row">Sheet1!$J$5:$J$12</definedName>
    <definedName name="TR">Sheet1!$B$40:$I$47</definedName>
    <definedName name="TR_0.1">Sheet1!$B$125:$I$132</definedName>
    <definedName name="TR_0.2">Sheet1!$B$85:$I$92</definedName>
    <definedName name="TRe">Sheet1!$C$195:$J$202</definedName>
    <definedName name="W">Sheet1!#REF!</definedName>
  </definedNames>
  <calcPr calcId="162913"/>
</workbook>
</file>

<file path=xl/calcChain.xml><?xml version="1.0" encoding="utf-8"?>
<calcChain xmlns="http://schemas.openxmlformats.org/spreadsheetml/2006/main">
  <c r="I165" i="1" l="1"/>
  <c r="B95" i="1" l="1"/>
  <c r="E85" i="1"/>
  <c r="C60" i="1"/>
  <c r="C226" i="1" l="1" a="1"/>
  <c r="C226" i="1" s="1"/>
  <c r="C206" i="1" a="1"/>
  <c r="C206" i="1" s="1"/>
  <c r="B147" i="1" a="1"/>
  <c r="B147" i="1" s="1"/>
  <c r="K165" i="1"/>
  <c r="F178" i="1" s="1"/>
  <c r="K167" i="1"/>
  <c r="E180" i="1" s="1"/>
  <c r="K166" i="1"/>
  <c r="D179" i="1" s="1"/>
  <c r="K164" i="1"/>
  <c r="D177" i="1" s="1"/>
  <c r="K163" i="1"/>
  <c r="G176" i="1" s="1"/>
  <c r="K162" i="1"/>
  <c r="G175" i="1" s="1"/>
  <c r="K161" i="1"/>
  <c r="E174" i="1" s="1"/>
  <c r="K160" i="1"/>
  <c r="G173" i="1" s="1"/>
  <c r="B101" i="1"/>
  <c r="C127" i="1"/>
  <c r="C126" i="1"/>
  <c r="I133" i="1"/>
  <c r="H133" i="1"/>
  <c r="G133" i="1"/>
  <c r="F133" i="1"/>
  <c r="B133" i="1"/>
  <c r="D128" i="1"/>
  <c r="D133" i="1" s="1"/>
  <c r="C102" i="1"/>
  <c r="D102" i="1"/>
  <c r="E102" i="1"/>
  <c r="F102" i="1"/>
  <c r="G102" i="1"/>
  <c r="H102" i="1"/>
  <c r="I102" i="1"/>
  <c r="C103" i="1"/>
  <c r="D103" i="1"/>
  <c r="E103" i="1"/>
  <c r="F103" i="1"/>
  <c r="G103" i="1"/>
  <c r="H103" i="1"/>
  <c r="I103" i="1"/>
  <c r="C104" i="1"/>
  <c r="E104" i="1"/>
  <c r="F104" i="1"/>
  <c r="G104" i="1"/>
  <c r="H104" i="1"/>
  <c r="I104" i="1"/>
  <c r="C105" i="1"/>
  <c r="D105" i="1"/>
  <c r="E105" i="1"/>
  <c r="F105" i="1"/>
  <c r="G105" i="1"/>
  <c r="H105" i="1"/>
  <c r="I105" i="1"/>
  <c r="C106" i="1"/>
  <c r="D106" i="1"/>
  <c r="E106" i="1"/>
  <c r="F106" i="1"/>
  <c r="G106" i="1"/>
  <c r="H106" i="1"/>
  <c r="I106" i="1"/>
  <c r="C107" i="1"/>
  <c r="D107" i="1"/>
  <c r="E107" i="1"/>
  <c r="F107" i="1"/>
  <c r="G107" i="1"/>
  <c r="H107" i="1"/>
  <c r="I107" i="1"/>
  <c r="I101" i="1"/>
  <c r="H101" i="1"/>
  <c r="G101" i="1"/>
  <c r="F101" i="1"/>
  <c r="D101" i="1"/>
  <c r="C101" i="1"/>
  <c r="B102" i="1"/>
  <c r="B103" i="1"/>
  <c r="B104" i="1"/>
  <c r="B105" i="1"/>
  <c r="B106" i="1"/>
  <c r="B107" i="1"/>
  <c r="B60" i="1"/>
  <c r="E125" i="1"/>
  <c r="E133" i="1" s="1"/>
  <c r="D88" i="1"/>
  <c r="D93" i="1" s="1"/>
  <c r="C93" i="1"/>
  <c r="F93" i="1"/>
  <c r="G93" i="1"/>
  <c r="H93" i="1"/>
  <c r="I93" i="1"/>
  <c r="B93" i="1"/>
  <c r="E212" i="1" l="1"/>
  <c r="H208" i="1"/>
  <c r="H206" i="1"/>
  <c r="E211" i="1"/>
  <c r="I207" i="1"/>
  <c r="J213" i="1"/>
  <c r="F210" i="1"/>
  <c r="H207" i="1"/>
  <c r="D213" i="1"/>
  <c r="H209" i="1"/>
  <c r="J206" i="1"/>
  <c r="C229" i="1"/>
  <c r="C228" i="1"/>
  <c r="C231" i="1"/>
  <c r="C227" i="1"/>
  <c r="C233" i="1"/>
  <c r="C232" i="1"/>
  <c r="C230" i="1"/>
  <c r="H174" i="1"/>
  <c r="I213" i="1"/>
  <c r="J212" i="1"/>
  <c r="J211" i="1"/>
  <c r="D211" i="1"/>
  <c r="E210" i="1"/>
  <c r="E209" i="1"/>
  <c r="F208" i="1"/>
  <c r="G174" i="1"/>
  <c r="H213" i="1"/>
  <c r="H212" i="1"/>
  <c r="I211" i="1"/>
  <c r="J210" i="1"/>
  <c r="J209" i="1"/>
  <c r="D209" i="1"/>
  <c r="E208" i="1"/>
  <c r="E207" i="1"/>
  <c r="F206" i="1"/>
  <c r="E213" i="1"/>
  <c r="F212" i="1"/>
  <c r="H211" i="1"/>
  <c r="H210" i="1"/>
  <c r="I209" i="1"/>
  <c r="J208" i="1"/>
  <c r="J207" i="1"/>
  <c r="D207" i="1"/>
  <c r="E206" i="1"/>
  <c r="C174" i="1"/>
  <c r="F213" i="1"/>
  <c r="I212" i="1"/>
  <c r="D212" i="1"/>
  <c r="F211" i="1"/>
  <c r="I210" i="1"/>
  <c r="D210" i="1"/>
  <c r="F209" i="1"/>
  <c r="I208" i="1"/>
  <c r="D208" i="1"/>
  <c r="F207" i="1"/>
  <c r="I206" i="1"/>
  <c r="D206" i="1"/>
  <c r="C133" i="1"/>
  <c r="J179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J175" i="1"/>
  <c r="D104" i="1"/>
  <c r="I175" i="1"/>
  <c r="E93" i="1"/>
  <c r="H180" i="1"/>
  <c r="G179" i="1"/>
  <c r="F175" i="1"/>
  <c r="D174" i="1"/>
  <c r="D180" i="1"/>
  <c r="C175" i="1"/>
  <c r="C179" i="1"/>
  <c r="G180" i="1"/>
  <c r="F179" i="1"/>
  <c r="D175" i="1"/>
  <c r="E175" i="1"/>
  <c r="B154" i="1"/>
  <c r="B150" i="1"/>
  <c r="B153" i="1"/>
  <c r="B149" i="1"/>
  <c r="B152" i="1"/>
  <c r="B148" i="1"/>
  <c r="B151" i="1"/>
  <c r="K168" i="1"/>
  <c r="F173" i="1"/>
  <c r="I178" i="1"/>
  <c r="E178" i="1"/>
  <c r="J176" i="1"/>
  <c r="F176" i="1"/>
  <c r="I173" i="1"/>
  <c r="E173" i="1"/>
  <c r="C177" i="1"/>
  <c r="J180" i="1"/>
  <c r="F180" i="1"/>
  <c r="I179" i="1"/>
  <c r="E179" i="1"/>
  <c r="H178" i="1"/>
  <c r="D178" i="1"/>
  <c r="F177" i="1"/>
  <c r="I176" i="1"/>
  <c r="E176" i="1"/>
  <c r="H175" i="1"/>
  <c r="J174" i="1"/>
  <c r="F174" i="1"/>
  <c r="G177" i="1"/>
  <c r="J173" i="1"/>
  <c r="C178" i="1"/>
  <c r="H177" i="1"/>
  <c r="C173" i="1"/>
  <c r="H173" i="1"/>
  <c r="C180" i="1"/>
  <c r="C176" i="1"/>
  <c r="I180" i="1"/>
  <c r="H179" i="1"/>
  <c r="G178" i="1"/>
  <c r="J177" i="1"/>
  <c r="E177" i="1"/>
  <c r="H176" i="1"/>
  <c r="D176" i="1"/>
  <c r="I174" i="1"/>
  <c r="D173" i="1"/>
  <c r="J178" i="1"/>
  <c r="I177" i="1"/>
  <c r="E63" i="1"/>
  <c r="C234" i="1" l="1"/>
  <c r="K175" i="1"/>
  <c r="K174" i="1"/>
  <c r="K177" i="1"/>
  <c r="K176" i="1"/>
  <c r="K180" i="1"/>
  <c r="K179" i="1"/>
  <c r="K178" i="1"/>
  <c r="E101" i="1"/>
  <c r="B111" i="1" s="1" a="1"/>
  <c r="B111" i="1" s="1"/>
  <c r="K173" i="1"/>
  <c r="B118" i="1" l="1"/>
  <c r="B112" i="1"/>
  <c r="B113" i="1"/>
  <c r="B115" i="1"/>
  <c r="B117" i="1"/>
  <c r="B114" i="1"/>
  <c r="B116" i="1"/>
  <c r="B155" i="1"/>
  <c r="G66" i="1"/>
  <c r="D62" i="1"/>
  <c r="D61" i="1"/>
  <c r="E61" i="1"/>
  <c r="F61" i="1"/>
  <c r="G61" i="1"/>
  <c r="H61" i="1"/>
  <c r="I61" i="1"/>
  <c r="E62" i="1"/>
  <c r="F62" i="1"/>
  <c r="G62" i="1"/>
  <c r="H62" i="1"/>
  <c r="I62" i="1"/>
  <c r="D63" i="1"/>
  <c r="F63" i="1"/>
  <c r="G63" i="1"/>
  <c r="H63" i="1"/>
  <c r="I63" i="1"/>
  <c r="D64" i="1"/>
  <c r="E64" i="1"/>
  <c r="F64" i="1"/>
  <c r="G64" i="1"/>
  <c r="H64" i="1"/>
  <c r="I64" i="1"/>
  <c r="D65" i="1"/>
  <c r="E65" i="1"/>
  <c r="F65" i="1"/>
  <c r="G65" i="1"/>
  <c r="H65" i="1"/>
  <c r="I65" i="1"/>
  <c r="D66" i="1"/>
  <c r="E66" i="1"/>
  <c r="F66" i="1"/>
  <c r="H66" i="1"/>
  <c r="I66" i="1"/>
  <c r="C61" i="1"/>
  <c r="C62" i="1"/>
  <c r="C63" i="1"/>
  <c r="C64" i="1"/>
  <c r="C65" i="1"/>
  <c r="C66" i="1"/>
  <c r="F60" i="1"/>
  <c r="D60" i="1"/>
  <c r="E60" i="1"/>
  <c r="G60" i="1"/>
  <c r="H60" i="1"/>
  <c r="I60" i="1"/>
  <c r="B65" i="1"/>
  <c r="B61" i="1"/>
  <c r="B62" i="1"/>
  <c r="B63" i="1"/>
  <c r="B64" i="1"/>
  <c r="B66" i="1"/>
  <c r="J6" i="1"/>
  <c r="G18" i="1" s="1"/>
  <c r="J7" i="1"/>
  <c r="I19" i="1" s="1"/>
  <c r="J8" i="1"/>
  <c r="H20" i="1" s="1"/>
  <c r="J9" i="1"/>
  <c r="G21" i="1" s="1"/>
  <c r="J10" i="1"/>
  <c r="F22" i="1" s="1"/>
  <c r="J11" i="1"/>
  <c r="I23" i="1" s="1"/>
  <c r="J12" i="1"/>
  <c r="H24" i="1" s="1"/>
  <c r="J5" i="1"/>
  <c r="C22" i="2" a="1"/>
  <c r="C7" i="2" a="1"/>
  <c r="J7" i="2" a="1"/>
  <c r="J22" i="2" a="1"/>
  <c r="K4" i="2"/>
  <c r="J22" i="2" l="1"/>
  <c r="M26" i="2"/>
  <c r="M30" i="2"/>
  <c r="M27" i="2"/>
  <c r="M31" i="2"/>
  <c r="M28" i="2"/>
  <c r="M32" i="2"/>
  <c r="M29" i="2"/>
  <c r="M33" i="2"/>
  <c r="J7" i="2"/>
  <c r="C7" i="2"/>
  <c r="C12" i="2"/>
  <c r="E14" i="2"/>
  <c r="G16" i="2"/>
  <c r="I18" i="2"/>
  <c r="D21" i="2"/>
  <c r="G12" i="2"/>
  <c r="I14" i="2"/>
  <c r="D17" i="2"/>
  <c r="F19" i="2"/>
  <c r="H21" i="2"/>
  <c r="I10" i="2"/>
  <c r="D13" i="2"/>
  <c r="F15" i="2"/>
  <c r="H17" i="2"/>
  <c r="C20" i="2"/>
  <c r="F11" i="2"/>
  <c r="H13" i="2"/>
  <c r="C16" i="2"/>
  <c r="E18" i="2"/>
  <c r="G20" i="2"/>
  <c r="C22" i="2"/>
  <c r="F17" i="1"/>
  <c r="C17" i="1"/>
  <c r="B119" i="1"/>
  <c r="E17" i="1"/>
  <c r="C72" i="1" a="1"/>
  <c r="C72" i="1" s="1"/>
  <c r="I17" i="1"/>
  <c r="H17" i="1"/>
  <c r="D17" i="1"/>
  <c r="G17" i="1"/>
  <c r="B17" i="1"/>
  <c r="D23" i="1"/>
  <c r="G19" i="1"/>
  <c r="D19" i="1"/>
  <c r="H23" i="1"/>
  <c r="C23" i="1"/>
  <c r="F24" i="1"/>
  <c r="G23" i="1"/>
  <c r="H19" i="1"/>
  <c r="B20" i="1"/>
  <c r="F20" i="1"/>
  <c r="B19" i="1"/>
  <c r="G24" i="1"/>
  <c r="B23" i="1"/>
  <c r="C19" i="1"/>
  <c r="F21" i="1"/>
  <c r="G20" i="1"/>
  <c r="B22" i="1"/>
  <c r="B24" i="1"/>
  <c r="C21" i="1"/>
  <c r="B18" i="1"/>
  <c r="D21" i="1"/>
  <c r="E24" i="1"/>
  <c r="E20" i="1"/>
  <c r="F23" i="1"/>
  <c r="F19" i="1"/>
  <c r="G22" i="1"/>
  <c r="H21" i="1"/>
  <c r="I24" i="1"/>
  <c r="I20" i="1"/>
  <c r="J13" i="1"/>
  <c r="E22" i="1"/>
  <c r="E18" i="1"/>
  <c r="I22" i="1"/>
  <c r="I18" i="1"/>
  <c r="C22" i="1"/>
  <c r="C18" i="1"/>
  <c r="D22" i="1"/>
  <c r="D18" i="1"/>
  <c r="E21" i="1"/>
  <c r="H22" i="1"/>
  <c r="H18" i="1"/>
  <c r="I21" i="1"/>
  <c r="B21" i="1"/>
  <c r="C24" i="1"/>
  <c r="C20" i="1"/>
  <c r="D24" i="1"/>
  <c r="D20" i="1"/>
  <c r="E23" i="1"/>
  <c r="E19" i="1"/>
  <c r="F18" i="1"/>
  <c r="M25" i="2"/>
  <c r="M24" i="2"/>
  <c r="M23" i="2"/>
  <c r="M22" i="2"/>
  <c r="L33" i="2"/>
  <c r="L32" i="2"/>
  <c r="L31" i="2"/>
  <c r="L30" i="2"/>
  <c r="L29" i="2"/>
  <c r="L28" i="2"/>
  <c r="L27" i="2"/>
  <c r="L26" i="2"/>
  <c r="L25" i="2"/>
  <c r="L24" i="2"/>
  <c r="L23" i="2"/>
  <c r="L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K33" i="2"/>
  <c r="K32" i="2"/>
  <c r="K31" i="2"/>
  <c r="K30" i="2"/>
  <c r="K29" i="2"/>
  <c r="K28" i="2"/>
  <c r="K27" i="2"/>
  <c r="K26" i="2"/>
  <c r="K25" i="2"/>
  <c r="K24" i="2"/>
  <c r="K23" i="2"/>
  <c r="K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J33" i="2"/>
  <c r="J32" i="2"/>
  <c r="J31" i="2"/>
  <c r="J30" i="2"/>
  <c r="J29" i="2"/>
  <c r="J28" i="2"/>
  <c r="J27" i="2"/>
  <c r="J26" i="2"/>
  <c r="J25" i="2"/>
  <c r="J24" i="2"/>
  <c r="J23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I33" i="2"/>
  <c r="E33" i="2"/>
  <c r="H32" i="2"/>
  <c r="D32" i="2"/>
  <c r="G31" i="2"/>
  <c r="C31" i="2"/>
  <c r="F30" i="2"/>
  <c r="I29" i="2"/>
  <c r="E29" i="2"/>
  <c r="H28" i="2"/>
  <c r="D28" i="2"/>
  <c r="G27" i="2"/>
  <c r="C27" i="2"/>
  <c r="F26" i="2"/>
  <c r="I25" i="2"/>
  <c r="E25" i="2"/>
  <c r="H24" i="2"/>
  <c r="D24" i="2"/>
  <c r="G23" i="2"/>
  <c r="C23" i="2"/>
  <c r="F22" i="2"/>
  <c r="H33" i="2"/>
  <c r="D33" i="2"/>
  <c r="G32" i="2"/>
  <c r="C32" i="2"/>
  <c r="F31" i="2"/>
  <c r="I30" i="2"/>
  <c r="E30" i="2"/>
  <c r="H29" i="2"/>
  <c r="D29" i="2"/>
  <c r="G28" i="2"/>
  <c r="C28" i="2"/>
  <c r="F27" i="2"/>
  <c r="I26" i="2"/>
  <c r="E26" i="2"/>
  <c r="H25" i="2"/>
  <c r="D25" i="2"/>
  <c r="G24" i="2"/>
  <c r="C24" i="2"/>
  <c r="F23" i="2"/>
  <c r="I22" i="2"/>
  <c r="E22" i="2"/>
  <c r="G33" i="2"/>
  <c r="C33" i="2"/>
  <c r="F32" i="2"/>
  <c r="I31" i="2"/>
  <c r="E31" i="2"/>
  <c r="H30" i="2"/>
  <c r="D30" i="2"/>
  <c r="G29" i="2"/>
  <c r="C29" i="2"/>
  <c r="F28" i="2"/>
  <c r="I27" i="2"/>
  <c r="E27" i="2"/>
  <c r="H26" i="2"/>
  <c r="D26" i="2"/>
  <c r="G25" i="2"/>
  <c r="C25" i="2"/>
  <c r="F24" i="2"/>
  <c r="I23" i="2"/>
  <c r="E23" i="2"/>
  <c r="H22" i="2"/>
  <c r="D22" i="2"/>
  <c r="F33" i="2"/>
  <c r="I32" i="2"/>
  <c r="E32" i="2"/>
  <c r="H31" i="2"/>
  <c r="D31" i="2"/>
  <c r="G30" i="2"/>
  <c r="C30" i="2"/>
  <c r="F29" i="2"/>
  <c r="I28" i="2"/>
  <c r="E28" i="2"/>
  <c r="H27" i="2"/>
  <c r="D27" i="2"/>
  <c r="G26" i="2"/>
  <c r="C26" i="2"/>
  <c r="F25" i="2"/>
  <c r="I24" i="2"/>
  <c r="E24" i="2"/>
  <c r="H23" i="2"/>
  <c r="D23" i="2"/>
  <c r="G22" i="2"/>
  <c r="E10" i="2"/>
  <c r="H9" i="2"/>
  <c r="D9" i="2"/>
  <c r="G8" i="2"/>
  <c r="C8" i="2"/>
  <c r="F7" i="2"/>
  <c r="G21" i="2"/>
  <c r="C21" i="2"/>
  <c r="F20" i="2"/>
  <c r="I19" i="2"/>
  <c r="E19" i="2"/>
  <c r="H18" i="2"/>
  <c r="D18" i="2"/>
  <c r="G17" i="2"/>
  <c r="C17" i="2"/>
  <c r="F16" i="2"/>
  <c r="I15" i="2"/>
  <c r="E15" i="2"/>
  <c r="H14" i="2"/>
  <c r="D14" i="2"/>
  <c r="G13" i="2"/>
  <c r="C13" i="2"/>
  <c r="F12" i="2"/>
  <c r="I11" i="2"/>
  <c r="E11" i="2"/>
  <c r="H10" i="2"/>
  <c r="D10" i="2"/>
  <c r="G9" i="2"/>
  <c r="C9" i="2"/>
  <c r="F8" i="2"/>
  <c r="I7" i="2"/>
  <c r="E7" i="2"/>
  <c r="F21" i="2"/>
  <c r="I20" i="2"/>
  <c r="E20" i="2"/>
  <c r="H19" i="2"/>
  <c r="D19" i="2"/>
  <c r="G18" i="2"/>
  <c r="C18" i="2"/>
  <c r="F17" i="2"/>
  <c r="I16" i="2"/>
  <c r="E16" i="2"/>
  <c r="H15" i="2"/>
  <c r="D15" i="2"/>
  <c r="G14" i="2"/>
  <c r="C14" i="2"/>
  <c r="F13" i="2"/>
  <c r="I12" i="2"/>
  <c r="E12" i="2"/>
  <c r="H11" i="2"/>
  <c r="D11" i="2"/>
  <c r="G10" i="2"/>
  <c r="C10" i="2"/>
  <c r="F9" i="2"/>
  <c r="I8" i="2"/>
  <c r="E8" i="2"/>
  <c r="H7" i="2"/>
  <c r="D7" i="2"/>
  <c r="I21" i="2"/>
  <c r="E21" i="2"/>
  <c r="H20" i="2"/>
  <c r="D20" i="2"/>
  <c r="G19" i="2"/>
  <c r="C19" i="2"/>
  <c r="F18" i="2"/>
  <c r="I17" i="2"/>
  <c r="E17" i="2"/>
  <c r="H16" i="2"/>
  <c r="D16" i="2"/>
  <c r="G15" i="2"/>
  <c r="C15" i="2"/>
  <c r="F14" i="2"/>
  <c r="I13" i="2"/>
  <c r="E13" i="2"/>
  <c r="H12" i="2"/>
  <c r="D12" i="2"/>
  <c r="G11" i="2"/>
  <c r="C11" i="2"/>
  <c r="F10" i="2"/>
  <c r="I9" i="2"/>
  <c r="E9" i="2"/>
  <c r="H8" i="2"/>
  <c r="D8" i="2"/>
  <c r="G7" i="2"/>
  <c r="E113" i="1" l="1"/>
  <c r="E117" i="1"/>
  <c r="E150" i="1"/>
  <c r="E154" i="1"/>
  <c r="F229" i="1"/>
  <c r="F233" i="1"/>
  <c r="E114" i="1"/>
  <c r="E118" i="1"/>
  <c r="E151" i="1"/>
  <c r="E155" i="1"/>
  <c r="F230" i="1"/>
  <c r="F234" i="1"/>
  <c r="F232" i="1"/>
  <c r="F72" i="1"/>
  <c r="E115" i="1"/>
  <c r="E111" i="1"/>
  <c r="E152" i="1"/>
  <c r="E148" i="1"/>
  <c r="F231" i="1"/>
  <c r="F227" i="1"/>
  <c r="E112" i="1"/>
  <c r="E116" i="1"/>
  <c r="E149" i="1"/>
  <c r="E153" i="1"/>
  <c r="F228" i="1"/>
  <c r="C76" i="1"/>
  <c r="F76" i="1" s="1"/>
  <c r="C77" i="1"/>
  <c r="F77" i="1" s="1"/>
  <c r="C74" i="1"/>
  <c r="F74" i="1" s="1"/>
  <c r="C75" i="1"/>
  <c r="C79" i="1"/>
  <c r="F79" i="1" s="1"/>
  <c r="C73" i="1"/>
  <c r="F73" i="1" s="1"/>
  <c r="C78" i="1"/>
  <c r="F78" i="1" s="1"/>
  <c r="J17" i="1"/>
  <c r="J19" i="1"/>
  <c r="J20" i="1"/>
  <c r="J23" i="1"/>
  <c r="J21" i="1"/>
  <c r="J24" i="1"/>
  <c r="J22" i="1"/>
  <c r="J18" i="1"/>
  <c r="C80" i="1" l="1"/>
  <c r="F75" i="1"/>
</calcChain>
</file>

<file path=xl/sharedStrings.xml><?xml version="1.0" encoding="utf-8"?>
<sst xmlns="http://schemas.openxmlformats.org/spreadsheetml/2006/main" count="58" uniqueCount="39">
  <si>
    <t>Total</t>
  </si>
  <si>
    <t>Transpose of Percentages Matrix</t>
  </si>
  <si>
    <t>NtRandPoisson(1,H$8,0,RAND()*2147483647,RAND()*2147483647)</t>
  </si>
  <si>
    <t>I copy and pasted Percentage matrix as value matrix to be able to do matix multiplication</t>
  </si>
  <si>
    <t>g_vector</t>
  </si>
  <si>
    <t>Total_all_camps =</t>
  </si>
  <si>
    <t>pi values</t>
  </si>
  <si>
    <t>Sum of pi values =</t>
  </si>
  <si>
    <t>camp</t>
  </si>
  <si>
    <t>long run number of terrorists</t>
  </si>
  <si>
    <t>answer b</t>
  </si>
  <si>
    <t>answer c</t>
  </si>
  <si>
    <t>difference between current p33 and 0.20, I need to add this value to camp 0 to make row=1</t>
  </si>
  <si>
    <t>I named new matrix as (TR_0.2) and subtract from ıdentity matrix (I)</t>
  </si>
  <si>
    <t>pi_values</t>
  </si>
  <si>
    <t>answer d</t>
  </si>
  <si>
    <t>TR_0.1 - I = G_MATRIX2</t>
  </si>
  <si>
    <t>answer e</t>
  </si>
  <si>
    <t>Percentage Matrix</t>
  </si>
  <si>
    <t>I pasted Percentage Matrix as values</t>
  </si>
  <si>
    <t>Transpose of Percentage matrix (TRe)</t>
  </si>
  <si>
    <t>TRe - I =G_MATRIX3</t>
  </si>
  <si>
    <t>Paste G_MATRIX3 as values</t>
  </si>
  <si>
    <t>answer f</t>
  </si>
  <si>
    <t>According to all updates camp 7 will have highest number of terrorist so I recommend camp 7</t>
  </si>
  <si>
    <t>MURAT YALCIN</t>
  </si>
  <si>
    <t>Original matrix</t>
  </si>
  <si>
    <t>I divided all numbers with total of each row</t>
  </si>
  <si>
    <r>
      <rPr>
        <b/>
        <sz val="12"/>
        <color rgb="FFFF0000"/>
        <rFont val="Calibri"/>
        <family val="2"/>
        <scheme val="minor"/>
      </rPr>
      <t>answer a)</t>
    </r>
    <r>
      <rPr>
        <sz val="12"/>
        <color theme="1"/>
        <rFont val="Calibri"/>
        <family val="2"/>
        <scheme val="minor"/>
      </rPr>
      <t xml:space="preserve">  Percentages of Terrorist Movement</t>
    </r>
  </si>
  <si>
    <t>Since I have total of rows all equal to 1, I can say this matrix is correct</t>
  </si>
  <si>
    <t>Identity Matrix named (I)  for the rest of the questions I will use (I) to do calculations</t>
  </si>
  <si>
    <t>Percentage(TR) - Identity matrix = named  (G_MATRIX)</t>
  </si>
  <si>
    <t>To get actual number of terrorist in the long run, we need to multiply Total numbers of terrorist in all camps with pi values (pi_vector)</t>
  </si>
  <si>
    <t>color of cells</t>
  </si>
  <si>
    <t xml:space="preserve">            To see all calculations you need to click on </t>
  </si>
  <si>
    <t>TR_0.2 - I = named (G_MATRIX1)</t>
  </si>
  <si>
    <t>To have totals of percentages equal 1, I added 0.1 to camp 1 and subtract 0.1 from camp 2</t>
  </si>
  <si>
    <t>I subtracted 10% of camp 5 and did the same calculations</t>
  </si>
  <si>
    <t>MARKOV CHAINS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</si>
</sst>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</cellStyleXfs>
  <cellXfs count="15">
    <xf numFmtId="0" fontId="0" fillId="0" borderId="0" xfId="0"/>
    <xf numFmtId="0" fontId="1" fillId="2" borderId="0" xfId="1"/>
    <xf numFmtId="0" fontId="2" fillId="3" borderId="1" xfId="2"/>
    <xf numFmtId="0" fontId="2" fillId="3" borderId="0" xfId="2" applyBorder="1"/>
    <xf numFmtId="0" fontId="2" fillId="3" borderId="3" xfId="2" applyBorder="1"/>
    <xf numFmtId="0" fontId="2" fillId="3" borderId="2" xfId="2" applyBorder="1"/>
    <xf numFmtId="0" fontId="3" fillId="4" borderId="0" xfId="3"/>
    <xf numFmtId="0" fontId="4" fillId="5" borderId="0" xfId="4"/>
    <xf numFmtId="0" fontId="6" fillId="0" borderId="0" xfId="0" applyFont="1"/>
    <xf numFmtId="0" fontId="5" fillId="6" borderId="0" xfId="5"/>
    <xf numFmtId="0" fontId="5" fillId="6" borderId="1" xfId="5" applyBorder="1"/>
    <xf numFmtId="0" fontId="4" fillId="7" borderId="0" xfId="6"/>
    <xf numFmtId="0" fontId="4" fillId="7" borderId="1" xfId="6" applyBorder="1"/>
    <xf numFmtId="0" fontId="7" fillId="0" borderId="0" xfId="0" applyFont="1"/>
    <xf numFmtId="0" fontId="8" fillId="0" borderId="0" xfId="0" applyFont="1"/>
  </cellXfs>
  <cellStyles count="7">
    <cellStyle name="60% - Accent3" xfId="6" builtinId="40"/>
    <cellStyle name="Accent2" xfId="4" builtinId="33"/>
    <cellStyle name="Bad" xfId="5" builtinId="27"/>
    <cellStyle name="Calculation" xfId="2" builtinId="22"/>
    <cellStyle name="Good" xfId="3" builtinId="26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7"/>
  <sheetViews>
    <sheetView tabSelected="1" zoomScale="115" zoomScaleNormal="115" workbookViewId="0">
      <selection activeCell="K3" sqref="K3"/>
    </sheetView>
  </sheetViews>
  <sheetFormatPr defaultRowHeight="15" x14ac:dyDescent="0.25"/>
  <cols>
    <col min="2" max="2" width="12.28515625" customWidth="1"/>
    <col min="3" max="3" width="12" bestFit="1" customWidth="1"/>
    <col min="11" max="11" width="7.28515625" customWidth="1"/>
    <col min="12" max="12" width="7.7109375" customWidth="1"/>
  </cols>
  <sheetData>
    <row r="1" spans="1:10" ht="15.75" x14ac:dyDescent="0.25">
      <c r="A1" s="13" t="s">
        <v>25</v>
      </c>
      <c r="B1" s="13"/>
      <c r="C1" s="13" t="s">
        <v>38</v>
      </c>
    </row>
    <row r="2" spans="1:10" ht="15.75" x14ac:dyDescent="0.25">
      <c r="A2" s="13"/>
      <c r="B2" s="13"/>
      <c r="C2" s="13"/>
    </row>
    <row r="3" spans="1:10" x14ac:dyDescent="0.25">
      <c r="A3" t="s">
        <v>26</v>
      </c>
    </row>
    <row r="4" spans="1:10" x14ac:dyDescent="0.25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 t="s">
        <v>0</v>
      </c>
    </row>
    <row r="5" spans="1:10" x14ac:dyDescent="0.25">
      <c r="A5" s="1">
        <v>0</v>
      </c>
      <c r="B5">
        <v>0</v>
      </c>
      <c r="C5">
        <v>1840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f>SUM(B5:I5)</f>
        <v>1840</v>
      </c>
    </row>
    <row r="6" spans="1:10" x14ac:dyDescent="0.25">
      <c r="A6" s="1">
        <v>1</v>
      </c>
      <c r="B6">
        <v>150</v>
      </c>
      <c r="C6">
        <v>400</v>
      </c>
      <c r="D6">
        <v>1015</v>
      </c>
      <c r="E6">
        <v>0</v>
      </c>
      <c r="F6">
        <v>0</v>
      </c>
      <c r="G6">
        <v>0</v>
      </c>
      <c r="H6">
        <v>0</v>
      </c>
      <c r="I6">
        <v>0</v>
      </c>
      <c r="J6">
        <f t="shared" ref="J6:J12" si="0">SUM(B6:I6)</f>
        <v>1565</v>
      </c>
    </row>
    <row r="7" spans="1:10" x14ac:dyDescent="0.25">
      <c r="A7" s="1">
        <v>2</v>
      </c>
      <c r="B7">
        <v>318</v>
      </c>
      <c r="C7">
        <v>0</v>
      </c>
      <c r="D7">
        <v>110</v>
      </c>
      <c r="E7">
        <v>1913</v>
      </c>
      <c r="F7">
        <v>0</v>
      </c>
      <c r="G7">
        <v>0</v>
      </c>
      <c r="H7">
        <v>0</v>
      </c>
      <c r="I7">
        <v>0</v>
      </c>
      <c r="J7">
        <f t="shared" si="0"/>
        <v>2341</v>
      </c>
    </row>
    <row r="8" spans="1:10" x14ac:dyDescent="0.25">
      <c r="A8" s="1">
        <v>3</v>
      </c>
      <c r="B8">
        <v>534</v>
      </c>
      <c r="C8">
        <v>0</v>
      </c>
      <c r="D8">
        <v>0</v>
      </c>
      <c r="E8">
        <v>472</v>
      </c>
      <c r="F8">
        <v>1252</v>
      </c>
      <c r="G8">
        <v>0</v>
      </c>
      <c r="H8">
        <v>0</v>
      </c>
      <c r="I8">
        <v>0</v>
      </c>
      <c r="J8">
        <f t="shared" si="0"/>
        <v>2258</v>
      </c>
    </row>
    <row r="9" spans="1:10" x14ac:dyDescent="0.25">
      <c r="A9" s="1">
        <v>4</v>
      </c>
      <c r="B9">
        <v>186</v>
      </c>
      <c r="C9">
        <v>0</v>
      </c>
      <c r="D9">
        <v>0</v>
      </c>
      <c r="E9">
        <v>0</v>
      </c>
      <c r="F9">
        <v>263</v>
      </c>
      <c r="G9">
        <v>414</v>
      </c>
      <c r="H9">
        <v>0</v>
      </c>
      <c r="I9">
        <v>0</v>
      </c>
      <c r="J9">
        <f t="shared" si="0"/>
        <v>863</v>
      </c>
    </row>
    <row r="10" spans="1:10" x14ac:dyDescent="0.25">
      <c r="A10" s="1">
        <v>5</v>
      </c>
      <c r="B10">
        <v>163</v>
      </c>
      <c r="C10">
        <v>0</v>
      </c>
      <c r="D10">
        <v>0</v>
      </c>
      <c r="E10">
        <v>0</v>
      </c>
      <c r="F10">
        <v>0</v>
      </c>
      <c r="G10">
        <v>456</v>
      </c>
      <c r="H10">
        <v>254</v>
      </c>
      <c r="I10">
        <v>0</v>
      </c>
      <c r="J10">
        <f t="shared" si="0"/>
        <v>873</v>
      </c>
    </row>
    <row r="11" spans="1:10" x14ac:dyDescent="0.25">
      <c r="A11" s="1">
        <v>6</v>
      </c>
      <c r="B11">
        <v>83</v>
      </c>
      <c r="C11">
        <v>0</v>
      </c>
      <c r="D11">
        <v>0</v>
      </c>
      <c r="E11">
        <v>0</v>
      </c>
      <c r="F11">
        <v>0</v>
      </c>
      <c r="G11">
        <v>0</v>
      </c>
      <c r="H11">
        <v>88</v>
      </c>
      <c r="I11">
        <v>212</v>
      </c>
      <c r="J11">
        <f t="shared" si="0"/>
        <v>383</v>
      </c>
    </row>
    <row r="12" spans="1:10" x14ac:dyDescent="0.25">
      <c r="A12" s="1">
        <v>7</v>
      </c>
      <c r="B12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412</v>
      </c>
      <c r="J12">
        <f t="shared" si="0"/>
        <v>454</v>
      </c>
    </row>
    <row r="13" spans="1:10" x14ac:dyDescent="0.25">
      <c r="H13" t="s">
        <v>5</v>
      </c>
      <c r="J13">
        <f>SUM(Total_row)</f>
        <v>10577</v>
      </c>
    </row>
    <row r="15" spans="1:10" ht="15.75" x14ac:dyDescent="0.25">
      <c r="B15" s="14" t="s">
        <v>28</v>
      </c>
      <c r="C15" s="14"/>
      <c r="D15" s="14"/>
      <c r="E15" s="14"/>
      <c r="F15" s="14" t="s">
        <v>27</v>
      </c>
      <c r="G15" s="14"/>
      <c r="H15" s="14"/>
      <c r="I15" s="14"/>
    </row>
    <row r="16" spans="1:10" x14ac:dyDescent="0.25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 t="s">
        <v>0</v>
      </c>
    </row>
    <row r="17" spans="1:11" x14ac:dyDescent="0.25">
      <c r="A17" s="1">
        <v>0</v>
      </c>
      <c r="B17" s="2">
        <f t="shared" ref="B17:I17" si="1">B5/$J5</f>
        <v>0</v>
      </c>
      <c r="C17" s="2">
        <f t="shared" si="1"/>
        <v>1</v>
      </c>
      <c r="D17" s="2">
        <f t="shared" si="1"/>
        <v>0</v>
      </c>
      <c r="E17" s="2">
        <f t="shared" si="1"/>
        <v>0</v>
      </c>
      <c r="F17" s="2">
        <f t="shared" si="1"/>
        <v>0</v>
      </c>
      <c r="G17" s="2">
        <f t="shared" si="1"/>
        <v>0</v>
      </c>
      <c r="H17" s="2">
        <f t="shared" si="1"/>
        <v>0</v>
      </c>
      <c r="I17" s="4">
        <f t="shared" si="1"/>
        <v>0</v>
      </c>
      <c r="J17" s="5">
        <f>SUM(B17:I17)</f>
        <v>1</v>
      </c>
    </row>
    <row r="18" spans="1:11" x14ac:dyDescent="0.25">
      <c r="A18" s="1">
        <v>1</v>
      </c>
      <c r="B18" s="2">
        <f t="shared" ref="B18:B24" si="2">B6/J6</f>
        <v>9.5846645367412137E-2</v>
      </c>
      <c r="C18" s="2">
        <f t="shared" ref="C18:I24" si="3">C6/$J6</f>
        <v>0.25559105431309903</v>
      </c>
      <c r="D18" s="2">
        <f t="shared" si="3"/>
        <v>0.6485623003194888</v>
      </c>
      <c r="E18" s="2">
        <f t="shared" si="3"/>
        <v>0</v>
      </c>
      <c r="F18" s="2">
        <f t="shared" si="3"/>
        <v>0</v>
      </c>
      <c r="G18" s="2">
        <f t="shared" si="3"/>
        <v>0</v>
      </c>
      <c r="H18" s="2">
        <f t="shared" si="3"/>
        <v>0</v>
      </c>
      <c r="I18" s="4">
        <f t="shared" si="3"/>
        <v>0</v>
      </c>
      <c r="J18" s="5">
        <f t="shared" ref="J18:J24" si="4">SUM(B18:I18)</f>
        <v>1</v>
      </c>
    </row>
    <row r="19" spans="1:11" x14ac:dyDescent="0.25">
      <c r="A19" s="1">
        <v>2</v>
      </c>
      <c r="B19" s="2">
        <f t="shared" si="2"/>
        <v>0.13583938487825717</v>
      </c>
      <c r="C19" s="2">
        <f t="shared" si="3"/>
        <v>0</v>
      </c>
      <c r="D19" s="2">
        <f t="shared" si="3"/>
        <v>4.698846646732166E-2</v>
      </c>
      <c r="E19" s="2">
        <f t="shared" si="3"/>
        <v>0.81717214865442123</v>
      </c>
      <c r="F19" s="2">
        <f t="shared" si="3"/>
        <v>0</v>
      </c>
      <c r="G19" s="2">
        <f t="shared" si="3"/>
        <v>0</v>
      </c>
      <c r="H19" s="2">
        <f t="shared" si="3"/>
        <v>0</v>
      </c>
      <c r="I19" s="4">
        <f t="shared" si="3"/>
        <v>0</v>
      </c>
      <c r="J19" s="5">
        <f t="shared" si="4"/>
        <v>1</v>
      </c>
    </row>
    <row r="20" spans="1:11" x14ac:dyDescent="0.25">
      <c r="A20" s="1">
        <v>3</v>
      </c>
      <c r="B20" s="2">
        <f t="shared" si="2"/>
        <v>0.23649247121346323</v>
      </c>
      <c r="C20" s="2">
        <f t="shared" si="3"/>
        <v>0</v>
      </c>
      <c r="D20" s="2">
        <f t="shared" si="3"/>
        <v>0</v>
      </c>
      <c r="E20" s="2">
        <f t="shared" si="3"/>
        <v>0.20903454384410983</v>
      </c>
      <c r="F20" s="2">
        <f t="shared" si="3"/>
        <v>0.55447298494242692</v>
      </c>
      <c r="G20" s="2">
        <f t="shared" si="3"/>
        <v>0</v>
      </c>
      <c r="H20" s="2">
        <f t="shared" si="3"/>
        <v>0</v>
      </c>
      <c r="I20" s="4">
        <f t="shared" si="3"/>
        <v>0</v>
      </c>
      <c r="J20" s="5">
        <f t="shared" si="4"/>
        <v>1</v>
      </c>
    </row>
    <row r="21" spans="1:11" x14ac:dyDescent="0.25">
      <c r="A21" s="1">
        <v>4</v>
      </c>
      <c r="B21" s="2">
        <f t="shared" si="2"/>
        <v>0.21552723059096177</v>
      </c>
      <c r="C21" s="2">
        <f t="shared" si="3"/>
        <v>0</v>
      </c>
      <c r="D21" s="2">
        <f t="shared" si="3"/>
        <v>0</v>
      </c>
      <c r="E21" s="2">
        <f t="shared" si="3"/>
        <v>0</v>
      </c>
      <c r="F21" s="2">
        <f t="shared" si="3"/>
        <v>0.30475086906141369</v>
      </c>
      <c r="G21" s="2">
        <f t="shared" si="3"/>
        <v>0.47972190034762457</v>
      </c>
      <c r="H21" s="2">
        <f t="shared" si="3"/>
        <v>0</v>
      </c>
      <c r="I21" s="4">
        <f t="shared" si="3"/>
        <v>0</v>
      </c>
      <c r="J21" s="5">
        <f t="shared" si="4"/>
        <v>1</v>
      </c>
    </row>
    <row r="22" spans="1:11" x14ac:dyDescent="0.25">
      <c r="A22" s="1">
        <v>5</v>
      </c>
      <c r="B22" s="2">
        <f t="shared" si="2"/>
        <v>0.18671248568155785</v>
      </c>
      <c r="C22" s="2">
        <f t="shared" si="3"/>
        <v>0</v>
      </c>
      <c r="D22" s="2">
        <f t="shared" si="3"/>
        <v>0</v>
      </c>
      <c r="E22" s="2">
        <f t="shared" si="3"/>
        <v>0</v>
      </c>
      <c r="F22" s="2">
        <f t="shared" si="3"/>
        <v>0</v>
      </c>
      <c r="G22" s="2">
        <f t="shared" si="3"/>
        <v>0.5223367697594502</v>
      </c>
      <c r="H22" s="2">
        <f t="shared" si="3"/>
        <v>0.290950744558992</v>
      </c>
      <c r="I22" s="4">
        <f t="shared" si="3"/>
        <v>0</v>
      </c>
      <c r="J22" s="5">
        <f t="shared" si="4"/>
        <v>1</v>
      </c>
    </row>
    <row r="23" spans="1:11" x14ac:dyDescent="0.25">
      <c r="A23" s="1">
        <v>6</v>
      </c>
      <c r="B23" s="2">
        <f t="shared" si="2"/>
        <v>0.21671018276762402</v>
      </c>
      <c r="C23" s="2">
        <f t="shared" si="3"/>
        <v>0</v>
      </c>
      <c r="D23" s="2">
        <f t="shared" si="3"/>
        <v>0</v>
      </c>
      <c r="E23" s="2">
        <f t="shared" si="3"/>
        <v>0</v>
      </c>
      <c r="F23" s="2">
        <f t="shared" si="3"/>
        <v>0</v>
      </c>
      <c r="G23" s="2">
        <f t="shared" si="3"/>
        <v>0</v>
      </c>
      <c r="H23" s="2">
        <f t="shared" si="3"/>
        <v>0.2297650130548303</v>
      </c>
      <c r="I23" s="4">
        <f t="shared" si="3"/>
        <v>0.55352480417754568</v>
      </c>
      <c r="J23" s="5">
        <f t="shared" si="4"/>
        <v>1</v>
      </c>
    </row>
    <row r="24" spans="1:11" x14ac:dyDescent="0.25">
      <c r="A24" s="1">
        <v>7</v>
      </c>
      <c r="B24" s="2">
        <f t="shared" si="2"/>
        <v>9.2511013215859028E-2</v>
      </c>
      <c r="C24" s="2">
        <f t="shared" si="3"/>
        <v>0</v>
      </c>
      <c r="D24" s="2">
        <f t="shared" si="3"/>
        <v>0</v>
      </c>
      <c r="E24" s="2">
        <f t="shared" si="3"/>
        <v>0</v>
      </c>
      <c r="F24" s="2">
        <f t="shared" si="3"/>
        <v>0</v>
      </c>
      <c r="G24" s="2">
        <f t="shared" si="3"/>
        <v>0</v>
      </c>
      <c r="H24" s="2">
        <f t="shared" si="3"/>
        <v>0</v>
      </c>
      <c r="I24" s="4">
        <f t="shared" si="3"/>
        <v>0.90748898678414092</v>
      </c>
      <c r="J24" s="5">
        <f t="shared" si="4"/>
        <v>1</v>
      </c>
    </row>
    <row r="25" spans="1:11" ht="15.75" x14ac:dyDescent="0.25">
      <c r="E25" s="14" t="s">
        <v>29</v>
      </c>
      <c r="F25" s="14"/>
      <c r="G25" s="14"/>
      <c r="H25" s="14"/>
      <c r="I25" s="14"/>
      <c r="J25" s="14"/>
      <c r="K25" s="14"/>
    </row>
    <row r="26" spans="1:11" ht="15.75" x14ac:dyDescent="0.25">
      <c r="A26" s="8" t="s">
        <v>10</v>
      </c>
    </row>
    <row r="27" spans="1:11" x14ac:dyDescent="0.25">
      <c r="A27" t="s">
        <v>3</v>
      </c>
    </row>
    <row r="28" spans="1:11" x14ac:dyDescent="0.25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</row>
    <row r="29" spans="1:11" x14ac:dyDescent="0.25">
      <c r="A29" s="1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1" x14ac:dyDescent="0.25">
      <c r="A30" s="1">
        <v>1</v>
      </c>
      <c r="B30">
        <v>9.5846645367412137E-2</v>
      </c>
      <c r="C30">
        <v>0.25559105431309903</v>
      </c>
      <c r="D30">
        <v>0.6485623003194888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1" x14ac:dyDescent="0.25">
      <c r="A31" s="1">
        <v>2</v>
      </c>
      <c r="B31">
        <v>0.13583938487825717</v>
      </c>
      <c r="C31">
        <v>0</v>
      </c>
      <c r="D31">
        <v>4.698846646732166E-2</v>
      </c>
      <c r="E31">
        <v>0.81717214865442123</v>
      </c>
      <c r="F31">
        <v>0</v>
      </c>
      <c r="G31">
        <v>0</v>
      </c>
      <c r="H31">
        <v>0</v>
      </c>
      <c r="I31">
        <v>0</v>
      </c>
    </row>
    <row r="32" spans="1:11" x14ac:dyDescent="0.25">
      <c r="A32" s="1">
        <v>3</v>
      </c>
      <c r="B32">
        <v>0.23649247121346323</v>
      </c>
      <c r="C32">
        <v>0</v>
      </c>
      <c r="D32">
        <v>0</v>
      </c>
      <c r="E32">
        <v>0.20903454384410983</v>
      </c>
      <c r="F32">
        <v>0.55447298494242692</v>
      </c>
      <c r="G32">
        <v>0</v>
      </c>
      <c r="H32">
        <v>0</v>
      </c>
      <c r="I32">
        <v>0</v>
      </c>
    </row>
    <row r="33" spans="1:9" x14ac:dyDescent="0.25">
      <c r="A33" s="1">
        <v>4</v>
      </c>
      <c r="B33">
        <v>0.21552723059096177</v>
      </c>
      <c r="C33">
        <v>0</v>
      </c>
      <c r="D33">
        <v>0</v>
      </c>
      <c r="E33">
        <v>0</v>
      </c>
      <c r="F33">
        <v>0.30475086906141369</v>
      </c>
      <c r="G33">
        <v>0.47972190034762457</v>
      </c>
      <c r="H33">
        <v>0</v>
      </c>
      <c r="I33">
        <v>0</v>
      </c>
    </row>
    <row r="34" spans="1:9" x14ac:dyDescent="0.25">
      <c r="A34" s="1">
        <v>5</v>
      </c>
      <c r="B34">
        <v>0.18671248568155785</v>
      </c>
      <c r="C34">
        <v>0</v>
      </c>
      <c r="D34">
        <v>0</v>
      </c>
      <c r="E34">
        <v>0</v>
      </c>
      <c r="F34">
        <v>0</v>
      </c>
      <c r="G34">
        <v>0.5223367697594502</v>
      </c>
      <c r="H34">
        <v>0.290950744558992</v>
      </c>
      <c r="I34">
        <v>0</v>
      </c>
    </row>
    <row r="35" spans="1:9" x14ac:dyDescent="0.25">
      <c r="A35" s="1">
        <v>6</v>
      </c>
      <c r="B35">
        <v>0.21671018276762402</v>
      </c>
      <c r="C35">
        <v>0</v>
      </c>
      <c r="D35">
        <v>0</v>
      </c>
      <c r="E35">
        <v>0</v>
      </c>
      <c r="F35">
        <v>0</v>
      </c>
      <c r="G35">
        <v>0</v>
      </c>
      <c r="H35">
        <v>0.2297650130548303</v>
      </c>
      <c r="I35">
        <v>0.55352480417754568</v>
      </c>
    </row>
    <row r="36" spans="1:9" x14ac:dyDescent="0.25">
      <c r="A36" s="1">
        <v>7</v>
      </c>
      <c r="B36">
        <v>9.2511013215859028E-2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0.90748898678414092</v>
      </c>
    </row>
    <row r="38" spans="1:9" x14ac:dyDescent="0.25">
      <c r="A38" t="s">
        <v>1</v>
      </c>
    </row>
    <row r="39" spans="1:9" x14ac:dyDescent="0.25">
      <c r="B39" s="1">
        <v>0</v>
      </c>
      <c r="C39" s="1">
        <v>1</v>
      </c>
      <c r="D39" s="1">
        <v>2</v>
      </c>
      <c r="E39" s="1">
        <v>3</v>
      </c>
      <c r="F39" s="1">
        <v>4</v>
      </c>
      <c r="G39" s="1">
        <v>5</v>
      </c>
      <c r="H39" s="1">
        <v>6</v>
      </c>
      <c r="I39" s="1">
        <v>7</v>
      </c>
    </row>
    <row r="40" spans="1:9" x14ac:dyDescent="0.25">
      <c r="A40" s="1">
        <v>0</v>
      </c>
      <c r="B40" s="2">
        <v>0</v>
      </c>
      <c r="C40" s="2">
        <v>9.5846645367412095E-2</v>
      </c>
      <c r="D40" s="2">
        <v>0.13583938487825717</v>
      </c>
      <c r="E40" s="2">
        <v>0.23649247121346323</v>
      </c>
      <c r="F40" s="2">
        <v>0.21552723059096177</v>
      </c>
      <c r="G40" s="2">
        <v>0.18671248568155785</v>
      </c>
      <c r="H40" s="2">
        <v>0.21671018276762402</v>
      </c>
      <c r="I40" s="2">
        <v>9.2511013215859028E-2</v>
      </c>
    </row>
    <row r="41" spans="1:9" x14ac:dyDescent="0.25">
      <c r="A41" s="1">
        <v>1</v>
      </c>
      <c r="B41" s="2">
        <v>1</v>
      </c>
      <c r="C41" s="2">
        <v>0.25559105431309903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1">
        <v>2</v>
      </c>
      <c r="B42" s="2">
        <v>0</v>
      </c>
      <c r="C42" s="2">
        <v>0.6485623003194888</v>
      </c>
      <c r="D42" s="2">
        <v>4.698846646732166E-2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1">
        <v>3</v>
      </c>
      <c r="B43" s="2">
        <v>0</v>
      </c>
      <c r="C43" s="2">
        <v>0</v>
      </c>
      <c r="D43" s="2">
        <v>0.81717214865442123</v>
      </c>
      <c r="E43" s="2">
        <v>0.20903454384410983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1">
        <v>4</v>
      </c>
      <c r="B44" s="2">
        <v>0</v>
      </c>
      <c r="C44" s="2">
        <v>0</v>
      </c>
      <c r="D44" s="2">
        <v>0</v>
      </c>
      <c r="E44" s="2">
        <v>0.55447298494242692</v>
      </c>
      <c r="F44" s="2">
        <v>0.30475086906141369</v>
      </c>
      <c r="G44" s="2">
        <v>0</v>
      </c>
      <c r="H44" s="2">
        <v>0</v>
      </c>
      <c r="I44" s="2">
        <v>0</v>
      </c>
    </row>
    <row r="45" spans="1:9" x14ac:dyDescent="0.25">
      <c r="A45" s="1">
        <v>5</v>
      </c>
      <c r="B45" s="2">
        <v>0</v>
      </c>
      <c r="C45" s="2">
        <v>0</v>
      </c>
      <c r="D45" s="2">
        <v>0</v>
      </c>
      <c r="E45" s="2">
        <v>0</v>
      </c>
      <c r="F45" s="2">
        <v>0.47972190034762457</v>
      </c>
      <c r="G45" s="2">
        <v>0.5223367697594502</v>
      </c>
      <c r="H45" s="2">
        <v>0</v>
      </c>
      <c r="I45" s="2">
        <v>0</v>
      </c>
    </row>
    <row r="46" spans="1:9" x14ac:dyDescent="0.25">
      <c r="A46" s="1">
        <v>6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0.290950744558992</v>
      </c>
      <c r="H46" s="2">
        <v>0.2297650130548303</v>
      </c>
      <c r="I46" s="2">
        <v>0</v>
      </c>
    </row>
    <row r="47" spans="1:9" x14ac:dyDescent="0.25">
      <c r="A47" s="1">
        <v>7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0.55352480417754568</v>
      </c>
      <c r="I47" s="2">
        <v>0.90748898678414092</v>
      </c>
    </row>
    <row r="49" spans="1:9" x14ac:dyDescent="0.25">
      <c r="A49" t="s">
        <v>30</v>
      </c>
    </row>
    <row r="50" spans="1:9" x14ac:dyDescent="0.25">
      <c r="B50" s="3">
        <v>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B52" s="3">
        <v>0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B54" s="3">
        <v>0</v>
      </c>
      <c r="C54" s="3">
        <v>0</v>
      </c>
      <c r="D54" s="3">
        <v>0</v>
      </c>
      <c r="E54" s="3">
        <v>0</v>
      </c>
      <c r="F54" s="3">
        <v>1</v>
      </c>
      <c r="G54" s="3">
        <v>0</v>
      </c>
      <c r="H54" s="3">
        <v>0</v>
      </c>
      <c r="I54" s="3">
        <v>0</v>
      </c>
    </row>
    <row r="55" spans="1:9" x14ac:dyDescent="0.25"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>
        <v>0</v>
      </c>
      <c r="I55" s="3">
        <v>0</v>
      </c>
    </row>
    <row r="56" spans="1:9" x14ac:dyDescent="0.25"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1</v>
      </c>
      <c r="I56" s="3">
        <v>0</v>
      </c>
    </row>
    <row r="57" spans="1:9" x14ac:dyDescent="0.25"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</row>
    <row r="59" spans="1:9" x14ac:dyDescent="0.25">
      <c r="A59" t="s">
        <v>31</v>
      </c>
    </row>
    <row r="60" spans="1:9" x14ac:dyDescent="0.25">
      <c r="B60" s="2">
        <f>B40-B50</f>
        <v>-1</v>
      </c>
      <c r="C60" s="2">
        <f>C40-C50</f>
        <v>9.5846645367412095E-2</v>
      </c>
      <c r="D60" s="2">
        <f t="shared" ref="D60:I60" si="5">D40-D50</f>
        <v>0.13583938487825717</v>
      </c>
      <c r="E60" s="2">
        <f t="shared" si="5"/>
        <v>0.23649247121346323</v>
      </c>
      <c r="F60" s="2">
        <f>F40-F50</f>
        <v>0.21552723059096177</v>
      </c>
      <c r="G60" s="2">
        <f t="shared" si="5"/>
        <v>0.18671248568155785</v>
      </c>
      <c r="H60" s="2">
        <f t="shared" si="5"/>
        <v>0.21671018276762402</v>
      </c>
      <c r="I60" s="2">
        <f t="shared" si="5"/>
        <v>9.2511013215859028E-2</v>
      </c>
    </row>
    <row r="61" spans="1:9" x14ac:dyDescent="0.25">
      <c r="B61" s="2">
        <f>B41-B51</f>
        <v>1</v>
      </c>
      <c r="C61" s="2">
        <f>C41-C51</f>
        <v>-0.74440894568690097</v>
      </c>
      <c r="D61" s="2">
        <f t="shared" ref="D61:I61" si="6">D41-D51</f>
        <v>0</v>
      </c>
      <c r="E61" s="2">
        <f t="shared" si="6"/>
        <v>0</v>
      </c>
      <c r="F61" s="2">
        <f t="shared" si="6"/>
        <v>0</v>
      </c>
      <c r="G61" s="2">
        <f t="shared" si="6"/>
        <v>0</v>
      </c>
      <c r="H61" s="2">
        <f t="shared" si="6"/>
        <v>0</v>
      </c>
      <c r="I61" s="2">
        <f t="shared" si="6"/>
        <v>0</v>
      </c>
    </row>
    <row r="62" spans="1:9" x14ac:dyDescent="0.25">
      <c r="B62" s="2">
        <f t="shared" ref="B62:B66" si="7">B42-B52</f>
        <v>0</v>
      </c>
      <c r="C62" s="2">
        <f t="shared" ref="C62:I66" si="8">C42-C52</f>
        <v>0.6485623003194888</v>
      </c>
      <c r="D62" s="2">
        <f>D42-D52</f>
        <v>-0.95301153353267831</v>
      </c>
      <c r="E62" s="2">
        <f t="shared" si="8"/>
        <v>0</v>
      </c>
      <c r="F62" s="2">
        <f t="shared" si="8"/>
        <v>0</v>
      </c>
      <c r="G62" s="2">
        <f t="shared" si="8"/>
        <v>0</v>
      </c>
      <c r="H62" s="2">
        <f t="shared" si="8"/>
        <v>0</v>
      </c>
      <c r="I62" s="2">
        <f t="shared" si="8"/>
        <v>0</v>
      </c>
    </row>
    <row r="63" spans="1:9" x14ac:dyDescent="0.25">
      <c r="B63" s="2">
        <f t="shared" si="7"/>
        <v>0</v>
      </c>
      <c r="C63" s="2">
        <f t="shared" si="8"/>
        <v>0</v>
      </c>
      <c r="D63" s="2">
        <f t="shared" si="8"/>
        <v>0.81717214865442123</v>
      </c>
      <c r="E63" s="2">
        <f>E43-E53</f>
        <v>-0.7909654561558902</v>
      </c>
      <c r="F63" s="2">
        <f t="shared" si="8"/>
        <v>0</v>
      </c>
      <c r="G63" s="2">
        <f t="shared" si="8"/>
        <v>0</v>
      </c>
      <c r="H63" s="2">
        <f t="shared" si="8"/>
        <v>0</v>
      </c>
      <c r="I63" s="2">
        <f t="shared" si="8"/>
        <v>0</v>
      </c>
    </row>
    <row r="64" spans="1:9" x14ac:dyDescent="0.25">
      <c r="B64" s="2">
        <f t="shared" si="7"/>
        <v>0</v>
      </c>
      <c r="C64" s="2">
        <f t="shared" si="8"/>
        <v>0</v>
      </c>
      <c r="D64" s="2">
        <f t="shared" si="8"/>
        <v>0</v>
      </c>
      <c r="E64" s="2">
        <f t="shared" si="8"/>
        <v>0.55447298494242692</v>
      </c>
      <c r="F64" s="2">
        <f t="shared" si="8"/>
        <v>-0.69524913093858631</v>
      </c>
      <c r="G64" s="2">
        <f t="shared" si="8"/>
        <v>0</v>
      </c>
      <c r="H64" s="2">
        <f t="shared" si="8"/>
        <v>0</v>
      </c>
      <c r="I64" s="2">
        <f t="shared" si="8"/>
        <v>0</v>
      </c>
    </row>
    <row r="65" spans="1:9" x14ac:dyDescent="0.25">
      <c r="B65" s="2">
        <f>B45-B55</f>
        <v>0</v>
      </c>
      <c r="C65" s="2">
        <f t="shared" si="8"/>
        <v>0</v>
      </c>
      <c r="D65" s="2">
        <f t="shared" si="8"/>
        <v>0</v>
      </c>
      <c r="E65" s="2">
        <f t="shared" si="8"/>
        <v>0</v>
      </c>
      <c r="F65" s="2">
        <f t="shared" si="8"/>
        <v>0.47972190034762457</v>
      </c>
      <c r="G65" s="2">
        <f t="shared" si="8"/>
        <v>-0.4776632302405498</v>
      </c>
      <c r="H65" s="2">
        <f t="shared" si="8"/>
        <v>0</v>
      </c>
      <c r="I65" s="2">
        <f t="shared" si="8"/>
        <v>0</v>
      </c>
    </row>
    <row r="66" spans="1:9" x14ac:dyDescent="0.25">
      <c r="B66" s="2">
        <f t="shared" si="7"/>
        <v>0</v>
      </c>
      <c r="C66" s="2">
        <f t="shared" si="8"/>
        <v>0</v>
      </c>
      <c r="D66" s="2">
        <f t="shared" si="8"/>
        <v>0</v>
      </c>
      <c r="E66" s="2">
        <f t="shared" si="8"/>
        <v>0</v>
      </c>
      <c r="F66" s="2">
        <f t="shared" si="8"/>
        <v>0</v>
      </c>
      <c r="G66" s="2">
        <f>G46-G56</f>
        <v>0.290950744558992</v>
      </c>
      <c r="H66" s="2">
        <f t="shared" si="8"/>
        <v>-0.77023498694516968</v>
      </c>
      <c r="I66" s="2">
        <f t="shared" si="8"/>
        <v>0</v>
      </c>
    </row>
    <row r="67" spans="1:9" x14ac:dyDescent="0.25"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</row>
    <row r="69" spans="1:9" x14ac:dyDescent="0.25">
      <c r="A69" t="s">
        <v>32</v>
      </c>
    </row>
    <row r="71" spans="1:9" x14ac:dyDescent="0.25">
      <c r="A71" t="s">
        <v>4</v>
      </c>
      <c r="C71" t="s">
        <v>6</v>
      </c>
      <c r="E71" t="s">
        <v>8</v>
      </c>
      <c r="F71" t="s">
        <v>9</v>
      </c>
    </row>
    <row r="72" spans="1:9" x14ac:dyDescent="0.25">
      <c r="A72" s="6">
        <v>0</v>
      </c>
      <c r="C72" s="2">
        <f t="array" ref="C72:C79">MMULT(MINVERSE(G_MATRIX),g_vector)</f>
        <v>0.12974638116629175</v>
      </c>
      <c r="E72" s="7">
        <v>0</v>
      </c>
      <c r="F72" s="6">
        <f>ROUND($J$13*C72,0)</f>
        <v>1372</v>
      </c>
    </row>
    <row r="73" spans="1:9" x14ac:dyDescent="0.25">
      <c r="A73" s="6">
        <v>0</v>
      </c>
      <c r="C73" s="2">
        <v>0.1742944948714564</v>
      </c>
      <c r="E73" s="7">
        <v>1</v>
      </c>
      <c r="F73" s="6">
        <f t="shared" ref="F73:F79" si="9">ROUND($J$13*C73,0)</f>
        <v>1844</v>
      </c>
    </row>
    <row r="74" spans="1:9" x14ac:dyDescent="0.25">
      <c r="A74" s="6">
        <v>0</v>
      </c>
      <c r="C74" s="2">
        <v>0.11861434468461131</v>
      </c>
      <c r="E74" s="7">
        <v>2</v>
      </c>
      <c r="F74" s="6">
        <f t="shared" si="9"/>
        <v>1255</v>
      </c>
    </row>
    <row r="75" spans="1:9" x14ac:dyDescent="0.25">
      <c r="A75" s="6">
        <v>0</v>
      </c>
      <c r="C75" s="2">
        <v>0.12254433888710366</v>
      </c>
      <c r="E75" s="7">
        <v>3</v>
      </c>
      <c r="F75" s="6">
        <f t="shared" si="9"/>
        <v>1296</v>
      </c>
    </row>
    <row r="76" spans="1:9" x14ac:dyDescent="0.25">
      <c r="A76" s="6">
        <v>0</v>
      </c>
      <c r="C76" s="2">
        <v>9.7731190657943778E-2</v>
      </c>
      <c r="E76" s="7">
        <v>4</v>
      </c>
      <c r="F76" s="6">
        <f t="shared" si="9"/>
        <v>1034</v>
      </c>
    </row>
    <row r="77" spans="1:9" x14ac:dyDescent="0.25">
      <c r="A77" s="6">
        <v>0</v>
      </c>
      <c r="C77" s="2">
        <v>9.8152400137758694E-2</v>
      </c>
      <c r="E77" s="7">
        <v>5</v>
      </c>
      <c r="F77" s="6">
        <f t="shared" si="9"/>
        <v>1038</v>
      </c>
    </row>
    <row r="78" spans="1:9" x14ac:dyDescent="0.25">
      <c r="A78" s="6">
        <v>0</v>
      </c>
      <c r="C78" s="2">
        <v>3.7076365504500143E-2</v>
      </c>
      <c r="E78" s="7">
        <v>6</v>
      </c>
      <c r="F78" s="6">
        <f t="shared" si="9"/>
        <v>392</v>
      </c>
    </row>
    <row r="79" spans="1:9" x14ac:dyDescent="0.25">
      <c r="A79" s="6">
        <v>1</v>
      </c>
      <c r="C79" s="2">
        <v>0.22184048409033433</v>
      </c>
      <c r="E79" s="7">
        <v>7</v>
      </c>
      <c r="F79" s="6">
        <f t="shared" si="9"/>
        <v>2346</v>
      </c>
    </row>
    <row r="80" spans="1:9" x14ac:dyDescent="0.25">
      <c r="A80" t="s">
        <v>7</v>
      </c>
      <c r="C80" s="2">
        <f>SUM(pi_vector)</f>
        <v>1</v>
      </c>
    </row>
    <row r="82" spans="1:9" ht="15.75" x14ac:dyDescent="0.25">
      <c r="A82" s="8" t="s">
        <v>11</v>
      </c>
    </row>
    <row r="83" spans="1:9" x14ac:dyDescent="0.25">
      <c r="A83" t="s">
        <v>1</v>
      </c>
    </row>
    <row r="84" spans="1:9" x14ac:dyDescent="0.25">
      <c r="B84" s="1">
        <v>0</v>
      </c>
      <c r="C84" s="1">
        <v>1</v>
      </c>
      <c r="D84" s="1">
        <v>2</v>
      </c>
      <c r="E84" s="1">
        <v>3</v>
      </c>
      <c r="F84" s="1">
        <v>4</v>
      </c>
      <c r="G84" s="1">
        <v>5</v>
      </c>
      <c r="H84" s="1">
        <v>6</v>
      </c>
      <c r="I84" s="1">
        <v>7</v>
      </c>
    </row>
    <row r="85" spans="1:9" x14ac:dyDescent="0.25">
      <c r="A85" s="1">
        <v>0</v>
      </c>
      <c r="B85" s="2">
        <v>0</v>
      </c>
      <c r="C85" s="2">
        <v>9.5846645367412137E-2</v>
      </c>
      <c r="D85" s="2">
        <v>0.13583938487825717</v>
      </c>
      <c r="E85" s="10">
        <f>0.236492471213463+B95</f>
        <v>0.24552701505757299</v>
      </c>
      <c r="F85" s="2">
        <v>0.21552723059096177</v>
      </c>
      <c r="G85" s="2">
        <v>0.18671248568155785</v>
      </c>
      <c r="H85" s="2">
        <v>0.21671018276762402</v>
      </c>
      <c r="I85" s="2">
        <v>9.2511013215859028E-2</v>
      </c>
    </row>
    <row r="86" spans="1:9" x14ac:dyDescent="0.25">
      <c r="A86" s="1">
        <v>1</v>
      </c>
      <c r="B86" s="2">
        <v>1</v>
      </c>
      <c r="C86" s="2">
        <v>0.25559105431309903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1">
        <v>2</v>
      </c>
      <c r="B87" s="2">
        <v>0</v>
      </c>
      <c r="C87" s="2">
        <v>0.6485623003194888</v>
      </c>
      <c r="D87" s="2">
        <v>4.698846646732166E-2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1">
        <v>3</v>
      </c>
      <c r="B88" s="2">
        <v>0</v>
      </c>
      <c r="C88" s="2">
        <v>0</v>
      </c>
      <c r="D88" s="2">
        <f>0.817172148654421</f>
        <v>0.817172148654421</v>
      </c>
      <c r="E88" s="10">
        <v>0.2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1">
        <v>4</v>
      </c>
      <c r="B89" s="2">
        <v>0</v>
      </c>
      <c r="C89" s="2">
        <v>0</v>
      </c>
      <c r="D89" s="2">
        <v>0</v>
      </c>
      <c r="E89" s="2">
        <v>0.55447298494242692</v>
      </c>
      <c r="F89" s="2">
        <v>0.30475086906141369</v>
      </c>
      <c r="G89" s="2">
        <v>0</v>
      </c>
      <c r="H89" s="2">
        <v>0</v>
      </c>
      <c r="I89" s="2">
        <v>0</v>
      </c>
    </row>
    <row r="90" spans="1:9" x14ac:dyDescent="0.25">
      <c r="A90" s="1">
        <v>5</v>
      </c>
      <c r="B90" s="2">
        <v>0</v>
      </c>
      <c r="C90" s="2">
        <v>0</v>
      </c>
      <c r="D90" s="2">
        <v>0</v>
      </c>
      <c r="E90" s="2">
        <v>0</v>
      </c>
      <c r="F90" s="2">
        <v>0.47972190034762457</v>
      </c>
      <c r="G90" s="2">
        <v>0.5223367697594502</v>
      </c>
      <c r="H90" s="2">
        <v>0</v>
      </c>
      <c r="I90" s="2">
        <v>0</v>
      </c>
    </row>
    <row r="91" spans="1:9" x14ac:dyDescent="0.25">
      <c r="A91" s="1">
        <v>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0.290950744558992</v>
      </c>
      <c r="H91" s="2">
        <v>0.2297650130548303</v>
      </c>
      <c r="I91" s="2">
        <v>0</v>
      </c>
    </row>
    <row r="92" spans="1:9" x14ac:dyDescent="0.25">
      <c r="A92" s="1">
        <v>7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0.55352480417754568</v>
      </c>
      <c r="I92" s="2">
        <v>0.90748898678414092</v>
      </c>
    </row>
    <row r="93" spans="1:9" x14ac:dyDescent="0.25">
      <c r="A93" s="1" t="s">
        <v>0</v>
      </c>
      <c r="B93" s="6">
        <f>SUM(B85:B92)</f>
        <v>1</v>
      </c>
      <c r="C93" s="6">
        <f t="shared" ref="C93:I93" si="10">SUM(C85:C92)</f>
        <v>1</v>
      </c>
      <c r="D93" s="6">
        <f t="shared" si="10"/>
        <v>0.99999999999999978</v>
      </c>
      <c r="E93" s="6">
        <f t="shared" si="10"/>
        <v>0.99999999999999989</v>
      </c>
      <c r="F93" s="6">
        <f t="shared" si="10"/>
        <v>1</v>
      </c>
      <c r="G93" s="6">
        <f t="shared" si="10"/>
        <v>1</v>
      </c>
      <c r="H93" s="6">
        <f t="shared" si="10"/>
        <v>1</v>
      </c>
      <c r="I93" s="6">
        <f t="shared" si="10"/>
        <v>1</v>
      </c>
    </row>
    <row r="95" spans="1:9" x14ac:dyDescent="0.25">
      <c r="B95" s="9">
        <f>0.20903454384411-0.2</f>
        <v>9.0345438441099823E-3</v>
      </c>
      <c r="C95" t="s">
        <v>12</v>
      </c>
    </row>
    <row r="96" spans="1:9" x14ac:dyDescent="0.25">
      <c r="A96" t="s">
        <v>34</v>
      </c>
      <c r="E96" s="9"/>
      <c r="F96" t="s">
        <v>33</v>
      </c>
    </row>
    <row r="98" spans="2:9" x14ac:dyDescent="0.25">
      <c r="B98" t="s">
        <v>13</v>
      </c>
    </row>
    <row r="100" spans="2:9" x14ac:dyDescent="0.25">
      <c r="B100" t="s">
        <v>35</v>
      </c>
    </row>
    <row r="101" spans="2:9" x14ac:dyDescent="0.25">
      <c r="B101" s="2">
        <f t="shared" ref="B101:B107" si="11">$B85-$B50</f>
        <v>-1</v>
      </c>
      <c r="C101" s="2">
        <f t="shared" ref="C101:C107" si="12">$C85-$C50</f>
        <v>9.5846645367412137E-2</v>
      </c>
      <c r="D101" s="2">
        <f t="shared" ref="D101:D107" si="13">$D85-$D50</f>
        <v>0.13583938487825717</v>
      </c>
      <c r="E101" s="2">
        <f t="shared" ref="E101:E107" si="14">$E85-$E50</f>
        <v>0.24552701505757299</v>
      </c>
      <c r="F101" s="2">
        <f t="shared" ref="F101:F107" si="15">$F85-$F50</f>
        <v>0.21552723059096177</v>
      </c>
      <c r="G101" s="2">
        <f t="shared" ref="G101:G107" si="16">$G85-$G50</f>
        <v>0.18671248568155785</v>
      </c>
      <c r="H101" s="2">
        <f t="shared" ref="H101:H107" si="17">$H85-$H50</f>
        <v>0.21671018276762402</v>
      </c>
      <c r="I101" s="2">
        <f t="shared" ref="I101:I107" si="18">$I85-$I50</f>
        <v>9.2511013215859028E-2</v>
      </c>
    </row>
    <row r="102" spans="2:9" x14ac:dyDescent="0.25">
      <c r="B102" s="2">
        <f t="shared" si="11"/>
        <v>1</v>
      </c>
      <c r="C102" s="2">
        <f t="shared" si="12"/>
        <v>-0.74440894568690097</v>
      </c>
      <c r="D102" s="2">
        <f t="shared" si="13"/>
        <v>0</v>
      </c>
      <c r="E102" s="2">
        <f t="shared" si="14"/>
        <v>0</v>
      </c>
      <c r="F102" s="2">
        <f t="shared" si="15"/>
        <v>0</v>
      </c>
      <c r="G102" s="2">
        <f t="shared" si="16"/>
        <v>0</v>
      </c>
      <c r="H102" s="2">
        <f t="shared" si="17"/>
        <v>0</v>
      </c>
      <c r="I102" s="2">
        <f t="shared" si="18"/>
        <v>0</v>
      </c>
    </row>
    <row r="103" spans="2:9" x14ac:dyDescent="0.25">
      <c r="B103" s="2">
        <f t="shared" si="11"/>
        <v>0</v>
      </c>
      <c r="C103" s="2">
        <f t="shared" si="12"/>
        <v>0.6485623003194888</v>
      </c>
      <c r="D103" s="2">
        <f t="shared" si="13"/>
        <v>-0.95301153353267831</v>
      </c>
      <c r="E103" s="2">
        <f t="shared" si="14"/>
        <v>0</v>
      </c>
      <c r="F103" s="2">
        <f t="shared" si="15"/>
        <v>0</v>
      </c>
      <c r="G103" s="2">
        <f t="shared" si="16"/>
        <v>0</v>
      </c>
      <c r="H103" s="2">
        <f t="shared" si="17"/>
        <v>0</v>
      </c>
      <c r="I103" s="2">
        <f t="shared" si="18"/>
        <v>0</v>
      </c>
    </row>
    <row r="104" spans="2:9" x14ac:dyDescent="0.25">
      <c r="B104" s="2">
        <f t="shared" si="11"/>
        <v>0</v>
      </c>
      <c r="C104" s="2">
        <f t="shared" si="12"/>
        <v>0</v>
      </c>
      <c r="D104" s="2">
        <f t="shared" si="13"/>
        <v>0.817172148654421</v>
      </c>
      <c r="E104" s="2">
        <f t="shared" si="14"/>
        <v>-0.8</v>
      </c>
      <c r="F104" s="2">
        <f t="shared" si="15"/>
        <v>0</v>
      </c>
      <c r="G104" s="2">
        <f t="shared" si="16"/>
        <v>0</v>
      </c>
      <c r="H104" s="2">
        <f t="shared" si="17"/>
        <v>0</v>
      </c>
      <c r="I104" s="2">
        <f t="shared" si="18"/>
        <v>0</v>
      </c>
    </row>
    <row r="105" spans="2:9" x14ac:dyDescent="0.25">
      <c r="B105" s="2">
        <f t="shared" si="11"/>
        <v>0</v>
      </c>
      <c r="C105" s="2">
        <f t="shared" si="12"/>
        <v>0</v>
      </c>
      <c r="D105" s="2">
        <f t="shared" si="13"/>
        <v>0</v>
      </c>
      <c r="E105" s="2">
        <f t="shared" si="14"/>
        <v>0.55447298494242692</v>
      </c>
      <c r="F105" s="2">
        <f t="shared" si="15"/>
        <v>-0.69524913093858631</v>
      </c>
      <c r="G105" s="2">
        <f t="shared" si="16"/>
        <v>0</v>
      </c>
      <c r="H105" s="2">
        <f t="shared" si="17"/>
        <v>0</v>
      </c>
      <c r="I105" s="2">
        <f t="shared" si="18"/>
        <v>0</v>
      </c>
    </row>
    <row r="106" spans="2:9" x14ac:dyDescent="0.25">
      <c r="B106" s="2">
        <f t="shared" si="11"/>
        <v>0</v>
      </c>
      <c r="C106" s="2">
        <f t="shared" si="12"/>
        <v>0</v>
      </c>
      <c r="D106" s="2">
        <f t="shared" si="13"/>
        <v>0</v>
      </c>
      <c r="E106" s="2">
        <f t="shared" si="14"/>
        <v>0</v>
      </c>
      <c r="F106" s="2">
        <f t="shared" si="15"/>
        <v>0.47972190034762457</v>
      </c>
      <c r="G106" s="2">
        <f t="shared" si="16"/>
        <v>-0.4776632302405498</v>
      </c>
      <c r="H106" s="2">
        <f t="shared" si="17"/>
        <v>0</v>
      </c>
      <c r="I106" s="2">
        <f t="shared" si="18"/>
        <v>0</v>
      </c>
    </row>
    <row r="107" spans="2:9" x14ac:dyDescent="0.25">
      <c r="B107" s="2">
        <f t="shared" si="11"/>
        <v>0</v>
      </c>
      <c r="C107" s="2">
        <f t="shared" si="12"/>
        <v>0</v>
      </c>
      <c r="D107" s="2">
        <f t="shared" si="13"/>
        <v>0</v>
      </c>
      <c r="E107" s="2">
        <f t="shared" si="14"/>
        <v>0</v>
      </c>
      <c r="F107" s="2">
        <f t="shared" si="15"/>
        <v>0</v>
      </c>
      <c r="G107" s="2">
        <f t="shared" si="16"/>
        <v>0.290950744558992</v>
      </c>
      <c r="H107" s="2">
        <f t="shared" si="17"/>
        <v>-0.77023498694516968</v>
      </c>
      <c r="I107" s="2">
        <f t="shared" si="18"/>
        <v>0</v>
      </c>
    </row>
    <row r="108" spans="2:9" x14ac:dyDescent="0.25"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</row>
    <row r="110" spans="2:9" x14ac:dyDescent="0.25">
      <c r="B110" t="s">
        <v>14</v>
      </c>
      <c r="D110" t="s">
        <v>8</v>
      </c>
      <c r="E110" t="s">
        <v>9</v>
      </c>
    </row>
    <row r="111" spans="2:9" x14ac:dyDescent="0.25">
      <c r="B111" s="2">
        <f t="array" ref="B111:B118">MMULT(MINVERSE(G_MATRIX1),g_vector)</f>
        <v>0.13059788701681124</v>
      </c>
      <c r="D111" s="7">
        <v>0</v>
      </c>
      <c r="E111" s="6">
        <f>ROUND($J$13*B111,0)</f>
        <v>1381</v>
      </c>
    </row>
    <row r="112" spans="2:9" x14ac:dyDescent="0.25">
      <c r="B112" s="2">
        <v>0.17543836324575934</v>
      </c>
      <c r="D112" s="7">
        <v>1</v>
      </c>
      <c r="E112" s="6">
        <f t="shared" ref="E112:E118" si="19">ROUND($J$13*B112,0)</f>
        <v>1856</v>
      </c>
    </row>
    <row r="113" spans="1:9" x14ac:dyDescent="0.25">
      <c r="B113" s="2">
        <v>0.11939279266556135</v>
      </c>
      <c r="D113" s="7">
        <v>2</v>
      </c>
      <c r="E113" s="6">
        <f t="shared" si="19"/>
        <v>1263</v>
      </c>
    </row>
    <row r="114" spans="1:9" x14ac:dyDescent="0.25">
      <c r="B114" s="2">
        <v>0.12195558114546065</v>
      </c>
      <c r="D114" s="7">
        <v>3</v>
      </c>
      <c r="E114" s="6">
        <f t="shared" si="19"/>
        <v>1290</v>
      </c>
    </row>
    <row r="115" spans="1:9" x14ac:dyDescent="0.25">
      <c r="B115" s="2">
        <v>9.7261646363834331E-2</v>
      </c>
      <c r="D115" s="7">
        <v>4</v>
      </c>
      <c r="E115" s="6">
        <f t="shared" si="19"/>
        <v>1029</v>
      </c>
    </row>
    <row r="116" spans="1:9" x14ac:dyDescent="0.25">
      <c r="B116" s="2">
        <v>9.7680832165164003E-2</v>
      </c>
      <c r="D116" s="7">
        <v>5</v>
      </c>
      <c r="E116" s="6">
        <f t="shared" si="19"/>
        <v>1033</v>
      </c>
    </row>
    <row r="117" spans="1:9" x14ac:dyDescent="0.25">
      <c r="B117" s="2">
        <v>3.6898234083489571E-2</v>
      </c>
      <c r="D117" s="7">
        <v>6</v>
      </c>
      <c r="E117" s="6">
        <f t="shared" si="19"/>
        <v>390</v>
      </c>
    </row>
    <row r="118" spans="1:9" x14ac:dyDescent="0.25">
      <c r="B118" s="2">
        <v>0.22077466331391962</v>
      </c>
      <c r="D118" s="7">
        <v>7</v>
      </c>
      <c r="E118" s="6">
        <f t="shared" si="19"/>
        <v>2335</v>
      </c>
    </row>
    <row r="119" spans="1:9" x14ac:dyDescent="0.25">
      <c r="A119" t="s">
        <v>0</v>
      </c>
      <c r="B119" s="2">
        <f>SUM(B111:B118)</f>
        <v>1.0000000000000002</v>
      </c>
    </row>
    <row r="121" spans="1:9" ht="15.75" x14ac:dyDescent="0.25">
      <c r="A121" s="8" t="s">
        <v>15</v>
      </c>
    </row>
    <row r="123" spans="1:9" x14ac:dyDescent="0.25">
      <c r="A123" t="s">
        <v>1</v>
      </c>
    </row>
    <row r="124" spans="1:9" x14ac:dyDescent="0.25">
      <c r="B124" s="1">
        <v>0</v>
      </c>
      <c r="C124" s="1">
        <v>1</v>
      </c>
      <c r="D124" s="1">
        <v>2</v>
      </c>
      <c r="E124" s="1">
        <v>3</v>
      </c>
      <c r="F124" s="1">
        <v>4</v>
      </c>
      <c r="G124" s="1">
        <v>5</v>
      </c>
      <c r="H124" s="1">
        <v>6</v>
      </c>
      <c r="I124" s="1">
        <v>7</v>
      </c>
    </row>
    <row r="125" spans="1:9" x14ac:dyDescent="0.25">
      <c r="A125" s="1">
        <v>0</v>
      </c>
      <c r="B125" s="2">
        <v>0</v>
      </c>
      <c r="C125" s="2">
        <v>9.5846645367412137E-2</v>
      </c>
      <c r="D125" s="2">
        <v>0.13583938487825717</v>
      </c>
      <c r="E125" s="2">
        <f>0.236492471213463+B95</f>
        <v>0.24552701505757299</v>
      </c>
      <c r="F125" s="2">
        <v>0.21552723059096177</v>
      </c>
      <c r="G125" s="2">
        <v>0.18671248568155785</v>
      </c>
      <c r="H125" s="2">
        <v>0.21671018276762402</v>
      </c>
      <c r="I125" s="2">
        <v>9.2511013215859028E-2</v>
      </c>
    </row>
    <row r="126" spans="1:9" x14ac:dyDescent="0.25">
      <c r="A126" s="1">
        <v>1</v>
      </c>
      <c r="B126" s="2">
        <v>1</v>
      </c>
      <c r="C126" s="10">
        <f>0.255591054313099+0.1</f>
        <v>0.35559105431309901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5">
      <c r="A127" s="1">
        <v>2</v>
      </c>
      <c r="B127" s="2">
        <v>0</v>
      </c>
      <c r="C127" s="10">
        <f>0.648562300319489-0.1</f>
        <v>0.54856230031948905</v>
      </c>
      <c r="D127" s="2">
        <v>4.698846646732166E-2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5">
      <c r="A128" s="1">
        <v>3</v>
      </c>
      <c r="B128" s="2">
        <v>0</v>
      </c>
      <c r="C128" s="2">
        <v>0</v>
      </c>
      <c r="D128" s="2">
        <f>0.817172148654421</f>
        <v>0.817172148654421</v>
      </c>
      <c r="E128" s="2">
        <v>0.2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5">
      <c r="A129" s="1">
        <v>4</v>
      </c>
      <c r="B129" s="2">
        <v>0</v>
      </c>
      <c r="C129" s="2">
        <v>0</v>
      </c>
      <c r="D129" s="2">
        <v>0</v>
      </c>
      <c r="E129" s="2">
        <v>0.55447298494242692</v>
      </c>
      <c r="F129" s="2">
        <v>0.30475086906141369</v>
      </c>
      <c r="G129" s="2">
        <v>0</v>
      </c>
      <c r="H129" s="2">
        <v>0</v>
      </c>
      <c r="I129" s="2">
        <v>0</v>
      </c>
    </row>
    <row r="130" spans="1:9" x14ac:dyDescent="0.25">
      <c r="A130" s="1">
        <v>5</v>
      </c>
      <c r="B130" s="2">
        <v>0</v>
      </c>
      <c r="C130" s="2">
        <v>0</v>
      </c>
      <c r="D130" s="2">
        <v>0</v>
      </c>
      <c r="E130" s="2">
        <v>0</v>
      </c>
      <c r="F130" s="2">
        <v>0.47972190034762457</v>
      </c>
      <c r="G130" s="2">
        <v>0.5223367697594502</v>
      </c>
      <c r="H130" s="2">
        <v>0</v>
      </c>
      <c r="I130" s="2">
        <v>0</v>
      </c>
    </row>
    <row r="131" spans="1:9" x14ac:dyDescent="0.25">
      <c r="A131" s="1">
        <v>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0.290950744558992</v>
      </c>
      <c r="H131" s="2">
        <v>0.2297650130548303</v>
      </c>
      <c r="I131" s="2">
        <v>0</v>
      </c>
    </row>
    <row r="132" spans="1:9" x14ac:dyDescent="0.25">
      <c r="A132" s="1">
        <v>7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0.55352480417754568</v>
      </c>
      <c r="I132" s="2">
        <v>0.90748898678414092</v>
      </c>
    </row>
    <row r="133" spans="1:9" x14ac:dyDescent="0.25">
      <c r="A133" s="1" t="s">
        <v>0</v>
      </c>
      <c r="B133" s="6">
        <f>SUM(B125:B132)</f>
        <v>1</v>
      </c>
      <c r="C133" s="6">
        <f t="shared" ref="C133" si="20">SUM(C125:C132)</f>
        <v>1.0000000000000002</v>
      </c>
      <c r="D133" s="6">
        <f t="shared" ref="D133" si="21">SUM(D125:D132)</f>
        <v>0.99999999999999978</v>
      </c>
      <c r="E133" s="6">
        <f t="shared" ref="E133" si="22">SUM(E125:E132)</f>
        <v>0.99999999999999989</v>
      </c>
      <c r="F133" s="6">
        <f t="shared" ref="F133" si="23">SUM(F125:F132)</f>
        <v>1</v>
      </c>
      <c r="G133" s="6">
        <f t="shared" ref="G133" si="24">SUM(G125:G132)</f>
        <v>1</v>
      </c>
      <c r="H133" s="6">
        <f t="shared" ref="H133" si="25">SUM(H125:H132)</f>
        <v>1</v>
      </c>
      <c r="I133" s="6">
        <f t="shared" ref="I133" si="26">SUM(I125:I132)</f>
        <v>1</v>
      </c>
    </row>
    <row r="134" spans="1:9" x14ac:dyDescent="0.25">
      <c r="B134" t="s">
        <v>36</v>
      </c>
    </row>
    <row r="136" spans="1:9" x14ac:dyDescent="0.25">
      <c r="A136" t="s">
        <v>16</v>
      </c>
    </row>
    <row r="137" spans="1:9" x14ac:dyDescent="0.25">
      <c r="B137" s="2">
        <v>-1</v>
      </c>
      <c r="C137" s="2">
        <v>9.5846645367412137E-2</v>
      </c>
      <c r="D137" s="2">
        <v>0.13583938487825717</v>
      </c>
      <c r="E137" s="2">
        <v>0.24552701505757299</v>
      </c>
      <c r="F137" s="2">
        <v>0.21552723059096177</v>
      </c>
      <c r="G137" s="2">
        <v>0.18671248568155785</v>
      </c>
      <c r="H137" s="2">
        <v>0.21671018276762402</v>
      </c>
      <c r="I137" s="2">
        <v>9.2511013215859028E-2</v>
      </c>
    </row>
    <row r="138" spans="1:9" x14ac:dyDescent="0.25">
      <c r="B138" s="2">
        <v>1</v>
      </c>
      <c r="C138" s="2">
        <v>-0.64440894568690099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 x14ac:dyDescent="0.25">
      <c r="B139" s="2">
        <v>0</v>
      </c>
      <c r="C139" s="2">
        <v>0.54856230031948905</v>
      </c>
      <c r="D139" s="2">
        <v>-0.95301153353267831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25">
      <c r="B140" s="2">
        <v>0</v>
      </c>
      <c r="C140" s="2">
        <v>0</v>
      </c>
      <c r="D140" s="2">
        <v>0.817172148654421</v>
      </c>
      <c r="E140" s="2">
        <v>-0.8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25">
      <c r="B141" s="2">
        <v>0</v>
      </c>
      <c r="C141" s="2">
        <v>0</v>
      </c>
      <c r="D141" s="2">
        <v>0</v>
      </c>
      <c r="E141" s="2">
        <v>0.55447298494242692</v>
      </c>
      <c r="F141" s="2">
        <v>-0.69524913093858631</v>
      </c>
      <c r="G141" s="2">
        <v>0</v>
      </c>
      <c r="H141" s="2">
        <v>0</v>
      </c>
      <c r="I141" s="2">
        <v>0</v>
      </c>
    </row>
    <row r="142" spans="1:9" x14ac:dyDescent="0.25">
      <c r="B142" s="2">
        <v>0</v>
      </c>
      <c r="C142" s="2">
        <v>0</v>
      </c>
      <c r="D142" s="2">
        <v>0</v>
      </c>
      <c r="E142" s="2">
        <v>0</v>
      </c>
      <c r="F142" s="2">
        <v>0.47972190034762457</v>
      </c>
      <c r="G142" s="2">
        <v>-0.4776632302405498</v>
      </c>
      <c r="H142" s="2">
        <v>0</v>
      </c>
      <c r="I142" s="2">
        <v>0</v>
      </c>
    </row>
    <row r="143" spans="1:9" x14ac:dyDescent="0.25"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0.290950744558992</v>
      </c>
      <c r="H143" s="2">
        <v>-0.77023498694516968</v>
      </c>
      <c r="I143" s="2">
        <v>0</v>
      </c>
    </row>
    <row r="144" spans="1:9" x14ac:dyDescent="0.25"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</row>
    <row r="146" spans="1:11" x14ac:dyDescent="0.25">
      <c r="B146" t="s">
        <v>6</v>
      </c>
    </row>
    <row r="147" spans="1:11" x14ac:dyDescent="0.25">
      <c r="B147" s="2">
        <f t="array" ref="B147:B154">MMULT(MINVERSE(G_MATRIX2),g_vector)</f>
        <v>0.12913735372006049</v>
      </c>
      <c r="D147" t="s">
        <v>8</v>
      </c>
      <c r="E147" t="s">
        <v>9</v>
      </c>
    </row>
    <row r="148" spans="1:11" x14ac:dyDescent="0.25">
      <c r="B148" s="2">
        <v>0.20039658757748607</v>
      </c>
      <c r="D148" s="7">
        <v>0</v>
      </c>
      <c r="E148" s="2">
        <f>ROUND($J$13*B147,0)</f>
        <v>1366</v>
      </c>
    </row>
    <row r="149" spans="1:11" x14ac:dyDescent="0.25">
      <c r="B149" s="2">
        <v>0.11535013920575202</v>
      </c>
      <c r="D149" s="7">
        <v>1</v>
      </c>
      <c r="E149" s="2">
        <f t="shared" ref="E149:E155" si="27">ROUND($J$13*B148,0)</f>
        <v>2120</v>
      </c>
    </row>
    <row r="150" spans="1:11" x14ac:dyDescent="0.25">
      <c r="B150" s="2">
        <v>0.11782615137793868</v>
      </c>
      <c r="D150" s="7">
        <v>2</v>
      </c>
      <c r="E150" s="2">
        <f t="shared" si="27"/>
        <v>1220</v>
      </c>
    </row>
    <row r="151" spans="1:11" x14ac:dyDescent="0.25">
      <c r="B151" s="2">
        <v>9.3968356020246321E-2</v>
      </c>
      <c r="D151" s="7">
        <v>3</v>
      </c>
      <c r="E151" s="2">
        <f t="shared" si="27"/>
        <v>1246</v>
      </c>
    </row>
    <row r="152" spans="1:11" x14ac:dyDescent="0.25">
      <c r="B152" s="2">
        <v>9.4373348142944194E-2</v>
      </c>
      <c r="D152" s="7">
        <v>4</v>
      </c>
      <c r="E152" s="2">
        <f t="shared" si="27"/>
        <v>994</v>
      </c>
    </row>
    <row r="153" spans="1:11" x14ac:dyDescent="0.25">
      <c r="B153" s="2">
        <v>3.5648855705212486E-2</v>
      </c>
      <c r="D153" s="7">
        <v>5</v>
      </c>
      <c r="E153" s="2">
        <f t="shared" si="27"/>
        <v>998</v>
      </c>
    </row>
    <row r="154" spans="1:11" x14ac:dyDescent="0.25">
      <c r="B154" s="2">
        <v>0.21329920825035981</v>
      </c>
      <c r="D154" s="7">
        <v>6</v>
      </c>
      <c r="E154" s="2">
        <f t="shared" si="27"/>
        <v>377</v>
      </c>
    </row>
    <row r="155" spans="1:11" x14ac:dyDescent="0.25">
      <c r="A155" t="s">
        <v>0</v>
      </c>
      <c r="B155" s="6">
        <f>SUM(B147:B154)</f>
        <v>1</v>
      </c>
      <c r="D155" s="7">
        <v>7</v>
      </c>
      <c r="E155" s="2">
        <f t="shared" si="27"/>
        <v>2256</v>
      </c>
    </row>
    <row r="157" spans="1:11" ht="15.75" x14ac:dyDescent="0.25">
      <c r="A157" s="8" t="s">
        <v>17</v>
      </c>
    </row>
    <row r="159" spans="1:11" x14ac:dyDescent="0.25">
      <c r="C159" s="1">
        <v>0</v>
      </c>
      <c r="D159" s="1">
        <v>1</v>
      </c>
      <c r="E159" s="1">
        <v>2</v>
      </c>
      <c r="F159" s="1">
        <v>3</v>
      </c>
      <c r="G159" s="1">
        <v>4</v>
      </c>
      <c r="H159" s="1">
        <v>5</v>
      </c>
      <c r="I159" s="1">
        <v>6</v>
      </c>
      <c r="J159" s="1">
        <v>7</v>
      </c>
      <c r="K159" s="1" t="s">
        <v>0</v>
      </c>
    </row>
    <row r="160" spans="1:11" x14ac:dyDescent="0.25">
      <c r="B160" s="1">
        <v>0</v>
      </c>
      <c r="C160">
        <v>0</v>
      </c>
      <c r="D160">
        <v>1840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f>SUM(C160:J160)</f>
        <v>1840</v>
      </c>
    </row>
    <row r="161" spans="2:11" x14ac:dyDescent="0.25">
      <c r="B161" s="1">
        <v>1</v>
      </c>
      <c r="C161">
        <v>150</v>
      </c>
      <c r="D161">
        <v>400</v>
      </c>
      <c r="E161">
        <v>1015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f t="shared" ref="K161:K167" si="28">SUM(C161:J161)</f>
        <v>1565</v>
      </c>
    </row>
    <row r="162" spans="2:11" x14ac:dyDescent="0.25">
      <c r="B162" s="1">
        <v>2</v>
      </c>
      <c r="C162">
        <v>318</v>
      </c>
      <c r="D162">
        <v>0</v>
      </c>
      <c r="E162">
        <v>110</v>
      </c>
      <c r="F162">
        <v>1913</v>
      </c>
      <c r="G162">
        <v>0</v>
      </c>
      <c r="H162">
        <v>0</v>
      </c>
      <c r="I162">
        <v>0</v>
      </c>
      <c r="J162">
        <v>0</v>
      </c>
      <c r="K162">
        <f t="shared" si="28"/>
        <v>2341</v>
      </c>
    </row>
    <row r="163" spans="2:11" x14ac:dyDescent="0.25">
      <c r="B163" s="1">
        <v>3</v>
      </c>
      <c r="C163">
        <v>534</v>
      </c>
      <c r="D163">
        <v>0</v>
      </c>
      <c r="E163">
        <v>0</v>
      </c>
      <c r="F163">
        <v>472</v>
      </c>
      <c r="G163">
        <v>1252</v>
      </c>
      <c r="H163">
        <v>0</v>
      </c>
      <c r="I163">
        <v>0</v>
      </c>
      <c r="J163">
        <v>0</v>
      </c>
      <c r="K163">
        <f t="shared" si="28"/>
        <v>2258</v>
      </c>
    </row>
    <row r="164" spans="2:11" x14ac:dyDescent="0.25">
      <c r="B164" s="1">
        <v>4</v>
      </c>
      <c r="C164">
        <v>186</v>
      </c>
      <c r="D164">
        <v>0</v>
      </c>
      <c r="E164">
        <v>0</v>
      </c>
      <c r="F164">
        <v>0</v>
      </c>
      <c r="G164">
        <v>263</v>
      </c>
      <c r="H164">
        <v>414</v>
      </c>
      <c r="I164">
        <v>0</v>
      </c>
      <c r="J164">
        <v>0</v>
      </c>
      <c r="K164">
        <f t="shared" si="28"/>
        <v>863</v>
      </c>
    </row>
    <row r="165" spans="2:11" x14ac:dyDescent="0.25">
      <c r="B165" s="1">
        <v>5</v>
      </c>
      <c r="C165">
        <v>163</v>
      </c>
      <c r="D165">
        <v>0</v>
      </c>
      <c r="E165">
        <v>0</v>
      </c>
      <c r="F165">
        <v>0</v>
      </c>
      <c r="G165">
        <v>0</v>
      </c>
      <c r="H165">
        <v>456</v>
      </c>
      <c r="I165" s="9">
        <f>ROUNDUP(254-(254*(33/100)),0)</f>
        <v>171</v>
      </c>
      <c r="J165">
        <v>0</v>
      </c>
      <c r="K165" s="9">
        <f t="shared" si="28"/>
        <v>790</v>
      </c>
    </row>
    <row r="166" spans="2:11" x14ac:dyDescent="0.25">
      <c r="B166" s="1">
        <v>6</v>
      </c>
      <c r="C166">
        <v>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88</v>
      </c>
      <c r="J166">
        <v>212</v>
      </c>
      <c r="K166">
        <f t="shared" si="28"/>
        <v>383</v>
      </c>
    </row>
    <row r="167" spans="2:11" x14ac:dyDescent="0.25">
      <c r="B167" s="1">
        <v>7</v>
      </c>
      <c r="C167">
        <v>42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412</v>
      </c>
      <c r="K167">
        <f t="shared" si="28"/>
        <v>454</v>
      </c>
    </row>
    <row r="168" spans="2:11" x14ac:dyDescent="0.25">
      <c r="I168" t="s">
        <v>5</v>
      </c>
      <c r="K168" s="9">
        <f>SUM(K160:K167)</f>
        <v>10494</v>
      </c>
    </row>
    <row r="169" spans="2:11" x14ac:dyDescent="0.25">
      <c r="D169" t="s">
        <v>37</v>
      </c>
    </row>
    <row r="171" spans="2:11" x14ac:dyDescent="0.25">
      <c r="B171" t="s">
        <v>18</v>
      </c>
    </row>
    <row r="172" spans="2:11" x14ac:dyDescent="0.25">
      <c r="C172" s="1">
        <v>0</v>
      </c>
      <c r="D172" s="1">
        <v>1</v>
      </c>
      <c r="E172" s="1">
        <v>2</v>
      </c>
      <c r="F172" s="1">
        <v>3</v>
      </c>
      <c r="G172" s="1">
        <v>4</v>
      </c>
      <c r="H172" s="1">
        <v>5</v>
      </c>
      <c r="I172" s="1">
        <v>6</v>
      </c>
      <c r="J172" s="1">
        <v>7</v>
      </c>
      <c r="K172" s="1" t="s">
        <v>0</v>
      </c>
    </row>
    <row r="173" spans="2:11" x14ac:dyDescent="0.25">
      <c r="B173" s="1">
        <v>0</v>
      </c>
      <c r="C173" s="2">
        <f>C160/$K160</f>
        <v>0</v>
      </c>
      <c r="D173" s="2">
        <f>D160/$K160</f>
        <v>1</v>
      </c>
      <c r="E173" s="2">
        <f t="shared" ref="E173:J173" si="29">E160/$K160</f>
        <v>0</v>
      </c>
      <c r="F173" s="2">
        <f t="shared" si="29"/>
        <v>0</v>
      </c>
      <c r="G173" s="2">
        <f t="shared" si="29"/>
        <v>0</v>
      </c>
      <c r="H173" s="2">
        <f t="shared" si="29"/>
        <v>0</v>
      </c>
      <c r="I173" s="2">
        <f t="shared" si="29"/>
        <v>0</v>
      </c>
      <c r="J173" s="2">
        <f t="shared" si="29"/>
        <v>0</v>
      </c>
      <c r="K173" s="5">
        <f>SUM(C173:J173)</f>
        <v>1</v>
      </c>
    </row>
    <row r="174" spans="2:11" x14ac:dyDescent="0.25">
      <c r="B174" s="1">
        <v>1</v>
      </c>
      <c r="C174" s="2">
        <f>C161/$K161</f>
        <v>9.5846645367412137E-2</v>
      </c>
      <c r="D174" s="2">
        <f>D161/$K161</f>
        <v>0.25559105431309903</v>
      </c>
      <c r="E174" s="2">
        <f t="shared" ref="E174:J174" si="30">E161/$K161</f>
        <v>0.6485623003194888</v>
      </c>
      <c r="F174" s="2">
        <f t="shared" si="30"/>
        <v>0</v>
      </c>
      <c r="G174" s="2">
        <f t="shared" si="30"/>
        <v>0</v>
      </c>
      <c r="H174" s="2">
        <f t="shared" si="30"/>
        <v>0</v>
      </c>
      <c r="I174" s="2">
        <f t="shared" si="30"/>
        <v>0</v>
      </c>
      <c r="J174" s="2">
        <f t="shared" si="30"/>
        <v>0</v>
      </c>
      <c r="K174" s="5">
        <f t="shared" ref="K174:K180" si="31">SUM(C174:J174)</f>
        <v>1</v>
      </c>
    </row>
    <row r="175" spans="2:11" x14ac:dyDescent="0.25">
      <c r="B175" s="1">
        <v>2</v>
      </c>
      <c r="C175" s="2">
        <f t="shared" ref="C175:C180" si="32">C162/$K162</f>
        <v>0.13583938487825717</v>
      </c>
      <c r="D175" s="2">
        <f t="shared" ref="D175:J175" si="33">D162/$K162</f>
        <v>0</v>
      </c>
      <c r="E175" s="2">
        <f t="shared" ref="E175:E180" si="34">E162/$K162</f>
        <v>4.698846646732166E-2</v>
      </c>
      <c r="F175" s="2">
        <f t="shared" si="33"/>
        <v>0.81717214865442123</v>
      </c>
      <c r="G175" s="2">
        <f t="shared" si="33"/>
        <v>0</v>
      </c>
      <c r="H175" s="2">
        <f t="shared" si="33"/>
        <v>0</v>
      </c>
      <c r="I175" s="2">
        <f t="shared" si="33"/>
        <v>0</v>
      </c>
      <c r="J175" s="2">
        <f t="shared" si="33"/>
        <v>0</v>
      </c>
      <c r="K175" s="5">
        <f t="shared" si="31"/>
        <v>1</v>
      </c>
    </row>
    <row r="176" spans="2:11" x14ac:dyDescent="0.25">
      <c r="B176" s="1">
        <v>3</v>
      </c>
      <c r="C176" s="2">
        <f t="shared" si="32"/>
        <v>0.23649247121346323</v>
      </c>
      <c r="D176" s="2">
        <f>D163/$K163</f>
        <v>0</v>
      </c>
      <c r="E176" s="2">
        <f t="shared" si="34"/>
        <v>0</v>
      </c>
      <c r="F176" s="2">
        <f t="shared" ref="F176:J180" si="35">F163/$K163</f>
        <v>0.20903454384410983</v>
      </c>
      <c r="G176" s="2">
        <f t="shared" si="35"/>
        <v>0.55447298494242692</v>
      </c>
      <c r="H176" s="2">
        <f t="shared" si="35"/>
        <v>0</v>
      </c>
      <c r="I176" s="2">
        <f t="shared" si="35"/>
        <v>0</v>
      </c>
      <c r="J176" s="2">
        <f t="shared" si="35"/>
        <v>0</v>
      </c>
      <c r="K176" s="5">
        <f t="shared" si="31"/>
        <v>1</v>
      </c>
    </row>
    <row r="177" spans="2:11" x14ac:dyDescent="0.25">
      <c r="B177" s="1">
        <v>4</v>
      </c>
      <c r="C177" s="2">
        <f t="shared" si="32"/>
        <v>0.21552723059096177</v>
      </c>
      <c r="D177" s="2">
        <f>D164/$K164</f>
        <v>0</v>
      </c>
      <c r="E177" s="2">
        <f t="shared" si="34"/>
        <v>0</v>
      </c>
      <c r="F177" s="2">
        <f t="shared" si="35"/>
        <v>0</v>
      </c>
      <c r="G177" s="2">
        <f t="shared" si="35"/>
        <v>0.30475086906141369</v>
      </c>
      <c r="H177" s="2">
        <f t="shared" si="35"/>
        <v>0.47972190034762457</v>
      </c>
      <c r="I177" s="2">
        <f t="shared" si="35"/>
        <v>0</v>
      </c>
      <c r="J177" s="2">
        <f t="shared" si="35"/>
        <v>0</v>
      </c>
      <c r="K177" s="5">
        <f t="shared" si="31"/>
        <v>1</v>
      </c>
    </row>
    <row r="178" spans="2:11" x14ac:dyDescent="0.25">
      <c r="B178" s="1">
        <v>5</v>
      </c>
      <c r="C178" s="2">
        <f t="shared" si="32"/>
        <v>0.20632911392405062</v>
      </c>
      <c r="D178" s="2">
        <f>D165/$K165</f>
        <v>0</v>
      </c>
      <c r="E178" s="2">
        <f t="shared" si="34"/>
        <v>0</v>
      </c>
      <c r="F178" s="2">
        <f t="shared" si="35"/>
        <v>0</v>
      </c>
      <c r="G178" s="2">
        <f t="shared" si="35"/>
        <v>0</v>
      </c>
      <c r="H178" s="2">
        <f t="shared" si="35"/>
        <v>0.57721518987341769</v>
      </c>
      <c r="I178" s="2">
        <f t="shared" si="35"/>
        <v>0.21645569620253163</v>
      </c>
      <c r="J178" s="2">
        <f t="shared" si="35"/>
        <v>0</v>
      </c>
      <c r="K178" s="5">
        <f t="shared" si="31"/>
        <v>1</v>
      </c>
    </row>
    <row r="179" spans="2:11" x14ac:dyDescent="0.25">
      <c r="B179" s="1">
        <v>6</v>
      </c>
      <c r="C179" s="2">
        <f t="shared" si="32"/>
        <v>0.21671018276762402</v>
      </c>
      <c r="D179" s="2">
        <f>D166/$K166</f>
        <v>0</v>
      </c>
      <c r="E179" s="2">
        <f t="shared" si="34"/>
        <v>0</v>
      </c>
      <c r="F179" s="2">
        <f t="shared" si="35"/>
        <v>0</v>
      </c>
      <c r="G179" s="2">
        <f t="shared" si="35"/>
        <v>0</v>
      </c>
      <c r="H179" s="2">
        <f t="shared" si="35"/>
        <v>0</v>
      </c>
      <c r="I179" s="2">
        <f t="shared" si="35"/>
        <v>0.2297650130548303</v>
      </c>
      <c r="J179" s="2">
        <f t="shared" si="35"/>
        <v>0.55352480417754568</v>
      </c>
      <c r="K179" s="5">
        <f t="shared" si="31"/>
        <v>1</v>
      </c>
    </row>
    <row r="180" spans="2:11" x14ac:dyDescent="0.25">
      <c r="B180" s="1">
        <v>7</v>
      </c>
      <c r="C180" s="2">
        <f t="shared" si="32"/>
        <v>9.2511013215859028E-2</v>
      </c>
      <c r="D180" s="2">
        <f>D167/$K167</f>
        <v>0</v>
      </c>
      <c r="E180" s="2">
        <f t="shared" si="34"/>
        <v>0</v>
      </c>
      <c r="F180" s="2">
        <f t="shared" si="35"/>
        <v>0</v>
      </c>
      <c r="G180" s="2">
        <f t="shared" si="35"/>
        <v>0</v>
      </c>
      <c r="H180" s="2">
        <f t="shared" si="35"/>
        <v>0</v>
      </c>
      <c r="I180" s="2">
        <f t="shared" si="35"/>
        <v>0</v>
      </c>
      <c r="J180" s="2">
        <f t="shared" si="35"/>
        <v>0.90748898678414092</v>
      </c>
      <c r="K180" s="5">
        <f t="shared" si="31"/>
        <v>1</v>
      </c>
    </row>
    <row r="183" spans="2:11" x14ac:dyDescent="0.25">
      <c r="B183" t="s">
        <v>19</v>
      </c>
    </row>
    <row r="184" spans="2:11" x14ac:dyDescent="0.25"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2:11" x14ac:dyDescent="0.25">
      <c r="C185" s="2">
        <v>9.5846645367412137E-2</v>
      </c>
      <c r="D185" s="2">
        <v>0.25559105431309903</v>
      </c>
      <c r="E185" s="2">
        <v>0.6485623003194888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2:11" x14ac:dyDescent="0.25">
      <c r="C186" s="2">
        <v>0.13583938487825717</v>
      </c>
      <c r="D186" s="2">
        <v>0</v>
      </c>
      <c r="E186" s="2">
        <v>4.698846646732166E-2</v>
      </c>
      <c r="F186" s="2">
        <v>0.81717214865442123</v>
      </c>
      <c r="G186" s="2">
        <v>0</v>
      </c>
      <c r="H186" s="2">
        <v>0</v>
      </c>
      <c r="I186" s="2">
        <v>0</v>
      </c>
      <c r="J186" s="2">
        <v>0</v>
      </c>
    </row>
    <row r="187" spans="2:11" x14ac:dyDescent="0.25">
      <c r="C187" s="2">
        <v>0.23649247121346323</v>
      </c>
      <c r="D187" s="2">
        <v>0</v>
      </c>
      <c r="E187" s="2">
        <v>0</v>
      </c>
      <c r="F187" s="2">
        <v>0.20903454384410983</v>
      </c>
      <c r="G187" s="2">
        <v>0.55447298494242692</v>
      </c>
      <c r="H187" s="2">
        <v>0</v>
      </c>
      <c r="I187" s="2">
        <v>0</v>
      </c>
      <c r="J187" s="2">
        <v>0</v>
      </c>
    </row>
    <row r="188" spans="2:11" x14ac:dyDescent="0.25">
      <c r="C188" s="2">
        <v>0.21552723059096177</v>
      </c>
      <c r="D188" s="2">
        <v>0</v>
      </c>
      <c r="E188" s="2">
        <v>0</v>
      </c>
      <c r="F188" s="2">
        <v>0</v>
      </c>
      <c r="G188" s="2">
        <v>0.30475086906141369</v>
      </c>
      <c r="H188" s="2">
        <v>0.47972190034762457</v>
      </c>
      <c r="I188" s="2">
        <v>0</v>
      </c>
      <c r="J188" s="2">
        <v>0</v>
      </c>
    </row>
    <row r="189" spans="2:11" x14ac:dyDescent="0.25">
      <c r="C189" s="2">
        <v>0.19221698113207547</v>
      </c>
      <c r="D189" s="2">
        <v>0</v>
      </c>
      <c r="E189" s="2">
        <v>0</v>
      </c>
      <c r="F189" s="2">
        <v>0</v>
      </c>
      <c r="G189" s="2">
        <v>0</v>
      </c>
      <c r="H189" s="2">
        <v>0.53773584905660377</v>
      </c>
      <c r="I189" s="2">
        <v>0.27004716981132076</v>
      </c>
      <c r="J189" s="2">
        <v>0</v>
      </c>
    </row>
    <row r="190" spans="2:11" x14ac:dyDescent="0.25">
      <c r="C190" s="2">
        <v>0.21671018276762402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0.2297650130548303</v>
      </c>
      <c r="J190" s="2">
        <v>0.55352480417754568</v>
      </c>
    </row>
    <row r="191" spans="2:11" x14ac:dyDescent="0.25">
      <c r="C191" s="2">
        <v>9.2511013215859028E-2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0.90748898678414092</v>
      </c>
    </row>
    <row r="193" spans="2:10" x14ac:dyDescent="0.25">
      <c r="B193" t="s">
        <v>20</v>
      </c>
    </row>
    <row r="195" spans="2:10" x14ac:dyDescent="0.25">
      <c r="C195" s="2">
        <v>0</v>
      </c>
      <c r="D195" s="2">
        <v>9.5846645367412137E-2</v>
      </c>
      <c r="E195" s="2">
        <v>0.13583938487825717</v>
      </c>
      <c r="F195" s="2">
        <v>0.23649247121346323</v>
      </c>
      <c r="G195" s="2">
        <v>0.21552723059096177</v>
      </c>
      <c r="H195" s="2">
        <v>0.19221698113207547</v>
      </c>
      <c r="I195" s="2">
        <v>0.21671018276762402</v>
      </c>
      <c r="J195" s="2">
        <v>9.2511013215859028E-2</v>
      </c>
    </row>
    <row r="196" spans="2:10" x14ac:dyDescent="0.25">
      <c r="C196" s="2">
        <v>1</v>
      </c>
      <c r="D196" s="2">
        <v>0.25559105431309903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2:10" x14ac:dyDescent="0.25">
      <c r="C197" s="2">
        <v>0</v>
      </c>
      <c r="D197" s="2">
        <v>0.6485623003194888</v>
      </c>
      <c r="E197" s="2">
        <v>4.698846646732166E-2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2:10" x14ac:dyDescent="0.25">
      <c r="C198" s="2">
        <v>0</v>
      </c>
      <c r="D198" s="2">
        <v>0</v>
      </c>
      <c r="E198" s="2">
        <v>0.81717214865442123</v>
      </c>
      <c r="F198" s="2">
        <v>0.20903454384410983</v>
      </c>
      <c r="G198" s="2">
        <v>0</v>
      </c>
      <c r="H198" s="2">
        <v>0</v>
      </c>
      <c r="I198" s="2">
        <v>0</v>
      </c>
      <c r="J198" s="2">
        <v>0</v>
      </c>
    </row>
    <row r="199" spans="2:10" x14ac:dyDescent="0.25">
      <c r="C199" s="2">
        <v>0</v>
      </c>
      <c r="D199" s="2">
        <v>0</v>
      </c>
      <c r="E199" s="2">
        <v>0</v>
      </c>
      <c r="F199" s="2">
        <v>0.55447298494242692</v>
      </c>
      <c r="G199" s="2">
        <v>0.30475086906141369</v>
      </c>
      <c r="H199" s="2">
        <v>0</v>
      </c>
      <c r="I199" s="2">
        <v>0</v>
      </c>
      <c r="J199" s="2">
        <v>0</v>
      </c>
    </row>
    <row r="200" spans="2:10" x14ac:dyDescent="0.25">
      <c r="C200" s="2">
        <v>0</v>
      </c>
      <c r="D200" s="2">
        <v>0</v>
      </c>
      <c r="E200" s="2">
        <v>0</v>
      </c>
      <c r="F200" s="2">
        <v>0</v>
      </c>
      <c r="G200" s="2">
        <v>0.47972190034762457</v>
      </c>
      <c r="H200" s="2">
        <v>0.53773584905660377</v>
      </c>
      <c r="I200" s="2">
        <v>0</v>
      </c>
      <c r="J200" s="2">
        <v>0</v>
      </c>
    </row>
    <row r="201" spans="2:10" x14ac:dyDescent="0.25"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0.27004716981132076</v>
      </c>
      <c r="I201" s="2">
        <v>0.2297650130548303</v>
      </c>
      <c r="J201" s="2">
        <v>0</v>
      </c>
    </row>
    <row r="202" spans="2:10" x14ac:dyDescent="0.25"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0.55352480417754568</v>
      </c>
      <c r="J202" s="2">
        <v>0.90748898678414092</v>
      </c>
    </row>
    <row r="205" spans="2:10" x14ac:dyDescent="0.25">
      <c r="B205" t="s">
        <v>21</v>
      </c>
    </row>
    <row r="206" spans="2:10" x14ac:dyDescent="0.25">
      <c r="C206" s="2">
        <f t="array" ref="C206:J213">TRe-I</f>
        <v>-1</v>
      </c>
      <c r="D206" s="2">
        <v>9.5846645367412137E-2</v>
      </c>
      <c r="E206" s="2">
        <v>0.13583938487825717</v>
      </c>
      <c r="F206" s="2">
        <v>0.23649247121346323</v>
      </c>
      <c r="G206" s="2">
        <v>0.21552723059096177</v>
      </c>
      <c r="H206" s="2">
        <v>0.19221698113207547</v>
      </c>
      <c r="I206" s="2">
        <v>0.21671018276762402</v>
      </c>
      <c r="J206" s="2">
        <v>9.2511013215859028E-2</v>
      </c>
    </row>
    <row r="207" spans="2:10" x14ac:dyDescent="0.25">
      <c r="C207" s="2">
        <v>1</v>
      </c>
      <c r="D207" s="2">
        <v>-0.74440894568690097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2:10" x14ac:dyDescent="0.25">
      <c r="C208" s="2">
        <v>0</v>
      </c>
      <c r="D208" s="2">
        <v>0.6485623003194888</v>
      </c>
      <c r="E208" s="2">
        <v>-0.95301153353267831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2:10" x14ac:dyDescent="0.25">
      <c r="C209" s="2">
        <v>0</v>
      </c>
      <c r="D209" s="2">
        <v>0</v>
      </c>
      <c r="E209" s="2">
        <v>0.81717214865442123</v>
      </c>
      <c r="F209" s="2">
        <v>-0.7909654561558902</v>
      </c>
      <c r="G209" s="2">
        <v>0</v>
      </c>
      <c r="H209" s="2">
        <v>0</v>
      </c>
      <c r="I209" s="2">
        <v>0</v>
      </c>
      <c r="J209" s="2">
        <v>0</v>
      </c>
    </row>
    <row r="210" spans="2:10" x14ac:dyDescent="0.25">
      <c r="C210" s="2">
        <v>0</v>
      </c>
      <c r="D210" s="2">
        <v>0</v>
      </c>
      <c r="E210" s="2">
        <v>0</v>
      </c>
      <c r="F210" s="2">
        <v>0.55447298494242692</v>
      </c>
      <c r="G210" s="2">
        <v>-0.69524913093858631</v>
      </c>
      <c r="H210" s="2">
        <v>0</v>
      </c>
      <c r="I210" s="2">
        <v>0</v>
      </c>
      <c r="J210" s="2">
        <v>0</v>
      </c>
    </row>
    <row r="211" spans="2:10" x14ac:dyDescent="0.25">
      <c r="C211" s="2">
        <v>0</v>
      </c>
      <c r="D211" s="2">
        <v>0</v>
      </c>
      <c r="E211" s="2">
        <v>0</v>
      </c>
      <c r="F211" s="2">
        <v>0</v>
      </c>
      <c r="G211" s="2">
        <v>0.47972190034762457</v>
      </c>
      <c r="H211" s="2">
        <v>-0.46226415094339623</v>
      </c>
      <c r="I211" s="2">
        <v>0</v>
      </c>
      <c r="J211" s="2">
        <v>0</v>
      </c>
    </row>
    <row r="212" spans="2:10" x14ac:dyDescent="0.25"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0.27004716981132076</v>
      </c>
      <c r="I212" s="2">
        <v>-0.77023498694516968</v>
      </c>
      <c r="J212" s="2">
        <v>0</v>
      </c>
    </row>
    <row r="213" spans="2:10" x14ac:dyDescent="0.25"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0.55352480417754568</v>
      </c>
      <c r="J213" s="2">
        <v>-9.2511013215859084E-2</v>
      </c>
    </row>
    <row r="215" spans="2:10" x14ac:dyDescent="0.25">
      <c r="B215" t="s">
        <v>22</v>
      </c>
    </row>
    <row r="216" spans="2:10" x14ac:dyDescent="0.25">
      <c r="C216" s="2">
        <v>-1</v>
      </c>
      <c r="D216" s="2">
        <v>9.5846645367412137E-2</v>
      </c>
      <c r="E216" s="2">
        <v>0.13583938487825717</v>
      </c>
      <c r="F216" s="2">
        <v>0.23649247121346323</v>
      </c>
      <c r="G216" s="2">
        <v>0.21552723059096177</v>
      </c>
      <c r="H216" s="2">
        <v>0.19221698113207547</v>
      </c>
      <c r="I216" s="2">
        <v>0.21671018276762402</v>
      </c>
      <c r="J216" s="2">
        <v>9.2511013215859028E-2</v>
      </c>
    </row>
    <row r="217" spans="2:10" x14ac:dyDescent="0.25">
      <c r="C217" s="2">
        <v>1</v>
      </c>
      <c r="D217" s="2">
        <v>-0.74440894568690097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2:10" x14ac:dyDescent="0.25">
      <c r="C218" s="2">
        <v>0</v>
      </c>
      <c r="D218" s="2">
        <v>0.6485623003194888</v>
      </c>
      <c r="E218" s="2">
        <v>-0.95301153353267831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2:10" x14ac:dyDescent="0.25">
      <c r="C219" s="2">
        <v>0</v>
      </c>
      <c r="D219" s="2">
        <v>0</v>
      </c>
      <c r="E219" s="2">
        <v>0.81717214865442123</v>
      </c>
      <c r="F219" s="2">
        <v>-0.7909654561558902</v>
      </c>
      <c r="G219" s="2">
        <v>0</v>
      </c>
      <c r="H219" s="2">
        <v>0</v>
      </c>
      <c r="I219" s="2">
        <v>0</v>
      </c>
      <c r="J219" s="2">
        <v>0</v>
      </c>
    </row>
    <row r="220" spans="2:10" x14ac:dyDescent="0.25">
      <c r="C220" s="2">
        <v>0</v>
      </c>
      <c r="D220" s="2">
        <v>0</v>
      </c>
      <c r="E220" s="2">
        <v>0</v>
      </c>
      <c r="F220" s="2">
        <v>0.55447298494242692</v>
      </c>
      <c r="G220" s="2">
        <v>-0.69524913093858631</v>
      </c>
      <c r="H220" s="2">
        <v>0</v>
      </c>
      <c r="I220" s="2">
        <v>0</v>
      </c>
      <c r="J220" s="2">
        <v>0</v>
      </c>
    </row>
    <row r="221" spans="2:10" x14ac:dyDescent="0.25">
      <c r="C221" s="2">
        <v>0</v>
      </c>
      <c r="D221" s="2">
        <v>0</v>
      </c>
      <c r="E221" s="2">
        <v>0</v>
      </c>
      <c r="F221" s="2">
        <v>0</v>
      </c>
      <c r="G221" s="2">
        <v>0.47972190034762457</v>
      </c>
      <c r="H221" s="2">
        <v>-0.46226415094339623</v>
      </c>
      <c r="I221" s="2">
        <v>0</v>
      </c>
      <c r="J221" s="2">
        <v>0</v>
      </c>
    </row>
    <row r="222" spans="2:10" x14ac:dyDescent="0.25"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0.27004716981132076</v>
      </c>
      <c r="I222" s="2">
        <v>-0.77023498694516968</v>
      </c>
      <c r="J222" s="2">
        <v>0</v>
      </c>
    </row>
    <row r="223" spans="2:10" x14ac:dyDescent="0.25"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</row>
    <row r="225" spans="1:8" x14ac:dyDescent="0.25">
      <c r="C225" t="s">
        <v>6</v>
      </c>
    </row>
    <row r="226" spans="1:8" x14ac:dyDescent="0.25">
      <c r="C226" s="2">
        <f t="array" ref="C226:C233">MMULT(MINVERSE(G_MATRIX3),g_vector)</f>
        <v>0.13070404414184569</v>
      </c>
      <c r="E226" t="s">
        <v>8</v>
      </c>
      <c r="F226" t="s">
        <v>9</v>
      </c>
    </row>
    <row r="227" spans="1:8" x14ac:dyDescent="0.25">
      <c r="C227" s="2">
        <v>0.1755809691690888</v>
      </c>
      <c r="E227" s="7">
        <v>0</v>
      </c>
      <c r="F227" s="2">
        <f>ROUND($J$13*C226,0)</f>
        <v>1382</v>
      </c>
    </row>
    <row r="228" spans="1:8" x14ac:dyDescent="0.25">
      <c r="C228" s="2">
        <v>0.11948984167537856</v>
      </c>
      <c r="E228" s="7">
        <v>1</v>
      </c>
      <c r="F228" s="2">
        <f t="shared" ref="F228:F234" si="36">ROUND($J$13*C227,0)</f>
        <v>1857</v>
      </c>
    </row>
    <row r="229" spans="1:8" x14ac:dyDescent="0.25">
      <c r="C229" s="2">
        <v>0.12344884331459516</v>
      </c>
      <c r="E229" s="7">
        <v>2</v>
      </c>
      <c r="F229" s="2">
        <f t="shared" si="36"/>
        <v>1264</v>
      </c>
    </row>
    <row r="230" spans="1:8" x14ac:dyDescent="0.25">
      <c r="C230" s="2">
        <v>9.8452548294346423E-2</v>
      </c>
      <c r="E230" s="7">
        <v>3</v>
      </c>
      <c r="F230" s="2">
        <f t="shared" si="36"/>
        <v>1306</v>
      </c>
    </row>
    <row r="231" spans="1:8" x14ac:dyDescent="0.25">
      <c r="C231" s="2">
        <v>0.10217068199089789</v>
      </c>
      <c r="E231" s="7">
        <v>4</v>
      </c>
      <c r="F231" s="2">
        <f t="shared" si="36"/>
        <v>1041</v>
      </c>
    </row>
    <row r="232" spans="1:8" x14ac:dyDescent="0.25">
      <c r="C232" s="2">
        <v>3.5821410318898635E-2</v>
      </c>
      <c r="E232" s="7">
        <v>5</v>
      </c>
      <c r="F232" s="2">
        <f t="shared" si="36"/>
        <v>1081</v>
      </c>
    </row>
    <row r="233" spans="1:8" x14ac:dyDescent="0.25">
      <c r="C233" s="2">
        <v>0.21433166109494878</v>
      </c>
      <c r="E233" s="7">
        <v>6</v>
      </c>
      <c r="F233" s="2">
        <f t="shared" si="36"/>
        <v>379</v>
      </c>
    </row>
    <row r="234" spans="1:8" x14ac:dyDescent="0.25">
      <c r="B234" t="s">
        <v>0</v>
      </c>
      <c r="C234" s="6">
        <f>SUM(C226:C233)</f>
        <v>1</v>
      </c>
      <c r="E234" s="11">
        <v>7</v>
      </c>
      <c r="F234" s="12">
        <f t="shared" si="36"/>
        <v>2267</v>
      </c>
    </row>
    <row r="236" spans="1:8" ht="15.75" x14ac:dyDescent="0.25">
      <c r="A236" s="8" t="s">
        <v>23</v>
      </c>
    </row>
    <row r="237" spans="1:8" x14ac:dyDescent="0.25">
      <c r="A237" s="6" t="s">
        <v>24</v>
      </c>
      <c r="B237" s="6"/>
      <c r="C237" s="6"/>
      <c r="D237" s="6"/>
      <c r="E237" s="6"/>
      <c r="F237" s="6"/>
      <c r="G237" s="6"/>
      <c r="H23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M33"/>
  <sheetViews>
    <sheetView workbookViewId="0">
      <selection activeCell="O18" sqref="O18"/>
    </sheetView>
  </sheetViews>
  <sheetFormatPr defaultRowHeight="15" x14ac:dyDescent="0.25"/>
  <cols>
    <col min="11" max="11" width="16.28515625" customWidth="1"/>
  </cols>
  <sheetData>
    <row r="3" spans="2:13" x14ac:dyDescent="0.25">
      <c r="B3" t="s">
        <v>2</v>
      </c>
    </row>
    <row r="4" spans="2:13" x14ac:dyDescent="0.25">
      <c r="K4" t="e">
        <f ca="1">_xll.NtRandNorm(1,0,,RAND()*2147483647,RAND()*2147483647)</f>
        <v>#NAME?</v>
      </c>
    </row>
    <row r="7" spans="2:13" x14ac:dyDescent="0.25">
      <c r="C7" t="e">
        <f t="array" aca="1" ref="C7:I21" ca="1">_xll.NtRand(15,0,1234,5678)</f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t="array" aca="1" ref="J7:M21" ca="1">_xll.NtRand(15,0,1234,5678)</f>
        <v>#NAME?</v>
      </c>
      <c r="K7" t="e">
        <f ca="1"/>
        <v>#NAME?</v>
      </c>
      <c r="L7" t="e">
        <f ca="1"/>
        <v>#NAME?</v>
      </c>
      <c r="M7" t="e">
        <f ca="1"/>
        <v>#NAME?</v>
      </c>
    </row>
    <row r="8" spans="2:13" x14ac:dyDescent="0.25"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</row>
    <row r="9" spans="2:13" x14ac:dyDescent="0.25"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</row>
    <row r="10" spans="2:13" x14ac:dyDescent="0.25"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</row>
    <row r="11" spans="2:13" x14ac:dyDescent="0.25"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</row>
    <row r="12" spans="2:13" x14ac:dyDescent="0.25"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</row>
    <row r="13" spans="2:13" x14ac:dyDescent="0.25"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</row>
    <row r="14" spans="2:13" x14ac:dyDescent="0.25"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</row>
    <row r="15" spans="2:13" x14ac:dyDescent="0.25"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</row>
    <row r="16" spans="2:13" x14ac:dyDescent="0.25"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</row>
    <row r="17" spans="3:13" x14ac:dyDescent="0.25"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</row>
    <row r="18" spans="3:13" x14ac:dyDescent="0.25"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</row>
    <row r="19" spans="3:13" x14ac:dyDescent="0.25"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</row>
    <row r="20" spans="3:13" x14ac:dyDescent="0.25"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</row>
    <row r="21" spans="3:13" x14ac:dyDescent="0.25"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</row>
    <row r="22" spans="3:13" x14ac:dyDescent="0.25">
      <c r="C22" t="e">
        <f t="array" aca="1" ref="C22:I33" ca="1">_xll.NtRand(15,0,1234,5678)</f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t="array" aca="1" ref="J22:M33" ca="1">_xll.NtRand(15,0,1234,5678)</f>
        <v>#NAME?</v>
      </c>
      <c r="K22" t="e">
        <f ca="1"/>
        <v>#NAME?</v>
      </c>
      <c r="L22" t="e">
        <f ca="1"/>
        <v>#NAME?</v>
      </c>
      <c r="M22" t="e">
        <f ca="1"/>
        <v>#NAME?</v>
      </c>
    </row>
    <row r="23" spans="3:13" x14ac:dyDescent="0.25"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</row>
    <row r="24" spans="3:13" x14ac:dyDescent="0.25"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</row>
    <row r="25" spans="3:13" x14ac:dyDescent="0.25"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</row>
    <row r="26" spans="3:13" x14ac:dyDescent="0.25"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</row>
    <row r="27" spans="3:13" x14ac:dyDescent="0.25"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</row>
    <row r="28" spans="3:13" x14ac:dyDescent="0.25"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</row>
    <row r="29" spans="3:13" x14ac:dyDescent="0.25"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</row>
    <row r="30" spans="3:13" x14ac:dyDescent="0.25"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</row>
    <row r="31" spans="3:13" x14ac:dyDescent="0.25"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</row>
    <row r="32" spans="3:13" x14ac:dyDescent="0.25"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</row>
    <row r="33" spans="3:13" x14ac:dyDescent="0.25"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Sheet1</vt:lpstr>
      <vt:lpstr>Sheet2</vt:lpstr>
      <vt:lpstr>Sheet3</vt:lpstr>
      <vt:lpstr>G_MATRIX</vt:lpstr>
      <vt:lpstr>G_MATRIX1</vt:lpstr>
      <vt:lpstr>G_MATRIX2</vt:lpstr>
      <vt:lpstr>G_MATRIX3</vt:lpstr>
      <vt:lpstr>g_vector</vt:lpstr>
      <vt:lpstr>I</vt:lpstr>
      <vt:lpstr>O</vt:lpstr>
      <vt:lpstr>P</vt:lpstr>
      <vt:lpstr>pi_vector</vt:lpstr>
      <vt:lpstr>PP</vt:lpstr>
      <vt:lpstr>T</vt:lpstr>
      <vt:lpstr>Total_row</vt:lpstr>
      <vt:lpstr>TR</vt:lpstr>
      <vt:lpstr>TR_0.1</vt:lpstr>
      <vt:lpstr>TR_0.2</vt:lpstr>
      <vt:lpstr>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2018-01-06T10:25:36Z</dcterms:modified>
</cp:coreProperties>
</file>