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F243D9E8-2B15-0A43-A308-5F33EFA21C35}" xr6:coauthVersionLast="47" xr6:coauthVersionMax="47" xr10:uidLastSave="{00000000-0000-0000-0000-000000000000}"/>
  <bookViews>
    <workbookView xWindow="16440" yWindow="8880" windowWidth="27400" windowHeight="18620" xr2:uid="{781C18B9-31A8-C44F-AD55-75724E8108D5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L3" i="1"/>
  <c r="L4" i="1"/>
  <c r="L5" i="1"/>
  <c r="L6" i="1"/>
  <c r="L7" i="1"/>
  <c r="L8" i="1"/>
  <c r="L2" i="1"/>
  <c r="J4" i="1"/>
  <c r="J3" i="1"/>
  <c r="K3" i="1"/>
  <c r="K4" i="1"/>
  <c r="J5" i="1"/>
  <c r="K5" i="1"/>
  <c r="J6" i="1"/>
  <c r="K6" i="1"/>
  <c r="J7" i="1"/>
  <c r="K7" i="1"/>
  <c r="J8" i="1"/>
  <c r="K8" i="1"/>
  <c r="J2" i="1"/>
  <c r="K2" i="1"/>
  <c r="G3" i="1"/>
  <c r="G4" i="1"/>
  <c r="G5" i="1"/>
  <c r="G6" i="1"/>
  <c r="G7" i="1"/>
  <c r="G8" i="1"/>
  <c r="G2" i="1"/>
  <c r="H3" i="1"/>
  <c r="H4" i="1"/>
  <c r="H5" i="1"/>
  <c r="H6" i="1"/>
  <c r="H7" i="1"/>
  <c r="H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F7" authorId="0" shapeId="0" xr:uid="{5801D2E2-0862-BD46-9A41-496B9824661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results seem unstable (probably due to HXN), sometimes can match well, sometimes not</t>
        </r>
      </text>
    </comment>
  </commentList>
</comments>
</file>

<file path=xl/sharedStrings.xml><?xml version="1.0" encoding="utf-8"?>
<sst xmlns="http://schemas.openxmlformats.org/spreadsheetml/2006/main" count="28" uniqueCount="21">
  <si>
    <t>NA</t>
  </si>
  <si>
    <t>corn</t>
  </si>
  <si>
    <t>sugarcane1g</t>
  </si>
  <si>
    <t>oilcane1g</t>
  </si>
  <si>
    <t>cornstover</t>
  </si>
  <si>
    <t>sugarcane2g</t>
  </si>
  <si>
    <t>oilcane2g</t>
  </si>
  <si>
    <t>lactic</t>
  </si>
  <si>
    <t>biorefinery</t>
  </si>
  <si>
    <t>gal</t>
  </si>
  <si>
    <t>per</t>
  </si>
  <si>
    <t>kg</t>
  </si>
  <si>
    <t>MPSP_original</t>
  </si>
  <si>
    <t>GWP_original</t>
  </si>
  <si>
    <t>MPSP_wwt</t>
  </si>
  <si>
    <t>GWP_wwt</t>
  </si>
  <si>
    <t>MPSP_diff_rel</t>
  </si>
  <si>
    <t>MPSP_diff_abs</t>
  </si>
  <si>
    <t>GWP_diff_abs</t>
  </si>
  <si>
    <t>GWP_diff_rel</t>
  </si>
  <si>
    <t>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</si>
</sst>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2B9-9C3C-2E4F-A73C-DDCC8F0322B4}">
  <dimension ref="A1:L8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12.33203125" style="2" bestFit="1" customWidth="1"/>
    <col min="2" max="2" width="10.83203125" style="2" customWidth="1"/>
    <col min="3" max="3" width="13" style="1" bestFit="1" customWidth="1"/>
    <col min="4" max="4" width="12.5" style="1" bestFit="1" customWidth="1"/>
    <col min="5" max="5" width="10.5" style="1" bestFit="1" customWidth="1"/>
    <col min="6" max="6" width="10" style="1" bestFit="1" customWidth="1"/>
    <col min="7" max="7" width="13.5" style="1" bestFit="1" customWidth="1"/>
    <col min="8" max="8" width="12.83203125" style="2" bestFit="1" customWidth="1"/>
    <col min="9" max="9" width="12.33203125" style="2" bestFit="1" customWidth="1"/>
    <col min="10" max="10" width="13.5" style="1" bestFit="1" customWidth="1"/>
    <col min="11" max="12" width="12.33203125" style="2" bestFit="1" customWidth="1"/>
    <col min="13" max="16384" width="10.83203125" style="2"/>
  </cols>
  <sheetData>
    <row r="1" spans="1:12" ht="17" x14ac:dyDescent="0.2">
      <c r="A1" s="7" t="s">
        <v>8</v>
      </c>
      <c r="B1" s="12" t="s">
        <v>10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17</v>
      </c>
      <c r="H1" s="7" t="s">
        <v>16</v>
      </c>
      <c r="I1" s="7" t="s">
        <v>20</v>
      </c>
      <c r="J1" s="8" t="s">
        <v>18</v>
      </c>
      <c r="K1" s="7" t="s">
        <v>19</v>
      </c>
      <c r="L1" s="7" t="s">
        <v>20</v>
      </c>
    </row>
    <row r="2" spans="1:12" x14ac:dyDescent="0.2">
      <c r="A2" s="3" t="s">
        <v>1</v>
      </c>
      <c r="B2" s="3" t="s">
        <v>9</v>
      </c>
      <c r="C2" s="5">
        <v>1.449975</v>
      </c>
      <c r="D2" s="5" t="s">
        <v>0</v>
      </c>
      <c r="E2" s="5">
        <v>1.42400770553111</v>
      </c>
      <c r="F2" s="5">
        <v>2.6959830621634202</v>
      </c>
      <c r="G2" s="13">
        <f>(E2-C2)</f>
        <v>-2.5967294468890012E-2</v>
      </c>
      <c r="H2" s="9">
        <f t="shared" ref="H2:H8" si="0">(E2-C2)/C2</f>
        <v>-1.7908787716264082E-2</v>
      </c>
      <c r="I2" s="9" t="b">
        <f>IF(AND(ABS(G2)&gt;0.1, ABS(H2)&gt;0.1), FALSE, TRUE)</f>
        <v>1</v>
      </c>
      <c r="J2" s="13">
        <f>IF(D2&lt;&gt;"NA",(F2-D2), 0)</f>
        <v>0</v>
      </c>
      <c r="K2" s="9">
        <f>IF(D2&lt;&gt;"NA",(F2-D2)/D2, 0)</f>
        <v>0</v>
      </c>
      <c r="L2" s="9" t="b">
        <f>IF(AND(ABS(J2)&gt;0.1, ABS(K2)&gt;0.1), FALSE, TRUE)</f>
        <v>1</v>
      </c>
    </row>
    <row r="3" spans="1:12" x14ac:dyDescent="0.2">
      <c r="A3" s="3" t="s">
        <v>2</v>
      </c>
      <c r="B3" s="3" t="s">
        <v>9</v>
      </c>
      <c r="C3" s="5">
        <v>1.98072653339243</v>
      </c>
      <c r="D3" s="5">
        <v>-1.50259060296814</v>
      </c>
      <c r="E3" s="5">
        <v>1.9735173901813099</v>
      </c>
      <c r="F3" s="5">
        <v>-1.5833219514494701</v>
      </c>
      <c r="G3" s="14">
        <f t="shared" ref="G3:G8" si="1">(E3-C3)</f>
        <v>-7.2091432111200948E-3</v>
      </c>
      <c r="H3" s="10">
        <f t="shared" si="0"/>
        <v>-3.6396459024420958E-3</v>
      </c>
      <c r="I3" s="10" t="b">
        <f t="shared" ref="I3:I8" si="2">IF(AND(ABS(G3)&gt;0.1, ABS(H3)&gt;0.1), FALSE, TRUE)</f>
        <v>1</v>
      </c>
      <c r="J3" s="14">
        <f>IF(D3&lt;&gt;"NA",(F3-D3), 0)</f>
        <v>-8.0731348481330123E-2</v>
      </c>
      <c r="K3" s="10">
        <f t="shared" ref="K3:K8" si="3">IF(D3&lt;&gt;"NA",(F3-D3)/D3, 0)</f>
        <v>5.3728106858819416E-2</v>
      </c>
      <c r="L3" s="10" t="b">
        <f t="shared" ref="L3:L8" si="4">IF(AND(ABS(J3)&gt;0.1, ABS(K3)&gt;0.1), FALSE, TRUE)</f>
        <v>1</v>
      </c>
    </row>
    <row r="4" spans="1:12" x14ac:dyDescent="0.2">
      <c r="A4" s="3" t="s">
        <v>3</v>
      </c>
      <c r="B4" s="3" t="s">
        <v>9</v>
      </c>
      <c r="C4" s="5">
        <v>1.5335806045303599</v>
      </c>
      <c r="D4" s="5">
        <v>-12.7945415905519</v>
      </c>
      <c r="E4" s="5">
        <v>1.5120574133501901</v>
      </c>
      <c r="F4" s="5">
        <v>-13.1766382676365</v>
      </c>
      <c r="G4" s="14">
        <f t="shared" si="1"/>
        <v>-2.1523191180169876E-2</v>
      </c>
      <c r="H4" s="10">
        <f t="shared" si="0"/>
        <v>-1.4034600539800832E-2</v>
      </c>
      <c r="I4" s="10" t="b">
        <f t="shared" si="2"/>
        <v>1</v>
      </c>
      <c r="J4" s="14">
        <f>IF(D4&lt;&gt;"NA",(F4-D4), 0)</f>
        <v>-0.3820966770846006</v>
      </c>
      <c r="K4" s="10">
        <f t="shared" si="3"/>
        <v>2.9864038065010399E-2</v>
      </c>
      <c r="L4" s="10" t="b">
        <f t="shared" si="4"/>
        <v>1</v>
      </c>
    </row>
    <row r="5" spans="1:12" x14ac:dyDescent="0.2">
      <c r="A5" s="3" t="s">
        <v>4</v>
      </c>
      <c r="B5" s="3" t="s">
        <v>9</v>
      </c>
      <c r="C5" s="5">
        <v>2.1288498018910502</v>
      </c>
      <c r="D5" s="5" t="s">
        <v>0</v>
      </c>
      <c r="E5" s="5">
        <v>2.1292465237494902</v>
      </c>
      <c r="F5" s="5">
        <v>0.72724579780821597</v>
      </c>
      <c r="G5" s="14">
        <f t="shared" si="1"/>
        <v>3.9672185843997454E-4</v>
      </c>
      <c r="H5" s="10">
        <f t="shared" si="0"/>
        <v>1.8635502518193995E-4</v>
      </c>
      <c r="I5" s="10" t="b">
        <f t="shared" si="2"/>
        <v>1</v>
      </c>
      <c r="J5" s="14">
        <f>IF(D5&lt;&gt;"NA",(F5-D5), 0)</f>
        <v>0</v>
      </c>
      <c r="K5" s="10">
        <f t="shared" si="3"/>
        <v>0</v>
      </c>
      <c r="L5" s="10" t="b">
        <f t="shared" si="4"/>
        <v>1</v>
      </c>
    </row>
    <row r="6" spans="1:12" x14ac:dyDescent="0.2">
      <c r="A6" s="3" t="s">
        <v>5</v>
      </c>
      <c r="B6" s="3" t="s">
        <v>9</v>
      </c>
      <c r="C6" s="5">
        <v>2.3535531988993199</v>
      </c>
      <c r="D6" s="5">
        <v>1.76992480536927</v>
      </c>
      <c r="E6" s="5">
        <v>2.3534974075271098</v>
      </c>
      <c r="F6" s="5">
        <v>1.8590999877697201</v>
      </c>
      <c r="G6" s="14">
        <f t="shared" si="1"/>
        <v>-5.5791372210123313E-5</v>
      </c>
      <c r="H6" s="10">
        <f t="shared" si="0"/>
        <v>-2.37051672493382E-5</v>
      </c>
      <c r="I6" s="10" t="b">
        <f t="shared" si="2"/>
        <v>1</v>
      </c>
      <c r="J6" s="14">
        <f>IF(D6&lt;&gt;"NA",(F6-D6), 0)</f>
        <v>8.9175182400450081E-2</v>
      </c>
      <c r="K6" s="10">
        <f t="shared" si="3"/>
        <v>5.0383599421809859E-2</v>
      </c>
      <c r="L6" s="10" t="b">
        <f t="shared" si="4"/>
        <v>1</v>
      </c>
    </row>
    <row r="7" spans="1:12" x14ac:dyDescent="0.2">
      <c r="A7" s="3" t="s">
        <v>6</v>
      </c>
      <c r="B7" s="3" t="s">
        <v>9</v>
      </c>
      <c r="C7" s="5">
        <v>1.99972471216735</v>
      </c>
      <c r="D7" s="5">
        <v>1.2669205590255099</v>
      </c>
      <c r="E7" s="5">
        <v>1.9983229422348301</v>
      </c>
      <c r="F7" s="5">
        <v>1.49180522952494</v>
      </c>
      <c r="G7" s="14">
        <f t="shared" si="1"/>
        <v>-1.4017699325199473E-3</v>
      </c>
      <c r="H7" s="10">
        <f t="shared" si="0"/>
        <v>-7.0098145209231079E-4</v>
      </c>
      <c r="I7" s="10" t="b">
        <f t="shared" si="2"/>
        <v>1</v>
      </c>
      <c r="J7" s="14">
        <f>IF(D7&lt;&gt;"NA",(F7-D7), 0)</f>
        <v>0.22488467049943006</v>
      </c>
      <c r="K7" s="10">
        <f t="shared" si="3"/>
        <v>0.17750495001234085</v>
      </c>
      <c r="L7" s="10" t="b">
        <f t="shared" si="4"/>
        <v>0</v>
      </c>
    </row>
    <row r="8" spans="1:12" x14ac:dyDescent="0.2">
      <c r="A8" s="4" t="s">
        <v>7</v>
      </c>
      <c r="B8" s="4" t="s">
        <v>11</v>
      </c>
      <c r="C8" s="6">
        <v>1.4179202730054401</v>
      </c>
      <c r="D8" s="6">
        <v>4.4994033158573004</v>
      </c>
      <c r="E8" s="6">
        <v>1.3751680588605399</v>
      </c>
      <c r="F8" s="6">
        <v>4.5054514989784797</v>
      </c>
      <c r="G8" s="15">
        <f t="shared" si="1"/>
        <v>-4.2752214144900158E-2</v>
      </c>
      <c r="H8" s="11">
        <f t="shared" si="0"/>
        <v>-3.0151352624560528E-2</v>
      </c>
      <c r="I8" s="11" t="b">
        <f t="shared" si="2"/>
        <v>1</v>
      </c>
      <c r="J8" s="15">
        <f>IF(D8&lt;&gt;"NA",(F8-D8), 0)</f>
        <v>6.0481831211793846E-3</v>
      </c>
      <c r="K8" s="11">
        <f t="shared" si="3"/>
        <v>1.3442189322890219E-3</v>
      </c>
      <c r="L8" s="11" t="b">
        <f t="shared" si="4"/>
        <v>1</v>
      </c>
    </row>
  </sheetData>
  <conditionalFormatting sqref="L2:L8 H2:I8">
    <cfRule type="cellIs" dxfId="5" priority="5" operator="equal">
      <formula>FALSE</formula>
    </cfRule>
    <cfRule type="cellIs" dxfId="4" priority="1" operator="equal">
      <formula>TRUE</formula>
    </cfRule>
  </conditionalFormatting>
  <conditionalFormatting sqref="G2:G8">
    <cfRule type="cellIs" dxfId="8" priority="4" operator="notBetween">
      <formula>-0.1</formula>
      <formula>0.1</formula>
    </cfRule>
  </conditionalFormatting>
  <conditionalFormatting sqref="J2:J8">
    <cfRule type="cellIs" dxfId="7" priority="3" operator="notBetween">
      <formula>-0.1</formula>
      <formula>0.1</formula>
    </cfRule>
  </conditionalFormatting>
  <conditionalFormatting sqref="K2:K8">
    <cfRule type="cellIs" dxfId="6" priority="2" operator="notBetween">
      <formula>-0.1</formula>
      <formula>0.1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2022-09-29T18:19:14Z</dcterms:created>
  <dcterms:modified xsi:type="dcterms:W3CDTF">2022-10-05T15:32:12Z</dcterms:modified>
</cp:coreProperties>
</file>