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 Pavilion\Desktop\"/>
    </mc:Choice>
  </mc:AlternateContent>
  <bookViews>
    <workbookView xWindow="0" yWindow="0" windowWidth="23040" windowHeight="9192" activeTab="1"/>
  </bookViews>
  <sheets>
    <sheet name="Feuil1" sheetId="2" r:id="rId1"/>
    <sheet name="Feuil2" sheetId="3" r:id="rId2"/>
    <sheet name="Data source" sheetId="1" r:id="rId3"/>
  </sheets>
  <calcPr calcId="162913"/>
  <pivotCaches>
    <pivotCache cacheId="4" r:id="rId4"/>
    <pivotCache cacheId="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4" i="1" l="1"/>
  <c r="G95" i="1"/>
  <c r="G96" i="1"/>
  <c r="G97" i="1"/>
  <c r="G93" i="1"/>
  <c r="B98" i="1"/>
  <c r="H86" i="1"/>
  <c r="H87" i="1"/>
  <c r="H88" i="1"/>
  <c r="H89" i="1"/>
  <c r="H85" i="1"/>
  <c r="G86" i="1"/>
  <c r="G87" i="1"/>
  <c r="G88" i="1"/>
  <c r="G89" i="1"/>
  <c r="G85" i="1"/>
  <c r="C90" i="1"/>
  <c r="H77" i="1"/>
  <c r="H78" i="1"/>
  <c r="H79" i="1"/>
  <c r="H80" i="1"/>
  <c r="H76" i="1"/>
  <c r="G77" i="1"/>
  <c r="G78" i="1"/>
  <c r="G79" i="1"/>
  <c r="G80" i="1"/>
  <c r="G76" i="1"/>
  <c r="C77" i="1"/>
  <c r="C78" i="1"/>
  <c r="C79" i="1"/>
  <c r="C80" i="1"/>
  <c r="B81" i="1"/>
  <c r="C95" i="1"/>
  <c r="C96" i="1"/>
  <c r="C97" i="1"/>
  <c r="C94" i="1"/>
  <c r="D85" i="1"/>
  <c r="D86" i="1"/>
  <c r="D87" i="1"/>
  <c r="D88" i="1"/>
  <c r="D89" i="1"/>
  <c r="D30" i="1" l="1"/>
  <c r="D31" i="1"/>
  <c r="D32" i="1"/>
  <c r="D33" i="1"/>
  <c r="D29" i="1"/>
  <c r="D70" i="1"/>
  <c r="D71" i="1"/>
  <c r="D72" i="1"/>
  <c r="D73" i="1"/>
  <c r="C61" i="1"/>
  <c r="C62" i="1"/>
  <c r="C63" i="1"/>
  <c r="D69" i="1"/>
  <c r="C60" i="1"/>
  <c r="C40" i="1"/>
  <c r="D50" i="1"/>
  <c r="D51" i="1"/>
  <c r="D52" i="1"/>
  <c r="D53" i="1"/>
  <c r="D49" i="1"/>
  <c r="C41" i="1"/>
  <c r="C42" i="1"/>
  <c r="C43" i="1"/>
  <c r="B10" i="1"/>
  <c r="F9" i="1" s="1"/>
  <c r="C10" i="1"/>
  <c r="G6" i="1" s="1"/>
  <c r="C22" i="1"/>
  <c r="G21" i="1" s="1"/>
  <c r="B22" i="1"/>
  <c r="F19" i="1" s="1"/>
  <c r="G9" i="1" l="1"/>
  <c r="F17" i="1"/>
  <c r="F20" i="1"/>
  <c r="F21" i="1"/>
  <c r="F18" i="1"/>
  <c r="G20" i="1"/>
  <c r="G19" i="1"/>
  <c r="G17" i="1"/>
  <c r="G18" i="1"/>
  <c r="F7" i="1"/>
  <c r="G8" i="1"/>
  <c r="F5" i="1"/>
  <c r="G7" i="1"/>
  <c r="F8" i="1"/>
  <c r="F6" i="1"/>
  <c r="G5" i="1"/>
</calcChain>
</file>

<file path=xl/sharedStrings.xml><?xml version="1.0" encoding="utf-8"?>
<sst xmlns="http://schemas.openxmlformats.org/spreadsheetml/2006/main" count="69" uniqueCount="45">
  <si>
    <t>BUDGET VOTE</t>
  </si>
  <si>
    <t>REALISATION</t>
  </si>
  <si>
    <t>ANNEE</t>
  </si>
  <si>
    <t>Les exécutions des budgets de la ville de Kinshasa 2011 à 2015</t>
  </si>
  <si>
    <t>Les recettes de la direction générale des recettes de Kinshasa de 2011 à 2015</t>
  </si>
  <si>
    <t>BUDGET PREVU</t>
  </si>
  <si>
    <t>Analyse évolutive du niveau des assignations et réalisation du budget de la ville de Kinshasa 2011 à 2015</t>
  </si>
  <si>
    <t>BUDGET REALISE</t>
  </si>
  <si>
    <t>TAUX DE REALISATION</t>
  </si>
  <si>
    <t>Analyse évolutive du budget de la ville de Kinshasa</t>
  </si>
  <si>
    <t>BUDGET</t>
  </si>
  <si>
    <t>VARIATION</t>
  </si>
  <si>
    <t>Analyse évolutive du niveau des assignations et réalisation des recettes de la DGRK de 2011 à 2015</t>
  </si>
  <si>
    <t>RECETTES PREVUES</t>
  </si>
  <si>
    <t>RECETTES REALISEES</t>
  </si>
  <si>
    <t>Analyse évolutive des recettes de la DGRK</t>
  </si>
  <si>
    <t>RECETTES DE LA DGRK</t>
  </si>
  <si>
    <t>Analyse de l'impact de la contribution de la DGRK au budget</t>
  </si>
  <si>
    <t>RECETTES DGRK AFFECTEES</t>
  </si>
  <si>
    <t>TAUX DE PARTICIPATION</t>
  </si>
  <si>
    <t xml:space="preserve"> </t>
  </si>
  <si>
    <t>EXECUTE</t>
  </si>
  <si>
    <t>SOMME</t>
  </si>
  <si>
    <t>BUDGET VOTE (%)</t>
  </si>
  <si>
    <t>REALISATION (%)</t>
  </si>
  <si>
    <t>BUDGET PREVU (%)</t>
  </si>
  <si>
    <t>EXECUTE (%)</t>
  </si>
  <si>
    <t>Année</t>
  </si>
  <si>
    <t>Budget</t>
  </si>
  <si>
    <t>Variation</t>
  </si>
  <si>
    <t>Taux de réalisation</t>
  </si>
  <si>
    <t>Annee</t>
  </si>
  <si>
    <t xml:space="preserve">Total recettes prévues </t>
  </si>
  <si>
    <t xml:space="preserve">Total recettes réalisées </t>
  </si>
  <si>
    <t>Recettes de la DGRK</t>
  </si>
  <si>
    <t>Somme</t>
  </si>
  <si>
    <t>Somme de Budget</t>
  </si>
  <si>
    <t>Somme de Variation</t>
  </si>
  <si>
    <t>Étiquettes de lignes</t>
  </si>
  <si>
    <t>Total général</t>
  </si>
  <si>
    <t>budget</t>
  </si>
  <si>
    <t>variation</t>
  </si>
  <si>
    <t>recette de la dgrk</t>
  </si>
  <si>
    <t>taux de realisation</t>
  </si>
  <si>
    <t>Somme de taux de realisation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</si>
</sst>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\ [$FC-240C]"/>
    <numFmt numFmtId="166" formatCode="#,##0\ [$FC-240C];\-#,##0\ [$FC-240C]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/>
      <diagonal/>
    </border>
    <border>
      <left style="medium">
        <color rgb="FF0070C0"/>
      </left>
      <right style="thick">
        <color rgb="FF0070C0"/>
      </right>
      <top style="medium">
        <color rgb="FF0070C0"/>
      </top>
      <bottom style="thick">
        <color rgb="FF0070C0"/>
      </bottom>
      <diagonal/>
    </border>
    <border>
      <left style="thick">
        <color rgb="FF0070C0"/>
      </left>
      <right style="thick">
        <color rgb="FF0070C0"/>
      </right>
      <top style="medium">
        <color rgb="FF0070C0"/>
      </top>
      <bottom style="thick">
        <color rgb="FF0070C0"/>
      </bottom>
      <diagonal/>
    </border>
    <border>
      <left style="thick">
        <color rgb="FF0070C0"/>
      </left>
      <right style="medium">
        <color rgb="FF0070C0"/>
      </right>
      <top style="medium">
        <color rgb="FF0070C0"/>
      </top>
      <bottom style="thick">
        <color rgb="FF0070C0"/>
      </bottom>
      <diagonal/>
    </border>
    <border>
      <left style="medium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rgb="FF0070C0"/>
      </left>
      <right style="medium">
        <color rgb="FF0070C0"/>
      </right>
      <top style="thick">
        <color rgb="FF0070C0"/>
      </top>
      <bottom style="thick">
        <color rgb="FF0070C0"/>
      </bottom>
      <diagonal/>
    </border>
    <border>
      <left style="medium">
        <color rgb="FF0070C0"/>
      </left>
      <right style="thick">
        <color rgb="FF0070C0"/>
      </right>
      <top style="thick">
        <color rgb="FF0070C0"/>
      </top>
      <bottom style="medium">
        <color rgb="FF0070C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medium">
        <color rgb="FF0070C0"/>
      </bottom>
      <diagonal/>
    </border>
    <border>
      <left style="thick">
        <color rgb="FF0070C0"/>
      </left>
      <right style="medium">
        <color rgb="FF0070C0"/>
      </right>
      <top style="thick">
        <color rgb="FF0070C0"/>
      </top>
      <bottom style="medium">
        <color rgb="FF0070C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164" fontId="0" fillId="0" borderId="0" xfId="1" applyNumberFormat="1" applyFont="1"/>
    <xf numFmtId="0" fontId="3" fillId="2" borderId="1" xfId="0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/>
    </xf>
    <xf numFmtId="0" fontId="6" fillId="0" borderId="0" xfId="0" applyFont="1"/>
    <xf numFmtId="0" fontId="6" fillId="0" borderId="2" xfId="0" applyFont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166" fontId="5" fillId="2" borderId="0" xfId="1" applyNumberFormat="1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0" borderId="0" xfId="0" applyFont="1" applyFill="1" applyAlignment="1"/>
    <xf numFmtId="0" fontId="7" fillId="4" borderId="3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65" fontId="2" fillId="0" borderId="12" xfId="0" applyNumberFormat="1" applyFont="1" applyBorder="1" applyAlignment="1">
      <alignment horizontal="center" vertical="center" wrapText="1"/>
    </xf>
    <xf numFmtId="166" fontId="5" fillId="0" borderId="0" xfId="1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5" fillId="2" borderId="13" xfId="0" applyFont="1" applyFill="1" applyBorder="1" applyAlignment="1">
      <alignment horizontal="center"/>
    </xf>
    <xf numFmtId="166" fontId="5" fillId="2" borderId="14" xfId="1" applyNumberFormat="1" applyFont="1" applyFill="1" applyBorder="1" applyAlignment="1">
      <alignment horizontal="center"/>
    </xf>
    <xf numFmtId="165" fontId="5" fillId="2" borderId="15" xfId="0" applyNumberFormat="1" applyFont="1" applyFill="1" applyBorder="1" applyAlignment="1">
      <alignment horizontal="center"/>
    </xf>
    <xf numFmtId="43" fontId="4" fillId="0" borderId="1" xfId="1" applyFont="1" applyBorder="1" applyAlignment="1">
      <alignment horizontal="center"/>
    </xf>
    <xf numFmtId="43" fontId="4" fillId="0" borderId="1" xfId="1" applyFont="1" applyBorder="1" applyAlignment="1">
      <alignment horizontal="center" vertical="center" wrapText="1"/>
    </xf>
    <xf numFmtId="0" fontId="3" fillId="3" borderId="0" xfId="0" applyFont="1" applyFill="1" applyAlignment="1">
      <alignment horizontal="left"/>
    </xf>
    <xf numFmtId="0" fontId="8" fillId="0" borderId="16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10" fillId="0" borderId="0" xfId="0" applyFont="1"/>
    <xf numFmtId="164" fontId="10" fillId="0" borderId="0" xfId="1" applyNumberFormat="1" applyFont="1"/>
    <xf numFmtId="0" fontId="9" fillId="0" borderId="17" xfId="0" applyNumberFormat="1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164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[Recettes - Budget - Kinshasa.xlsx]Feuil1!Tableau croisé dynamique2</c:name>
    <c:fmtId val="49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Feuil1!$A$4:$A$9</c:f>
              <c:strCach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strCache>
            </c:strRef>
          </c:cat>
          <c:val>
            <c:numRef>
              <c:f>Feuil1!$B$4:$B$9</c:f>
              <c:numCache>
                <c:formatCode>General</c:formatCode>
                <c:ptCount val="5"/>
                <c:pt idx="0">
                  <c:v>10.837015887366988</c:v>
                </c:pt>
                <c:pt idx="1">
                  <c:v>13.416188419286987</c:v>
                </c:pt>
                <c:pt idx="2">
                  <c:v>13.095911696031576</c:v>
                </c:pt>
                <c:pt idx="3">
                  <c:v>11.737343131933589</c:v>
                </c:pt>
                <c:pt idx="4">
                  <c:v>50.91354086538086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6-4D9A-8C0E-16F8DF63E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548319"/>
        <c:axId val="806545823"/>
      </c:lineChart>
      <c:catAx>
        <c:axId val="8065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6545823"/>
        <c:crosses val="autoZero"/>
        <c:auto val="1"/>
        <c:lblAlgn val="ctr"/>
        <c:lblOffset val="100"/>
        <c:noMultiLvlLbl val="0"/>
      </c:catAx>
      <c:valAx>
        <c:axId val="80654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654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[Recettes - Budget - Kinshasa.xlsx]Feuil1!Tableau croisé dynamique3</c:name>
    <c:fmtId val="5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Feuil1!$B$22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Feuil1!$A$23:$A$28</c:f>
              <c:strCach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strCache>
            </c:strRef>
          </c:cat>
          <c:val>
            <c:numRef>
              <c:f>Feuil1!$B$23:$B$28</c:f>
              <c:numCache>
                <c:formatCode>General</c:formatCode>
                <c:ptCount val="5"/>
                <c:pt idx="0">
                  <c:v>0</c:v>
                </c:pt>
                <c:pt idx="1">
                  <c:v>-23.799656277394718</c:v>
                </c:pt>
                <c:pt idx="2">
                  <c:v>2.3872407963127928</c:v>
                </c:pt>
                <c:pt idx="3">
                  <c:v>10.373989956802108</c:v>
                </c:pt>
                <c:pt idx="4">
                  <c:v>-333.77398354199312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4-4D11-8EB9-A16CFB163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546655"/>
        <c:axId val="806547071"/>
      </c:lineChart>
      <c:catAx>
        <c:axId val="80654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6547071"/>
        <c:crosses val="autoZero"/>
        <c:auto val="1"/>
        <c:lblAlgn val="ctr"/>
        <c:lblOffset val="100"/>
        <c:noMultiLvlLbl val="0"/>
      </c:catAx>
      <c:valAx>
        <c:axId val="80654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654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[Recettes - Budget - Kinshasa.xlsx]Feuil2!Tableau croisé dynamique5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de réalisation</a:t>
            </a:r>
          </a:p>
          <a:p>
            <a:pPr>
              <a:defRPr/>
            </a:pP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Feuil2!$B$3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Feuil2!$A$4:$A$9</c:f>
              <c:strCach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strCache>
            </c:strRef>
          </c:cat>
          <c:val>
            <c:numRef>
              <c:f>Feuil2!$B$4:$B$9</c:f>
              <c:numCache>
                <c:formatCode>General</c:formatCode>
                <c:ptCount val="5"/>
                <c:pt idx="0">
                  <c:v>0.7191803420697116</c:v>
                </c:pt>
                <c:pt idx="1">
                  <c:v>0.90995050696621804</c:v>
                </c:pt>
                <c:pt idx="2">
                  <c:v>0.27744422449753936</c:v>
                </c:pt>
                <c:pt idx="3">
                  <c:v>0.12931444720932064</c:v>
                </c:pt>
                <c:pt idx="4">
                  <c:v>1.7361884753451511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2-4D08-88BA-44789C3BC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894911"/>
        <c:axId val="904880767"/>
      </c:lineChart>
      <c:catAx>
        <c:axId val="90489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880767"/>
        <c:crosses val="autoZero"/>
        <c:auto val="1"/>
        <c:lblAlgn val="ctr"/>
        <c:lblOffset val="100"/>
        <c:noMultiLvlLbl val="0"/>
      </c:catAx>
      <c:valAx>
        <c:axId val="90488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Taux</a:t>
                </a:r>
                <a:r>
                  <a:rPr lang="fr-FR" baseline="0"/>
                  <a:t> de réalisatio en %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3.0555555555555555E-2"/>
              <c:y val="0.29147929425488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89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Exécution du budget de Kinshasa entre 2011 et 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Somme de BUDGET VOTE (%)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2011</c:v>
              </c:pt>
              <c:pt idx="1">
                <c:v>2012</c:v>
              </c:pt>
              <c:pt idx="2">
                <c:v>2013</c:v>
              </c:pt>
              <c:pt idx="3">
                <c:v>2014</c:v>
              </c:pt>
              <c:pt idx="4">
                <c:v>2015</c:v>
              </c:pt>
            </c:strLit>
          </c:cat>
          <c:val>
            <c:numLit>
              <c:formatCode>General</c:formatCode>
              <c:ptCount val="5"/>
              <c:pt idx="0">
                <c:v>11.992000000000001</c:v>
              </c:pt>
              <c:pt idx="1">
                <c:v>16.271000000000001</c:v>
              </c:pt>
              <c:pt idx="2">
                <c:v>21.052</c:v>
              </c:pt>
              <c:pt idx="3">
                <c:v>23.914000000000001</c:v>
              </c:pt>
              <c:pt idx="4">
                <c:v>26.771000000000001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54D-4988-9C41-C04988C28DC2}"/>
            </c:ext>
          </c:extLst>
        </c:ser>
        <c:ser>
          <c:idx val="1"/>
          <c:order val="1"/>
          <c:tx>
            <c:v>Somme de REALISATION 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2011</c:v>
              </c:pt>
              <c:pt idx="1">
                <c:v>2012</c:v>
              </c:pt>
              <c:pt idx="2">
                <c:v>2013</c:v>
              </c:pt>
              <c:pt idx="3">
                <c:v>2014</c:v>
              </c:pt>
              <c:pt idx="4">
                <c:v>2015</c:v>
              </c:pt>
            </c:strLit>
          </c:cat>
          <c:val>
            <c:numLit>
              <c:formatCode>General</c:formatCode>
              <c:ptCount val="5"/>
              <c:pt idx="0">
                <c:v>7.0350000000000001</c:v>
              </c:pt>
              <c:pt idx="1">
                <c:v>8.7089999999999996</c:v>
              </c:pt>
              <c:pt idx="2">
                <c:v>43.584000000000003</c:v>
              </c:pt>
              <c:pt idx="3">
                <c:v>7.62</c:v>
              </c:pt>
              <c:pt idx="4">
                <c:v>33.052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54D-4988-9C41-C04988C28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249680"/>
        <c:axId val="1870263408"/>
      </c:lineChart>
      <c:catAx>
        <c:axId val="187024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0263408"/>
        <c:crosses val="autoZero"/>
        <c:auto val="1"/>
        <c:lblAlgn val="ctr"/>
        <c:lblOffset val="100"/>
        <c:noMultiLvlLbl val="0"/>
      </c:catAx>
      <c:valAx>
        <c:axId val="18702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Somme du</a:t>
                </a:r>
                <a:r>
                  <a:rPr lang="en-US" baseline="0"/>
                  <a:t> budget </a:t>
                </a:r>
              </a:p>
              <a:p>
                <a:pPr>
                  <a:defRPr/>
                </a:pPr>
                <a:r>
                  <a:rPr lang="en-US" baseline="0"/>
                  <a:t>en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404779686333084E-2"/>
              <c:y val="0.25865522018081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024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Somme de BUDGET PREVU (%)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2011</c:v>
              </c:pt>
              <c:pt idx="1">
                <c:v>2012</c:v>
              </c:pt>
              <c:pt idx="2">
                <c:v>2013</c:v>
              </c:pt>
              <c:pt idx="3">
                <c:v>2014</c:v>
              </c:pt>
              <c:pt idx="4">
                <c:v>2015</c:v>
              </c:pt>
            </c:strLit>
          </c:cat>
          <c:val>
            <c:numLit>
              <c:formatCode>General</c:formatCode>
              <c:ptCount val="5"/>
              <c:pt idx="0">
                <c:v>25.706</c:v>
              </c:pt>
              <c:pt idx="1">
                <c:v>17.986000000000001</c:v>
              </c:pt>
              <c:pt idx="2">
                <c:v>16.213999999999999</c:v>
              </c:pt>
              <c:pt idx="3">
                <c:v>20.047000000000001</c:v>
              </c:pt>
              <c:pt idx="4">
                <c:v>20.047000000000001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CF0-4F4E-955F-A80A1DFCA942}"/>
            </c:ext>
          </c:extLst>
        </c:ser>
        <c:ser>
          <c:idx val="1"/>
          <c:order val="1"/>
          <c:tx>
            <c:v>Somme de EXECUTE 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2011</c:v>
              </c:pt>
              <c:pt idx="1">
                <c:v>2012</c:v>
              </c:pt>
              <c:pt idx="2">
                <c:v>2013</c:v>
              </c:pt>
              <c:pt idx="3">
                <c:v>2014</c:v>
              </c:pt>
              <c:pt idx="4">
                <c:v>2015</c:v>
              </c:pt>
            </c:strLit>
          </c:cat>
          <c:val>
            <c:numLit>
              <c:formatCode>General</c:formatCode>
              <c:ptCount val="5"/>
              <c:pt idx="0">
                <c:v>24.088000000000001</c:v>
              </c:pt>
              <c:pt idx="1">
                <c:v>21.324000000000002</c:v>
              </c:pt>
              <c:pt idx="2">
                <c:v>5.8609999999999998</c:v>
              </c:pt>
              <c:pt idx="3">
                <c:v>3.3780000000000001</c:v>
              </c:pt>
              <c:pt idx="4">
                <c:v>45.348999999999997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CF0-4F4E-955F-A80A1DFCA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674224"/>
        <c:axId val="1723674640"/>
      </c:lineChart>
      <c:catAx>
        <c:axId val="172367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</a:t>
                </a:r>
              </a:p>
            </c:rich>
          </c:tx>
          <c:layout>
            <c:manualLayout>
              <c:xMode val="edge"/>
              <c:yMode val="edge"/>
              <c:x val="0.34077886780545874"/>
              <c:y val="0.8379744198641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3674640"/>
        <c:crosses val="autoZero"/>
        <c:auto val="1"/>
        <c:lblAlgn val="ctr"/>
        <c:lblOffset val="100"/>
        <c:noMultiLvlLbl val="0"/>
      </c:catAx>
      <c:valAx>
        <c:axId val="17236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Somme</a:t>
                </a:r>
                <a:r>
                  <a:rPr lang="en-US" baseline="0"/>
                  <a:t> du budget </a:t>
                </a:r>
              </a:p>
              <a:p>
                <a:pPr>
                  <a:defRPr/>
                </a:pPr>
                <a:r>
                  <a:rPr lang="en-US" baseline="0"/>
                  <a:t>en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4950099800399202E-2"/>
              <c:y val="0.18193485726178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36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217170</xdr:colOff>
      <xdr:row>1</xdr:row>
      <xdr:rowOff>148590</xdr:rowOff>
    </xdr:from>
    <xdr:to>
      <xdr:col>9</xdr:col>
      <xdr:colOff>34290</xdr:colOff>
      <xdr:row>16</xdr:row>
      <xdr:rowOff>148590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156210</xdr:colOff>
      <xdr:row>18</xdr:row>
      <xdr:rowOff>11430</xdr:rowOff>
    </xdr:from>
    <xdr:to>
      <xdr:col>8</xdr:col>
      <xdr:colOff>765810</xdr:colOff>
      <xdr:row>33</xdr:row>
      <xdr:rowOff>11430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918210</xdr:colOff>
      <xdr:row>1</xdr:row>
      <xdr:rowOff>163830</xdr:rowOff>
    </xdr:from>
    <xdr:to>
      <xdr:col>7</xdr:col>
      <xdr:colOff>537210</xdr:colOff>
      <xdr:row>16</xdr:row>
      <xdr:rowOff>163830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784860</xdr:colOff>
      <xdr:row>10</xdr:row>
      <xdr:rowOff>15240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15</xdr:col>
      <xdr:colOff>30480</xdr:colOff>
      <xdr:row>22</xdr:row>
      <xdr:rowOff>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 Pavilion" refreshedDate="43637.756716898148" createdVersion="6" refreshedVersion="6" minRefreshableVersion="3" recordCount="5">
  <cacheSource type="worksheet">
    <worksheetSource ref="F75:H80" sheet="Data source"/>
  </cacheSource>
  <cacheFields count="3">
    <cacheField name="Annee" numFmtId="0">
      <sharedItems containsSemiMixedTypes="0" containsString="0" containsNumber="1" containsInteger="1" minValue="2011" maxValue="2015" count="5">
        <n v="2011"/>
        <n v="2012"/>
        <n v="2013"/>
        <n v="2014"/>
        <n v="2015"/>
      </sharedItems>
    </cacheField>
    <cacheField name="Budget" numFmtId="0">
      <sharedItems containsSemiMixedTypes="0" containsString="0" containsNumber="1" minValue="10.837015887366988" maxValue="50.91354086538086"/>
    </cacheField>
    <cacheField name="Variation" numFmtId="0">
      <sharedItems containsSemiMixedTypes="0" containsString="0" containsNumber="1" minValue="-333.77398354199312" maxValue="10.3739899568021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 Pavilion" refreshedDate="43637.774769560187" createdVersion="6" refreshedVersion="6" minRefreshableVersion="3" recordCount="5">
  <cacheSource type="worksheet">
    <worksheetSource ref="F84:H89" sheet="Data source"/>
  </cacheSource>
  <cacheFields count="3">
    <cacheField name="Annee" numFmtId="0">
      <sharedItems containsSemiMixedTypes="0" containsString="0" containsNumber="1" containsInteger="1" minValue="2011" maxValue="2015" count="5">
        <n v="2011"/>
        <n v="2012"/>
        <n v="2013"/>
        <n v="2014"/>
        <n v="2015"/>
      </sharedItems>
    </cacheField>
    <cacheField name="budget" numFmtId="0">
      <sharedItems containsSemiMixedTypes="0" containsString="0" containsNumber="1" minValue="3.3777096082783557E-2" maxValue="0.45349461112128386"/>
    </cacheField>
    <cacheField name="taux de realisation" numFmtId="0">
      <sharedItems containsSemiMixedTypes="0" containsString="0" containsNumber="1" minValue="0.12931444720932064" maxValue="1.73618847534515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10.837015887366988"/>
    <n v="0"/>
  </r>
  <r>
    <x v="1"/>
    <n v="13.416188419286987"/>
    <n v="-23.799656277394718"/>
  </r>
  <r>
    <x v="2"/>
    <n v="13.095911696031576"/>
    <n v="2.3872407963127928"/>
  </r>
  <r>
    <x v="3"/>
    <n v="11.737343131933589"/>
    <n v="10.373989956802108"/>
  </r>
  <r>
    <x v="4"/>
    <n v="50.91354086538086"/>
    <n v="-333.773983541993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x v="0"/>
    <n v="0.24087919810170877"/>
    <n v="0.7191803420697116"/>
  </r>
  <r>
    <x v="1"/>
    <n v="0.21323797554363144"/>
    <n v="0.90995050696621804"/>
  </r>
  <r>
    <x v="2"/>
    <n v="5.8611119150592368E-2"/>
    <n v="0.27744422449753936"/>
  </r>
  <r>
    <x v="3"/>
    <n v="3.3777096082783557E-2"/>
    <n v="0.12931444720932064"/>
  </r>
  <r>
    <x v="4"/>
    <n v="0.45349461112128386"/>
    <n v="1.73618847534515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3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3">
  <location ref="A22:B28" firstHeaderRow="1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Variation" fld="2" baseField="0" baseItem="0"/>
  </dataFields>
  <chartFormats count="1">
    <chartFormat chart="5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0">
  <location ref="A3:B9" firstHeaderRow="1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Budget" fld="1" baseField="0" baseItem="0"/>
  </dataFields>
  <chartFormats count="2">
    <chartFormat chart="4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5" cacheId="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0">
  <location ref="A3:B9" firstHeaderRow="1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taux de realisation" fld="2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topLeftCell="A2" workbookViewId="0">
      <selection activeCell="L23" sqref="L23"/>
    </sheetView>
  </sheetViews>
  <sheetFormatPr baseColWidth="10" defaultRowHeight="14.4" x14ac:dyDescent="0.3"/>
  <cols>
    <col min="1" max="1" width="19.5546875" bestFit="1" customWidth="1"/>
    <col min="2" max="2" width="18.21875" customWidth="1"/>
    <col min="3" max="3" width="18.21875" bestFit="1" customWidth="1"/>
  </cols>
  <sheetData>
    <row r="3" spans="1:2" x14ac:dyDescent="0.3">
      <c r="A3" s="53" t="s">
        <v>38</v>
      </c>
      <c r="B3" t="s">
        <v>36</v>
      </c>
    </row>
    <row r="4" spans="1:2" x14ac:dyDescent="0.3">
      <c r="A4" s="51">
        <v>2011</v>
      </c>
      <c r="B4" s="52">
        <v>10.837015887366988</v>
      </c>
    </row>
    <row r="5" spans="1:2" x14ac:dyDescent="0.3">
      <c r="A5" s="51">
        <v>2012</v>
      </c>
      <c r="B5" s="52">
        <v>13.416188419286987</v>
      </c>
    </row>
    <row r="6" spans="1:2" x14ac:dyDescent="0.3">
      <c r="A6" s="51">
        <v>2013</v>
      </c>
      <c r="B6" s="52">
        <v>13.095911696031576</v>
      </c>
    </row>
    <row r="7" spans="1:2" x14ac:dyDescent="0.3">
      <c r="A7" s="51">
        <v>2014</v>
      </c>
      <c r="B7" s="52">
        <v>11.737343131933589</v>
      </c>
    </row>
    <row r="8" spans="1:2" x14ac:dyDescent="0.3">
      <c r="A8" s="51">
        <v>2015</v>
      </c>
      <c r="B8" s="52">
        <v>50.91354086538086</v>
      </c>
    </row>
    <row r="9" spans="1:2" x14ac:dyDescent="0.3">
      <c r="A9" s="51" t="s">
        <v>39</v>
      </c>
      <c r="B9" s="52">
        <v>100</v>
      </c>
    </row>
    <row r="22" spans="1:2" x14ac:dyDescent="0.3">
      <c r="A22" s="53" t="s">
        <v>38</v>
      </c>
      <c r="B22" t="s">
        <v>37</v>
      </c>
    </row>
    <row r="23" spans="1:2" x14ac:dyDescent="0.3">
      <c r="A23" s="51">
        <v>2011</v>
      </c>
      <c r="B23" s="52">
        <v>0</v>
      </c>
    </row>
    <row r="24" spans="1:2" x14ac:dyDescent="0.3">
      <c r="A24" s="51">
        <v>2012</v>
      </c>
      <c r="B24" s="52">
        <v>-23.799656277394718</v>
      </c>
    </row>
    <row r="25" spans="1:2" x14ac:dyDescent="0.3">
      <c r="A25" s="51">
        <v>2013</v>
      </c>
      <c r="B25" s="52">
        <v>2.3872407963127928</v>
      </c>
    </row>
    <row r="26" spans="1:2" x14ac:dyDescent="0.3">
      <c r="A26" s="51">
        <v>2014</v>
      </c>
      <c r="B26" s="52">
        <v>10.373989956802108</v>
      </c>
    </row>
    <row r="27" spans="1:2" x14ac:dyDescent="0.3">
      <c r="A27" s="51">
        <v>2015</v>
      </c>
      <c r="B27" s="52">
        <v>-333.77398354199312</v>
      </c>
    </row>
    <row r="28" spans="1:2" x14ac:dyDescent="0.3">
      <c r="A28" s="51" t="s">
        <v>39</v>
      </c>
      <c r="B28" s="52">
        <v>-344.81240906627295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J13" sqref="J13"/>
    </sheetView>
  </sheetViews>
  <sheetFormatPr baseColWidth="10" defaultRowHeight="14.4" x14ac:dyDescent="0.3"/>
  <cols>
    <col min="1" max="1" width="19.5546875" bestFit="1" customWidth="1"/>
    <col min="2" max="2" width="26" customWidth="1"/>
    <col min="3" max="3" width="26" bestFit="1" customWidth="1"/>
  </cols>
  <sheetData>
    <row r="3" spans="1:2" x14ac:dyDescent="0.3">
      <c r="A3" s="53" t="s">
        <v>38</v>
      </c>
      <c r="B3" t="s">
        <v>44</v>
      </c>
    </row>
    <row r="4" spans="1:2" x14ac:dyDescent="0.3">
      <c r="A4" s="51">
        <v>2011</v>
      </c>
      <c r="B4" s="52">
        <v>0.7191803420697116</v>
      </c>
    </row>
    <row r="5" spans="1:2" x14ac:dyDescent="0.3">
      <c r="A5" s="51">
        <v>2012</v>
      </c>
      <c r="B5" s="52">
        <v>0.90995050696621804</v>
      </c>
    </row>
    <row r="6" spans="1:2" x14ac:dyDescent="0.3">
      <c r="A6" s="51">
        <v>2013</v>
      </c>
      <c r="B6" s="52">
        <v>0.27744422449753936</v>
      </c>
    </row>
    <row r="7" spans="1:2" x14ac:dyDescent="0.3">
      <c r="A7" s="51">
        <v>2014</v>
      </c>
      <c r="B7" s="52">
        <v>0.12931444720932064</v>
      </c>
    </row>
    <row r="8" spans="1:2" x14ac:dyDescent="0.3">
      <c r="A8" s="51">
        <v>2015</v>
      </c>
      <c r="B8" s="52">
        <v>1.7361884753451511</v>
      </c>
    </row>
    <row r="9" spans="1:2" x14ac:dyDescent="0.3">
      <c r="A9" s="51" t="s">
        <v>39</v>
      </c>
      <c r="B9" s="52">
        <v>3.7720779960879405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8"/>
  <sheetViews>
    <sheetView topLeftCell="B73" zoomScaleNormal="100" workbookViewId="0">
      <selection activeCell="F84" sqref="F84:H89"/>
    </sheetView>
  </sheetViews>
  <sheetFormatPr baseColWidth="10" defaultRowHeight="14.4" x14ac:dyDescent="0.3"/>
  <cols>
    <col min="2" max="2" width="31.88671875" style="1" bestFit="1" customWidth="1"/>
    <col min="3" max="3" width="22.77734375" bestFit="1" customWidth="1"/>
    <col min="4" max="4" width="27.6640625" bestFit="1" customWidth="1"/>
    <col min="5" max="5" width="7.5546875" bestFit="1" customWidth="1"/>
    <col min="6" max="6" width="19.33203125" bestFit="1" customWidth="1"/>
    <col min="7" max="7" width="16.5546875" bestFit="1" customWidth="1"/>
  </cols>
  <sheetData>
    <row r="2" spans="1:8" ht="18" x14ac:dyDescent="0.35">
      <c r="A2" s="41" t="s">
        <v>3</v>
      </c>
      <c r="B2" s="41"/>
      <c r="C2" s="41"/>
      <c r="D2" s="41"/>
    </row>
    <row r="3" spans="1:8" ht="15" thickBot="1" x14ac:dyDescent="0.35"/>
    <row r="4" spans="1:8" ht="19.2" thickTop="1" thickBot="1" x14ac:dyDescent="0.4">
      <c r="A4" s="2" t="s">
        <v>2</v>
      </c>
      <c r="B4" s="3" t="s">
        <v>0</v>
      </c>
      <c r="C4" s="2" t="s">
        <v>1</v>
      </c>
      <c r="E4" s="15" t="s">
        <v>2</v>
      </c>
      <c r="F4" s="15" t="s">
        <v>23</v>
      </c>
      <c r="G4" s="15" t="s">
        <v>24</v>
      </c>
    </row>
    <row r="5" spans="1:8" ht="16.8" thickTop="1" thickBot="1" x14ac:dyDescent="0.35">
      <c r="A5" s="8">
        <v>2011</v>
      </c>
      <c r="B5" s="9">
        <v>208961160182</v>
      </c>
      <c r="C5" s="10">
        <v>59216170927.669998</v>
      </c>
      <c r="D5" s="13"/>
      <c r="E5" s="14">
        <v>2011</v>
      </c>
      <c r="F5" s="14">
        <f t="shared" ref="F5:G9" si="0">ROUND(((B5/B$10)*100),3)</f>
        <v>11.992000000000001</v>
      </c>
      <c r="G5" s="14">
        <f t="shared" si="0"/>
        <v>7.0350000000000001</v>
      </c>
    </row>
    <row r="6" spans="1:8" ht="16.8" thickTop="1" thickBot="1" x14ac:dyDescent="0.35">
      <c r="A6" s="8">
        <v>2012</v>
      </c>
      <c r="B6" s="11">
        <v>283537604358</v>
      </c>
      <c r="C6" s="12">
        <v>73309416069.089996</v>
      </c>
      <c r="E6" s="14">
        <v>2012</v>
      </c>
      <c r="F6" s="14">
        <f t="shared" si="0"/>
        <v>16.271000000000001</v>
      </c>
      <c r="G6" s="14">
        <f t="shared" si="0"/>
        <v>8.7089999999999996</v>
      </c>
    </row>
    <row r="7" spans="1:8" ht="16.8" thickTop="1" thickBot="1" x14ac:dyDescent="0.35">
      <c r="A7" s="8">
        <v>2013</v>
      </c>
      <c r="B7" s="10">
        <v>366853878277</v>
      </c>
      <c r="C7" s="10">
        <v>366853878277</v>
      </c>
      <c r="E7" s="14">
        <v>2013</v>
      </c>
      <c r="F7" s="14">
        <f t="shared" si="0"/>
        <v>21.052</v>
      </c>
      <c r="G7" s="14">
        <f t="shared" si="0"/>
        <v>43.584000000000003</v>
      </c>
      <c r="H7" t="s">
        <v>20</v>
      </c>
    </row>
    <row r="8" spans="1:8" ht="16.8" thickTop="1" thickBot="1" x14ac:dyDescent="0.35">
      <c r="A8" s="8">
        <v>2014</v>
      </c>
      <c r="B8" s="11">
        <v>416714979886</v>
      </c>
      <c r="C8" s="11">
        <v>64135784644.139999</v>
      </c>
      <c r="E8" s="14">
        <v>2014</v>
      </c>
      <c r="F8" s="14">
        <f t="shared" si="0"/>
        <v>23.914000000000001</v>
      </c>
      <c r="G8" s="14">
        <f t="shared" si="0"/>
        <v>7.62</v>
      </c>
    </row>
    <row r="9" spans="1:8" ht="16.8" thickTop="1" thickBot="1" x14ac:dyDescent="0.35">
      <c r="A9" s="8">
        <v>2015</v>
      </c>
      <c r="B9" s="11">
        <v>466509459880</v>
      </c>
      <c r="C9" s="11">
        <v>278204347926.79999</v>
      </c>
      <c r="E9" s="14">
        <v>2015</v>
      </c>
      <c r="F9" s="14">
        <f t="shared" si="0"/>
        <v>26.771000000000001</v>
      </c>
      <c r="G9" s="14">
        <f t="shared" si="0"/>
        <v>33.052</v>
      </c>
    </row>
    <row r="10" spans="1:8" ht="15" thickTop="1" x14ac:dyDescent="0.3">
      <c r="A10" s="16" t="s">
        <v>22</v>
      </c>
      <c r="B10" s="18">
        <f>SUM(B5:B9)</f>
        <v>1742577082583</v>
      </c>
      <c r="C10" s="17">
        <f>SUM(C5:C9)</f>
        <v>841719597844.69995</v>
      </c>
      <c r="E10" s="19"/>
      <c r="F10" s="19"/>
      <c r="G10" s="19"/>
    </row>
    <row r="14" spans="1:8" ht="18" x14ac:dyDescent="0.35">
      <c r="A14" s="41" t="s">
        <v>4</v>
      </c>
      <c r="B14" s="41"/>
      <c r="C14" s="41"/>
      <c r="D14" s="41"/>
      <c r="E14" s="20"/>
    </row>
    <row r="15" spans="1:8" ht="15" thickBot="1" x14ac:dyDescent="0.35"/>
    <row r="16" spans="1:8" ht="19.2" thickTop="1" thickBot="1" x14ac:dyDescent="0.4">
      <c r="A16" s="2" t="s">
        <v>2</v>
      </c>
      <c r="B16" s="3" t="s">
        <v>5</v>
      </c>
      <c r="C16" s="2" t="s">
        <v>21</v>
      </c>
      <c r="E16" s="21" t="s">
        <v>2</v>
      </c>
      <c r="F16" s="21" t="s">
        <v>25</v>
      </c>
      <c r="G16" s="21" t="s">
        <v>26</v>
      </c>
    </row>
    <row r="17" spans="1:7" ht="16.8" thickTop="1" thickBot="1" x14ac:dyDescent="0.35">
      <c r="A17" s="8">
        <v>2011</v>
      </c>
      <c r="B17" s="10">
        <v>216440206145</v>
      </c>
      <c r="C17" s="12">
        <v>155659541493</v>
      </c>
      <c r="E17" s="22">
        <v>2011</v>
      </c>
      <c r="F17" s="23">
        <f>ROUND(((B17/B$22)*100),3)</f>
        <v>25.706</v>
      </c>
      <c r="G17" s="24">
        <f>ROUND(((C17/C$22)*100),3)</f>
        <v>24.088000000000001</v>
      </c>
    </row>
    <row r="18" spans="1:7" ht="16.8" thickTop="1" thickBot="1" x14ac:dyDescent="0.35">
      <c r="A18" s="8">
        <v>2012</v>
      </c>
      <c r="B18" s="11">
        <v>151433942664</v>
      </c>
      <c r="C18" s="11">
        <v>137797392899</v>
      </c>
      <c r="E18" s="25">
        <v>2012</v>
      </c>
      <c r="F18" s="14">
        <f t="shared" ref="F18:F20" si="1">ROUND(((B18/B$22)*100),3)</f>
        <v>17.986000000000001</v>
      </c>
      <c r="G18" s="26">
        <f t="shared" ref="G18:G21" si="2">ROUND(((C18/C$22)*100),3)</f>
        <v>21.324000000000002</v>
      </c>
    </row>
    <row r="19" spans="1:7" ht="16.8" thickTop="1" thickBot="1" x14ac:dyDescent="0.35">
      <c r="A19" s="8">
        <v>2013</v>
      </c>
      <c r="B19" s="11">
        <v>136515126428</v>
      </c>
      <c r="C19" s="11">
        <v>37875333384</v>
      </c>
      <c r="E19" s="25">
        <v>2013</v>
      </c>
      <c r="F19" s="14">
        <f t="shared" si="1"/>
        <v>16.213999999999999</v>
      </c>
      <c r="G19" s="26">
        <f t="shared" si="2"/>
        <v>5.8609999999999998</v>
      </c>
    </row>
    <row r="20" spans="1:7" ht="16.8" thickTop="1" thickBot="1" x14ac:dyDescent="0.35">
      <c r="A20" s="8">
        <v>2014</v>
      </c>
      <c r="B20" s="10">
        <v>168791942726</v>
      </c>
      <c r="C20" s="11">
        <v>21827236767</v>
      </c>
      <c r="E20" s="25">
        <v>2014</v>
      </c>
      <c r="F20" s="14">
        <f t="shared" si="1"/>
        <v>20.047000000000001</v>
      </c>
      <c r="G20" s="26">
        <f t="shared" si="2"/>
        <v>3.3780000000000001</v>
      </c>
    </row>
    <row r="21" spans="1:7" ht="16.8" thickTop="1" thickBot="1" x14ac:dyDescent="0.35">
      <c r="A21" s="30">
        <v>2015</v>
      </c>
      <c r="B21" s="31">
        <v>168791942726</v>
      </c>
      <c r="C21" s="31">
        <v>293054625692</v>
      </c>
      <c r="E21" s="27">
        <v>2015</v>
      </c>
      <c r="F21" s="28">
        <f>ROUND(((B21/B$22)*100),3)</f>
        <v>20.047000000000001</v>
      </c>
      <c r="G21" s="29">
        <f t="shared" si="2"/>
        <v>45.348999999999997</v>
      </c>
    </row>
    <row r="22" spans="1:7" s="35" customFormat="1" ht="15" thickBot="1" x14ac:dyDescent="0.35">
      <c r="A22" s="36" t="s">
        <v>22</v>
      </c>
      <c r="B22" s="37">
        <f>SUM(B17:B21)</f>
        <v>841973160689</v>
      </c>
      <c r="C22" s="38">
        <f>SUM(C17:C21)</f>
        <v>646214130235</v>
      </c>
      <c r="E22" s="19"/>
      <c r="F22" s="19"/>
      <c r="G22" s="19"/>
    </row>
    <row r="23" spans="1:7" s="34" customFormat="1" x14ac:dyDescent="0.3">
      <c r="A23" s="19"/>
      <c r="B23" s="32"/>
      <c r="C23" s="33"/>
      <c r="E23" s="19"/>
      <c r="F23" s="19"/>
      <c r="G23" s="19"/>
    </row>
    <row r="24" spans="1:7" s="34" customFormat="1" x14ac:dyDescent="0.3">
      <c r="A24" s="19"/>
      <c r="B24" s="32"/>
      <c r="C24" s="33"/>
      <c r="E24" s="19"/>
      <c r="F24" s="19"/>
      <c r="G24" s="19"/>
    </row>
    <row r="26" spans="1:7" ht="18" x14ac:dyDescent="0.35">
      <c r="A26" s="41" t="s">
        <v>6</v>
      </c>
      <c r="B26" s="41"/>
      <c r="C26" s="41"/>
      <c r="D26" s="41"/>
      <c r="E26" s="41"/>
      <c r="F26" s="41"/>
    </row>
    <row r="27" spans="1:7" ht="15" thickBot="1" x14ac:dyDescent="0.35"/>
    <row r="28" spans="1:7" ht="19.2" thickTop="1" thickBot="1" x14ac:dyDescent="0.4">
      <c r="A28" s="2" t="s">
        <v>2</v>
      </c>
      <c r="B28" s="3" t="s">
        <v>5</v>
      </c>
      <c r="C28" s="2" t="s">
        <v>7</v>
      </c>
      <c r="D28" s="2" t="s">
        <v>8</v>
      </c>
    </row>
    <row r="29" spans="1:7" ht="16.8" thickTop="1" thickBot="1" x14ac:dyDescent="0.35">
      <c r="A29" s="8">
        <v>2011</v>
      </c>
      <c r="B29" s="4">
        <v>208961160182</v>
      </c>
      <c r="C29" s="5">
        <v>59216170927.669998</v>
      </c>
      <c r="D29" s="8">
        <f>((C29-B29)/B29)*100</f>
        <v>-71.661637561691293</v>
      </c>
    </row>
    <row r="30" spans="1:7" ht="16.8" thickTop="1" thickBot="1" x14ac:dyDescent="0.35">
      <c r="A30" s="8">
        <v>2012</v>
      </c>
      <c r="B30" s="4">
        <v>283537604358</v>
      </c>
      <c r="C30" s="5">
        <v>73309416069.089996</v>
      </c>
      <c r="D30" s="8">
        <f t="shared" ref="D30:D33" si="3">((C30-B30)/B30)*100</f>
        <v>-74.144728973399893</v>
      </c>
    </row>
    <row r="31" spans="1:7" ht="16.8" thickTop="1" thickBot="1" x14ac:dyDescent="0.35">
      <c r="A31" s="8">
        <v>2013</v>
      </c>
      <c r="B31" s="4">
        <v>366853878277</v>
      </c>
      <c r="C31" s="5">
        <v>71559343781.149994</v>
      </c>
      <c r="D31" s="8">
        <f t="shared" si="3"/>
        <v>-80.493774764698614</v>
      </c>
    </row>
    <row r="32" spans="1:7" ht="16.8" thickTop="1" thickBot="1" x14ac:dyDescent="0.35">
      <c r="A32" s="8">
        <v>2014</v>
      </c>
      <c r="B32" s="4">
        <v>416714979886</v>
      </c>
      <c r="C32" s="5">
        <v>64135784644.139999</v>
      </c>
      <c r="D32" s="8">
        <f t="shared" si="3"/>
        <v>-84.609196275668921</v>
      </c>
    </row>
    <row r="33" spans="1:6" ht="16.8" thickTop="1" thickBot="1" x14ac:dyDescent="0.35">
      <c r="A33" s="8">
        <v>2015</v>
      </c>
      <c r="B33" s="4">
        <v>466509459880</v>
      </c>
      <c r="C33" s="5">
        <v>278204347926.79999</v>
      </c>
      <c r="D33" s="8">
        <f t="shared" si="3"/>
        <v>-40.36469314076453</v>
      </c>
    </row>
    <row r="34" spans="1:6" ht="15" thickTop="1" x14ac:dyDescent="0.3"/>
    <row r="36" spans="1:6" ht="18" x14ac:dyDescent="0.35">
      <c r="A36" s="41" t="s">
        <v>9</v>
      </c>
      <c r="B36" s="41"/>
      <c r="C36" s="41"/>
      <c r="D36" s="41"/>
    </row>
    <row r="37" spans="1:6" ht="15" thickBot="1" x14ac:dyDescent="0.35"/>
    <row r="38" spans="1:6" ht="19.2" thickTop="1" thickBot="1" x14ac:dyDescent="0.4">
      <c r="A38" s="2" t="s">
        <v>2</v>
      </c>
      <c r="B38" s="3" t="s">
        <v>10</v>
      </c>
      <c r="C38" s="2" t="s">
        <v>11</v>
      </c>
    </row>
    <row r="39" spans="1:6" ht="16.8" thickTop="1" thickBot="1" x14ac:dyDescent="0.35">
      <c r="A39" s="8">
        <v>2011</v>
      </c>
      <c r="B39" s="4">
        <v>59216170927.669998</v>
      </c>
      <c r="C39" s="8">
        <v>0</v>
      </c>
    </row>
    <row r="40" spans="1:6" ht="16.8" thickTop="1" thickBot="1" x14ac:dyDescent="0.35">
      <c r="A40" s="8">
        <v>2012</v>
      </c>
      <c r="B40" s="4">
        <v>73309416069.089996</v>
      </c>
      <c r="C40" s="8">
        <f>((B40-B39)/B39)*100</f>
        <v>23.799656277394718</v>
      </c>
    </row>
    <row r="41" spans="1:6" ht="16.8" thickTop="1" thickBot="1" x14ac:dyDescent="0.35">
      <c r="A41" s="8">
        <v>2013</v>
      </c>
      <c r="B41" s="4">
        <v>71559343781.149994</v>
      </c>
      <c r="C41" s="8">
        <f t="shared" ref="C41:C43" si="4">((B41-B40)/B40)*100</f>
        <v>-2.3872407963127928</v>
      </c>
    </row>
    <row r="42" spans="1:6" ht="16.8" thickTop="1" thickBot="1" x14ac:dyDescent="0.35">
      <c r="A42" s="8">
        <v>2014</v>
      </c>
      <c r="B42" s="4">
        <v>64135784644.139999</v>
      </c>
      <c r="C42" s="8">
        <f t="shared" si="4"/>
        <v>-10.373989956802108</v>
      </c>
    </row>
    <row r="43" spans="1:6" ht="16.8" thickTop="1" thickBot="1" x14ac:dyDescent="0.35">
      <c r="A43" s="8">
        <v>2015</v>
      </c>
      <c r="B43" s="4">
        <v>278204347926.79999</v>
      </c>
      <c r="C43" s="8">
        <f t="shared" si="4"/>
        <v>333.77398354199312</v>
      </c>
    </row>
    <row r="44" spans="1:6" ht="15" thickTop="1" x14ac:dyDescent="0.3"/>
    <row r="46" spans="1:6" ht="18" x14ac:dyDescent="0.35">
      <c r="A46" s="41" t="s">
        <v>12</v>
      </c>
      <c r="B46" s="41"/>
      <c r="C46" s="41"/>
      <c r="D46" s="41"/>
      <c r="E46" s="41"/>
      <c r="F46" s="41"/>
    </row>
    <row r="47" spans="1:6" ht="15" thickBot="1" x14ac:dyDescent="0.35"/>
    <row r="48" spans="1:6" ht="19.2" thickTop="1" thickBot="1" x14ac:dyDescent="0.4">
      <c r="A48" s="2" t="s">
        <v>2</v>
      </c>
      <c r="B48" s="3" t="s">
        <v>13</v>
      </c>
      <c r="C48" s="2" t="s">
        <v>14</v>
      </c>
      <c r="D48" s="2" t="s">
        <v>8</v>
      </c>
    </row>
    <row r="49" spans="1:4" ht="16.8" thickTop="1" thickBot="1" x14ac:dyDescent="0.35">
      <c r="A49" s="8">
        <v>2011</v>
      </c>
      <c r="B49" s="39">
        <v>216440206145</v>
      </c>
      <c r="C49" s="39">
        <v>155659541493</v>
      </c>
      <c r="D49" s="8">
        <f>((C49-B49)/B49)*100</f>
        <v>-28.081965793028839</v>
      </c>
    </row>
    <row r="50" spans="1:4" ht="16.8" thickTop="1" thickBot="1" x14ac:dyDescent="0.35">
      <c r="A50" s="8">
        <v>2012</v>
      </c>
      <c r="B50" s="39">
        <v>151433942664</v>
      </c>
      <c r="C50" s="39">
        <v>137797392899</v>
      </c>
      <c r="D50" s="8">
        <f t="shared" ref="D50:D53" si="5">((C50-B50)/B50)*100</f>
        <v>-9.0049493033781935</v>
      </c>
    </row>
    <row r="51" spans="1:4" ht="16.8" thickTop="1" thickBot="1" x14ac:dyDescent="0.35">
      <c r="A51" s="8">
        <v>2013</v>
      </c>
      <c r="B51" s="40">
        <v>136515126428</v>
      </c>
      <c r="C51" s="39">
        <v>37875333384</v>
      </c>
      <c r="D51" s="8">
        <f t="shared" si="5"/>
        <v>-72.255577550246059</v>
      </c>
    </row>
    <row r="52" spans="1:4" ht="16.8" thickTop="1" thickBot="1" x14ac:dyDescent="0.35">
      <c r="A52" s="8">
        <v>2014</v>
      </c>
      <c r="B52" s="39">
        <v>168791942726</v>
      </c>
      <c r="C52" s="40">
        <v>21827236767</v>
      </c>
      <c r="D52" s="8">
        <f t="shared" si="5"/>
        <v>-87.068555279067937</v>
      </c>
    </row>
    <row r="53" spans="1:4" ht="16.8" thickTop="1" thickBot="1" x14ac:dyDescent="0.35">
      <c r="A53" s="8">
        <v>2015</v>
      </c>
      <c r="B53" s="40">
        <v>168791942726</v>
      </c>
      <c r="C53" s="40">
        <v>293054625692</v>
      </c>
      <c r="D53" s="8">
        <f t="shared" si="5"/>
        <v>73.618847534515112</v>
      </c>
    </row>
    <row r="54" spans="1:4" ht="15" thickTop="1" x14ac:dyDescent="0.3"/>
    <row r="56" spans="1:4" ht="18" x14ac:dyDescent="0.35">
      <c r="A56" s="41" t="s">
        <v>15</v>
      </c>
      <c r="B56" s="41"/>
      <c r="C56" s="41"/>
    </row>
    <row r="57" spans="1:4" ht="15" thickBot="1" x14ac:dyDescent="0.35"/>
    <row r="58" spans="1:4" ht="19.2" thickTop="1" thickBot="1" x14ac:dyDescent="0.4">
      <c r="A58" s="2" t="s">
        <v>2</v>
      </c>
      <c r="B58" s="3" t="s">
        <v>16</v>
      </c>
      <c r="C58" s="2" t="s">
        <v>11</v>
      </c>
    </row>
    <row r="59" spans="1:4" ht="16.8" thickTop="1" thickBot="1" x14ac:dyDescent="0.35">
      <c r="A59" s="8">
        <v>2011</v>
      </c>
      <c r="B59" s="39">
        <v>155659541493</v>
      </c>
      <c r="C59" s="8">
        <v>0</v>
      </c>
    </row>
    <row r="60" spans="1:4" ht="16.8" thickTop="1" thickBot="1" x14ac:dyDescent="0.35">
      <c r="A60" s="8">
        <v>2012</v>
      </c>
      <c r="B60" s="39">
        <v>137797392899</v>
      </c>
      <c r="C60" s="8">
        <f>((B60-B59)/B59)*100</f>
        <v>-11.475138897799759</v>
      </c>
    </row>
    <row r="61" spans="1:4" ht="16.8" thickTop="1" thickBot="1" x14ac:dyDescent="0.35">
      <c r="A61" s="8">
        <v>2013</v>
      </c>
      <c r="B61" s="39">
        <v>37875333384</v>
      </c>
      <c r="C61" s="8">
        <f t="shared" ref="C61:C63" si="6">((B61-B60)/B60)*100</f>
        <v>-72.513751830006598</v>
      </c>
    </row>
    <row r="62" spans="1:4" ht="16.8" thickTop="1" thickBot="1" x14ac:dyDescent="0.35">
      <c r="A62" s="8">
        <v>2014</v>
      </c>
      <c r="B62" s="39">
        <v>21827236767</v>
      </c>
      <c r="C62" s="8">
        <f t="shared" si="6"/>
        <v>-42.370839232742789</v>
      </c>
    </row>
    <row r="63" spans="1:4" ht="16.8" thickTop="1" thickBot="1" x14ac:dyDescent="0.35">
      <c r="A63" s="8">
        <v>2015</v>
      </c>
      <c r="B63" s="39">
        <v>293054625692</v>
      </c>
      <c r="C63" s="8">
        <f t="shared" si="6"/>
        <v>1242.6098265221608</v>
      </c>
    </row>
    <row r="64" spans="1:4" ht="16.2" thickTop="1" x14ac:dyDescent="0.3">
      <c r="A64" s="6"/>
      <c r="B64" s="7"/>
      <c r="C64" s="6"/>
    </row>
    <row r="66" spans="1:8" ht="18" x14ac:dyDescent="0.35">
      <c r="A66" s="41" t="s">
        <v>17</v>
      </c>
      <c r="B66" s="41"/>
      <c r="C66" s="41"/>
      <c r="D66" s="41"/>
    </row>
    <row r="67" spans="1:8" ht="15" thickBot="1" x14ac:dyDescent="0.35"/>
    <row r="68" spans="1:8" ht="19.2" thickTop="1" thickBot="1" x14ac:dyDescent="0.4">
      <c r="A68" s="2" t="s">
        <v>2</v>
      </c>
      <c r="B68" s="3" t="s">
        <v>18</v>
      </c>
      <c r="C68" s="2" t="s">
        <v>7</v>
      </c>
      <c r="D68" s="2" t="s">
        <v>19</v>
      </c>
    </row>
    <row r="69" spans="1:8" ht="16.8" thickTop="1" thickBot="1" x14ac:dyDescent="0.35">
      <c r="A69" s="8">
        <v>2011</v>
      </c>
      <c r="B69" s="5">
        <v>42255172126.669998</v>
      </c>
      <c r="C69" s="5">
        <v>59216170927.669998</v>
      </c>
      <c r="D69" s="8">
        <f>((C69-B69)/B69)*100</f>
        <v>40.139462099823767</v>
      </c>
    </row>
    <row r="70" spans="1:8" ht="16.8" thickTop="1" thickBot="1" x14ac:dyDescent="0.35">
      <c r="A70" s="8">
        <v>2012</v>
      </c>
      <c r="B70" s="5">
        <v>48150292424.760002</v>
      </c>
      <c r="C70" s="5">
        <v>73309416069.089996</v>
      </c>
      <c r="D70" s="8">
        <f t="shared" ref="D70:D73" si="7">((C70-B70)/B70)*100</f>
        <v>52.251237484473897</v>
      </c>
    </row>
    <row r="71" spans="1:8" ht="16.8" thickTop="1" thickBot="1" x14ac:dyDescent="0.35">
      <c r="A71" s="8">
        <v>2013</v>
      </c>
      <c r="B71" s="5">
        <v>52147865498.400002</v>
      </c>
      <c r="C71" s="5">
        <v>71559343781.149994</v>
      </c>
      <c r="D71" s="8">
        <f t="shared" si="7"/>
        <v>37.223917215452609</v>
      </c>
    </row>
    <row r="72" spans="1:8" ht="16.8" thickTop="1" thickBot="1" x14ac:dyDescent="0.35">
      <c r="A72" s="8">
        <v>2014</v>
      </c>
      <c r="B72" s="5">
        <v>51228754795.139999</v>
      </c>
      <c r="C72" s="5">
        <v>64135784644.139999</v>
      </c>
      <c r="D72" s="8">
        <f t="shared" si="7"/>
        <v>25.194892791390807</v>
      </c>
    </row>
    <row r="73" spans="1:8" ht="16.8" thickTop="1" thickBot="1" x14ac:dyDescent="0.35">
      <c r="A73" s="8">
        <v>2015</v>
      </c>
      <c r="B73" s="5">
        <v>253377134338.20001</v>
      </c>
      <c r="C73" s="5">
        <v>278204347926.79999</v>
      </c>
      <c r="D73" s="8">
        <f t="shared" si="7"/>
        <v>9.7985217385327967</v>
      </c>
    </row>
    <row r="74" spans="1:8" ht="15.6" thickTop="1" thickBot="1" x14ac:dyDescent="0.35"/>
    <row r="75" spans="1:8" ht="18" thickBot="1" x14ac:dyDescent="0.35">
      <c r="A75" s="42" t="s">
        <v>27</v>
      </c>
      <c r="B75" s="43" t="s">
        <v>28</v>
      </c>
      <c r="C75" s="42" t="s">
        <v>29</v>
      </c>
      <c r="F75" s="42" t="s">
        <v>31</v>
      </c>
      <c r="G75" s="43" t="s">
        <v>28</v>
      </c>
      <c r="H75" s="42" t="s">
        <v>29</v>
      </c>
    </row>
    <row r="76" spans="1:8" ht="18.600000000000001" thickBot="1" x14ac:dyDescent="0.35">
      <c r="A76" s="44">
        <v>2011</v>
      </c>
      <c r="B76" s="45">
        <v>59216170927.669998</v>
      </c>
      <c r="C76" s="44">
        <v>0</v>
      </c>
      <c r="F76" s="44">
        <v>2011</v>
      </c>
      <c r="G76" s="45">
        <f>(B76/$B$81)*100</f>
        <v>10.837015887366988</v>
      </c>
      <c r="H76" s="44">
        <f>C76</f>
        <v>0</v>
      </c>
    </row>
    <row r="77" spans="1:8" ht="18.600000000000001" thickBot="1" x14ac:dyDescent="0.35">
      <c r="A77" s="44">
        <v>2012</v>
      </c>
      <c r="B77" s="45">
        <v>73309416069.089996</v>
      </c>
      <c r="C77" s="44">
        <f>((B76-B77)/B76)*100</f>
        <v>-23.799656277394718</v>
      </c>
      <c r="F77" s="44">
        <v>2012</v>
      </c>
      <c r="G77" s="45">
        <f t="shared" ref="G77:G80" si="8">(B77/$B$81)*100</f>
        <v>13.416188419286987</v>
      </c>
      <c r="H77" s="44">
        <f t="shared" ref="H77:H80" si="9">C77</f>
        <v>-23.799656277394718</v>
      </c>
    </row>
    <row r="78" spans="1:8" ht="18.600000000000001" thickBot="1" x14ac:dyDescent="0.35">
      <c r="A78" s="44">
        <v>2013</v>
      </c>
      <c r="B78" s="45">
        <v>71559343781.149994</v>
      </c>
      <c r="C78" s="44">
        <f t="shared" ref="C78:C80" si="10">((B77-B78)/B77)*100</f>
        <v>2.3872407963127928</v>
      </c>
      <c r="F78" s="44">
        <v>2013</v>
      </c>
      <c r="G78" s="45">
        <f t="shared" si="8"/>
        <v>13.095911696031576</v>
      </c>
      <c r="H78" s="44">
        <f t="shared" si="9"/>
        <v>2.3872407963127928</v>
      </c>
    </row>
    <row r="79" spans="1:8" ht="18.600000000000001" thickBot="1" x14ac:dyDescent="0.35">
      <c r="A79" s="44">
        <v>2014</v>
      </c>
      <c r="B79" s="45">
        <v>64135784644.139999</v>
      </c>
      <c r="C79" s="44">
        <f t="shared" si="10"/>
        <v>10.373989956802108</v>
      </c>
      <c r="F79" s="44">
        <v>2014</v>
      </c>
      <c r="G79" s="45">
        <f t="shared" si="8"/>
        <v>11.737343131933589</v>
      </c>
      <c r="H79" s="44">
        <f t="shared" si="9"/>
        <v>10.373989956802108</v>
      </c>
    </row>
    <row r="80" spans="1:8" ht="18.600000000000001" thickBot="1" x14ac:dyDescent="0.35">
      <c r="A80" s="44">
        <v>2015</v>
      </c>
      <c r="B80" s="45">
        <v>278204347926.79999</v>
      </c>
      <c r="C80" s="44">
        <f t="shared" si="10"/>
        <v>-333.77398354199312</v>
      </c>
      <c r="F80" s="44">
        <v>2015</v>
      </c>
      <c r="G80" s="45">
        <f t="shared" si="8"/>
        <v>50.91354086538086</v>
      </c>
      <c r="H80" s="44">
        <f t="shared" si="9"/>
        <v>-333.77398354199312</v>
      </c>
    </row>
    <row r="81" spans="1:8" ht="18.600000000000001" thickBot="1" x14ac:dyDescent="0.35">
      <c r="A81" s="42" t="s">
        <v>35</v>
      </c>
      <c r="B81" s="45">
        <f>SUM(B76:B80)</f>
        <v>546425063348.84998</v>
      </c>
    </row>
    <row r="83" spans="1:8" ht="15" thickBot="1" x14ac:dyDescent="0.35"/>
    <row r="84" spans="1:8" ht="16.8" customHeight="1" thickBot="1" x14ac:dyDescent="0.35">
      <c r="A84" s="42" t="s">
        <v>31</v>
      </c>
      <c r="B84" s="43" t="s">
        <v>32</v>
      </c>
      <c r="C84" s="42" t="s">
        <v>33</v>
      </c>
      <c r="D84" s="42" t="s">
        <v>30</v>
      </c>
      <c r="F84" s="42" t="s">
        <v>31</v>
      </c>
      <c r="G84" s="43" t="s">
        <v>40</v>
      </c>
      <c r="H84" s="42" t="s">
        <v>43</v>
      </c>
    </row>
    <row r="85" spans="1:8" ht="18.600000000000001" thickBot="1" x14ac:dyDescent="0.35">
      <c r="A85" s="44">
        <v>2011</v>
      </c>
      <c r="B85" s="45">
        <v>216440206145</v>
      </c>
      <c r="C85" s="44">
        <v>155659541493</v>
      </c>
      <c r="D85" s="48">
        <f>(C85/B85)*100</f>
        <v>71.918034206971157</v>
      </c>
      <c r="F85" s="44">
        <v>2011</v>
      </c>
      <c r="G85" s="45">
        <f>C85/$C$90</f>
        <v>0.24087919810170877</v>
      </c>
      <c r="H85" s="44">
        <f>C85/B85</f>
        <v>0.7191803420697116</v>
      </c>
    </row>
    <row r="86" spans="1:8" ht="18.600000000000001" thickBot="1" x14ac:dyDescent="0.35">
      <c r="A86" s="44">
        <v>2012</v>
      </c>
      <c r="B86" s="45">
        <v>151433942664</v>
      </c>
      <c r="C86" s="44">
        <v>137797392899</v>
      </c>
      <c r="D86" s="48">
        <f t="shared" ref="D86:D89" si="11">(C86/B86)*100</f>
        <v>90.995050696621803</v>
      </c>
      <c r="F86" s="44">
        <v>2012</v>
      </c>
      <c r="G86" s="45">
        <f t="shared" ref="G86:G89" si="12">C86/$C$90</f>
        <v>0.21323797554363144</v>
      </c>
      <c r="H86" s="44">
        <f t="shared" ref="H86:H89" si="13">C86/B86</f>
        <v>0.90995050696621804</v>
      </c>
    </row>
    <row r="87" spans="1:8" ht="18.600000000000001" thickBot="1" x14ac:dyDescent="0.35">
      <c r="A87" s="44">
        <v>2013</v>
      </c>
      <c r="B87" s="45">
        <v>136515126428</v>
      </c>
      <c r="C87" s="44">
        <v>37875333384</v>
      </c>
      <c r="D87" s="48">
        <f t="shared" si="11"/>
        <v>27.744422449753937</v>
      </c>
      <c r="F87" s="44">
        <v>2013</v>
      </c>
      <c r="G87" s="45">
        <f t="shared" si="12"/>
        <v>5.8611119150592368E-2</v>
      </c>
      <c r="H87" s="44">
        <f t="shared" si="13"/>
        <v>0.27744422449753936</v>
      </c>
    </row>
    <row r="88" spans="1:8" ht="18.600000000000001" thickBot="1" x14ac:dyDescent="0.35">
      <c r="A88" s="44">
        <v>2014</v>
      </c>
      <c r="B88" s="45">
        <v>168791942726</v>
      </c>
      <c r="C88" s="44">
        <v>21827236767</v>
      </c>
      <c r="D88" s="48">
        <f t="shared" si="11"/>
        <v>12.931444720932065</v>
      </c>
      <c r="F88" s="44">
        <v>2014</v>
      </c>
      <c r="G88" s="45">
        <f t="shared" si="12"/>
        <v>3.3777096082783557E-2</v>
      </c>
      <c r="H88" s="44">
        <f t="shared" si="13"/>
        <v>0.12931444720932064</v>
      </c>
    </row>
    <row r="89" spans="1:8" ht="18.600000000000001" thickBot="1" x14ac:dyDescent="0.35">
      <c r="A89" s="44">
        <v>2015</v>
      </c>
      <c r="B89" s="45">
        <v>168791942726</v>
      </c>
      <c r="C89" s="44">
        <v>293054625692</v>
      </c>
      <c r="D89" s="48">
        <f t="shared" si="11"/>
        <v>173.61884753451511</v>
      </c>
      <c r="F89" s="44">
        <v>2015</v>
      </c>
      <c r="G89" s="45">
        <f t="shared" si="12"/>
        <v>0.45349461112128386</v>
      </c>
      <c r="H89" s="44">
        <f t="shared" si="13"/>
        <v>1.7361884753451511</v>
      </c>
    </row>
    <row r="90" spans="1:8" ht="18" x14ac:dyDescent="0.35">
      <c r="A90" s="46"/>
      <c r="B90" s="47"/>
      <c r="C90" s="46">
        <f>SUM(C85:C89)</f>
        <v>646214130235</v>
      </c>
      <c r="D90" s="46"/>
    </row>
    <row r="91" spans="1:8" ht="15" thickBot="1" x14ac:dyDescent="0.35"/>
    <row r="92" spans="1:8" ht="35.4" thickBot="1" x14ac:dyDescent="0.35">
      <c r="A92" s="42" t="s">
        <v>27</v>
      </c>
      <c r="B92" s="43" t="s">
        <v>34</v>
      </c>
      <c r="C92" s="42" t="s">
        <v>29</v>
      </c>
      <c r="F92" s="50" t="s">
        <v>31</v>
      </c>
      <c r="G92" s="50" t="s">
        <v>42</v>
      </c>
      <c r="H92" s="50" t="s">
        <v>41</v>
      </c>
    </row>
    <row r="93" spans="1:8" ht="18.600000000000001" thickBot="1" x14ac:dyDescent="0.35">
      <c r="A93" s="44">
        <v>2011</v>
      </c>
      <c r="B93" s="49">
        <v>155659541493</v>
      </c>
      <c r="C93" s="44">
        <v>0</v>
      </c>
      <c r="F93">
        <v>2011</v>
      </c>
      <c r="G93" s="54">
        <f>B93/B98</f>
        <v>0.24087919810170877</v>
      </c>
    </row>
    <row r="94" spans="1:8" ht="18.600000000000001" thickBot="1" x14ac:dyDescent="0.35">
      <c r="A94" s="44">
        <v>2012</v>
      </c>
      <c r="B94" s="49">
        <v>137797392899</v>
      </c>
      <c r="C94" s="44">
        <f>((B94-B93)/B93)*100</f>
        <v>-11.475138897799759</v>
      </c>
      <c r="F94">
        <v>2012</v>
      </c>
      <c r="G94" s="54" t="e">
        <f t="shared" ref="G94:G97" si="14">B94/B99</f>
        <v>#DIV/0!</v>
      </c>
    </row>
    <row r="95" spans="1:8" ht="18.600000000000001" thickBot="1" x14ac:dyDescent="0.35">
      <c r="A95" s="44">
        <v>2013</v>
      </c>
      <c r="B95" s="49">
        <v>37875333384</v>
      </c>
      <c r="C95" s="44">
        <f>((B95-B94)/B94)*100</f>
        <v>-72.513751830006598</v>
      </c>
      <c r="F95">
        <v>2013</v>
      </c>
      <c r="G95" s="54" t="e">
        <f t="shared" si="14"/>
        <v>#DIV/0!</v>
      </c>
    </row>
    <row r="96" spans="1:8" ht="18.600000000000001" thickBot="1" x14ac:dyDescent="0.35">
      <c r="A96" s="44">
        <v>2014</v>
      </c>
      <c r="B96" s="49">
        <v>21827236767</v>
      </c>
      <c r="C96" s="44">
        <f>((B96-B95)/B95)*100</f>
        <v>-42.370839232742789</v>
      </c>
      <c r="F96">
        <v>2014</v>
      </c>
      <c r="G96" s="54" t="e">
        <f t="shared" si="14"/>
        <v>#DIV/0!</v>
      </c>
    </row>
    <row r="97" spans="1:7" ht="18.600000000000001" thickBot="1" x14ac:dyDescent="0.35">
      <c r="A97" s="44">
        <v>2015</v>
      </c>
      <c r="B97" s="49">
        <v>293054625692</v>
      </c>
      <c r="C97" s="44">
        <f>((B97-B96)/B96)*100</f>
        <v>1242.6098265221608</v>
      </c>
      <c r="F97">
        <v>2015</v>
      </c>
      <c r="G97" s="54" t="e">
        <f t="shared" si="14"/>
        <v>#DIV/0!</v>
      </c>
    </row>
    <row r="98" spans="1:7" x14ac:dyDescent="0.3">
      <c r="B98" s="1">
        <f>SUM(B93:B97)</f>
        <v>646214130235</v>
      </c>
    </row>
  </sheetData>
  <mergeCells count="7">
    <mergeCell ref="A2:D2"/>
    <mergeCell ref="A46:F46"/>
    <mergeCell ref="A36:D36"/>
    <mergeCell ref="A26:F26"/>
    <mergeCell ref="A66:D66"/>
    <mergeCell ref="A56:C56"/>
    <mergeCell ref="A14:D14"/>
  </mergeCells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Data source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Pavilion</dc:creator>
  <cp:lastModifiedBy>HP Pavilion</cp:lastModifiedBy>
  <cp:lastPrinted>2019-06-07T10:14:18Z</cp:lastPrinted>
  <dcterms:created xsi:type="dcterms:W3CDTF">2019-06-07T09:21:33Z</dcterms:created>
  <dcterms:modified xsi:type="dcterms:W3CDTF">2019-06-21T17:52:24Z</dcterms:modified>
</cp:coreProperties>
</file>