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D:\hackathon2023\"/>
    </mc:Choice>
  </mc:AlternateContent>
  <xr:revisionPtr revIDLastSave="0" documentId="13_ncr:1_{42607039-060F-47F0-9C4E-C2E00E6814F9}" xr6:coauthVersionLast="47" xr6:coauthVersionMax="47" xr10:uidLastSave="{00000000-0000-0000-0000-000000000000}"/>
  <bookViews>
    <workbookView xWindow="-120" yWindow="-120" windowWidth="29040" windowHeight="15840" tabRatio="866" xr2:uid="{00000000-000D-0000-FFFF-FFFF00000000}"/>
  </bookViews>
  <sheets>
    <sheet name="Основные параметры оценки" sheetId="1" r:id="rId1"/>
    <sheet name="c" sheetId="7" state="hidden" r:id="rId2"/>
  </sheets>
  <definedNames>
    <definedName name="StatisticsTableB28" localSheetId="1">'Основные параметры оценки'!$A$19:$D$25</definedName>
    <definedName name="StatisticsTableB28" localSheetId="0">'Основные параметры оценки'!$A$19:$D$25</definedName>
    <definedName name="StatisticsTableB46" localSheetId="1">'Основные параметры оценки'!$A$26:$D$29</definedName>
    <definedName name="StatisticsTableB46" localSheetId="0">'Основные параметры оценки'!$A$26:$D$29</definedName>
    <definedName name="_xlnm.Print_Area" localSheetId="0">'Основные параметры оценки'!$A$1:$G$38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8" i="7" l="1"/>
  <c r="C153" i="7"/>
  <c r="C157" i="7" s="1"/>
  <c r="B146" i="7"/>
  <c r="B145" i="7"/>
  <c r="B137" i="7"/>
  <c r="D134" i="7"/>
  <c r="C134" i="7"/>
  <c r="B134" i="7"/>
  <c r="A134" i="7"/>
  <c r="E106" i="7"/>
  <c r="E105" i="7"/>
  <c r="E104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D82" i="7"/>
  <c r="C82" i="7"/>
  <c r="B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D61" i="7"/>
  <c r="C61" i="7"/>
  <c r="B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C36" i="7"/>
  <c r="C35" i="7"/>
  <c r="C21" i="7"/>
  <c r="E63" i="7" l="1"/>
  <c r="E82" i="7"/>
  <c r="C37" i="7"/>
  <c r="E61" i="7"/>
  <c r="E62" i="7" s="1"/>
  <c r="E103" i="7"/>
  <c r="E83" i="7"/>
  <c r="E85" i="7" s="1"/>
  <c r="C156" i="7"/>
</calcChain>
</file>

<file path=xl/sharedStrings.xml><?xml version="1.0" encoding="utf-8"?>
<sst xmlns="http://schemas.openxmlformats.org/spreadsheetml/2006/main" count="197" uniqueCount="170">
  <si>
    <t xml:space="preserve"> </t>
  </si>
  <si>
    <t>ФЕДЕРАЛЬНОЕ ГОСУДАРСТВЕННОЕ УНИТАРНОЕ ПРЕДПРИЯТИЕ</t>
  </si>
  <si>
    <t>Параметры качества</t>
  </si>
  <si>
    <t xml:space="preserve">Требования к граничным значениям </t>
  </si>
  <si>
    <t>Значение</t>
  </si>
  <si>
    <t>Показатели качества услуг подвижной радиотелефонной связи в части голосового соединения</t>
  </si>
  <si>
    <t xml:space="preserve">Доля неуспешных попыток установления голосового соединения  (Voice Service Non-Acessibility ) [%] </t>
  </si>
  <si>
    <t>Доля обрывов голосовых соединений ( Voice Service Cut-off Ratio) [%]</t>
  </si>
  <si>
    <t>Средняя разборчивость речи на соединение (Speech Quality on Call basis (MOS POLQA))</t>
  </si>
  <si>
    <t>Доля голосовых соединений с низкой разборчивостью речи (Negative MOS samples Ratio,MOS POLQA &lt; 2,6) [%]</t>
  </si>
  <si>
    <t>Показатели качества услуг подвижной радиотелефонной связи в части передачи коротких текстовых сообщений</t>
  </si>
  <si>
    <t>Доля недоставленных SMS сообщений [%]</t>
  </si>
  <si>
    <t>Среднее время доставки SMS сообщений [сек]</t>
  </si>
  <si>
    <t>Показатели качества услуг связи по передаче данных, за исключением услуг связи по передаче данных для целей передачи голосовой информации</t>
  </si>
  <si>
    <t>Доля неуспешных сессий по протоколу HTTP (HTTP Session Failure Ratio) [%]</t>
  </si>
  <si>
    <t>Справочная информация</t>
  </si>
  <si>
    <t xml:space="preserve">Общее количество тестовых голосовых соединений </t>
  </si>
  <si>
    <t xml:space="preserve">Общее количество голосовых последовательностей в оцениваемых соединениях (POLQA) </t>
  </si>
  <si>
    <t>Количество голосовых соединений с низкой разборчивостью (Negative MOS samples Count, MOS POLQA&lt;2,6)[%]</t>
  </si>
  <si>
    <t>Общее количество отправленных SMS - сообщений</t>
  </si>
  <si>
    <t>Общее количество попыток соединений с сервером передачи данных HTTP (Загрузка файлов)</t>
  </si>
  <si>
    <t>Общее количество тестовых сессий по протоколу HTTP (Web-browsing)</t>
  </si>
  <si>
    <t>GSM_WCDMA_EVENTS - inter-RAT</t>
  </si>
  <si>
    <t>Entering GSM from WCDMA</t>
  </si>
  <si>
    <t>Entering WCDMA from GSM</t>
  </si>
  <si>
    <t>UTRAN-to-GSM Cell Change Order Failure</t>
  </si>
  <si>
    <t>UTRAN-to-GSM Cell Change Order Start</t>
  </si>
  <si>
    <t>UTRAN-to-GSM Cell Change Order Success</t>
  </si>
  <si>
    <t>GSM-to-UTRAN Cell Reselection Start</t>
  </si>
  <si>
    <t>GSM-to-UTRAN Cell Reselection OK</t>
  </si>
  <si>
    <t>GSM-to-UTRAN Cell Reselection Fail</t>
  </si>
  <si>
    <t>UTRAN-to-GSM Handover Failure</t>
  </si>
  <si>
    <t>UTRAN-to-GSM Handover Start</t>
  </si>
  <si>
    <t>UTRAN-to-GSM Handover Success</t>
  </si>
  <si>
    <t>RRC Connection Request Retry</t>
  </si>
  <si>
    <t>RRC Connection Setup Fail</t>
  </si>
  <si>
    <t>RRC Connection Setup OK</t>
  </si>
  <si>
    <t>RRC Connection Setup Rejected</t>
  </si>
  <si>
    <t>RRC connection setup success rate</t>
  </si>
  <si>
    <t>UMTS soft Handover</t>
  </si>
  <si>
    <t>Radio Link Addition</t>
  </si>
  <si>
    <t>Radio Link Addition (partial)</t>
  </si>
  <si>
    <t>Radio Link Addition Failure</t>
  </si>
  <si>
    <t>Radio Link Removal</t>
  </si>
  <si>
    <t>Radio Link Removal (partial)</t>
  </si>
  <si>
    <t>Radio Link Removal Failure</t>
  </si>
  <si>
    <t>Radio Link Replacement</t>
  </si>
  <si>
    <t>Radio Link Replacement (partial)</t>
  </si>
  <si>
    <t>Radio Link Replacement Failure</t>
  </si>
  <si>
    <t>soft Handover</t>
  </si>
  <si>
    <t>soft handover complete</t>
  </si>
  <si>
    <t>soft handover complete Rate</t>
  </si>
  <si>
    <t>CS setup Results Failure</t>
  </si>
  <si>
    <t>CS Call Setup Summary</t>
  </si>
  <si>
    <t>Events or Event Categories</t>
  </si>
  <si>
    <t>Originating CS Calls</t>
  </si>
  <si>
    <t>Terminating CS Calls</t>
  </si>
  <si>
    <t>Other CS Calls</t>
  </si>
  <si>
    <t>All CS Calls</t>
  </si>
  <si>
    <t>Call Setup Success</t>
  </si>
  <si>
    <t>Call Setup EOF</t>
  </si>
  <si>
    <t>Call Setup Abort by UE (Normal Cause)</t>
  </si>
  <si>
    <t>Call Setup Abort by Network (Normal Cause)</t>
  </si>
  <si>
    <t>Call Setup Abort by UE (Other Cause)</t>
  </si>
  <si>
    <t>Call Setup Abort by Network (Other Cause)</t>
  </si>
  <si>
    <t>Call Setup RRC Release - Normal Cause Event</t>
  </si>
  <si>
    <t>Call Setup RR Channel Release</t>
  </si>
  <si>
    <t>Call Setup RRC Release - User Inactivity</t>
  </si>
  <si>
    <t>Call Setup RRC Release - Congestion</t>
  </si>
  <si>
    <t>Call Setup RRC Release - DirectedSigConnReEst</t>
  </si>
  <si>
    <t>Call Setup RRC Release - Pre-emptive</t>
  </si>
  <si>
    <t>Call Setup RRC Release - Re-Establishment Reject</t>
  </si>
  <si>
    <t>Call Setup RRC Release - Unspecified</t>
  </si>
  <si>
    <t>Call Setup Blocked</t>
  </si>
  <si>
    <t>Call Setup Failure</t>
  </si>
  <si>
    <t>Total Call Setups</t>
  </si>
  <si>
    <t>call success rate</t>
  </si>
  <si>
    <t>Retainability in test area</t>
  </si>
  <si>
    <t>CS Call End Summary</t>
  </si>
  <si>
    <t>Call Release by UE (Normal Cause)</t>
  </si>
  <si>
    <t>Call Release by Network (Normal Cause)</t>
  </si>
  <si>
    <t>Call On-Call @ EOF</t>
  </si>
  <si>
    <t>Call Release by UE (Other Cause)</t>
  </si>
  <si>
    <t>Call Release by Network (Other Cause)</t>
  </si>
  <si>
    <t>Call RRC Release - Normal Cause Event</t>
  </si>
  <si>
    <t>Call RR Channel Release</t>
  </si>
  <si>
    <t>Call RRC Release - User Inactivity</t>
  </si>
  <si>
    <t>Call RRC Release - Congestion</t>
  </si>
  <si>
    <t>Call RRC Release - DirectedSigConnReEst</t>
  </si>
  <si>
    <t>Call RRC Release - Pre-emptive</t>
  </si>
  <si>
    <t>Call RRC Release - Re-Establishment Reject</t>
  </si>
  <si>
    <t>Call RRC Release - Unspecified</t>
  </si>
  <si>
    <t>Call Dropped</t>
  </si>
  <si>
    <t>Total Call Ends</t>
  </si>
  <si>
    <t>Abnormal call end</t>
  </si>
  <si>
    <t>Call Time</t>
  </si>
  <si>
    <t>PS Call Setup Summary</t>
  </si>
  <si>
    <t>MO</t>
  </si>
  <si>
    <t>MT</t>
  </si>
  <si>
    <t>Other</t>
  </si>
  <si>
    <t>Totle</t>
  </si>
  <si>
    <t>PS Call Setup NW Abort (Normal Cause)</t>
  </si>
  <si>
    <t>PS Call Setup NW Abort (Other Cause)</t>
  </si>
  <si>
    <t>PS Call Setup MS Abort (Normal Cause)</t>
  </si>
  <si>
    <t>PS Call Setup MS Abort (Other Cause)</t>
  </si>
  <si>
    <t>PS Call Setup RRC Release - Congestion</t>
  </si>
  <si>
    <t>PS Call Setup RRC Release - DirectedSigConnReEst</t>
  </si>
  <si>
    <t>PS Call Setup RRC Release - Normal Cause Event</t>
  </si>
  <si>
    <t>PS Call Setup RRC Release - Pre-emptive</t>
  </si>
  <si>
    <t>PS Call Setup RRC Release - Re-Establishment Reject</t>
  </si>
  <si>
    <t>PS Call Setup RRC Release - Unspecified</t>
  </si>
  <si>
    <t>PS Call Setup RRC Release - User Inactivity</t>
  </si>
  <si>
    <t>PS Call Setup RR Channel Release</t>
  </si>
  <si>
    <t>PS Call Setup Failure</t>
  </si>
  <si>
    <t>PS Call Setup EOF</t>
  </si>
  <si>
    <t>PS Call Re-establishment Fail</t>
  </si>
  <si>
    <t>Summary</t>
  </si>
  <si>
    <t>PS Call Setup Success</t>
  </si>
  <si>
    <t>PS Call Re-establishment OK</t>
  </si>
  <si>
    <t>On PS Call at Start of File (Setup OK)</t>
  </si>
  <si>
    <t>PS Call End Summary</t>
  </si>
  <si>
    <t>PS Call NW Release (Normal Cause)</t>
  </si>
  <si>
    <t>PS Call MS Release (Normal Cause)</t>
  </si>
  <si>
    <t>PS Call NW Release (Other Cause)</t>
  </si>
  <si>
    <t>PS Call MS Release (Other Cause)</t>
  </si>
  <si>
    <t>PS Call RRC Release - Congestion</t>
  </si>
  <si>
    <t>PS Call RRC Release - DirectedSigConnReEst</t>
  </si>
  <si>
    <t>PS Call RRC Release - Normal Cause Event</t>
  </si>
  <si>
    <t>PS Call RRC Release - Pre-emptive</t>
  </si>
  <si>
    <t>PS Call RRC Release - Re-Establishment Reject</t>
  </si>
  <si>
    <t>PS Call RRC Release - Unspecified</t>
  </si>
  <si>
    <t>PS Call RRC Release - User Inactivity</t>
  </si>
  <si>
    <t>PS Call RR Channel Release</t>
  </si>
  <si>
    <t>PS Call On-Call @ EOF</t>
  </si>
  <si>
    <t>PS Call Dropped</t>
  </si>
  <si>
    <t>Soft handover success rate</t>
  </si>
  <si>
    <t>Class1</t>
  </si>
  <si>
    <t>Dropped calls</t>
  </si>
  <si>
    <t>CS_Start_to_Setup</t>
  </si>
  <si>
    <t>Dropped calls (GSM)</t>
  </si>
  <si>
    <t>CS_Call_Hold_Duration_ms</t>
  </si>
  <si>
    <t>Call time between drops (s)</t>
  </si>
  <si>
    <t>TEMS_Collectiors_Events (Old TEMS Collector Events)</t>
  </si>
  <si>
    <t>Call Attempt</t>
  </si>
  <si>
    <t>Call Setup</t>
  </si>
  <si>
    <t>Dropped Call</t>
  </si>
  <si>
    <t>CS call setup success rate</t>
  </si>
  <si>
    <t>не более 5</t>
  </si>
  <si>
    <t>не менее 2,6</t>
  </si>
  <si>
    <t>не менее 80</t>
  </si>
  <si>
    <t>Приложение № 1 к Отчету</t>
  </si>
  <si>
    <t>Условия проведения контроля: Без подключения к РЭС радиоизмерительным комплексом TEMS Automatic , нормальные условия</t>
  </si>
  <si>
    <t>И МАССОВЫХ КОММУНИКАЦИЙ</t>
  </si>
  <si>
    <t>ФЕДЕРАЛЬНАЯ СЛУЖБА ПО НАДЗОРУ В СФЕРЕ СВЯЗИ, ИНФОРМАЦИОННЫХ ТЕХНОЛОГИЙ</t>
  </si>
  <si>
    <t>MTS-RUS</t>
  </si>
  <si>
    <t>MegaFon RUS</t>
  </si>
  <si>
    <t>Beeline</t>
  </si>
  <si>
    <t>Измерительное оборудование: Радиоизмерительный комплекс TEMS Automatic</t>
  </si>
  <si>
    <t>ГЛАВНЫЙ РАДИОЧАСТОТНЫЙ ЦЕНТР</t>
  </si>
  <si>
    <t>(ФГУП «ГРЧЦ»)</t>
  </si>
  <si>
    <t>Объект контроля: ПАО «ВымпелКом», ПАО «МегаФон», ПАО «МТС», ООО «Т2 Мобайл»</t>
  </si>
  <si>
    <t>Среднее значение скорости передачи данных от абонента (HTTP UL Mean User Data Rate) [kbit/sec]</t>
  </si>
  <si>
    <t>Среднее значение скорости передачи данных к абоненту (HTTP DL Mean User Data Rate) [kbit/sec]</t>
  </si>
  <si>
    <t>Продолжительность успешной сессии (HTTP Session Time) [s]</t>
  </si>
  <si>
    <t>TELE2</t>
  </si>
  <si>
    <t>Время проведения контроля:  с 12.01.2022 по 17.04.2022</t>
  </si>
  <si>
    <t>ФИЛИАЛ ФГУП «ГРЧЦ» В ПРИВОЛЖСКОМ ФЕДЕРАЛЬНОМ ОКРУГЕ</t>
  </si>
  <si>
    <t>ПРОТОКОЛ КОНТРОЛЯ ПАРАМЕТРОВ КАЧЕСТВА УСЛУГ ПОДВИЖНОЙ РАДИОТЕЛЕФОННОЙ СВЯЗИ № 32 от «18» апреля 2022 г.</t>
  </si>
  <si>
    <t>Место проведения контроля: г. Челябинск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</si>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</sst>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;\-#,##0.00%"/>
    <numFmt numFmtId="165" formatCode="0.0"/>
  </numFmts>
  <fonts count="20" x14ac:knownFonts="1">
    <font>
      <sz val="11"/>
      <name val="Calibri"/>
      <family val="2"/>
    </font>
    <font>
      <sz val="10"/>
      <color rgb="FF0000FF"/>
      <name val="Arial"/>
      <family val="2"/>
      <charset val="204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0"/>
      <color rgb="FF000080"/>
      <name val="Arial"/>
      <family val="2"/>
      <charset val="204"/>
    </font>
    <font>
      <b/>
      <sz val="10"/>
      <name val="Arial"/>
      <family val="2"/>
      <charset val="204"/>
    </font>
    <font>
      <sz val="12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name val="Tahoma"/>
      <family val="2"/>
      <charset val="204"/>
    </font>
    <font>
      <sz val="10"/>
      <color rgb="FF000000"/>
      <name val="SimSun"/>
    </font>
    <font>
      <b/>
      <sz val="14"/>
      <color rgb="FF0000FF"/>
      <name val="Arial"/>
      <family val="2"/>
      <charset val="204"/>
    </font>
    <font>
      <b/>
      <sz val="14"/>
      <name val="Calibri"/>
      <family val="2"/>
    </font>
    <font>
      <sz val="10"/>
      <color rgb="FF000000"/>
      <name val="Arial"/>
      <family val="2"/>
      <charset val="204"/>
    </font>
    <font>
      <b/>
      <sz val="14"/>
      <name val="Arial"/>
      <family val="2"/>
      <charset val="204"/>
    </font>
    <font>
      <sz val="11"/>
      <name val="Calibri"/>
      <family val="2"/>
    </font>
    <font>
      <b/>
      <sz val="12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B0C4DE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3">
    <xf numFmtId="0" fontId="0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</cellStyleXfs>
  <cellXfs count="90">
    <xf numFmtId="0" fontId="0" fillId="0" borderId="0" xfId="0">
      <alignment vertical="top"/>
      <protection locked="0"/>
    </xf>
    <xf numFmtId="0" fontId="4" fillId="0" borderId="0" xfId="0" applyFont="1" applyAlignment="1" applyProtection="1"/>
    <xf numFmtId="0" fontId="6" fillId="3" borderId="2" xfId="0" applyFont="1" applyFill="1" applyBorder="1" applyAlignment="1" applyProtection="1">
      <alignment horizontal="center"/>
    </xf>
    <xf numFmtId="0" fontId="7" fillId="0" borderId="5" xfId="0" applyFont="1" applyBorder="1" applyAlignment="1" applyProtection="1"/>
    <xf numFmtId="0" fontId="9" fillId="0" borderId="0" xfId="0" applyFont="1" applyAlignment="1" applyProtection="1">
      <alignment horizontal="center" wrapText="1"/>
    </xf>
    <xf numFmtId="0" fontId="11" fillId="0" borderId="0" xfId="0" applyFont="1" applyAlignment="1" applyProtection="1">
      <alignment vertical="center"/>
    </xf>
    <xf numFmtId="164" fontId="12" fillId="0" borderId="0" xfId="0" applyNumberFormat="1" applyFont="1">
      <alignment vertical="top"/>
      <protection locked="0"/>
    </xf>
    <xf numFmtId="0" fontId="12" fillId="4" borderId="0" xfId="0" applyFont="1" applyFill="1">
      <alignment vertical="top"/>
      <protection locked="0"/>
    </xf>
    <xf numFmtId="0" fontId="7" fillId="0" borderId="2" xfId="0" applyFont="1" applyBorder="1" applyAlignment="1" applyProtection="1">
      <alignment horizontal="center"/>
    </xf>
    <xf numFmtId="0" fontId="6" fillId="3" borderId="6" xfId="0" applyFont="1" applyFill="1" applyBorder="1" applyAlignment="1" applyProtection="1">
      <alignment horizontal="center"/>
    </xf>
    <xf numFmtId="0" fontId="2" fillId="0" borderId="0" xfId="0" applyFont="1" applyAlignment="1" applyProtection="1"/>
    <xf numFmtId="0" fontId="12" fillId="0" borderId="1" xfId="0" applyFont="1" applyBorder="1" applyAlignment="1" applyProtection="1"/>
    <xf numFmtId="0" fontId="12" fillId="5" borderId="0" xfId="0" applyFont="1" applyFill="1" applyAlignment="1" applyProtection="1"/>
    <xf numFmtId="0" fontId="13" fillId="0" borderId="1" xfId="0" applyFont="1" applyBorder="1" applyAlignment="1" applyProtection="1"/>
    <xf numFmtId="0" fontId="13" fillId="0" borderId="3" xfId="0" applyFont="1" applyBorder="1" applyAlignment="1" applyProtection="1"/>
    <xf numFmtId="0" fontId="12" fillId="0" borderId="3" xfId="0" applyFont="1" applyBorder="1" applyAlignment="1" applyProtection="1"/>
    <xf numFmtId="0" fontId="7" fillId="3" borderId="7" xfId="0" applyFont="1" applyFill="1" applyBorder="1">
      <alignment vertical="top"/>
      <protection locked="0"/>
    </xf>
    <xf numFmtId="0" fontId="7" fillId="0" borderId="8" xfId="0" applyFont="1" applyBorder="1" applyAlignment="1" applyProtection="1"/>
    <xf numFmtId="0" fontId="3" fillId="0" borderId="0" xfId="0" applyFont="1" applyAlignment="1" applyProtection="1"/>
    <xf numFmtId="0" fontId="12" fillId="0" borderId="0" xfId="0" applyFont="1">
      <alignment vertical="top"/>
      <protection locked="0"/>
    </xf>
    <xf numFmtId="0" fontId="12" fillId="0" borderId="0" xfId="0" applyFont="1" applyAlignment="1" applyProtection="1"/>
    <xf numFmtId="0" fontId="2" fillId="0" borderId="0" xfId="0" applyFont="1" applyAlignment="1" applyProtection="1">
      <alignment wrapText="1"/>
    </xf>
    <xf numFmtId="0" fontId="15" fillId="0" borderId="0" xfId="0" applyFont="1" applyAlignment="1" applyProtection="1">
      <alignment wrapText="1"/>
    </xf>
    <xf numFmtId="0" fontId="16" fillId="0" borderId="9" xfId="0" applyFont="1" applyBorder="1" applyAlignment="1" applyProtection="1"/>
    <xf numFmtId="0" fontId="3" fillId="0" borderId="10" xfId="0" applyFont="1" applyBorder="1" applyAlignment="1" applyProtection="1"/>
    <xf numFmtId="0" fontId="6" fillId="6" borderId="11" xfId="0" applyFont="1" applyFill="1" applyBorder="1" applyAlignment="1" applyProtection="1"/>
    <xf numFmtId="0" fontId="7" fillId="0" borderId="12" xfId="0" applyFont="1" applyBorder="1" applyAlignment="1" applyProtection="1"/>
    <xf numFmtId="0" fontId="4" fillId="7" borderId="9" xfId="0" applyFont="1" applyFill="1" applyBorder="1" applyAlignment="1" applyProtection="1"/>
    <xf numFmtId="0" fontId="12" fillId="5" borderId="13" xfId="0" applyFont="1" applyFill="1" applyBorder="1" applyAlignment="1" applyProtection="1"/>
    <xf numFmtId="0" fontId="7" fillId="0" borderId="11" xfId="0" applyFont="1" applyBorder="1" applyAlignment="1" applyProtection="1"/>
    <xf numFmtId="0" fontId="6" fillId="5" borderId="11" xfId="0" applyFont="1" applyFill="1" applyBorder="1" applyAlignment="1" applyProtection="1"/>
    <xf numFmtId="0" fontId="7" fillId="0" borderId="7" xfId="0" applyFont="1" applyBorder="1">
      <alignment vertical="top"/>
      <protection locked="0"/>
    </xf>
    <xf numFmtId="0" fontId="4" fillId="7" borderId="14" xfId="0" applyFont="1" applyFill="1" applyBorder="1" applyAlignment="1" applyProtection="1"/>
    <xf numFmtId="0" fontId="7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6" fillId="0" borderId="14" xfId="0" applyFont="1" applyBorder="1" applyAlignment="1" applyProtection="1"/>
    <xf numFmtId="0" fontId="11" fillId="0" borderId="0" xfId="0" applyFont="1" applyAlignment="1">
      <alignment vertical="center"/>
      <protection locked="0"/>
    </xf>
    <xf numFmtId="0" fontId="7" fillId="0" borderId="0" xfId="0" applyFont="1" applyAlignment="1" applyProtection="1"/>
    <xf numFmtId="165" fontId="3" fillId="0" borderId="1" xfId="2" applyNumberFormat="1" applyFont="1" applyBorder="1" applyAlignment="1" applyProtection="1">
      <alignment horizontal="center" vertical="center"/>
    </xf>
    <xf numFmtId="0" fontId="19" fillId="0" borderId="16" xfId="2" applyFont="1" applyBorder="1" applyAlignment="1" applyProtection="1">
      <alignment horizontal="center" vertical="center" wrapText="1"/>
    </xf>
    <xf numFmtId="0" fontId="19" fillId="0" borderId="17" xfId="2" applyFont="1" applyBorder="1" applyAlignment="1" applyProtection="1">
      <alignment horizontal="center" vertical="center" wrapText="1"/>
    </xf>
    <xf numFmtId="0" fontId="19" fillId="0" borderId="18" xfId="2" applyFont="1" applyBorder="1" applyAlignment="1" applyProtection="1">
      <alignment horizontal="center" vertical="center" wrapText="1"/>
    </xf>
    <xf numFmtId="0" fontId="2" fillId="2" borderId="7" xfId="2" applyFont="1" applyFill="1" applyBorder="1" applyAlignment="1" applyProtection="1">
      <alignment vertical="center" wrapText="1"/>
    </xf>
    <xf numFmtId="0" fontId="2" fillId="2" borderId="2" xfId="2" applyFont="1" applyFill="1" applyBorder="1" applyAlignment="1" applyProtection="1">
      <alignment horizontal="center" vertical="center"/>
    </xf>
    <xf numFmtId="49" fontId="2" fillId="2" borderId="2" xfId="2" applyNumberFormat="1" applyFont="1" applyFill="1" applyBorder="1" applyAlignment="1" applyProtection="1">
      <alignment horizontal="center" vertical="center"/>
    </xf>
    <xf numFmtId="49" fontId="2" fillId="2" borderId="15" xfId="2" applyNumberFormat="1" applyFont="1" applyFill="1" applyBorder="1" applyAlignment="1" applyProtection="1">
      <alignment horizontal="center" vertical="center"/>
    </xf>
    <xf numFmtId="0" fontId="2" fillId="0" borderId="19" xfId="2" applyFont="1" applyBorder="1" applyAlignment="1" applyProtection="1">
      <alignment vertical="center" wrapText="1"/>
    </xf>
    <xf numFmtId="0" fontId="3" fillId="0" borderId="3" xfId="2" applyFont="1" applyBorder="1" applyAlignment="1" applyProtection="1">
      <alignment horizontal="center" vertical="center"/>
    </xf>
    <xf numFmtId="0" fontId="2" fillId="0" borderId="20" xfId="2" applyFont="1" applyBorder="1" applyAlignment="1" applyProtection="1">
      <alignment vertical="center" wrapText="1"/>
    </xf>
    <xf numFmtId="0" fontId="3" fillId="0" borderId="1" xfId="2" applyFont="1" applyBorder="1" applyAlignment="1" applyProtection="1">
      <alignment horizontal="center" vertical="center"/>
    </xf>
    <xf numFmtId="0" fontId="2" fillId="0" borderId="21" xfId="2" applyFont="1" applyBorder="1" applyAlignment="1" applyProtection="1">
      <alignment vertical="center" wrapText="1"/>
    </xf>
    <xf numFmtId="0" fontId="3" fillId="0" borderId="4" xfId="2" applyFont="1" applyBorder="1" applyAlignment="1" applyProtection="1">
      <alignment horizontal="center" vertical="center"/>
    </xf>
    <xf numFmtId="0" fontId="3" fillId="0" borderId="4" xfId="2" applyFont="1" applyBorder="1" applyAlignment="1" applyProtection="1">
      <alignment vertical="center"/>
    </xf>
    <xf numFmtId="0" fontId="2" fillId="0" borderId="9" xfId="2" applyFont="1" applyBorder="1" applyAlignment="1" applyProtection="1">
      <alignment vertical="center" wrapText="1"/>
    </xf>
    <xf numFmtId="0" fontId="2" fillId="0" borderId="3" xfId="2" applyFont="1" applyBorder="1" applyAlignment="1" applyProtection="1">
      <alignment vertical="center"/>
    </xf>
    <xf numFmtId="0" fontId="2" fillId="0" borderId="22" xfId="2" applyFont="1" applyBorder="1" applyAlignment="1" applyProtection="1">
      <alignment vertical="center" wrapText="1"/>
    </xf>
    <xf numFmtId="0" fontId="3" fillId="0" borderId="5" xfId="2" applyFont="1" applyBorder="1" applyAlignment="1" applyProtection="1">
      <alignment horizontal="center" vertical="center"/>
    </xf>
    <xf numFmtId="165" fontId="2" fillId="2" borderId="13" xfId="2" applyNumberFormat="1" applyFont="1" applyFill="1" applyBorder="1" applyAlignment="1" applyProtection="1">
      <alignment horizontal="center" vertical="center"/>
    </xf>
    <xf numFmtId="165" fontId="2" fillId="2" borderId="28" xfId="2" applyNumberFormat="1" applyFont="1" applyFill="1" applyBorder="1" applyAlignment="1" applyProtection="1">
      <alignment horizontal="center" vertical="center"/>
    </xf>
    <xf numFmtId="3" fontId="2" fillId="2" borderId="13" xfId="2" applyNumberFormat="1" applyFont="1" applyFill="1" applyBorder="1" applyAlignment="1" applyProtection="1">
      <alignment horizontal="center" vertical="center"/>
    </xf>
    <xf numFmtId="3" fontId="2" fillId="2" borderId="28" xfId="2" applyNumberFormat="1" applyFont="1" applyFill="1" applyBorder="1" applyAlignment="1" applyProtection="1">
      <alignment horizontal="center" vertical="center"/>
    </xf>
    <xf numFmtId="165" fontId="3" fillId="0" borderId="23" xfId="2" applyNumberFormat="1" applyFont="1" applyFill="1" applyBorder="1" applyAlignment="1" applyProtection="1">
      <alignment horizontal="center" vertical="center"/>
    </xf>
    <xf numFmtId="165" fontId="3" fillId="0" borderId="24" xfId="2" applyNumberFormat="1" applyFont="1" applyFill="1" applyBorder="1" applyAlignment="1" applyProtection="1">
      <alignment horizontal="center" vertical="center"/>
    </xf>
    <xf numFmtId="165" fontId="3" fillId="0" borderId="1" xfId="2" applyNumberFormat="1" applyFont="1" applyFill="1" applyBorder="1" applyAlignment="1" applyProtection="1">
      <alignment horizontal="center" vertical="center"/>
    </xf>
    <xf numFmtId="165" fontId="3" fillId="0" borderId="25" xfId="2" applyNumberFormat="1" applyFont="1" applyFill="1" applyBorder="1" applyAlignment="1" applyProtection="1">
      <alignment horizontal="center" vertical="center"/>
    </xf>
    <xf numFmtId="165" fontId="3" fillId="0" borderId="26" xfId="2" applyNumberFormat="1" applyFont="1" applyFill="1" applyBorder="1" applyAlignment="1" applyProtection="1">
      <alignment horizontal="center" vertical="center"/>
    </xf>
    <xf numFmtId="165" fontId="3" fillId="0" borderId="27" xfId="2" applyNumberFormat="1" applyFont="1" applyFill="1" applyBorder="1" applyAlignment="1" applyProtection="1">
      <alignment horizontal="center" vertical="center"/>
    </xf>
    <xf numFmtId="165" fontId="3" fillId="0" borderId="4" xfId="2" applyNumberFormat="1" applyFont="1" applyFill="1" applyBorder="1" applyAlignment="1" applyProtection="1">
      <alignment horizontal="center" vertical="center"/>
    </xf>
    <xf numFmtId="165" fontId="3" fillId="0" borderId="29" xfId="2" applyNumberFormat="1" applyFont="1" applyFill="1" applyBorder="1" applyAlignment="1" applyProtection="1">
      <alignment horizontal="center" vertical="center"/>
    </xf>
    <xf numFmtId="3" fontId="3" fillId="0" borderId="23" xfId="2" applyNumberFormat="1" applyFont="1" applyFill="1" applyBorder="1" applyAlignment="1" applyProtection="1">
      <alignment horizontal="center" vertical="center"/>
    </xf>
    <xf numFmtId="3" fontId="3" fillId="0" borderId="24" xfId="2" applyNumberFormat="1" applyFont="1" applyFill="1" applyBorder="1" applyAlignment="1" applyProtection="1">
      <alignment horizontal="center" vertical="center"/>
    </xf>
    <xf numFmtId="3" fontId="3" fillId="0" borderId="3" xfId="2" applyNumberFormat="1" applyFont="1" applyFill="1" applyBorder="1" applyAlignment="1" applyProtection="1">
      <alignment horizontal="center" vertical="center"/>
    </xf>
    <xf numFmtId="3" fontId="3" fillId="0" borderId="30" xfId="2" applyNumberFormat="1" applyFont="1" applyFill="1" applyBorder="1" applyAlignment="1" applyProtection="1">
      <alignment horizontal="center" vertical="center"/>
    </xf>
    <xf numFmtId="3" fontId="3" fillId="0" borderId="1" xfId="2" applyNumberFormat="1" applyFont="1" applyFill="1" applyBorder="1" applyAlignment="1" applyProtection="1">
      <alignment horizontal="center" vertical="center"/>
    </xf>
    <xf numFmtId="3" fontId="3" fillId="0" borderId="25" xfId="2" applyNumberFormat="1" applyFont="1" applyFill="1" applyBorder="1" applyAlignment="1" applyProtection="1">
      <alignment horizontal="center" vertical="center"/>
    </xf>
    <xf numFmtId="3" fontId="3" fillId="0" borderId="26" xfId="2" applyNumberFormat="1" applyFont="1" applyFill="1" applyBorder="1" applyAlignment="1" applyProtection="1">
      <alignment horizontal="center" vertical="center"/>
    </xf>
    <xf numFmtId="3" fontId="3" fillId="0" borderId="27" xfId="2" applyNumberFormat="1" applyFont="1" applyFill="1" applyBorder="1" applyAlignment="1" applyProtection="1">
      <alignment horizontal="center" vertical="center"/>
    </xf>
    <xf numFmtId="165" fontId="3" fillId="8" borderId="1" xfId="2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 wrapText="1"/>
    </xf>
    <xf numFmtId="0" fontId="8" fillId="0" borderId="0" xfId="1" applyFont="1" applyAlignment="1" applyProtection="1">
      <alignment horizontal="right" vertical="top" wrapText="1"/>
    </xf>
    <xf numFmtId="0" fontId="8" fillId="0" borderId="0" xfId="1" applyFont="1" applyAlignment="1" applyProtection="1">
      <alignment wrapText="1"/>
    </xf>
    <xf numFmtId="0" fontId="5" fillId="0" borderId="0" xfId="0" applyFont="1" applyAlignment="1" applyProtection="1">
      <alignment horizontal="center" vertical="center" wrapText="1"/>
    </xf>
    <xf numFmtId="0" fontId="8" fillId="0" borderId="0" xfId="0" applyFont="1" applyAlignment="1" applyProtection="1">
      <alignment wrapText="1"/>
    </xf>
    <xf numFmtId="0" fontId="8" fillId="0" borderId="0" xfId="0" applyFont="1" applyAlignment="1" applyProtection="1">
      <alignment vertical="center" wrapText="1"/>
    </xf>
    <xf numFmtId="0" fontId="5" fillId="0" borderId="0" xfId="1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wrapText="1"/>
    </xf>
    <xf numFmtId="0" fontId="17" fillId="0" borderId="0" xfId="0" applyFont="1" applyAlignment="1" applyProtection="1"/>
    <xf numFmtId="0" fontId="4" fillId="0" borderId="0" xfId="0" applyFont="1" applyAlignment="1" applyProtection="1"/>
    <xf numFmtId="0" fontId="14" fillId="0" borderId="0" xfId="0" applyFont="1" applyAlignment="1" applyProtection="1"/>
    <xf numFmtId="0" fontId="1" fillId="0" borderId="0" xfId="0" applyFont="1" applyAlignment="1" applyProtection="1"/>
  </cellXfs>
  <cellStyles count="3">
    <cellStyle name="Normal" xfId="1" xr:uid="{00000000-0005-0000-0000-000000000000}"/>
    <cellStyle name="Normal 2" xfId="2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616324</xdr:colOff>
      <xdr:row>0</xdr:row>
      <xdr:rowOff>313765</xdr:rowOff>
    </xdr:from>
    <xdr:to>
      <xdr:col>3</xdr:col>
      <xdr:colOff>468921</xdr:colOff>
      <xdr:row>1</xdr:row>
      <xdr:rowOff>148218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3387213" y="313765"/>
          <a:ext cx="852392" cy="872678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/>
        <a:lstStyle/>
        <a:p>
          <a:pPr algn="l"/>
          <a:endParaRPr/>
        </a:p>
      </xdr:txBody>
    </xdr:sp>
    <xdr:clientData/>
  </xdr:twoCellAnchor>
  <xdr:twoCellAnchor editAs="oneCell">
    <xdr:from>
      <xdr:col>0</xdr:col>
      <xdr:colOff>7284781</xdr:colOff>
      <xdr:row>0</xdr:row>
      <xdr:rowOff>278253</xdr:rowOff>
    </xdr:from>
    <xdr:to>
      <xdr:col>0</xdr:col>
      <xdr:colOff>8091181</xdr:colOff>
      <xdr:row>1</xdr:row>
      <xdr:rowOff>40822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84781" y="278253"/>
          <a:ext cx="806400" cy="7967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8"/>
  <sheetViews>
    <sheetView showGridLines="0" tabSelected="1" view="pageBreakPreview" zoomScale="85" zoomScaleSheetLayoutView="85" workbookViewId="0">
      <selection activeCell="A13" sqref="A13:F13"/>
    </sheetView>
  </sheetViews>
  <sheetFormatPr defaultColWidth="9.140625" defaultRowHeight="15" customHeight="1" x14ac:dyDescent="0.25"/>
  <cols>
    <col min="1" max="1" width="157.42578125" style="34" customWidth="1"/>
    <col min="2" max="2" width="17.7109375" style="18" customWidth="1"/>
    <col min="3" max="3" width="13.140625" style="18" bestFit="1" customWidth="1"/>
    <col min="4" max="4" width="15.140625" style="18" bestFit="1" customWidth="1"/>
    <col min="5" max="5" width="13.140625" style="18" bestFit="1" customWidth="1"/>
    <col min="6" max="6" width="16.42578125" style="18" customWidth="1"/>
    <col min="7" max="7" width="1.7109375" style="18" customWidth="1"/>
    <col min="8" max="16384" width="9.140625" style="18"/>
  </cols>
  <sheetData>
    <row r="1" spans="1:6" ht="81.75" customHeight="1" x14ac:dyDescent="0.25">
      <c r="A1" s="79" t="s">
        <v>150</v>
      </c>
      <c r="B1" s="79"/>
      <c r="C1" s="79"/>
      <c r="D1" s="79"/>
      <c r="E1" s="79"/>
      <c r="F1" s="79"/>
    </row>
    <row r="2" spans="1:6" ht="15" customHeight="1" x14ac:dyDescent="0.25">
      <c r="A2" s="80"/>
      <c r="B2" s="80"/>
      <c r="C2" s="80"/>
      <c r="D2" s="80"/>
      <c r="E2" s="80"/>
      <c r="F2" s="80"/>
    </row>
    <row r="3" spans="1:6" ht="15" customHeight="1" x14ac:dyDescent="0.25">
      <c r="A3" s="81" t="s">
        <v>153</v>
      </c>
      <c r="B3" s="81"/>
      <c r="C3" s="81"/>
      <c r="D3" s="81"/>
      <c r="E3" s="81"/>
      <c r="F3" s="81"/>
    </row>
    <row r="4" spans="1:6" ht="23.25" customHeight="1" x14ac:dyDescent="0.25">
      <c r="A4" s="81" t="s">
        <v>152</v>
      </c>
      <c r="B4" s="81"/>
      <c r="C4" s="81"/>
      <c r="D4" s="81"/>
      <c r="E4" s="81"/>
      <c r="F4" s="81"/>
    </row>
    <row r="5" spans="1:6" ht="21" customHeight="1" x14ac:dyDescent="0.25">
      <c r="A5" s="78" t="s">
        <v>1</v>
      </c>
      <c r="B5" s="78"/>
      <c r="C5" s="78"/>
      <c r="D5" s="78"/>
      <c r="E5" s="78"/>
      <c r="F5" s="78"/>
    </row>
    <row r="6" spans="1:6" ht="15" customHeight="1" x14ac:dyDescent="0.25">
      <c r="A6" s="78" t="s">
        <v>158</v>
      </c>
      <c r="B6" s="78"/>
      <c r="C6" s="78"/>
      <c r="D6" s="78"/>
      <c r="E6" s="78"/>
      <c r="F6" s="78"/>
    </row>
    <row r="7" spans="1:6" ht="18.75" customHeight="1" x14ac:dyDescent="0.25">
      <c r="A7" s="81" t="s">
        <v>159</v>
      </c>
      <c r="B7" s="81"/>
      <c r="C7" s="81"/>
      <c r="D7" s="81"/>
      <c r="E7" s="81"/>
      <c r="F7" s="81"/>
    </row>
    <row r="8" spans="1:6" ht="15" customHeight="1" x14ac:dyDescent="0.25">
      <c r="A8" s="84" t="s">
        <v>166</v>
      </c>
      <c r="B8" s="84"/>
      <c r="C8" s="84"/>
      <c r="D8" s="84"/>
      <c r="E8" s="84"/>
      <c r="F8" s="84"/>
    </row>
    <row r="9" spans="1:6" ht="18.75" customHeight="1" x14ac:dyDescent="0.25">
      <c r="A9" s="81"/>
      <c r="B9" s="81"/>
      <c r="C9" s="81"/>
      <c r="D9" s="81"/>
      <c r="E9" s="81"/>
      <c r="F9" s="81"/>
    </row>
    <row r="10" spans="1:6" ht="15" customHeight="1" x14ac:dyDescent="0.25">
      <c r="A10" s="85" t="s">
        <v>167</v>
      </c>
      <c r="B10" s="85"/>
      <c r="C10" s="85"/>
      <c r="D10" s="85"/>
      <c r="E10" s="85"/>
      <c r="F10" s="85"/>
    </row>
    <row r="11" spans="1:6" ht="19.5" customHeight="1" x14ac:dyDescent="0.25">
      <c r="A11" s="4"/>
      <c r="B11" s="4"/>
      <c r="C11" s="4"/>
      <c r="D11" s="4"/>
      <c r="E11" s="4"/>
      <c r="F11" s="4"/>
    </row>
    <row r="12" spans="1:6" ht="15" customHeight="1" x14ac:dyDescent="0.25">
      <c r="A12" s="82" t="s">
        <v>160</v>
      </c>
      <c r="B12" s="82"/>
      <c r="C12" s="82"/>
      <c r="D12" s="82"/>
      <c r="E12" s="82"/>
      <c r="F12" s="82"/>
    </row>
    <row r="13" spans="1:6" ht="15" customHeight="1" x14ac:dyDescent="0.25">
      <c r="A13" s="82" t="s">
        <v>165</v>
      </c>
      <c r="B13" s="82"/>
      <c r="C13" s="82"/>
      <c r="D13" s="82"/>
      <c r="E13" s="82"/>
      <c r="F13" s="82"/>
    </row>
    <row r="14" spans="1:6" ht="15" customHeight="1" x14ac:dyDescent="0.25">
      <c r="A14" s="82" t="s">
        <v>168</v>
      </c>
      <c r="B14" s="82"/>
      <c r="C14" s="82"/>
      <c r="D14" s="82"/>
      <c r="E14" s="82"/>
      <c r="F14" s="82"/>
    </row>
    <row r="15" spans="1:6" ht="15" customHeight="1" x14ac:dyDescent="0.25">
      <c r="A15" s="82" t="s">
        <v>151</v>
      </c>
      <c r="B15" s="82"/>
      <c r="C15" s="82"/>
      <c r="D15" s="82"/>
      <c r="E15" s="82"/>
      <c r="F15" s="82"/>
    </row>
    <row r="16" spans="1:6" ht="15" customHeight="1" thickBot="1" x14ac:dyDescent="0.3">
      <c r="A16" s="83" t="s">
        <v>157</v>
      </c>
      <c r="B16" s="83"/>
      <c r="C16" s="83"/>
      <c r="D16" s="83"/>
      <c r="E16" s="83"/>
      <c r="F16" s="83"/>
    </row>
    <row r="17" spans="1:7" ht="49.5" customHeight="1" thickBot="1" x14ac:dyDescent="0.3">
      <c r="A17" s="39" t="s">
        <v>2</v>
      </c>
      <c r="B17" s="40" t="s">
        <v>3</v>
      </c>
      <c r="C17" s="41" t="s">
        <v>4</v>
      </c>
      <c r="D17" s="41" t="s">
        <v>4</v>
      </c>
      <c r="E17" s="41" t="s">
        <v>4</v>
      </c>
      <c r="F17" s="41" t="s">
        <v>4</v>
      </c>
      <c r="G17" s="24"/>
    </row>
    <row r="18" spans="1:7" ht="18" customHeight="1" thickBot="1" x14ac:dyDescent="0.3">
      <c r="A18" s="42" t="s">
        <v>5</v>
      </c>
      <c r="B18" s="43"/>
      <c r="C18" s="44" t="s">
        <v>156</v>
      </c>
      <c r="D18" s="44" t="s">
        <v>155</v>
      </c>
      <c r="E18" s="44" t="s">
        <v>154</v>
      </c>
      <c r="F18" s="45" t="s">
        <v>164</v>
      </c>
      <c r="G18" s="24"/>
    </row>
    <row r="19" spans="1:7" ht="18" customHeight="1" x14ac:dyDescent="0.25">
      <c r="A19" s="46" t="s">
        <v>6</v>
      </c>
      <c r="B19" s="47" t="s">
        <v>147</v>
      </c>
      <c r="C19" s="61" t="s">
        <v>169</v>
      </c>
      <c r="D19" s="61">
        <v>0.786472670074715</v>
      </c>
      <c r="E19" s="61">
        <v>0.43369693783677227</v>
      </c>
      <c r="F19" s="62">
        <v>0.80624187256176849</v>
      </c>
      <c r="G19" s="24"/>
    </row>
    <row r="20" spans="1:7" ht="18" customHeight="1" x14ac:dyDescent="0.25">
      <c r="A20" s="48" t="s">
        <v>7</v>
      </c>
      <c r="B20" s="49" t="s">
        <v>147</v>
      </c>
      <c r="C20" s="77">
        <v>6.7376288659793797</v>
      </c>
      <c r="D20" s="63">
        <v>1.6090425531914894</v>
      </c>
      <c r="E20" s="63">
        <v>0.63652035539053176</v>
      </c>
      <c r="F20" s="64">
        <v>0.87220827276331436</v>
      </c>
      <c r="G20" s="24"/>
    </row>
    <row r="21" spans="1:7" ht="18" customHeight="1" x14ac:dyDescent="0.25">
      <c r="A21" s="48" t="s">
        <v>8</v>
      </c>
      <c r="B21" s="38" t="s">
        <v>148</v>
      </c>
      <c r="C21" s="63">
        <v>4.1707148578331825</v>
      </c>
      <c r="D21" s="63">
        <v>3.8860558753529659</v>
      </c>
      <c r="E21" s="63">
        <v>4.1802300823882304</v>
      </c>
      <c r="F21" s="64">
        <v>4.2121207674954082</v>
      </c>
      <c r="G21" s="24"/>
    </row>
    <row r="22" spans="1:7" ht="18" customHeight="1" thickBot="1" x14ac:dyDescent="0.3">
      <c r="A22" s="50" t="s">
        <v>9</v>
      </c>
      <c r="B22" s="51" t="s">
        <v>0</v>
      </c>
      <c r="C22" s="65">
        <v>0.25285817631111018</v>
      </c>
      <c r="D22" s="65">
        <v>2.5191463729455297</v>
      </c>
      <c r="E22" s="65">
        <v>0.36151490644160117</v>
      </c>
      <c r="F22" s="66">
        <v>0.62080306975469368</v>
      </c>
      <c r="G22" s="24"/>
    </row>
    <row r="23" spans="1:7" ht="18" customHeight="1" thickBot="1" x14ac:dyDescent="0.3">
      <c r="A23" s="42" t="s">
        <v>10</v>
      </c>
      <c r="B23" s="43"/>
      <c r="C23" s="57"/>
      <c r="D23" s="57"/>
      <c r="E23" s="57"/>
      <c r="F23" s="58"/>
      <c r="G23" s="24"/>
    </row>
    <row r="24" spans="1:7" ht="18" customHeight="1" x14ac:dyDescent="0.25">
      <c r="A24" s="46" t="s">
        <v>11</v>
      </c>
      <c r="B24" s="47" t="s">
        <v>0</v>
      </c>
      <c r="C24" s="61">
        <v>2.4</v>
      </c>
      <c r="D24" s="61">
        <v>4.2424242424242422</v>
      </c>
      <c r="E24" s="61">
        <v>3.4412955465587043</v>
      </c>
      <c r="F24" s="62">
        <v>6.3265306122448983</v>
      </c>
      <c r="G24" s="24"/>
    </row>
    <row r="25" spans="1:7" ht="18" customHeight="1" thickBot="1" x14ac:dyDescent="0.3">
      <c r="A25" s="50" t="s">
        <v>12</v>
      </c>
      <c r="B25" s="51" t="s">
        <v>0</v>
      </c>
      <c r="C25" s="65">
        <v>6.2760910284323774</v>
      </c>
      <c r="D25" s="65">
        <v>7.642689378955696</v>
      </c>
      <c r="E25" s="65">
        <v>6.0943682848532497</v>
      </c>
      <c r="F25" s="66">
        <v>5.7415534790305012</v>
      </c>
      <c r="G25" s="24"/>
    </row>
    <row r="26" spans="1:7" ht="18" customHeight="1" thickBot="1" x14ac:dyDescent="0.3">
      <c r="A26" s="42" t="s">
        <v>13</v>
      </c>
      <c r="B26" s="43"/>
      <c r="C26" s="57"/>
      <c r="D26" s="57"/>
      <c r="E26" s="57"/>
      <c r="F26" s="58"/>
      <c r="G26" s="24"/>
    </row>
    <row r="27" spans="1:7" ht="18" customHeight="1" x14ac:dyDescent="0.25">
      <c r="A27" s="48" t="s">
        <v>14</v>
      </c>
      <c r="B27" s="47"/>
      <c r="C27" s="61">
        <v>2.161200101703534</v>
      </c>
      <c r="D27" s="61">
        <v>1.4733395696913003</v>
      </c>
      <c r="E27" s="61">
        <v>2.2454142947501583</v>
      </c>
      <c r="F27" s="62">
        <v>3.3399942906080504</v>
      </c>
      <c r="G27" s="24"/>
    </row>
    <row r="28" spans="1:7" ht="18" customHeight="1" x14ac:dyDescent="0.25">
      <c r="A28" s="50" t="s">
        <v>161</v>
      </c>
      <c r="B28" s="49" t="s">
        <v>0</v>
      </c>
      <c r="C28" s="63">
        <v>2488.1455125150483</v>
      </c>
      <c r="D28" s="63">
        <v>1870.449183782878</v>
      </c>
      <c r="E28" s="63">
        <v>2644.7536430988375</v>
      </c>
      <c r="F28" s="64">
        <v>2012.078376643705</v>
      </c>
      <c r="G28" s="24"/>
    </row>
    <row r="29" spans="1:7" ht="18" customHeight="1" x14ac:dyDescent="0.25">
      <c r="A29" s="50" t="s">
        <v>162</v>
      </c>
      <c r="B29" s="51" t="s">
        <v>149</v>
      </c>
      <c r="C29" s="67">
        <v>9700.9796126621222</v>
      </c>
      <c r="D29" s="67">
        <v>10409.297302806985</v>
      </c>
      <c r="E29" s="67">
        <v>7504.2125443721161</v>
      </c>
      <c r="F29" s="68">
        <v>9107.2865522238881</v>
      </c>
      <c r="G29" s="24"/>
    </row>
    <row r="30" spans="1:7" ht="18" customHeight="1" thickBot="1" x14ac:dyDescent="0.3">
      <c r="A30" s="50" t="s">
        <v>163</v>
      </c>
      <c r="B30" s="52" t="s">
        <v>0</v>
      </c>
      <c r="C30" s="65">
        <v>10.925764036687983</v>
      </c>
      <c r="D30" s="65">
        <v>12.698537113634828</v>
      </c>
      <c r="E30" s="65">
        <v>11.65106516713181</v>
      </c>
      <c r="F30" s="66">
        <v>10.919908157237344</v>
      </c>
      <c r="G30" s="24"/>
    </row>
    <row r="31" spans="1:7" ht="18" customHeight="1" thickBot="1" x14ac:dyDescent="0.3">
      <c r="A31" s="42" t="s">
        <v>15</v>
      </c>
      <c r="B31" s="43"/>
      <c r="C31" s="59"/>
      <c r="D31" s="59"/>
      <c r="E31" s="59"/>
      <c r="F31" s="60"/>
      <c r="G31" s="24"/>
    </row>
    <row r="32" spans="1:7" ht="18" customHeight="1" x14ac:dyDescent="0.25">
      <c r="A32" s="53" t="s">
        <v>16</v>
      </c>
      <c r="B32" s="54" t="s">
        <v>0</v>
      </c>
      <c r="C32" s="69">
        <v>7818</v>
      </c>
      <c r="D32" s="69">
        <v>7629</v>
      </c>
      <c r="E32" s="69">
        <v>7609</v>
      </c>
      <c r="F32" s="70">
        <v>7690</v>
      </c>
      <c r="G32" s="24"/>
    </row>
    <row r="33" spans="1:7" ht="18" customHeight="1" x14ac:dyDescent="0.25">
      <c r="A33" s="46" t="s">
        <v>17</v>
      </c>
      <c r="B33" s="47" t="s">
        <v>0</v>
      </c>
      <c r="C33" s="71">
        <v>147909</v>
      </c>
      <c r="D33" s="71">
        <v>139452</v>
      </c>
      <c r="E33" s="71">
        <v>144669</v>
      </c>
      <c r="F33" s="72">
        <v>145940</v>
      </c>
      <c r="G33" s="24"/>
    </row>
    <row r="34" spans="1:7" ht="18" customHeight="1" x14ac:dyDescent="0.25">
      <c r="A34" s="48" t="s">
        <v>18</v>
      </c>
      <c r="B34" s="49" t="s">
        <v>0</v>
      </c>
      <c r="C34" s="73">
        <v>374</v>
      </c>
      <c r="D34" s="73">
        <v>3513</v>
      </c>
      <c r="E34" s="73">
        <v>523</v>
      </c>
      <c r="F34" s="74">
        <v>906</v>
      </c>
      <c r="G34" s="24"/>
    </row>
    <row r="35" spans="1:7" ht="18" customHeight="1" x14ac:dyDescent="0.25">
      <c r="A35" s="48" t="s">
        <v>19</v>
      </c>
      <c r="B35" s="49" t="s">
        <v>0</v>
      </c>
      <c r="C35" s="73">
        <v>500</v>
      </c>
      <c r="D35" s="73">
        <v>495</v>
      </c>
      <c r="E35" s="73">
        <v>494</v>
      </c>
      <c r="F35" s="74">
        <v>490</v>
      </c>
      <c r="G35" s="24"/>
    </row>
    <row r="36" spans="1:7" ht="18" customHeight="1" x14ac:dyDescent="0.25">
      <c r="A36" s="48" t="s">
        <v>20</v>
      </c>
      <c r="B36" s="49" t="s">
        <v>0</v>
      </c>
      <c r="C36" s="73">
        <v>1729</v>
      </c>
      <c r="D36" s="73">
        <v>1896</v>
      </c>
      <c r="E36" s="73">
        <v>1456</v>
      </c>
      <c r="F36" s="74">
        <v>1588</v>
      </c>
      <c r="G36" s="24"/>
    </row>
    <row r="37" spans="1:7" ht="18" customHeight="1" thickBot="1" x14ac:dyDescent="0.3">
      <c r="A37" s="55" t="s">
        <v>21</v>
      </c>
      <c r="B37" s="56" t="s">
        <v>0</v>
      </c>
      <c r="C37" s="75">
        <v>2204</v>
      </c>
      <c r="D37" s="75">
        <v>2380</v>
      </c>
      <c r="E37" s="75">
        <v>1706</v>
      </c>
      <c r="F37" s="76">
        <v>1915</v>
      </c>
      <c r="G37" s="24"/>
    </row>
    <row r="38" spans="1:7" ht="8.25" customHeight="1" x14ac:dyDescent="0.25">
      <c r="A38" s="21"/>
    </row>
    <row r="39" spans="1:7" ht="15.75" customHeight="1" x14ac:dyDescent="0.25"/>
    <row r="40" spans="1:7" ht="15.75" customHeight="1" x14ac:dyDescent="0.3">
      <c r="A40" s="22"/>
    </row>
    <row r="41" spans="1:7" ht="15.75" customHeight="1" x14ac:dyDescent="0.25"/>
    <row r="42" spans="1:7" ht="15.75" customHeight="1" x14ac:dyDescent="0.25">
      <c r="A42" s="21"/>
      <c r="B42" s="10"/>
      <c r="C42" s="10"/>
      <c r="D42" s="10"/>
    </row>
    <row r="43" spans="1:7" ht="15.75" customHeight="1" x14ac:dyDescent="0.25"/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6.5" customHeight="1" x14ac:dyDescent="0.25"/>
  </sheetData>
  <mergeCells count="15">
    <mergeCell ref="A13:F13"/>
    <mergeCell ref="A14:F14"/>
    <mergeCell ref="A15:F15"/>
    <mergeCell ref="A16:F16"/>
    <mergeCell ref="A7:F7"/>
    <mergeCell ref="A8:F8"/>
    <mergeCell ref="A9:F9"/>
    <mergeCell ref="A10:F10"/>
    <mergeCell ref="A12:F12"/>
    <mergeCell ref="A6:F6"/>
    <mergeCell ref="A1:F1"/>
    <mergeCell ref="A2:F2"/>
    <mergeCell ref="A3:F3"/>
    <mergeCell ref="A4:F4"/>
    <mergeCell ref="A5:F5"/>
  </mergeCells>
  <pageMargins left="0.6692913385826772" right="0.6692913385826772" top="0.74803149606299213" bottom="0.74803149606299213" header="0.27559055118110237" footer="0.27559055118110237"/>
  <pageSetup paperSize="9" scale="56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8"/>
  <sheetViews>
    <sheetView workbookViewId="0">
      <selection activeCell="C154" sqref="C154"/>
    </sheetView>
  </sheetViews>
  <sheetFormatPr defaultColWidth="9.140625" defaultRowHeight="11.25" customHeight="1" x14ac:dyDescent="0.25"/>
  <cols>
    <col min="1" max="1" width="43" style="19" customWidth="1"/>
    <col min="2" max="2" width="26.42578125" style="19" customWidth="1"/>
    <col min="3" max="3" width="14.140625" style="19" customWidth="1"/>
    <col min="4" max="4" width="14.85546875" style="19" customWidth="1"/>
    <col min="5" max="5" width="17.5703125" style="19" customWidth="1"/>
    <col min="6" max="256" width="9.140625" style="19" customWidth="1"/>
    <col min="257" max="257" width="43" style="19" customWidth="1"/>
    <col min="258" max="258" width="26.42578125" style="19" customWidth="1"/>
    <col min="259" max="259" width="14.140625" style="19" customWidth="1"/>
    <col min="260" max="260" width="14.85546875" style="19" customWidth="1"/>
    <col min="261" max="261" width="17.5703125" style="19" customWidth="1"/>
    <col min="262" max="512" width="9.140625" style="19" customWidth="1"/>
    <col min="513" max="513" width="43" style="19" customWidth="1"/>
    <col min="514" max="514" width="26.42578125" style="19" customWidth="1"/>
    <col min="515" max="515" width="14.140625" style="19" customWidth="1"/>
    <col min="516" max="516" width="14.85546875" style="19" customWidth="1"/>
    <col min="517" max="517" width="17.5703125" style="19" customWidth="1"/>
    <col min="518" max="768" width="9.140625" style="19" customWidth="1"/>
    <col min="769" max="769" width="43" style="19" customWidth="1"/>
    <col min="770" max="770" width="26.42578125" style="19" customWidth="1"/>
    <col min="771" max="771" width="14.140625" style="19" customWidth="1"/>
    <col min="772" max="772" width="14.85546875" style="19" customWidth="1"/>
    <col min="773" max="773" width="17.5703125" style="19" customWidth="1"/>
    <col min="774" max="1024" width="9.140625" style="19" customWidth="1"/>
    <col min="1025" max="1025" width="43" style="19" customWidth="1"/>
    <col min="1026" max="1026" width="26.42578125" style="19" customWidth="1"/>
    <col min="1027" max="1027" width="14.140625" style="19" customWidth="1"/>
    <col min="1028" max="1028" width="14.85546875" style="19" customWidth="1"/>
    <col min="1029" max="1029" width="17.5703125" style="19" customWidth="1"/>
    <col min="1030" max="1280" width="9.140625" style="19" customWidth="1"/>
    <col min="1281" max="1281" width="43" style="19" customWidth="1"/>
    <col min="1282" max="1282" width="26.42578125" style="19" customWidth="1"/>
    <col min="1283" max="1283" width="14.140625" style="19" customWidth="1"/>
    <col min="1284" max="1284" width="14.85546875" style="19" customWidth="1"/>
    <col min="1285" max="1285" width="17.5703125" style="19" customWidth="1"/>
    <col min="1286" max="1536" width="9.140625" style="19" customWidth="1"/>
    <col min="1537" max="1537" width="43" style="19" customWidth="1"/>
    <col min="1538" max="1538" width="26.42578125" style="19" customWidth="1"/>
    <col min="1539" max="1539" width="14.140625" style="19" customWidth="1"/>
    <col min="1540" max="1540" width="14.85546875" style="19" customWidth="1"/>
    <col min="1541" max="1541" width="17.5703125" style="19" customWidth="1"/>
    <col min="1542" max="1792" width="9.140625" style="19" customWidth="1"/>
    <col min="1793" max="1793" width="43" style="19" customWidth="1"/>
    <col min="1794" max="1794" width="26.42578125" style="19" customWidth="1"/>
    <col min="1795" max="1795" width="14.140625" style="19" customWidth="1"/>
    <col min="1796" max="1796" width="14.85546875" style="19" customWidth="1"/>
    <col min="1797" max="1797" width="17.5703125" style="19" customWidth="1"/>
    <col min="1798" max="2048" width="9.140625" style="19" customWidth="1"/>
    <col min="2049" max="2049" width="43" style="19" customWidth="1"/>
    <col min="2050" max="2050" width="26.42578125" style="19" customWidth="1"/>
    <col min="2051" max="2051" width="14.140625" style="19" customWidth="1"/>
    <col min="2052" max="2052" width="14.85546875" style="19" customWidth="1"/>
    <col min="2053" max="2053" width="17.5703125" style="19" customWidth="1"/>
    <col min="2054" max="2304" width="9.140625" style="19" customWidth="1"/>
    <col min="2305" max="2305" width="43" style="19" customWidth="1"/>
    <col min="2306" max="2306" width="26.42578125" style="19" customWidth="1"/>
    <col min="2307" max="2307" width="14.140625" style="19" customWidth="1"/>
    <col min="2308" max="2308" width="14.85546875" style="19" customWidth="1"/>
    <col min="2309" max="2309" width="17.5703125" style="19" customWidth="1"/>
    <col min="2310" max="2560" width="9.140625" style="19" customWidth="1"/>
    <col min="2561" max="2561" width="43" style="19" customWidth="1"/>
    <col min="2562" max="2562" width="26.42578125" style="19" customWidth="1"/>
    <col min="2563" max="2563" width="14.140625" style="19" customWidth="1"/>
    <col min="2564" max="2564" width="14.85546875" style="19" customWidth="1"/>
    <col min="2565" max="2565" width="17.5703125" style="19" customWidth="1"/>
    <col min="2566" max="2816" width="9.140625" style="19" customWidth="1"/>
    <col min="2817" max="2817" width="43" style="19" customWidth="1"/>
    <col min="2818" max="2818" width="26.42578125" style="19" customWidth="1"/>
    <col min="2819" max="2819" width="14.140625" style="19" customWidth="1"/>
    <col min="2820" max="2820" width="14.85546875" style="19" customWidth="1"/>
    <col min="2821" max="2821" width="17.5703125" style="19" customWidth="1"/>
    <col min="2822" max="3072" width="9.140625" style="19" customWidth="1"/>
    <col min="3073" max="3073" width="43" style="19" customWidth="1"/>
    <col min="3074" max="3074" width="26.42578125" style="19" customWidth="1"/>
    <col min="3075" max="3075" width="14.140625" style="19" customWidth="1"/>
    <col min="3076" max="3076" width="14.85546875" style="19" customWidth="1"/>
    <col min="3077" max="3077" width="17.5703125" style="19" customWidth="1"/>
    <col min="3078" max="3328" width="9.140625" style="19" customWidth="1"/>
    <col min="3329" max="3329" width="43" style="19" customWidth="1"/>
    <col min="3330" max="3330" width="26.42578125" style="19" customWidth="1"/>
    <col min="3331" max="3331" width="14.140625" style="19" customWidth="1"/>
    <col min="3332" max="3332" width="14.85546875" style="19" customWidth="1"/>
    <col min="3333" max="3333" width="17.5703125" style="19" customWidth="1"/>
    <col min="3334" max="3584" width="9.140625" style="19" customWidth="1"/>
    <col min="3585" max="3585" width="43" style="19" customWidth="1"/>
    <col min="3586" max="3586" width="26.42578125" style="19" customWidth="1"/>
    <col min="3587" max="3587" width="14.140625" style="19" customWidth="1"/>
    <col min="3588" max="3588" width="14.85546875" style="19" customWidth="1"/>
    <col min="3589" max="3589" width="17.5703125" style="19" customWidth="1"/>
    <col min="3590" max="3840" width="9.140625" style="19" customWidth="1"/>
    <col min="3841" max="3841" width="43" style="19" customWidth="1"/>
    <col min="3842" max="3842" width="26.42578125" style="19" customWidth="1"/>
    <col min="3843" max="3843" width="14.140625" style="19" customWidth="1"/>
    <col min="3844" max="3844" width="14.85546875" style="19" customWidth="1"/>
    <col min="3845" max="3845" width="17.5703125" style="19" customWidth="1"/>
    <col min="3846" max="4096" width="9.140625" style="19" customWidth="1"/>
    <col min="4097" max="4097" width="43" style="19" customWidth="1"/>
    <col min="4098" max="4098" width="26.42578125" style="19" customWidth="1"/>
    <col min="4099" max="4099" width="14.140625" style="19" customWidth="1"/>
    <col min="4100" max="4100" width="14.85546875" style="19" customWidth="1"/>
    <col min="4101" max="4101" width="17.5703125" style="19" customWidth="1"/>
    <col min="4102" max="4352" width="9.140625" style="19" customWidth="1"/>
    <col min="4353" max="4353" width="43" style="19" customWidth="1"/>
    <col min="4354" max="4354" width="26.42578125" style="19" customWidth="1"/>
    <col min="4355" max="4355" width="14.140625" style="19" customWidth="1"/>
    <col min="4356" max="4356" width="14.85546875" style="19" customWidth="1"/>
    <col min="4357" max="4357" width="17.5703125" style="19" customWidth="1"/>
    <col min="4358" max="4608" width="9.140625" style="19" customWidth="1"/>
    <col min="4609" max="4609" width="43" style="19" customWidth="1"/>
    <col min="4610" max="4610" width="26.42578125" style="19" customWidth="1"/>
    <col min="4611" max="4611" width="14.140625" style="19" customWidth="1"/>
    <col min="4612" max="4612" width="14.85546875" style="19" customWidth="1"/>
    <col min="4613" max="4613" width="17.5703125" style="19" customWidth="1"/>
    <col min="4614" max="4864" width="9.140625" style="19" customWidth="1"/>
    <col min="4865" max="4865" width="43" style="19" customWidth="1"/>
    <col min="4866" max="4866" width="26.42578125" style="19" customWidth="1"/>
    <col min="4867" max="4867" width="14.140625" style="19" customWidth="1"/>
    <col min="4868" max="4868" width="14.85546875" style="19" customWidth="1"/>
    <col min="4869" max="4869" width="17.5703125" style="19" customWidth="1"/>
    <col min="4870" max="5120" width="9.140625" style="19" customWidth="1"/>
    <col min="5121" max="5121" width="43" style="19" customWidth="1"/>
    <col min="5122" max="5122" width="26.42578125" style="19" customWidth="1"/>
    <col min="5123" max="5123" width="14.140625" style="19" customWidth="1"/>
    <col min="5124" max="5124" width="14.85546875" style="19" customWidth="1"/>
    <col min="5125" max="5125" width="17.5703125" style="19" customWidth="1"/>
    <col min="5126" max="5376" width="9.140625" style="19" customWidth="1"/>
    <col min="5377" max="5377" width="43" style="19" customWidth="1"/>
    <col min="5378" max="5378" width="26.42578125" style="19" customWidth="1"/>
    <col min="5379" max="5379" width="14.140625" style="19" customWidth="1"/>
    <col min="5380" max="5380" width="14.85546875" style="19" customWidth="1"/>
    <col min="5381" max="5381" width="17.5703125" style="19" customWidth="1"/>
    <col min="5382" max="5632" width="9.140625" style="19" customWidth="1"/>
    <col min="5633" max="5633" width="43" style="19" customWidth="1"/>
    <col min="5634" max="5634" width="26.42578125" style="19" customWidth="1"/>
    <col min="5635" max="5635" width="14.140625" style="19" customWidth="1"/>
    <col min="5636" max="5636" width="14.85546875" style="19" customWidth="1"/>
    <col min="5637" max="5637" width="17.5703125" style="19" customWidth="1"/>
    <col min="5638" max="5888" width="9.140625" style="19" customWidth="1"/>
    <col min="5889" max="5889" width="43" style="19" customWidth="1"/>
    <col min="5890" max="5890" width="26.42578125" style="19" customWidth="1"/>
    <col min="5891" max="5891" width="14.140625" style="19" customWidth="1"/>
    <col min="5892" max="5892" width="14.85546875" style="19" customWidth="1"/>
    <col min="5893" max="5893" width="17.5703125" style="19" customWidth="1"/>
    <col min="5894" max="6144" width="9.140625" style="19" customWidth="1"/>
    <col min="6145" max="6145" width="43" style="19" customWidth="1"/>
    <col min="6146" max="6146" width="26.42578125" style="19" customWidth="1"/>
    <col min="6147" max="6147" width="14.140625" style="19" customWidth="1"/>
    <col min="6148" max="6148" width="14.85546875" style="19" customWidth="1"/>
    <col min="6149" max="6149" width="17.5703125" style="19" customWidth="1"/>
    <col min="6150" max="6400" width="9.140625" style="19" customWidth="1"/>
    <col min="6401" max="6401" width="43" style="19" customWidth="1"/>
    <col min="6402" max="6402" width="26.42578125" style="19" customWidth="1"/>
    <col min="6403" max="6403" width="14.140625" style="19" customWidth="1"/>
    <col min="6404" max="6404" width="14.85546875" style="19" customWidth="1"/>
    <col min="6405" max="6405" width="17.5703125" style="19" customWidth="1"/>
    <col min="6406" max="6656" width="9.140625" style="19" customWidth="1"/>
    <col min="6657" max="6657" width="43" style="19" customWidth="1"/>
    <col min="6658" max="6658" width="26.42578125" style="19" customWidth="1"/>
    <col min="6659" max="6659" width="14.140625" style="19" customWidth="1"/>
    <col min="6660" max="6660" width="14.85546875" style="19" customWidth="1"/>
    <col min="6661" max="6661" width="17.5703125" style="19" customWidth="1"/>
    <col min="6662" max="6912" width="9.140625" style="19" customWidth="1"/>
    <col min="6913" max="6913" width="43" style="19" customWidth="1"/>
    <col min="6914" max="6914" width="26.42578125" style="19" customWidth="1"/>
    <col min="6915" max="6915" width="14.140625" style="19" customWidth="1"/>
    <col min="6916" max="6916" width="14.85546875" style="19" customWidth="1"/>
    <col min="6917" max="6917" width="17.5703125" style="19" customWidth="1"/>
    <col min="6918" max="7168" width="9.140625" style="19" customWidth="1"/>
    <col min="7169" max="7169" width="43" style="19" customWidth="1"/>
    <col min="7170" max="7170" width="26.42578125" style="19" customWidth="1"/>
    <col min="7171" max="7171" width="14.140625" style="19" customWidth="1"/>
    <col min="7172" max="7172" width="14.85546875" style="19" customWidth="1"/>
    <col min="7173" max="7173" width="17.5703125" style="19" customWidth="1"/>
    <col min="7174" max="7424" width="9.140625" style="19" customWidth="1"/>
    <col min="7425" max="7425" width="43" style="19" customWidth="1"/>
    <col min="7426" max="7426" width="26.42578125" style="19" customWidth="1"/>
    <col min="7427" max="7427" width="14.140625" style="19" customWidth="1"/>
    <col min="7428" max="7428" width="14.85546875" style="19" customWidth="1"/>
    <col min="7429" max="7429" width="17.5703125" style="19" customWidth="1"/>
    <col min="7430" max="7680" width="9.140625" style="19" customWidth="1"/>
    <col min="7681" max="7681" width="43" style="19" customWidth="1"/>
    <col min="7682" max="7682" width="26.42578125" style="19" customWidth="1"/>
    <col min="7683" max="7683" width="14.140625" style="19" customWidth="1"/>
    <col min="7684" max="7684" width="14.85546875" style="19" customWidth="1"/>
    <col min="7685" max="7685" width="17.5703125" style="19" customWidth="1"/>
    <col min="7686" max="7936" width="9.140625" style="19" customWidth="1"/>
    <col min="7937" max="7937" width="43" style="19" customWidth="1"/>
    <col min="7938" max="7938" width="26.42578125" style="19" customWidth="1"/>
    <col min="7939" max="7939" width="14.140625" style="19" customWidth="1"/>
    <col min="7940" max="7940" width="14.85546875" style="19" customWidth="1"/>
    <col min="7941" max="7941" width="17.5703125" style="19" customWidth="1"/>
    <col min="7942" max="8192" width="9.140625" style="19" customWidth="1"/>
    <col min="8193" max="8193" width="43" style="19" customWidth="1"/>
    <col min="8194" max="8194" width="26.42578125" style="19" customWidth="1"/>
    <col min="8195" max="8195" width="14.140625" style="19" customWidth="1"/>
    <col min="8196" max="8196" width="14.85546875" style="19" customWidth="1"/>
    <col min="8197" max="8197" width="17.5703125" style="19" customWidth="1"/>
    <col min="8198" max="8448" width="9.140625" style="19" customWidth="1"/>
    <col min="8449" max="8449" width="43" style="19" customWidth="1"/>
    <col min="8450" max="8450" width="26.42578125" style="19" customWidth="1"/>
    <col min="8451" max="8451" width="14.140625" style="19" customWidth="1"/>
    <col min="8452" max="8452" width="14.85546875" style="19" customWidth="1"/>
    <col min="8453" max="8453" width="17.5703125" style="19" customWidth="1"/>
    <col min="8454" max="8704" width="9.140625" style="19" customWidth="1"/>
    <col min="8705" max="8705" width="43" style="19" customWidth="1"/>
    <col min="8706" max="8706" width="26.42578125" style="19" customWidth="1"/>
    <col min="8707" max="8707" width="14.140625" style="19" customWidth="1"/>
    <col min="8708" max="8708" width="14.85546875" style="19" customWidth="1"/>
    <col min="8709" max="8709" width="17.5703125" style="19" customWidth="1"/>
    <col min="8710" max="8960" width="9.140625" style="19" customWidth="1"/>
    <col min="8961" max="8961" width="43" style="19" customWidth="1"/>
    <col min="8962" max="8962" width="26.42578125" style="19" customWidth="1"/>
    <col min="8963" max="8963" width="14.140625" style="19" customWidth="1"/>
    <col min="8964" max="8964" width="14.85546875" style="19" customWidth="1"/>
    <col min="8965" max="8965" width="17.5703125" style="19" customWidth="1"/>
    <col min="8966" max="9216" width="9.140625" style="19" customWidth="1"/>
    <col min="9217" max="9217" width="43" style="19" customWidth="1"/>
    <col min="9218" max="9218" width="26.42578125" style="19" customWidth="1"/>
    <col min="9219" max="9219" width="14.140625" style="19" customWidth="1"/>
    <col min="9220" max="9220" width="14.85546875" style="19" customWidth="1"/>
    <col min="9221" max="9221" width="17.5703125" style="19" customWidth="1"/>
    <col min="9222" max="9472" width="9.140625" style="19" customWidth="1"/>
    <col min="9473" max="9473" width="43" style="19" customWidth="1"/>
    <col min="9474" max="9474" width="26.42578125" style="19" customWidth="1"/>
    <col min="9475" max="9475" width="14.140625" style="19" customWidth="1"/>
    <col min="9476" max="9476" width="14.85546875" style="19" customWidth="1"/>
    <col min="9477" max="9477" width="17.5703125" style="19" customWidth="1"/>
    <col min="9478" max="9728" width="9.140625" style="19" customWidth="1"/>
    <col min="9729" max="9729" width="43" style="19" customWidth="1"/>
    <col min="9730" max="9730" width="26.42578125" style="19" customWidth="1"/>
    <col min="9731" max="9731" width="14.140625" style="19" customWidth="1"/>
    <col min="9732" max="9732" width="14.85546875" style="19" customWidth="1"/>
    <col min="9733" max="9733" width="17.5703125" style="19" customWidth="1"/>
    <col min="9734" max="9984" width="9.140625" style="19" customWidth="1"/>
    <col min="9985" max="9985" width="43" style="19" customWidth="1"/>
    <col min="9986" max="9986" width="26.42578125" style="19" customWidth="1"/>
    <col min="9987" max="9987" width="14.140625" style="19" customWidth="1"/>
    <col min="9988" max="9988" width="14.85546875" style="19" customWidth="1"/>
    <col min="9989" max="9989" width="17.5703125" style="19" customWidth="1"/>
    <col min="9990" max="10240" width="9.140625" style="19" customWidth="1"/>
    <col min="10241" max="10241" width="43" style="19" customWidth="1"/>
    <col min="10242" max="10242" width="26.42578125" style="19" customWidth="1"/>
    <col min="10243" max="10243" width="14.140625" style="19" customWidth="1"/>
    <col min="10244" max="10244" width="14.85546875" style="19" customWidth="1"/>
    <col min="10245" max="10245" width="17.5703125" style="19" customWidth="1"/>
    <col min="10246" max="10496" width="9.140625" style="19" customWidth="1"/>
    <col min="10497" max="10497" width="43" style="19" customWidth="1"/>
    <col min="10498" max="10498" width="26.42578125" style="19" customWidth="1"/>
    <col min="10499" max="10499" width="14.140625" style="19" customWidth="1"/>
    <col min="10500" max="10500" width="14.85546875" style="19" customWidth="1"/>
    <col min="10501" max="10501" width="17.5703125" style="19" customWidth="1"/>
    <col min="10502" max="10752" width="9.140625" style="19" customWidth="1"/>
    <col min="10753" max="10753" width="43" style="19" customWidth="1"/>
    <col min="10754" max="10754" width="26.42578125" style="19" customWidth="1"/>
    <col min="10755" max="10755" width="14.140625" style="19" customWidth="1"/>
    <col min="10756" max="10756" width="14.85546875" style="19" customWidth="1"/>
    <col min="10757" max="10757" width="17.5703125" style="19" customWidth="1"/>
    <col min="10758" max="11008" width="9.140625" style="19" customWidth="1"/>
    <col min="11009" max="11009" width="43" style="19" customWidth="1"/>
    <col min="11010" max="11010" width="26.42578125" style="19" customWidth="1"/>
    <col min="11011" max="11011" width="14.140625" style="19" customWidth="1"/>
    <col min="11012" max="11012" width="14.85546875" style="19" customWidth="1"/>
    <col min="11013" max="11013" width="17.5703125" style="19" customWidth="1"/>
    <col min="11014" max="11264" width="9.140625" style="19" customWidth="1"/>
    <col min="11265" max="11265" width="43" style="19" customWidth="1"/>
    <col min="11266" max="11266" width="26.42578125" style="19" customWidth="1"/>
    <col min="11267" max="11267" width="14.140625" style="19" customWidth="1"/>
    <col min="11268" max="11268" width="14.85546875" style="19" customWidth="1"/>
    <col min="11269" max="11269" width="17.5703125" style="19" customWidth="1"/>
    <col min="11270" max="11520" width="9.140625" style="19" customWidth="1"/>
    <col min="11521" max="11521" width="43" style="19" customWidth="1"/>
    <col min="11522" max="11522" width="26.42578125" style="19" customWidth="1"/>
    <col min="11523" max="11523" width="14.140625" style="19" customWidth="1"/>
    <col min="11524" max="11524" width="14.85546875" style="19" customWidth="1"/>
    <col min="11525" max="11525" width="17.5703125" style="19" customWidth="1"/>
    <col min="11526" max="11776" width="9.140625" style="19" customWidth="1"/>
    <col min="11777" max="11777" width="43" style="19" customWidth="1"/>
    <col min="11778" max="11778" width="26.42578125" style="19" customWidth="1"/>
    <col min="11779" max="11779" width="14.140625" style="19" customWidth="1"/>
    <col min="11780" max="11780" width="14.85546875" style="19" customWidth="1"/>
    <col min="11781" max="11781" width="17.5703125" style="19" customWidth="1"/>
    <col min="11782" max="12032" width="9.140625" style="19" customWidth="1"/>
    <col min="12033" max="12033" width="43" style="19" customWidth="1"/>
    <col min="12034" max="12034" width="26.42578125" style="19" customWidth="1"/>
    <col min="12035" max="12035" width="14.140625" style="19" customWidth="1"/>
    <col min="12036" max="12036" width="14.85546875" style="19" customWidth="1"/>
    <col min="12037" max="12037" width="17.5703125" style="19" customWidth="1"/>
    <col min="12038" max="12288" width="9.140625" style="19" customWidth="1"/>
    <col min="12289" max="12289" width="43" style="19" customWidth="1"/>
    <col min="12290" max="12290" width="26.42578125" style="19" customWidth="1"/>
    <col min="12291" max="12291" width="14.140625" style="19" customWidth="1"/>
    <col min="12292" max="12292" width="14.85546875" style="19" customWidth="1"/>
    <col min="12293" max="12293" width="17.5703125" style="19" customWidth="1"/>
    <col min="12294" max="12544" width="9.140625" style="19" customWidth="1"/>
    <col min="12545" max="12545" width="43" style="19" customWidth="1"/>
    <col min="12546" max="12546" width="26.42578125" style="19" customWidth="1"/>
    <col min="12547" max="12547" width="14.140625" style="19" customWidth="1"/>
    <col min="12548" max="12548" width="14.85546875" style="19" customWidth="1"/>
    <col min="12549" max="12549" width="17.5703125" style="19" customWidth="1"/>
    <col min="12550" max="12800" width="9.140625" style="19" customWidth="1"/>
    <col min="12801" max="12801" width="43" style="19" customWidth="1"/>
    <col min="12802" max="12802" width="26.42578125" style="19" customWidth="1"/>
    <col min="12803" max="12803" width="14.140625" style="19" customWidth="1"/>
    <col min="12804" max="12804" width="14.85546875" style="19" customWidth="1"/>
    <col min="12805" max="12805" width="17.5703125" style="19" customWidth="1"/>
    <col min="12806" max="13056" width="9.140625" style="19" customWidth="1"/>
    <col min="13057" max="13057" width="43" style="19" customWidth="1"/>
    <col min="13058" max="13058" width="26.42578125" style="19" customWidth="1"/>
    <col min="13059" max="13059" width="14.140625" style="19" customWidth="1"/>
    <col min="13060" max="13060" width="14.85546875" style="19" customWidth="1"/>
    <col min="13061" max="13061" width="17.5703125" style="19" customWidth="1"/>
    <col min="13062" max="13312" width="9.140625" style="19" customWidth="1"/>
    <col min="13313" max="13313" width="43" style="19" customWidth="1"/>
    <col min="13314" max="13314" width="26.42578125" style="19" customWidth="1"/>
    <col min="13315" max="13315" width="14.140625" style="19" customWidth="1"/>
    <col min="13316" max="13316" width="14.85546875" style="19" customWidth="1"/>
    <col min="13317" max="13317" width="17.5703125" style="19" customWidth="1"/>
    <col min="13318" max="13568" width="9.140625" style="19" customWidth="1"/>
    <col min="13569" max="13569" width="43" style="19" customWidth="1"/>
    <col min="13570" max="13570" width="26.42578125" style="19" customWidth="1"/>
    <col min="13571" max="13571" width="14.140625" style="19" customWidth="1"/>
    <col min="13572" max="13572" width="14.85546875" style="19" customWidth="1"/>
    <col min="13573" max="13573" width="17.5703125" style="19" customWidth="1"/>
    <col min="13574" max="13824" width="9.140625" style="19" customWidth="1"/>
    <col min="13825" max="13825" width="43" style="19" customWidth="1"/>
    <col min="13826" max="13826" width="26.42578125" style="19" customWidth="1"/>
    <col min="13827" max="13827" width="14.140625" style="19" customWidth="1"/>
    <col min="13828" max="13828" width="14.85546875" style="19" customWidth="1"/>
    <col min="13829" max="13829" width="17.5703125" style="19" customWidth="1"/>
    <col min="13830" max="14080" width="9.140625" style="19" customWidth="1"/>
    <col min="14081" max="14081" width="43" style="19" customWidth="1"/>
    <col min="14082" max="14082" width="26.42578125" style="19" customWidth="1"/>
    <col min="14083" max="14083" width="14.140625" style="19" customWidth="1"/>
    <col min="14084" max="14084" width="14.85546875" style="19" customWidth="1"/>
    <col min="14085" max="14085" width="17.5703125" style="19" customWidth="1"/>
    <col min="14086" max="14336" width="9.140625" style="19" customWidth="1"/>
    <col min="14337" max="14337" width="43" style="19" customWidth="1"/>
    <col min="14338" max="14338" width="26.42578125" style="19" customWidth="1"/>
    <col min="14339" max="14339" width="14.140625" style="19" customWidth="1"/>
    <col min="14340" max="14340" width="14.85546875" style="19" customWidth="1"/>
    <col min="14341" max="14341" width="17.5703125" style="19" customWidth="1"/>
    <col min="14342" max="14592" width="9.140625" style="19" customWidth="1"/>
    <col min="14593" max="14593" width="43" style="19" customWidth="1"/>
    <col min="14594" max="14594" width="26.42578125" style="19" customWidth="1"/>
    <col min="14595" max="14595" width="14.140625" style="19" customWidth="1"/>
    <col min="14596" max="14596" width="14.85546875" style="19" customWidth="1"/>
    <col min="14597" max="14597" width="17.5703125" style="19" customWidth="1"/>
    <col min="14598" max="14848" width="9.140625" style="19" customWidth="1"/>
    <col min="14849" max="14849" width="43" style="19" customWidth="1"/>
    <col min="14850" max="14850" width="26.42578125" style="19" customWidth="1"/>
    <col min="14851" max="14851" width="14.140625" style="19" customWidth="1"/>
    <col min="14852" max="14852" width="14.85546875" style="19" customWidth="1"/>
    <col min="14853" max="14853" width="17.5703125" style="19" customWidth="1"/>
    <col min="14854" max="15104" width="9.140625" style="19" customWidth="1"/>
    <col min="15105" max="15105" width="43" style="19" customWidth="1"/>
    <col min="15106" max="15106" width="26.42578125" style="19" customWidth="1"/>
    <col min="15107" max="15107" width="14.140625" style="19" customWidth="1"/>
    <col min="15108" max="15108" width="14.85546875" style="19" customWidth="1"/>
    <col min="15109" max="15109" width="17.5703125" style="19" customWidth="1"/>
    <col min="15110" max="15360" width="9.140625" style="19" customWidth="1"/>
    <col min="15361" max="15361" width="43" style="19" customWidth="1"/>
    <col min="15362" max="15362" width="26.42578125" style="19" customWidth="1"/>
    <col min="15363" max="15363" width="14.140625" style="19" customWidth="1"/>
    <col min="15364" max="15364" width="14.85546875" style="19" customWidth="1"/>
    <col min="15365" max="15365" width="17.5703125" style="19" customWidth="1"/>
    <col min="15366" max="15616" width="9.140625" style="19" customWidth="1"/>
    <col min="15617" max="15617" width="43" style="19" customWidth="1"/>
    <col min="15618" max="15618" width="26.42578125" style="19" customWidth="1"/>
    <col min="15619" max="15619" width="14.140625" style="19" customWidth="1"/>
    <col min="15620" max="15620" width="14.85546875" style="19" customWidth="1"/>
    <col min="15621" max="15621" width="17.5703125" style="19" customWidth="1"/>
    <col min="15622" max="15872" width="9.140625" style="19" customWidth="1"/>
    <col min="15873" max="15873" width="43" style="19" customWidth="1"/>
    <col min="15874" max="15874" width="26.42578125" style="19" customWidth="1"/>
    <col min="15875" max="15875" width="14.140625" style="19" customWidth="1"/>
    <col min="15876" max="15876" width="14.85546875" style="19" customWidth="1"/>
    <col min="15877" max="15877" width="17.5703125" style="19" customWidth="1"/>
    <col min="15878" max="16128" width="9.140625" style="19" customWidth="1"/>
    <col min="16129" max="16129" width="43" style="19" customWidth="1"/>
    <col min="16130" max="16130" width="26.42578125" style="19" customWidth="1"/>
    <col min="16131" max="16131" width="14.140625" style="19" customWidth="1"/>
    <col min="16132" max="16132" width="14.85546875" style="19" customWidth="1"/>
    <col min="16133" max="16133" width="17.5703125" style="19" customWidth="1"/>
    <col min="16134" max="16384" width="9.140625" style="19" customWidth="1"/>
  </cols>
  <sheetData>
    <row r="1" spans="1:3" ht="11.25" customHeight="1" x14ac:dyDescent="0.25">
      <c r="A1" s="19" t="s">
        <v>22</v>
      </c>
    </row>
    <row r="3" spans="1:3" ht="11.25" customHeight="1" x14ac:dyDescent="0.25">
      <c r="B3" s="19" t="s">
        <v>23</v>
      </c>
      <c r="C3" s="19">
        <v>4964</v>
      </c>
    </row>
    <row r="4" spans="1:3" ht="11.25" customHeight="1" x14ac:dyDescent="0.25">
      <c r="B4" s="19" t="s">
        <v>24</v>
      </c>
      <c r="C4" s="19">
        <v>6870</v>
      </c>
    </row>
    <row r="5" spans="1:3" ht="11.25" customHeight="1" x14ac:dyDescent="0.25">
      <c r="B5" s="19" t="s">
        <v>25</v>
      </c>
      <c r="C5" s="19">
        <v>2</v>
      </c>
    </row>
    <row r="6" spans="1:3" ht="11.25" customHeight="1" x14ac:dyDescent="0.25">
      <c r="B6" s="19" t="s">
        <v>26</v>
      </c>
      <c r="C6" s="19">
        <v>17</v>
      </c>
    </row>
    <row r="7" spans="1:3" ht="11.25" customHeight="1" x14ac:dyDescent="0.25">
      <c r="B7" s="19" t="s">
        <v>27</v>
      </c>
      <c r="C7" s="19">
        <v>15</v>
      </c>
    </row>
    <row r="8" spans="1:3" ht="11.25" customHeight="1" x14ac:dyDescent="0.25">
      <c r="B8" s="19" t="s">
        <v>28</v>
      </c>
      <c r="C8" s="19">
        <v>5262</v>
      </c>
    </row>
    <row r="9" spans="1:3" ht="11.25" customHeight="1" x14ac:dyDescent="0.25">
      <c r="B9" s="19" t="s">
        <v>29</v>
      </c>
      <c r="C9" s="19">
        <v>4487</v>
      </c>
    </row>
    <row r="10" spans="1:3" ht="11.25" customHeight="1" x14ac:dyDescent="0.25">
      <c r="B10" s="19" t="s">
        <v>30</v>
      </c>
      <c r="C10" s="19">
        <v>718</v>
      </c>
    </row>
    <row r="11" spans="1:3" ht="11.25" customHeight="1" x14ac:dyDescent="0.25">
      <c r="B11" s="19" t="s">
        <v>31</v>
      </c>
      <c r="C11" s="19">
        <v>46</v>
      </c>
    </row>
    <row r="12" spans="1:3" ht="11.25" customHeight="1" x14ac:dyDescent="0.25">
      <c r="B12" s="19" t="s">
        <v>32</v>
      </c>
      <c r="C12" s="19">
        <v>2065</v>
      </c>
    </row>
    <row r="13" spans="1:3" ht="11.25" customHeight="1" x14ac:dyDescent="0.25">
      <c r="B13" s="19" t="s">
        <v>33</v>
      </c>
      <c r="C13" s="19">
        <v>2014</v>
      </c>
    </row>
    <row r="17" spans="1:3" ht="11.25" customHeight="1" x14ac:dyDescent="0.25">
      <c r="B17" s="19" t="s">
        <v>34</v>
      </c>
      <c r="C17" s="19">
        <v>2034</v>
      </c>
    </row>
    <row r="18" spans="1:3" ht="11.25" customHeight="1" x14ac:dyDescent="0.25">
      <c r="B18" s="19" t="s">
        <v>35</v>
      </c>
      <c r="C18" s="19">
        <v>0</v>
      </c>
    </row>
    <row r="19" spans="1:3" ht="11.25" customHeight="1" x14ac:dyDescent="0.25">
      <c r="B19" s="19" t="s">
        <v>36</v>
      </c>
      <c r="C19" s="19">
        <v>48310</v>
      </c>
    </row>
    <row r="20" spans="1:3" ht="11.25" customHeight="1" x14ac:dyDescent="0.25">
      <c r="B20" s="19" t="s">
        <v>37</v>
      </c>
      <c r="C20" s="19">
        <v>17</v>
      </c>
    </row>
    <row r="21" spans="1:3" ht="11.25" customHeight="1" x14ac:dyDescent="0.25">
      <c r="B21" s="19" t="s">
        <v>38</v>
      </c>
      <c r="C21" s="19">
        <f>IF(ISERROR(C19/SUM(C18:C20)),0,C19/SUM(C18:C20))</f>
        <v>0.99964822976803858</v>
      </c>
    </row>
    <row r="25" spans="1:3" ht="11.25" customHeight="1" x14ac:dyDescent="0.25">
      <c r="A25" s="19" t="s">
        <v>39</v>
      </c>
    </row>
    <row r="26" spans="1:3" ht="11.25" customHeight="1" x14ac:dyDescent="0.25">
      <c r="B26" s="19" t="s">
        <v>40</v>
      </c>
      <c r="C26" s="19">
        <v>151958</v>
      </c>
    </row>
    <row r="27" spans="1:3" ht="11.25" customHeight="1" x14ac:dyDescent="0.25">
      <c r="B27" s="19" t="s">
        <v>41</v>
      </c>
      <c r="C27" s="19">
        <v>0</v>
      </c>
    </row>
    <row r="28" spans="1:3" ht="11.25" customHeight="1" x14ac:dyDescent="0.25">
      <c r="B28" s="19" t="s">
        <v>42</v>
      </c>
      <c r="C28" s="19">
        <v>1059</v>
      </c>
    </row>
    <row r="29" spans="1:3" ht="11.25" customHeight="1" x14ac:dyDescent="0.25">
      <c r="B29" s="19" t="s">
        <v>43</v>
      </c>
      <c r="C29" s="19">
        <v>128698</v>
      </c>
    </row>
    <row r="30" spans="1:3" ht="11.25" customHeight="1" x14ac:dyDescent="0.25">
      <c r="B30" s="19" t="s">
        <v>44</v>
      </c>
      <c r="C30" s="19">
        <v>0</v>
      </c>
    </row>
    <row r="31" spans="1:3" ht="11.25" customHeight="1" x14ac:dyDescent="0.25">
      <c r="B31" s="19" t="s">
        <v>45</v>
      </c>
      <c r="C31" s="19">
        <v>1952</v>
      </c>
    </row>
    <row r="32" spans="1:3" ht="11.25" customHeight="1" x14ac:dyDescent="0.25">
      <c r="B32" s="19" t="s">
        <v>46</v>
      </c>
      <c r="C32" s="19">
        <v>39899</v>
      </c>
    </row>
    <row r="33" spans="1:11" ht="11.25" customHeight="1" x14ac:dyDescent="0.25">
      <c r="B33" s="19" t="s">
        <v>47</v>
      </c>
      <c r="C33" s="19">
        <v>0</v>
      </c>
    </row>
    <row r="34" spans="1:11" ht="11.25" customHeight="1" x14ac:dyDescent="0.25">
      <c r="B34" s="19" t="s">
        <v>48</v>
      </c>
      <c r="C34" s="19">
        <v>2</v>
      </c>
    </row>
    <row r="35" spans="1:11" ht="11.25" customHeight="1" x14ac:dyDescent="0.25">
      <c r="B35" s="7" t="s">
        <v>49</v>
      </c>
      <c r="C35" s="19">
        <f>SUM(C26:C34)</f>
        <v>323568</v>
      </c>
    </row>
    <row r="36" spans="1:11" ht="11.25" customHeight="1" x14ac:dyDescent="0.25">
      <c r="B36" s="7" t="s">
        <v>50</v>
      </c>
      <c r="C36" s="19">
        <f>C26+C27+C29+C30+C32+C33</f>
        <v>320555</v>
      </c>
    </row>
    <row r="37" spans="1:11" ht="11.25" customHeight="1" x14ac:dyDescent="0.25">
      <c r="B37" s="19" t="s">
        <v>51</v>
      </c>
      <c r="C37" s="19">
        <f>IF(ISERROR(C36/C35),0,C36/C35)</f>
        <v>0.99068820155268755</v>
      </c>
    </row>
    <row r="38" spans="1:11" ht="11.25" customHeight="1" x14ac:dyDescent="0.25">
      <c r="A38" s="19" t="s">
        <v>52</v>
      </c>
    </row>
    <row r="41" spans="1:11" ht="11.25" customHeight="1" x14ac:dyDescent="0.25">
      <c r="A41" s="86" t="s">
        <v>53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</row>
    <row r="42" spans="1:11" ht="11.25" customHeight="1" x14ac:dyDescent="0.25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</row>
    <row r="43" spans="1:11" ht="13.5" customHeight="1" x14ac:dyDescent="0.2">
      <c r="K43" s="37"/>
    </row>
    <row r="44" spans="1:11" ht="13.5" customHeight="1" x14ac:dyDescent="0.2">
      <c r="A44" s="31" t="s">
        <v>54</v>
      </c>
      <c r="B44" s="8" t="s">
        <v>55</v>
      </c>
      <c r="C44" s="8" t="s">
        <v>56</v>
      </c>
      <c r="D44" s="8" t="s">
        <v>57</v>
      </c>
      <c r="E44" s="33" t="s">
        <v>58</v>
      </c>
    </row>
    <row r="45" spans="1:11" ht="11.25" customHeight="1" x14ac:dyDescent="0.2">
      <c r="A45" s="23" t="s">
        <v>59</v>
      </c>
      <c r="B45" s="14">
        <v>13582</v>
      </c>
      <c r="C45" s="14">
        <v>13262</v>
      </c>
      <c r="D45" s="14">
        <v>0</v>
      </c>
      <c r="E45" s="17">
        <f t="shared" ref="E45:E60" si="0">SUM(B45:D45)</f>
        <v>26844</v>
      </c>
    </row>
    <row r="46" spans="1:11" ht="11.25" customHeight="1" x14ac:dyDescent="0.2">
      <c r="A46" s="35" t="s">
        <v>60</v>
      </c>
      <c r="B46" s="13">
        <v>13</v>
      </c>
      <c r="C46" s="13">
        <v>11</v>
      </c>
      <c r="D46" s="13">
        <v>0</v>
      </c>
      <c r="E46" s="26">
        <f t="shared" si="0"/>
        <v>24</v>
      </c>
    </row>
    <row r="47" spans="1:11" ht="11.25" customHeight="1" x14ac:dyDescent="0.2">
      <c r="A47" s="35" t="s">
        <v>61</v>
      </c>
      <c r="B47" s="13">
        <v>0</v>
      </c>
      <c r="C47" s="13">
        <v>0</v>
      </c>
      <c r="D47" s="13">
        <v>0</v>
      </c>
      <c r="E47" s="26">
        <f t="shared" si="0"/>
        <v>0</v>
      </c>
    </row>
    <row r="48" spans="1:11" ht="11.25" customHeight="1" x14ac:dyDescent="0.2">
      <c r="A48" s="35" t="s">
        <v>62</v>
      </c>
      <c r="B48" s="13">
        <v>0</v>
      </c>
      <c r="C48" s="13">
        <v>0</v>
      </c>
      <c r="D48" s="13">
        <v>0</v>
      </c>
      <c r="E48" s="26">
        <f t="shared" si="0"/>
        <v>0</v>
      </c>
    </row>
    <row r="49" spans="1:11" ht="11.25" customHeight="1" x14ac:dyDescent="0.2">
      <c r="A49" s="35" t="s">
        <v>63</v>
      </c>
      <c r="B49" s="13">
        <v>0</v>
      </c>
      <c r="C49" s="13">
        <v>0</v>
      </c>
      <c r="D49" s="13">
        <v>0</v>
      </c>
      <c r="E49" s="26">
        <f t="shared" si="0"/>
        <v>0</v>
      </c>
    </row>
    <row r="50" spans="1:11" ht="11.25" customHeight="1" x14ac:dyDescent="0.2">
      <c r="A50" s="35" t="s">
        <v>64</v>
      </c>
      <c r="B50" s="13">
        <v>0</v>
      </c>
      <c r="C50" s="13">
        <v>0</v>
      </c>
      <c r="D50" s="13">
        <v>0</v>
      </c>
      <c r="E50" s="26">
        <f t="shared" si="0"/>
        <v>0</v>
      </c>
    </row>
    <row r="51" spans="1:11" ht="11.25" customHeight="1" x14ac:dyDescent="0.2">
      <c r="A51" s="35" t="s">
        <v>65</v>
      </c>
      <c r="B51" s="13">
        <v>0</v>
      </c>
      <c r="C51" s="13">
        <v>0</v>
      </c>
      <c r="D51" s="13">
        <v>0</v>
      </c>
      <c r="E51" s="26">
        <f t="shared" si="0"/>
        <v>0</v>
      </c>
    </row>
    <row r="52" spans="1:11" ht="11.25" customHeight="1" x14ac:dyDescent="0.2">
      <c r="A52" s="35" t="s">
        <v>66</v>
      </c>
      <c r="B52" s="13">
        <v>0</v>
      </c>
      <c r="C52" s="13">
        <v>0</v>
      </c>
      <c r="D52" s="13">
        <v>0</v>
      </c>
      <c r="E52" s="26">
        <f t="shared" si="0"/>
        <v>0</v>
      </c>
    </row>
    <row r="53" spans="1:11" ht="11.25" customHeight="1" x14ac:dyDescent="0.2">
      <c r="A53" s="35" t="s">
        <v>67</v>
      </c>
      <c r="B53" s="13">
        <v>0</v>
      </c>
      <c r="C53" s="13">
        <v>0</v>
      </c>
      <c r="D53" s="13">
        <v>0</v>
      </c>
      <c r="E53" s="26">
        <f t="shared" si="0"/>
        <v>0</v>
      </c>
    </row>
    <row r="54" spans="1:11" ht="11.25" customHeight="1" x14ac:dyDescent="0.2">
      <c r="A54" s="35" t="s">
        <v>68</v>
      </c>
      <c r="B54" s="13">
        <v>0</v>
      </c>
      <c r="C54" s="13">
        <v>0</v>
      </c>
      <c r="D54" s="13">
        <v>0</v>
      </c>
      <c r="E54" s="26">
        <f t="shared" si="0"/>
        <v>0</v>
      </c>
    </row>
    <row r="55" spans="1:11" ht="11.25" customHeight="1" x14ac:dyDescent="0.2">
      <c r="A55" s="35" t="s">
        <v>69</v>
      </c>
      <c r="B55" s="13">
        <v>0</v>
      </c>
      <c r="C55" s="13">
        <v>0</v>
      </c>
      <c r="D55" s="13">
        <v>0</v>
      </c>
      <c r="E55" s="26">
        <f t="shared" si="0"/>
        <v>0</v>
      </c>
    </row>
    <row r="56" spans="1:11" ht="11.25" customHeight="1" x14ac:dyDescent="0.2">
      <c r="A56" s="35" t="s">
        <v>70</v>
      </c>
      <c r="B56" s="13">
        <v>0</v>
      </c>
      <c r="C56" s="13">
        <v>0</v>
      </c>
      <c r="D56" s="13">
        <v>0</v>
      </c>
      <c r="E56" s="26">
        <f t="shared" si="0"/>
        <v>0</v>
      </c>
    </row>
    <row r="57" spans="1:11" ht="11.25" customHeight="1" x14ac:dyDescent="0.2">
      <c r="A57" s="35" t="s">
        <v>71</v>
      </c>
      <c r="B57" s="13">
        <v>0</v>
      </c>
      <c r="C57" s="13">
        <v>0</v>
      </c>
      <c r="D57" s="13">
        <v>0</v>
      </c>
      <c r="E57" s="26">
        <f t="shared" si="0"/>
        <v>0</v>
      </c>
    </row>
    <row r="58" spans="1:11" ht="11.25" customHeight="1" x14ac:dyDescent="0.2">
      <c r="A58" s="35" t="s">
        <v>72</v>
      </c>
      <c r="B58" s="13">
        <v>0</v>
      </c>
      <c r="C58" s="13">
        <v>0</v>
      </c>
      <c r="D58" s="13">
        <v>0</v>
      </c>
      <c r="E58" s="26">
        <f t="shared" si="0"/>
        <v>0</v>
      </c>
    </row>
    <row r="59" spans="1:11" ht="11.25" customHeight="1" x14ac:dyDescent="0.2">
      <c r="A59" s="35" t="s">
        <v>73</v>
      </c>
      <c r="B59" s="13">
        <v>0</v>
      </c>
      <c r="C59" s="13">
        <v>0</v>
      </c>
      <c r="D59" s="13">
        <v>0</v>
      </c>
      <c r="E59" s="26">
        <f t="shared" si="0"/>
        <v>0</v>
      </c>
    </row>
    <row r="60" spans="1:11" ht="11.25" customHeight="1" x14ac:dyDescent="0.2">
      <c r="A60" s="35" t="s">
        <v>74</v>
      </c>
      <c r="B60" s="13">
        <v>88</v>
      </c>
      <c r="C60" s="13">
        <v>35</v>
      </c>
      <c r="D60" s="13">
        <v>7</v>
      </c>
      <c r="E60" s="26">
        <f t="shared" si="0"/>
        <v>130</v>
      </c>
    </row>
    <row r="61" spans="1:11" ht="13.5" customHeight="1" x14ac:dyDescent="0.2">
      <c r="A61" s="29" t="s">
        <v>75</v>
      </c>
      <c r="B61" s="3">
        <f t="shared" ref="B61:E61" si="1">SUM(B45:B60)</f>
        <v>13683</v>
      </c>
      <c r="C61" s="3">
        <f t="shared" si="1"/>
        <v>13308</v>
      </c>
      <c r="D61" s="3">
        <f t="shared" si="1"/>
        <v>7</v>
      </c>
      <c r="E61" s="3">
        <f t="shared" si="1"/>
        <v>26998</v>
      </c>
    </row>
    <row r="62" spans="1:11" s="20" customFormat="1" ht="11.25" customHeight="1" x14ac:dyDescent="0.2">
      <c r="A62" s="1"/>
      <c r="D62" s="28" t="s">
        <v>76</v>
      </c>
      <c r="E62" s="20">
        <f>IF(ISERROR(E45/E61),0,E45/E61)</f>
        <v>0.99429587376842732</v>
      </c>
    </row>
    <row r="63" spans="1:11" ht="11.25" customHeight="1" x14ac:dyDescent="0.25">
      <c r="D63" s="19" t="s">
        <v>77</v>
      </c>
      <c r="E63" s="19">
        <f>IF(ISERROR((E68+E69)/E45),0,(E68+E69)/E45)</f>
        <v>0.92251527343167938</v>
      </c>
    </row>
    <row r="64" spans="1:11" ht="11.25" customHeight="1" x14ac:dyDescent="0.25">
      <c r="A64" s="88" t="s">
        <v>78</v>
      </c>
      <c r="B64" s="89"/>
      <c r="C64" s="89"/>
      <c r="D64" s="89"/>
      <c r="E64" s="89"/>
      <c r="F64" s="89"/>
      <c r="G64" s="89"/>
      <c r="H64" s="89"/>
      <c r="I64" s="89"/>
      <c r="J64" s="89"/>
      <c r="K64" s="89"/>
    </row>
    <row r="65" spans="1:11" ht="11.25" customHeight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</row>
    <row r="67" spans="1:11" ht="17.25" customHeight="1" x14ac:dyDescent="0.2">
      <c r="A67" s="16" t="s">
        <v>54</v>
      </c>
      <c r="B67" s="2" t="s">
        <v>55</v>
      </c>
      <c r="C67" s="2" t="s">
        <v>56</v>
      </c>
      <c r="D67" s="2" t="s">
        <v>57</v>
      </c>
      <c r="E67" s="9" t="s">
        <v>58</v>
      </c>
    </row>
    <row r="68" spans="1:11" ht="11.25" customHeight="1" x14ac:dyDescent="0.2">
      <c r="A68" s="27" t="s">
        <v>79</v>
      </c>
      <c r="B68" s="15">
        <v>12313</v>
      </c>
      <c r="C68" s="15">
        <v>12150</v>
      </c>
      <c r="D68" s="15">
        <v>123</v>
      </c>
      <c r="E68" s="17">
        <f t="shared" ref="E68:E81" si="2">SUM(B68:D68)</f>
        <v>24586</v>
      </c>
    </row>
    <row r="69" spans="1:11" ht="11.25" customHeight="1" x14ac:dyDescent="0.2">
      <c r="A69" s="32" t="s">
        <v>80</v>
      </c>
      <c r="B69" s="11">
        <v>24</v>
      </c>
      <c r="C69" s="11">
        <v>98</v>
      </c>
      <c r="D69" s="11">
        <v>56</v>
      </c>
      <c r="E69" s="17">
        <f t="shared" si="2"/>
        <v>178</v>
      </c>
    </row>
    <row r="70" spans="1:11" ht="11.25" customHeight="1" x14ac:dyDescent="0.2">
      <c r="A70" s="32" t="s">
        <v>81</v>
      </c>
      <c r="B70" s="11">
        <v>85</v>
      </c>
      <c r="C70" s="11">
        <v>16</v>
      </c>
      <c r="D70" s="11">
        <v>2</v>
      </c>
      <c r="E70" s="17">
        <f t="shared" si="2"/>
        <v>103</v>
      </c>
    </row>
    <row r="71" spans="1:11" ht="11.25" customHeight="1" x14ac:dyDescent="0.2">
      <c r="A71" s="32" t="s">
        <v>82</v>
      </c>
      <c r="B71" s="11">
        <v>0</v>
      </c>
      <c r="C71" s="11">
        <v>0</v>
      </c>
      <c r="D71" s="11">
        <v>0</v>
      </c>
      <c r="E71" s="17">
        <f t="shared" si="2"/>
        <v>0</v>
      </c>
    </row>
    <row r="72" spans="1:11" ht="11.25" customHeight="1" x14ac:dyDescent="0.2">
      <c r="A72" s="32" t="s">
        <v>83</v>
      </c>
      <c r="B72" s="11">
        <v>0</v>
      </c>
      <c r="C72" s="11">
        <v>0</v>
      </c>
      <c r="D72" s="11">
        <v>0</v>
      </c>
      <c r="E72" s="17">
        <f t="shared" si="2"/>
        <v>0</v>
      </c>
    </row>
    <row r="73" spans="1:11" ht="11.25" customHeight="1" x14ac:dyDescent="0.2">
      <c r="A73" s="32" t="s">
        <v>84</v>
      </c>
      <c r="B73" s="11">
        <v>0</v>
      </c>
      <c r="C73" s="11">
        <v>0</v>
      </c>
      <c r="D73" s="11">
        <v>0</v>
      </c>
      <c r="E73" s="17">
        <f t="shared" si="2"/>
        <v>0</v>
      </c>
    </row>
    <row r="74" spans="1:11" ht="11.25" customHeight="1" x14ac:dyDescent="0.2">
      <c r="A74" s="32" t="s">
        <v>85</v>
      </c>
      <c r="B74" s="11">
        <v>0</v>
      </c>
      <c r="C74" s="11">
        <v>0</v>
      </c>
      <c r="D74" s="11">
        <v>0</v>
      </c>
      <c r="E74" s="17">
        <f t="shared" si="2"/>
        <v>0</v>
      </c>
    </row>
    <row r="75" spans="1:11" ht="11.25" customHeight="1" x14ac:dyDescent="0.2">
      <c r="A75" s="32" t="s">
        <v>86</v>
      </c>
      <c r="B75" s="11">
        <v>0</v>
      </c>
      <c r="C75" s="11">
        <v>0</v>
      </c>
      <c r="D75" s="11">
        <v>0</v>
      </c>
      <c r="E75" s="17">
        <f t="shared" si="2"/>
        <v>0</v>
      </c>
    </row>
    <row r="76" spans="1:11" ht="11.25" customHeight="1" x14ac:dyDescent="0.2">
      <c r="A76" s="32" t="s">
        <v>87</v>
      </c>
      <c r="B76" s="11">
        <v>0</v>
      </c>
      <c r="C76" s="11">
        <v>0</v>
      </c>
      <c r="D76" s="11">
        <v>0</v>
      </c>
      <c r="E76" s="17">
        <f t="shared" si="2"/>
        <v>0</v>
      </c>
    </row>
    <row r="77" spans="1:11" ht="11.25" customHeight="1" x14ac:dyDescent="0.2">
      <c r="A77" s="32" t="s">
        <v>88</v>
      </c>
      <c r="B77" s="11">
        <v>0</v>
      </c>
      <c r="C77" s="11">
        <v>0</v>
      </c>
      <c r="D77" s="11">
        <v>0</v>
      </c>
      <c r="E77" s="17">
        <f t="shared" si="2"/>
        <v>0</v>
      </c>
    </row>
    <row r="78" spans="1:11" ht="11.25" customHeight="1" x14ac:dyDescent="0.2">
      <c r="A78" s="32" t="s">
        <v>89</v>
      </c>
      <c r="B78" s="11">
        <v>0</v>
      </c>
      <c r="C78" s="11">
        <v>0</v>
      </c>
      <c r="D78" s="11">
        <v>0</v>
      </c>
      <c r="E78" s="17">
        <f t="shared" si="2"/>
        <v>0</v>
      </c>
    </row>
    <row r="79" spans="1:11" ht="11.25" customHeight="1" x14ac:dyDescent="0.2">
      <c r="A79" s="32" t="s">
        <v>90</v>
      </c>
      <c r="B79" s="11">
        <v>0</v>
      </c>
      <c r="C79" s="11">
        <v>0</v>
      </c>
      <c r="D79" s="11">
        <v>0</v>
      </c>
      <c r="E79" s="17">
        <f t="shared" si="2"/>
        <v>0</v>
      </c>
    </row>
    <row r="80" spans="1:11" ht="11.25" customHeight="1" x14ac:dyDescent="0.2">
      <c r="A80" s="32" t="s">
        <v>91</v>
      </c>
      <c r="B80" s="11">
        <v>0</v>
      </c>
      <c r="C80" s="11">
        <v>0</v>
      </c>
      <c r="D80" s="11">
        <v>0</v>
      </c>
      <c r="E80" s="17">
        <f t="shared" si="2"/>
        <v>0</v>
      </c>
    </row>
    <row r="81" spans="1:5" ht="11.25" customHeight="1" x14ac:dyDescent="0.2">
      <c r="A81" s="32" t="s">
        <v>92</v>
      </c>
      <c r="B81" s="11">
        <v>77</v>
      </c>
      <c r="C81" s="11">
        <v>67</v>
      </c>
      <c r="D81" s="11">
        <v>2</v>
      </c>
      <c r="E81" s="17">
        <f t="shared" si="2"/>
        <v>146</v>
      </c>
    </row>
    <row r="82" spans="1:5" ht="11.25" customHeight="1" x14ac:dyDescent="0.2">
      <c r="A82" s="25" t="s">
        <v>93</v>
      </c>
      <c r="B82" s="3">
        <f t="shared" ref="B82:E82" si="3">SUM(B68:B81)</f>
        <v>12499</v>
      </c>
      <c r="C82" s="3">
        <f t="shared" si="3"/>
        <v>12331</v>
      </c>
      <c r="D82" s="3">
        <f t="shared" si="3"/>
        <v>183</v>
      </c>
      <c r="E82" s="3">
        <f t="shared" si="3"/>
        <v>25013</v>
      </c>
    </row>
    <row r="83" spans="1:5" ht="11.25" customHeight="1" x14ac:dyDescent="0.2">
      <c r="A83" s="30" t="s">
        <v>94</v>
      </c>
      <c r="B83" s="12"/>
      <c r="C83" s="12"/>
      <c r="D83" s="12"/>
      <c r="E83" s="20">
        <f>SUM(E70:E81)</f>
        <v>249</v>
      </c>
    </row>
    <row r="84" spans="1:5" ht="11.25" customHeight="1" x14ac:dyDescent="0.25">
      <c r="A84" s="19" t="s">
        <v>95</v>
      </c>
    </row>
    <row r="85" spans="1:5" ht="11.25" customHeight="1" x14ac:dyDescent="0.25">
      <c r="E85" s="19">
        <f>IF(ISERROR(E84/E83/1000),0,E84/E83/1000)</f>
        <v>0</v>
      </c>
    </row>
    <row r="86" spans="1:5" ht="11.25" customHeight="1" x14ac:dyDescent="0.25">
      <c r="A86" s="19" t="s">
        <v>96</v>
      </c>
    </row>
    <row r="87" spans="1:5" ht="11.25" customHeight="1" x14ac:dyDescent="0.2">
      <c r="A87" s="16"/>
      <c r="B87" s="2" t="s">
        <v>97</v>
      </c>
      <c r="C87" s="2" t="s">
        <v>98</v>
      </c>
      <c r="D87" s="2" t="s">
        <v>99</v>
      </c>
      <c r="E87" s="9" t="s">
        <v>100</v>
      </c>
    </row>
    <row r="88" spans="1:5" ht="11.25" customHeight="1" x14ac:dyDescent="0.25">
      <c r="A88" s="19" t="s">
        <v>101</v>
      </c>
      <c r="B88" s="19">
        <v>0</v>
      </c>
      <c r="C88" s="19">
        <v>0</v>
      </c>
      <c r="D88" s="19">
        <v>0</v>
      </c>
      <c r="E88" s="19">
        <f t="shared" ref="E88:E102" si="4">SUM(B88:D88)</f>
        <v>0</v>
      </c>
    </row>
    <row r="89" spans="1:5" ht="11.25" customHeight="1" x14ac:dyDescent="0.25">
      <c r="A89" s="19" t="s">
        <v>102</v>
      </c>
      <c r="B89" s="19">
        <v>0</v>
      </c>
      <c r="C89" s="19">
        <v>0</v>
      </c>
      <c r="D89" s="19">
        <v>0</v>
      </c>
      <c r="E89" s="19">
        <f t="shared" si="4"/>
        <v>0</v>
      </c>
    </row>
    <row r="90" spans="1:5" ht="11.25" customHeight="1" x14ac:dyDescent="0.25">
      <c r="A90" s="19" t="s">
        <v>103</v>
      </c>
      <c r="B90" s="19">
        <v>0</v>
      </c>
      <c r="C90" s="19">
        <v>0</v>
      </c>
      <c r="D90" s="19">
        <v>0</v>
      </c>
      <c r="E90" s="19">
        <f t="shared" si="4"/>
        <v>0</v>
      </c>
    </row>
    <row r="91" spans="1:5" ht="11.25" customHeight="1" x14ac:dyDescent="0.25">
      <c r="A91" s="19" t="s">
        <v>104</v>
      </c>
      <c r="B91" s="19">
        <v>0</v>
      </c>
      <c r="C91" s="19">
        <v>0</v>
      </c>
      <c r="D91" s="19">
        <v>0</v>
      </c>
      <c r="E91" s="19">
        <f t="shared" si="4"/>
        <v>0</v>
      </c>
    </row>
    <row r="92" spans="1:5" ht="11.25" customHeight="1" x14ac:dyDescent="0.25">
      <c r="A92" s="19" t="s">
        <v>105</v>
      </c>
      <c r="B92" s="19">
        <v>0</v>
      </c>
      <c r="C92" s="19">
        <v>0</v>
      </c>
      <c r="D92" s="19">
        <v>0</v>
      </c>
      <c r="E92" s="19">
        <f t="shared" si="4"/>
        <v>0</v>
      </c>
    </row>
    <row r="93" spans="1:5" ht="11.25" customHeight="1" x14ac:dyDescent="0.25">
      <c r="A93" s="19" t="s">
        <v>106</v>
      </c>
      <c r="B93" s="19">
        <v>0</v>
      </c>
      <c r="C93" s="19">
        <v>0</v>
      </c>
      <c r="D93" s="19">
        <v>0</v>
      </c>
      <c r="E93" s="19">
        <f t="shared" si="4"/>
        <v>0</v>
      </c>
    </row>
    <row r="94" spans="1:5" ht="11.25" customHeight="1" x14ac:dyDescent="0.25">
      <c r="A94" s="19" t="s">
        <v>107</v>
      </c>
      <c r="B94" s="19">
        <v>0</v>
      </c>
      <c r="C94" s="19">
        <v>0</v>
      </c>
      <c r="D94" s="19">
        <v>0</v>
      </c>
      <c r="E94" s="19">
        <f t="shared" si="4"/>
        <v>0</v>
      </c>
    </row>
    <row r="95" spans="1:5" ht="11.25" customHeight="1" x14ac:dyDescent="0.25">
      <c r="A95" s="19" t="s">
        <v>108</v>
      </c>
      <c r="B95" s="19">
        <v>0</v>
      </c>
      <c r="C95" s="19">
        <v>0</v>
      </c>
      <c r="D95" s="19">
        <v>0</v>
      </c>
      <c r="E95" s="19">
        <f t="shared" si="4"/>
        <v>0</v>
      </c>
    </row>
    <row r="96" spans="1:5" ht="11.25" customHeight="1" x14ac:dyDescent="0.25">
      <c r="A96" s="19" t="s">
        <v>109</v>
      </c>
      <c r="B96" s="19">
        <v>0</v>
      </c>
      <c r="C96" s="19">
        <v>0</v>
      </c>
      <c r="D96" s="19">
        <v>0</v>
      </c>
      <c r="E96" s="19">
        <f t="shared" si="4"/>
        <v>0</v>
      </c>
    </row>
    <row r="97" spans="1:11" ht="11.25" customHeight="1" x14ac:dyDescent="0.25">
      <c r="A97" s="19" t="s">
        <v>110</v>
      </c>
      <c r="B97" s="19">
        <v>0</v>
      </c>
      <c r="C97" s="19">
        <v>0</v>
      </c>
      <c r="D97" s="19">
        <v>0</v>
      </c>
      <c r="E97" s="19">
        <f t="shared" si="4"/>
        <v>0</v>
      </c>
    </row>
    <row r="98" spans="1:11" ht="11.25" customHeight="1" x14ac:dyDescent="0.25">
      <c r="A98" s="19" t="s">
        <v>111</v>
      </c>
      <c r="B98" s="19">
        <v>0</v>
      </c>
      <c r="C98" s="19">
        <v>0</v>
      </c>
      <c r="D98" s="19">
        <v>0</v>
      </c>
      <c r="E98" s="19">
        <f t="shared" si="4"/>
        <v>0</v>
      </c>
    </row>
    <row r="99" spans="1:11" ht="11.25" customHeight="1" x14ac:dyDescent="0.25">
      <c r="A99" s="19" t="s">
        <v>112</v>
      </c>
      <c r="B99" s="19">
        <v>0</v>
      </c>
      <c r="C99" s="19">
        <v>0</v>
      </c>
      <c r="D99" s="19">
        <v>0</v>
      </c>
      <c r="E99" s="19">
        <f t="shared" si="4"/>
        <v>0</v>
      </c>
    </row>
    <row r="100" spans="1:11" ht="11.25" customHeight="1" x14ac:dyDescent="0.25">
      <c r="A100" s="19" t="s">
        <v>113</v>
      </c>
      <c r="B100" s="19">
        <v>289</v>
      </c>
      <c r="C100" s="19">
        <v>5</v>
      </c>
      <c r="D100" s="19">
        <v>5</v>
      </c>
      <c r="E100" s="19">
        <f t="shared" si="4"/>
        <v>299</v>
      </c>
    </row>
    <row r="101" spans="1:11" ht="11.25" customHeight="1" x14ac:dyDescent="0.25">
      <c r="A101" s="19" t="s">
        <v>114</v>
      </c>
      <c r="B101" s="19">
        <v>39</v>
      </c>
      <c r="C101" s="19">
        <v>0</v>
      </c>
      <c r="D101" s="19">
        <v>0</v>
      </c>
      <c r="E101" s="19">
        <f t="shared" si="4"/>
        <v>39</v>
      </c>
    </row>
    <row r="102" spans="1:11" ht="11.25" customHeight="1" x14ac:dyDescent="0.25">
      <c r="A102" s="19" t="s">
        <v>115</v>
      </c>
      <c r="D102" s="19">
        <v>0</v>
      </c>
      <c r="E102" s="19">
        <f t="shared" si="4"/>
        <v>0</v>
      </c>
    </row>
    <row r="103" spans="1:11" ht="11.25" customHeight="1" x14ac:dyDescent="0.25">
      <c r="D103" s="7" t="s">
        <v>116</v>
      </c>
      <c r="E103" s="7">
        <f>SUM(E88:E102)</f>
        <v>338</v>
      </c>
    </row>
    <row r="104" spans="1:11" ht="11.25" customHeight="1" x14ac:dyDescent="0.25">
      <c r="A104" s="19" t="s">
        <v>117</v>
      </c>
      <c r="B104" s="19">
        <v>8103</v>
      </c>
      <c r="C104" s="19">
        <v>192</v>
      </c>
      <c r="D104" s="19">
        <v>9</v>
      </c>
      <c r="E104" s="19">
        <f t="shared" ref="E104:E106" si="5">SUM(B104:D104)</f>
        <v>8304</v>
      </c>
    </row>
    <row r="105" spans="1:11" ht="11.25" customHeight="1" x14ac:dyDescent="0.25">
      <c r="A105" s="19" t="s">
        <v>118</v>
      </c>
      <c r="D105" s="19">
        <v>0</v>
      </c>
      <c r="E105" s="19">
        <f t="shared" si="5"/>
        <v>0</v>
      </c>
    </row>
    <row r="106" spans="1:11" ht="11.25" customHeight="1" x14ac:dyDescent="0.25">
      <c r="A106" s="19" t="s">
        <v>119</v>
      </c>
      <c r="D106" s="19">
        <v>0</v>
      </c>
      <c r="E106" s="19">
        <f t="shared" si="5"/>
        <v>0</v>
      </c>
    </row>
    <row r="109" spans="1:11" ht="15.75" customHeight="1" x14ac:dyDescent="0.25"/>
    <row r="110" spans="1:11" ht="11.25" customHeight="1" x14ac:dyDescent="0.25">
      <c r="A110" s="88" t="s">
        <v>120</v>
      </c>
      <c r="B110" s="89"/>
      <c r="C110" s="89"/>
      <c r="D110" s="89"/>
      <c r="E110" s="89"/>
      <c r="F110" s="89"/>
      <c r="G110" s="89"/>
      <c r="H110" s="89"/>
      <c r="I110" s="89"/>
      <c r="J110" s="89"/>
      <c r="K110" s="89"/>
    </row>
    <row r="111" spans="1:11" ht="11.25" customHeight="1" x14ac:dyDescent="0.25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</row>
    <row r="112" spans="1:11" ht="11.25" customHeight="1" x14ac:dyDescent="0.2">
      <c r="A112" s="16"/>
      <c r="B112" s="2" t="s">
        <v>97</v>
      </c>
      <c r="C112" s="2" t="s">
        <v>98</v>
      </c>
      <c r="D112" s="2" t="s">
        <v>99</v>
      </c>
      <c r="E112" s="9"/>
    </row>
    <row r="113" spans="1:4" ht="11.25" customHeight="1" x14ac:dyDescent="0.25">
      <c r="A113" s="19" t="s">
        <v>121</v>
      </c>
      <c r="B113" s="19">
        <v>2680</v>
      </c>
      <c r="C113" s="19">
        <v>12</v>
      </c>
      <c r="D113" s="19">
        <v>274</v>
      </c>
    </row>
    <row r="114" spans="1:4" ht="11.25" customHeight="1" x14ac:dyDescent="0.25">
      <c r="A114" s="19" t="s">
        <v>122</v>
      </c>
      <c r="B114" s="19">
        <v>3649</v>
      </c>
      <c r="C114" s="19">
        <v>158</v>
      </c>
      <c r="D114" s="19">
        <v>1103</v>
      </c>
    </row>
    <row r="115" spans="1:4" ht="11.25" customHeight="1" x14ac:dyDescent="0.25">
      <c r="A115" s="19" t="s">
        <v>123</v>
      </c>
      <c r="B115" s="19">
        <v>0</v>
      </c>
      <c r="C115" s="19">
        <v>0</v>
      </c>
      <c r="D115" s="19">
        <v>0</v>
      </c>
    </row>
    <row r="116" spans="1:4" ht="11.25" customHeight="1" x14ac:dyDescent="0.25">
      <c r="A116" s="19" t="s">
        <v>124</v>
      </c>
      <c r="B116" s="19">
        <v>0</v>
      </c>
      <c r="C116" s="19">
        <v>0</v>
      </c>
      <c r="D116" s="19">
        <v>0</v>
      </c>
    </row>
    <row r="117" spans="1:4" ht="11.25" customHeight="1" x14ac:dyDescent="0.25">
      <c r="A117" s="19" t="s">
        <v>125</v>
      </c>
      <c r="B117" s="19">
        <v>0</v>
      </c>
      <c r="C117" s="19">
        <v>0</v>
      </c>
      <c r="D117" s="19">
        <v>0</v>
      </c>
    </row>
    <row r="118" spans="1:4" ht="11.25" customHeight="1" x14ac:dyDescent="0.25">
      <c r="A118" s="19" t="s">
        <v>126</v>
      </c>
      <c r="B118" s="19">
        <v>0</v>
      </c>
      <c r="C118" s="19">
        <v>0</v>
      </c>
      <c r="D118" s="19">
        <v>0</v>
      </c>
    </row>
    <row r="119" spans="1:4" ht="11.25" customHeight="1" x14ac:dyDescent="0.25">
      <c r="A119" s="19" t="s">
        <v>127</v>
      </c>
      <c r="B119" s="19">
        <v>0</v>
      </c>
      <c r="C119" s="19">
        <v>0</v>
      </c>
      <c r="D119" s="19">
        <v>0</v>
      </c>
    </row>
    <row r="120" spans="1:4" ht="11.25" customHeight="1" x14ac:dyDescent="0.25">
      <c r="A120" s="19" t="s">
        <v>128</v>
      </c>
      <c r="B120" s="19">
        <v>0</v>
      </c>
      <c r="C120" s="19">
        <v>0</v>
      </c>
      <c r="D120" s="19">
        <v>0</v>
      </c>
    </row>
    <row r="121" spans="1:4" ht="11.25" customHeight="1" x14ac:dyDescent="0.25">
      <c r="A121" s="19" t="s">
        <v>129</v>
      </c>
      <c r="B121" s="19">
        <v>0</v>
      </c>
      <c r="C121" s="19">
        <v>0</v>
      </c>
      <c r="D121" s="19">
        <v>0</v>
      </c>
    </row>
    <row r="122" spans="1:4" ht="11.25" customHeight="1" x14ac:dyDescent="0.25">
      <c r="A122" s="19" t="s">
        <v>130</v>
      </c>
      <c r="B122" s="19">
        <v>0</v>
      </c>
      <c r="C122" s="19">
        <v>0</v>
      </c>
      <c r="D122" s="19">
        <v>0</v>
      </c>
    </row>
    <row r="123" spans="1:4" ht="11.25" customHeight="1" x14ac:dyDescent="0.25">
      <c r="A123" s="19" t="s">
        <v>131</v>
      </c>
      <c r="B123" s="19">
        <v>0</v>
      </c>
      <c r="C123" s="19">
        <v>0</v>
      </c>
      <c r="D123" s="19">
        <v>0</v>
      </c>
    </row>
    <row r="124" spans="1:4" ht="11.25" customHeight="1" x14ac:dyDescent="0.25">
      <c r="A124" s="19" t="s">
        <v>132</v>
      </c>
      <c r="B124" s="19">
        <v>0</v>
      </c>
      <c r="C124" s="19">
        <v>0</v>
      </c>
    </row>
    <row r="125" spans="1:4" ht="11.25" customHeight="1" x14ac:dyDescent="0.25">
      <c r="A125" s="19" t="s">
        <v>133</v>
      </c>
      <c r="B125" s="19">
        <v>52</v>
      </c>
      <c r="C125" s="19">
        <v>13</v>
      </c>
      <c r="D125" s="19">
        <v>5</v>
      </c>
    </row>
    <row r="126" spans="1:4" ht="11.25" customHeight="1" x14ac:dyDescent="0.25">
      <c r="A126" s="19" t="s">
        <v>134</v>
      </c>
      <c r="B126" s="19">
        <v>1371</v>
      </c>
      <c r="C126" s="19">
        <v>9</v>
      </c>
      <c r="D126" s="19">
        <v>53</v>
      </c>
    </row>
    <row r="131" spans="1:4" ht="11.25" customHeight="1" x14ac:dyDescent="0.25">
      <c r="A131" s="19">
        <v>6375</v>
      </c>
      <c r="B131" s="19">
        <v>6375</v>
      </c>
      <c r="C131" s="19">
        <v>2447</v>
      </c>
      <c r="D131" s="19">
        <v>89</v>
      </c>
    </row>
    <row r="132" spans="1:4" ht="11.25" customHeight="1" x14ac:dyDescent="0.25">
      <c r="A132" s="19">
        <v>0</v>
      </c>
      <c r="B132" s="19">
        <v>0</v>
      </c>
      <c r="C132" s="19">
        <v>0</v>
      </c>
      <c r="D132" s="19">
        <v>0</v>
      </c>
    </row>
    <row r="133" spans="1:4" ht="11.25" customHeight="1" x14ac:dyDescent="0.25">
      <c r="A133" s="19">
        <v>16</v>
      </c>
      <c r="B133" s="19">
        <v>1</v>
      </c>
      <c r="C133" s="19">
        <v>0</v>
      </c>
      <c r="D133" s="19">
        <v>0</v>
      </c>
    </row>
    <row r="134" spans="1:4" ht="11.25" customHeight="1" x14ac:dyDescent="0.25">
      <c r="A134" s="6">
        <f t="shared" ref="A134:D134" si="6">A131/SUM(A131:A133)</f>
        <v>0.99749647942419029</v>
      </c>
      <c r="B134" s="6">
        <f t="shared" si="6"/>
        <v>0.99984316185696365</v>
      </c>
      <c r="C134" s="6">
        <f t="shared" si="6"/>
        <v>1</v>
      </c>
      <c r="D134" s="6">
        <f t="shared" si="6"/>
        <v>1</v>
      </c>
    </row>
    <row r="137" spans="1:4" ht="11.25" customHeight="1" x14ac:dyDescent="0.25">
      <c r="A137" s="19" t="s">
        <v>135</v>
      </c>
      <c r="B137" s="19">
        <f>IF(ISERROR(SUM(#REF!)/SUM(#REF!)),0,SUM(#REF!)/SUM(#REF!))</f>
        <v>0</v>
      </c>
    </row>
    <row r="140" spans="1:4" ht="11.25" customHeight="1" x14ac:dyDescent="0.25">
      <c r="B140" s="19" t="s">
        <v>136</v>
      </c>
    </row>
    <row r="141" spans="1:4" ht="11.25" customHeight="1" x14ac:dyDescent="0.25">
      <c r="A141" s="36" t="s">
        <v>137</v>
      </c>
      <c r="B141" s="5">
        <v>0</v>
      </c>
      <c r="C141" s="5"/>
    </row>
    <row r="142" spans="1:4" ht="11.25" customHeight="1" x14ac:dyDescent="0.25">
      <c r="A142" s="36" t="s">
        <v>138</v>
      </c>
      <c r="B142" s="5">
        <v>26841</v>
      </c>
      <c r="C142" s="5"/>
    </row>
    <row r="143" spans="1:4" ht="11.25" customHeight="1" x14ac:dyDescent="0.25">
      <c r="A143" s="36" t="s">
        <v>139</v>
      </c>
      <c r="B143" s="5">
        <v>0</v>
      </c>
      <c r="C143" s="5"/>
    </row>
    <row r="144" spans="1:4" ht="11.25" customHeight="1" x14ac:dyDescent="0.25">
      <c r="A144" s="36" t="s">
        <v>140</v>
      </c>
      <c r="B144" s="5"/>
      <c r="C144" s="5"/>
    </row>
    <row r="145" spans="1:5" ht="11.25" customHeight="1" x14ac:dyDescent="0.25">
      <c r="A145" s="36" t="s">
        <v>141</v>
      </c>
      <c r="B145" s="5">
        <f>IF(ISERROR(B141/B144/1000),0,B141/B144/1000)</f>
        <v>0</v>
      </c>
      <c r="C145" s="5"/>
      <c r="D145" s="5"/>
      <c r="E145" s="5"/>
    </row>
    <row r="146" spans="1:5" ht="11.25" customHeight="1" x14ac:dyDescent="0.25">
      <c r="A146" s="19" t="s">
        <v>77</v>
      </c>
      <c r="B146" s="19">
        <f>IF(ISERROR(B141/B142),0,B141/B142)</f>
        <v>0</v>
      </c>
    </row>
    <row r="149" spans="1:5" ht="11.25" customHeight="1" x14ac:dyDescent="0.25">
      <c r="A149" s="19" t="s">
        <v>142</v>
      </c>
    </row>
    <row r="151" spans="1:5" ht="11.25" customHeight="1" x14ac:dyDescent="0.25">
      <c r="B151" s="19" t="s">
        <v>143</v>
      </c>
      <c r="C151" s="19">
        <v>27092</v>
      </c>
    </row>
    <row r="152" spans="1:5" ht="11.25" customHeight="1" x14ac:dyDescent="0.25">
      <c r="B152" s="19" t="s">
        <v>74</v>
      </c>
      <c r="C152" s="19">
        <v>92</v>
      </c>
    </row>
    <row r="153" spans="1:5" ht="11.25" customHeight="1" x14ac:dyDescent="0.25">
      <c r="B153" s="19" t="s">
        <v>144</v>
      </c>
      <c r="C153" s="19">
        <f>C151-C152</f>
        <v>27000</v>
      </c>
    </row>
    <row r="154" spans="1:5" ht="11.25" customHeight="1" x14ac:dyDescent="0.25">
      <c r="B154" s="19" t="s">
        <v>145</v>
      </c>
      <c r="C154" s="19">
        <v>192</v>
      </c>
    </row>
    <row r="155" spans="1:5" ht="11.25" customHeight="1" x14ac:dyDescent="0.25">
      <c r="B155" s="19" t="s">
        <v>95</v>
      </c>
    </row>
    <row r="156" spans="1:5" ht="11.25" customHeight="1" x14ac:dyDescent="0.25">
      <c r="B156" s="7" t="s">
        <v>146</v>
      </c>
      <c r="C156" s="19">
        <f>IF(C151=0,"-",C153/C151)</f>
        <v>0.9966041635907279</v>
      </c>
    </row>
    <row r="157" spans="1:5" ht="11.25" customHeight="1" x14ac:dyDescent="0.25">
      <c r="B157" s="7" t="s">
        <v>77</v>
      </c>
      <c r="C157" s="19">
        <f>IF(C153=0,"-",C154/C153)</f>
        <v>7.1111111111111115E-3</v>
      </c>
    </row>
    <row r="158" spans="1:5" ht="11.25" customHeight="1" x14ac:dyDescent="0.25">
      <c r="B158" s="7" t="s">
        <v>141</v>
      </c>
      <c r="C158" s="19">
        <f>IF(C154=0,"-",0.001*C155/C154)</f>
        <v>0</v>
      </c>
    </row>
  </sheetData>
  <mergeCells count="3">
    <mergeCell ref="A41:K42"/>
    <mergeCell ref="A64:K65"/>
    <mergeCell ref="A110:K111"/>
  </mergeCells>
  <pageMargins left="0.69791668653488159" right="0.69791668653488159" top="0.75" bottom="0.75" header="0.28125" footer="0.28125"/>
  <pageSetup paperSize="9" pageOrder="overThenDown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Основные параметры оценки</vt:lpstr>
      <vt:lpstr>c</vt:lpstr>
      <vt:lpstr>'c'!StatisticsTableB28</vt:lpstr>
      <vt:lpstr>'Основные параметры оценки'!StatisticsTableB28</vt:lpstr>
      <vt:lpstr>'c'!StatisticsTableB46</vt:lpstr>
      <vt:lpstr>'Основные параметры оценки'!StatisticsTableB46</vt:lpstr>
      <vt:lpstr>'Основные параметры оценки'!Область_печати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Одинцов Дмитрий Борисович</dc:creator>
  <cp:lastModifiedBy>mirel</cp:lastModifiedBy>
  <cp:lastPrinted>2017-09-27T03:02:48Z</cp:lastPrinted>
  <dcterms:created xsi:type="dcterms:W3CDTF">2023-11-11T10:15:59Z</dcterms:created>
  <dcterms:modified xsi:type="dcterms:W3CDTF">2023-11-11T15:15:28Z</dcterms:modified>
</cp:coreProperties>
</file>