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yamaguchi41/Desktop/2019Yamaguchi/"/>
    </mc:Choice>
  </mc:AlternateContent>
  <xr:revisionPtr revIDLastSave="0" documentId="8_{DFF54BB3-F8CD-1B4A-AF34-552377DA50E5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2_切り替え仕様" sheetId="2" r:id="rId1"/>
  </sheets>
  <definedNames>
    <definedName name="_xlnm.Print_Area" localSheetId="0">'2_切り替え仕様'!$A$1:$BH$81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0" i="2" l="1"/>
  <c r="U78" i="2"/>
  <c r="U77" i="2"/>
  <c r="U76" i="2"/>
  <c r="U75" i="2"/>
  <c r="U74" i="2"/>
  <c r="U73" i="2"/>
  <c r="U72" i="2"/>
  <c r="U71" i="2"/>
  <c r="U70" i="2"/>
  <c r="U69" i="2"/>
  <c r="U68" i="2"/>
  <c r="AH69" i="2"/>
  <c r="AH68" i="2"/>
  <c r="H77" i="2"/>
  <c r="H78" i="2"/>
  <c r="H76" i="2"/>
  <c r="H75" i="2"/>
  <c r="H74" i="2"/>
  <c r="H73" i="2"/>
  <c r="H72" i="2"/>
  <c r="H71" i="2"/>
  <c r="H70" i="2"/>
  <c r="H69" i="2"/>
  <c r="AH78" i="2"/>
  <c r="AH77" i="2"/>
  <c r="AH76" i="2"/>
  <c r="AH75" i="2"/>
  <c r="AH74" i="2"/>
  <c r="AH73" i="2"/>
  <c r="AH72" i="2"/>
  <c r="AH71" i="2"/>
  <c r="H68" i="2"/>
</calcChain>
</file>

<file path=xl/sharedStrings.xml><?xml version="1.0" encoding="utf-8"?>
<sst xmlns="http://schemas.openxmlformats.org/spreadsheetml/2006/main" count="77" uniqueCount="73">
  <si>
    <t>例</t>
    <rPh sb="0" eb="1">
      <t>レイ</t>
    </rPh>
    <phoneticPr fontId="1"/>
  </si>
  <si>
    <t>Sheet Name</t>
    <phoneticPr fontId="1"/>
  </si>
  <si>
    <t xml:space="preserve"> </t>
    <phoneticPr fontId="1"/>
  </si>
  <si>
    <t>Page ID.</t>
  </si>
  <si>
    <t>Page Name</t>
    <phoneticPr fontId="1"/>
  </si>
  <si>
    <t>切り替え仕様</t>
    <rPh sb="0" eb="1">
      <t>キ</t>
    </rPh>
    <rPh sb="2" eb="3">
      <t>カ</t>
    </rPh>
    <rPh sb="4" eb="6">
      <t>シヨウ</t>
    </rPh>
    <phoneticPr fontId="1"/>
  </si>
  <si>
    <t>切り替え仕様とは、レース中に行えるキャラクターを切り替えたときに発生する要素のこと。</t>
    <rPh sb="0" eb="1">
      <t>キ</t>
    </rPh>
    <rPh sb="2" eb="3">
      <t>カ</t>
    </rPh>
    <rPh sb="4" eb="6">
      <t>シヨウ</t>
    </rPh>
    <rPh sb="12" eb="13">
      <t>チュウ</t>
    </rPh>
    <rPh sb="14" eb="15">
      <t>オコナ</t>
    </rPh>
    <rPh sb="24" eb="25">
      <t>キ</t>
    </rPh>
    <rPh sb="26" eb="27">
      <t>カ</t>
    </rPh>
    <rPh sb="32" eb="34">
      <t>ハッセイ</t>
    </rPh>
    <rPh sb="36" eb="38">
      <t>ヨウソ</t>
    </rPh>
    <phoneticPr fontId="1"/>
  </si>
  <si>
    <t>　■キャラクターの切り替えとは？</t>
    <rPh sb="9" eb="10">
      <t>キ</t>
    </rPh>
    <rPh sb="11" eb="12">
      <t>カ</t>
    </rPh>
    <phoneticPr fontId="1"/>
  </si>
  <si>
    <t>レース中に行える「予めパーティで設定したキャラクターに走者を変える」動作のこと。</t>
    <rPh sb="3" eb="4">
      <t>チュウ</t>
    </rPh>
    <rPh sb="5" eb="6">
      <t>オコナ</t>
    </rPh>
    <rPh sb="9" eb="10">
      <t>アラカジ</t>
    </rPh>
    <rPh sb="16" eb="18">
      <t>セッテイ</t>
    </rPh>
    <rPh sb="27" eb="29">
      <t>ソウシャ</t>
    </rPh>
    <rPh sb="30" eb="31">
      <t>カ</t>
    </rPh>
    <rPh sb="34" eb="36">
      <t>ドウサ</t>
    </rPh>
    <phoneticPr fontId="1"/>
  </si>
  <si>
    <t>切り替えを行うことで「スタミナの回復」、「得意属性への対応」が行えるものとなる。</t>
    <rPh sb="0" eb="1">
      <t>キ</t>
    </rPh>
    <rPh sb="2" eb="3">
      <t>カ</t>
    </rPh>
    <rPh sb="5" eb="6">
      <t>オコナ</t>
    </rPh>
    <rPh sb="16" eb="18">
      <t>カイフク</t>
    </rPh>
    <rPh sb="21" eb="23">
      <t>トクイ</t>
    </rPh>
    <rPh sb="23" eb="25">
      <t>ゾクセイ</t>
    </rPh>
    <rPh sb="27" eb="29">
      <t>タイオウ</t>
    </rPh>
    <rPh sb="31" eb="32">
      <t>オコナ</t>
    </rPh>
    <phoneticPr fontId="1"/>
  </si>
  <si>
    <t>【メリット】</t>
    <phoneticPr fontId="1"/>
  </si>
  <si>
    <t>・</t>
    <phoneticPr fontId="1"/>
  </si>
  <si>
    <t>走者を切り替えることにより、スタミナを回復することができる</t>
    <rPh sb="0" eb="2">
      <t>ソウシャ</t>
    </rPh>
    <rPh sb="3" eb="4">
      <t>キ</t>
    </rPh>
    <rPh sb="5" eb="6">
      <t>カ</t>
    </rPh>
    <rPh sb="19" eb="21">
      <t>カイフク</t>
    </rPh>
    <phoneticPr fontId="1"/>
  </si>
  <si>
    <t>得意地形のキャラに対応することができる</t>
    <rPh sb="0" eb="2">
      <t>トクイ</t>
    </rPh>
    <rPh sb="2" eb="4">
      <t>チケイ</t>
    </rPh>
    <rPh sb="9" eb="11">
      <t>タイオウ</t>
    </rPh>
    <phoneticPr fontId="1"/>
  </si>
  <si>
    <t>状況に応じて減速してしまう</t>
    <rPh sb="0" eb="2">
      <t>ジョウキョウ</t>
    </rPh>
    <rPh sb="3" eb="4">
      <t>オウ</t>
    </rPh>
    <rPh sb="6" eb="8">
      <t>ゲンソク</t>
    </rPh>
    <phoneticPr fontId="1"/>
  </si>
  <si>
    <t>【不利になる点/デメリット】</t>
    <rPh sb="1" eb="3">
      <t>フリ</t>
    </rPh>
    <rPh sb="6" eb="7">
      <t>テン</t>
    </rPh>
    <phoneticPr fontId="1"/>
  </si>
  <si>
    <t>　■ゲームUI</t>
    <phoneticPr fontId="1"/>
  </si>
  <si>
    <t>事前にセットされているパーティの中から、キャラクターを変更できるボタン。</t>
    <rPh sb="0" eb="2">
      <t>ジゼン</t>
    </rPh>
    <rPh sb="16" eb="17">
      <t>ナカ</t>
    </rPh>
    <rPh sb="27" eb="29">
      <t>ヘンコウ</t>
    </rPh>
    <phoneticPr fontId="1"/>
  </si>
  <si>
    <t>変更ボタンを押下することで、次に設定しているキャラクターに切り替わる。</t>
    <rPh sb="0" eb="2">
      <t>ヘンコウ</t>
    </rPh>
    <rPh sb="6" eb="8">
      <t>オウカ</t>
    </rPh>
    <rPh sb="14" eb="15">
      <t>ツギ</t>
    </rPh>
    <rPh sb="16" eb="18">
      <t>セッテイ</t>
    </rPh>
    <rPh sb="29" eb="30">
      <t>キ</t>
    </rPh>
    <rPh sb="31" eb="32">
      <t>カ</t>
    </rPh>
    <phoneticPr fontId="1"/>
  </si>
  <si>
    <t>=</t>
    <phoneticPr fontId="1"/>
  </si>
  <si>
    <t>※数値に関しては要調整</t>
    <rPh sb="1" eb="3">
      <t>スウチ</t>
    </rPh>
    <rPh sb="4" eb="5">
      <t>カン</t>
    </rPh>
    <rPh sb="8" eb="9">
      <t>ヨウ</t>
    </rPh>
    <rPh sb="9" eb="11">
      <t>チョウセイ</t>
    </rPh>
    <phoneticPr fontId="1"/>
  </si>
  <si>
    <t>　■キャラクター変更による減速について</t>
    <rPh sb="8" eb="10">
      <t>ヘンコウ</t>
    </rPh>
    <rPh sb="13" eb="15">
      <t>ゲンソク</t>
    </rPh>
    <phoneticPr fontId="1"/>
  </si>
  <si>
    <t>通常時の切替え減速</t>
    <rPh sb="0" eb="2">
      <t>ツウジョウ</t>
    </rPh>
    <rPh sb="2" eb="3">
      <t>ジ</t>
    </rPh>
    <rPh sb="4" eb="5">
      <t>キ</t>
    </rPh>
    <rPh sb="5" eb="6">
      <t>カ</t>
    </rPh>
    <rPh sb="7" eb="9">
      <t>ゲンソク</t>
    </rPh>
    <phoneticPr fontId="1"/>
  </si>
  <si>
    <t>キャラクターを変更する際、次の走者の速度を減速させます。</t>
    <rPh sb="7" eb="9">
      <t>ヘンコウ</t>
    </rPh>
    <rPh sb="11" eb="12">
      <t>サイ</t>
    </rPh>
    <rPh sb="13" eb="14">
      <t>ツギ</t>
    </rPh>
    <rPh sb="15" eb="17">
      <t>ソウシャ</t>
    </rPh>
    <rPh sb="18" eb="20">
      <t>ソクド</t>
    </rPh>
    <rPh sb="21" eb="23">
      <t>ゲンソク</t>
    </rPh>
    <phoneticPr fontId="1"/>
  </si>
  <si>
    <t>このためキャラクターの切り替えタイミングが非常に重要な攻略要素となっていきます。</t>
    <rPh sb="11" eb="12">
      <t>キ</t>
    </rPh>
    <rPh sb="13" eb="14">
      <t>カ</t>
    </rPh>
    <rPh sb="21" eb="23">
      <t>ヒジョウ</t>
    </rPh>
    <rPh sb="24" eb="26">
      <t>ジュウヨウ</t>
    </rPh>
    <rPh sb="27" eb="29">
      <t>コウリャク</t>
    </rPh>
    <rPh sb="29" eb="31">
      <t>ヨウソ</t>
    </rPh>
    <phoneticPr fontId="1"/>
  </si>
  <si>
    <t>（ 一部キャラクターは減速させずにそのままの速度で切り替えられるようにします )</t>
    <rPh sb="2" eb="4">
      <t>イチブ</t>
    </rPh>
    <rPh sb="11" eb="13">
      <t>ゲンソク</t>
    </rPh>
    <rPh sb="22" eb="24">
      <t>ソクド</t>
    </rPh>
    <rPh sb="25" eb="26">
      <t>キ</t>
    </rPh>
    <rPh sb="27" eb="28">
      <t>カ</t>
    </rPh>
    <phoneticPr fontId="1"/>
  </si>
  <si>
    <t>1000*(300/300)/1.47</t>
    <phoneticPr fontId="1"/>
  </si>
  <si>
    <t>計算式</t>
    <rPh sb="0" eb="2">
      <t>ケイサン</t>
    </rPh>
    <rPh sb="2" eb="3">
      <t>シキ</t>
    </rPh>
    <phoneticPr fontId="1"/>
  </si>
  <si>
    <t>300km</t>
    <phoneticPr fontId="1"/>
  </si>
  <si>
    <t>1000km</t>
    <phoneticPr fontId="1"/>
  </si>
  <si>
    <t>500km</t>
    <phoneticPr fontId="1"/>
  </si>
  <si>
    <t>MAX</t>
    <phoneticPr fontId="1"/>
  </si>
  <si>
    <t>1000*(270/300)/1.47</t>
    <phoneticPr fontId="1"/>
  </si>
  <si>
    <t>1000*(240/300)/1.47</t>
    <phoneticPr fontId="1"/>
  </si>
  <si>
    <t>1000*(210/300)/1.47</t>
    <phoneticPr fontId="1"/>
  </si>
  <si>
    <t>1000*(180/300)/1.47</t>
    <phoneticPr fontId="1"/>
  </si>
  <si>
    <t>1000*(150/300)/1.47</t>
    <phoneticPr fontId="1"/>
  </si>
  <si>
    <t>1000*(120/300)/1.47</t>
    <phoneticPr fontId="1"/>
  </si>
  <si>
    <t>1000*(90/300)/1.47</t>
    <phoneticPr fontId="1"/>
  </si>
  <si>
    <t>1000*(60/300)/1.47</t>
    <phoneticPr fontId="1"/>
  </si>
  <si>
    <t>1000*(30/300)/1.47</t>
    <phoneticPr fontId="1"/>
  </si>
  <si>
    <t>1000*(0/300)/1.47</t>
    <phoneticPr fontId="1"/>
  </si>
  <si>
    <t>変更前のスピード</t>
    <rPh sb="0" eb="2">
      <t>ヘンコウ</t>
    </rPh>
    <rPh sb="2" eb="3">
      <t>マエ</t>
    </rPh>
    <phoneticPr fontId="1"/>
  </si>
  <si>
    <t>キャラ1</t>
    <phoneticPr fontId="1"/>
  </si>
  <si>
    <t>キャラ2</t>
    <phoneticPr fontId="1"/>
  </si>
  <si>
    <t>キャラ3</t>
    <phoneticPr fontId="1"/>
  </si>
  <si>
    <t>キャラ4</t>
    <phoneticPr fontId="1"/>
  </si>
  <si>
    <t>2000km</t>
    <phoneticPr fontId="1"/>
  </si>
  <si>
    <t>500*(2000/2000)/1.47</t>
    <phoneticPr fontId="1"/>
  </si>
  <si>
    <t>500*(1800/2000)/1.47</t>
    <phoneticPr fontId="1"/>
  </si>
  <si>
    <t>500*(1600/2000)/1.47</t>
    <phoneticPr fontId="1"/>
  </si>
  <si>
    <t>2000*(1000/1000)/1.47</t>
  </si>
  <si>
    <t>2000*(900/1000)/1.47</t>
  </si>
  <si>
    <t>2000*(800/1000)/1.47</t>
  </si>
  <si>
    <t>2000*(700/1000)/1.47</t>
  </si>
  <si>
    <t>2000*(600/1000)/1.47</t>
  </si>
  <si>
    <t>2000*(500/1000)/1.47</t>
  </si>
  <si>
    <t>2000*(400/1000)/1.47</t>
  </si>
  <si>
    <t>2000*(300/1000)/1.47</t>
  </si>
  <si>
    <t>2000*(200/1000)/1.47</t>
  </si>
  <si>
    <t>2000*(100/1000)/1.47</t>
  </si>
  <si>
    <t>2000*(0/1000)/1.47</t>
  </si>
  <si>
    <t>500*(1400/1000)/1.47</t>
    <phoneticPr fontId="1"/>
  </si>
  <si>
    <t>500*(0/2000)/1.47</t>
  </si>
  <si>
    <t>500*(1200/2000)/1.47</t>
    <phoneticPr fontId="1"/>
  </si>
  <si>
    <t>500*(1000/2000)/1.47</t>
    <phoneticPr fontId="1"/>
  </si>
  <si>
    <t>500*(800/2000)/1.47</t>
    <phoneticPr fontId="1"/>
  </si>
  <si>
    <t>500*(600/2000)/1.47</t>
    <phoneticPr fontId="1"/>
  </si>
  <si>
    <t>500*(400/2000)/1.47</t>
    <phoneticPr fontId="1"/>
  </si>
  <si>
    <t>500*(200/2000)/1.47</t>
    <phoneticPr fontId="1"/>
  </si>
  <si>
    <t>【仕様書】03_キャラクター切り替え仕様</t>
    <rPh sb="1" eb="4">
      <t>シヨウショ</t>
    </rPh>
    <rPh sb="14" eb="15">
      <t>キ</t>
    </rPh>
    <rPh sb="16" eb="17">
      <t>カ</t>
    </rPh>
    <rPh sb="18" eb="20">
      <t>シヨウ</t>
    </rPh>
    <phoneticPr fontId="1"/>
  </si>
  <si>
    <t xml:space="preserve"> キャラクターチェンジ後のMAXスピード * (現在スピード/現在のキャラのMAXスピード ) / 1.25</t>
    <rPh sb="11" eb="12">
      <t>ゴ</t>
    </rPh>
    <phoneticPr fontId="1"/>
  </si>
  <si>
    <t>2.00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</si>
</sst>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0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sz val="16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b/>
      <sz val="16"/>
      <color rgb="FFE00016"/>
      <name val="メイリオ"/>
      <family val="3"/>
      <charset val="128"/>
    </font>
    <font>
      <sz val="9"/>
      <color theme="1"/>
      <name val="游ゴシック"/>
      <family val="2"/>
      <charset val="128"/>
      <scheme val="minor"/>
    </font>
    <font>
      <sz val="9"/>
      <color theme="1"/>
      <name val="メイリオ"/>
      <family val="3"/>
      <charset val="128"/>
    </font>
    <font>
      <b/>
      <sz val="9"/>
      <color rgb="FFFF0000"/>
      <name val="メイリオ"/>
      <family val="3"/>
      <charset val="128"/>
    </font>
    <font>
      <b/>
      <sz val="9"/>
      <color theme="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4" fillId="2" borderId="0" xfId="0" applyFont="1" applyFill="1">
      <alignment vertical="center"/>
    </xf>
    <xf numFmtId="0" fontId="2" fillId="2" borderId="2" xfId="0" applyFont="1" applyFill="1" applyBorder="1">
      <alignment vertical="center"/>
    </xf>
    <xf numFmtId="49" fontId="3" fillId="2" borderId="2" xfId="0" applyNumberFormat="1" applyFont="1" applyFill="1" applyBorder="1" applyAlignment="1">
      <alignment vertical="center"/>
    </xf>
    <xf numFmtId="0" fontId="4" fillId="2" borderId="2" xfId="0" applyFont="1" applyFill="1" applyBorder="1">
      <alignment vertical="center"/>
    </xf>
    <xf numFmtId="49" fontId="5" fillId="3" borderId="11" xfId="0" applyNumberFormat="1" applyFont="1" applyFill="1" applyBorder="1">
      <alignment vertical="center"/>
    </xf>
    <xf numFmtId="49" fontId="5" fillId="3" borderId="7" xfId="0" applyNumberFormat="1" applyFont="1" applyFill="1" applyBorder="1">
      <alignment vertical="center"/>
    </xf>
    <xf numFmtId="49" fontId="4" fillId="3" borderId="12" xfId="0" applyNumberFormat="1" applyFont="1" applyFill="1" applyBorder="1" applyAlignment="1">
      <alignment vertical="center"/>
    </xf>
    <xf numFmtId="49" fontId="4" fillId="3" borderId="2" xfId="0" applyNumberFormat="1" applyFont="1" applyFill="1" applyBorder="1" applyAlignment="1">
      <alignment vertical="center"/>
    </xf>
    <xf numFmtId="0" fontId="4" fillId="3" borderId="2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6" fontId="8" fillId="0" borderId="21" xfId="0" applyNumberFormat="1" applyFont="1" applyBorder="1" applyAlignment="1">
      <alignment horizontal="right" vertical="center"/>
    </xf>
    <xf numFmtId="176" fontId="8" fillId="0" borderId="22" xfId="0" applyNumberFormat="1" applyFont="1" applyBorder="1" applyAlignment="1">
      <alignment horizontal="right" vertical="center"/>
    </xf>
    <xf numFmtId="176" fontId="8" fillId="0" borderId="23" xfId="0" applyNumberFormat="1" applyFont="1" applyBorder="1" applyAlignment="1">
      <alignment horizontal="right" vertical="center"/>
    </xf>
    <xf numFmtId="176" fontId="8" fillId="0" borderId="15" xfId="0" applyNumberFormat="1" applyFont="1" applyBorder="1" applyAlignment="1">
      <alignment horizontal="right" vertical="center"/>
    </xf>
    <xf numFmtId="176" fontId="8" fillId="0" borderId="16" xfId="0" applyNumberFormat="1" applyFont="1" applyBorder="1" applyAlignment="1">
      <alignment horizontal="right" vertical="center"/>
    </xf>
    <xf numFmtId="176" fontId="8" fillId="0" borderId="18" xfId="0" applyNumberFormat="1" applyFont="1" applyBorder="1" applyAlignment="1">
      <alignment horizontal="right" vertical="center"/>
    </xf>
    <xf numFmtId="176" fontId="8" fillId="0" borderId="16" xfId="0" applyNumberFormat="1" applyFont="1" applyBorder="1" applyAlignment="1">
      <alignment horizontal="left" vertical="center"/>
    </xf>
    <xf numFmtId="176" fontId="8" fillId="0" borderId="18" xfId="0" applyNumberFormat="1" applyFont="1" applyBorder="1" applyAlignment="1">
      <alignment horizontal="left" vertical="center"/>
    </xf>
    <xf numFmtId="176" fontId="8" fillId="0" borderId="0" xfId="0" applyNumberFormat="1" applyFont="1" applyBorder="1" applyAlignment="1">
      <alignment horizontal="left" vertical="center"/>
    </xf>
    <xf numFmtId="176" fontId="8" fillId="0" borderId="20" xfId="0" applyNumberFormat="1" applyFont="1" applyBorder="1" applyAlignment="1">
      <alignment horizontal="left" vertical="center"/>
    </xf>
    <xf numFmtId="176" fontId="8" fillId="0" borderId="22" xfId="0" applyNumberFormat="1" applyFont="1" applyBorder="1" applyAlignment="1">
      <alignment horizontal="left" vertical="center"/>
    </xf>
    <xf numFmtId="176" fontId="8" fillId="0" borderId="23" xfId="0" applyNumberFormat="1" applyFont="1" applyBorder="1" applyAlignment="1">
      <alignment horizontal="left" vertical="center"/>
    </xf>
    <xf numFmtId="176" fontId="8" fillId="0" borderId="13" xfId="0" applyNumberFormat="1" applyFont="1" applyBorder="1" applyAlignment="1">
      <alignment horizontal="left" vertical="center"/>
    </xf>
    <xf numFmtId="176" fontId="8" fillId="0" borderId="14" xfId="0" applyNumberFormat="1" applyFont="1" applyBorder="1" applyAlignment="1">
      <alignment horizontal="left" vertical="center"/>
    </xf>
    <xf numFmtId="176" fontId="8" fillId="0" borderId="17" xfId="0" applyNumberFormat="1" applyFont="1" applyBorder="1" applyAlignment="1">
      <alignment horizontal="left" vertical="center"/>
    </xf>
    <xf numFmtId="176" fontId="8" fillId="0" borderId="15" xfId="0" applyNumberFormat="1" applyFont="1" applyBorder="1" applyAlignment="1">
      <alignment horizontal="left" vertical="center"/>
    </xf>
    <xf numFmtId="176" fontId="8" fillId="0" borderId="19" xfId="0" applyNumberFormat="1" applyFont="1" applyBorder="1" applyAlignment="1">
      <alignment horizontal="right" vertical="center"/>
    </xf>
    <xf numFmtId="176" fontId="8" fillId="0" borderId="0" xfId="0" applyNumberFormat="1" applyFont="1" applyBorder="1" applyAlignment="1">
      <alignment horizontal="right" vertical="center"/>
    </xf>
    <xf numFmtId="176" fontId="8" fillId="0" borderId="20" xfId="0" applyNumberFormat="1" applyFont="1" applyBorder="1" applyAlignment="1">
      <alignment horizontal="right" vertical="center"/>
    </xf>
    <xf numFmtId="9" fontId="8" fillId="0" borderId="21" xfId="0" applyNumberFormat="1" applyFont="1" applyBorder="1" applyAlignment="1">
      <alignment horizontal="right" vertical="center"/>
    </xf>
    <xf numFmtId="0" fontId="8" fillId="0" borderId="22" xfId="0" applyFont="1" applyBorder="1" applyAlignment="1">
      <alignment horizontal="right" vertical="center"/>
    </xf>
    <xf numFmtId="9" fontId="8" fillId="0" borderId="15" xfId="0" applyNumberFormat="1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176" fontId="8" fillId="0" borderId="21" xfId="0" applyNumberFormat="1" applyFont="1" applyBorder="1" applyAlignment="1">
      <alignment horizontal="left" vertical="center"/>
    </xf>
    <xf numFmtId="176" fontId="8" fillId="0" borderId="19" xfId="0" applyNumberFormat="1" applyFont="1" applyBorder="1" applyAlignment="1">
      <alignment horizontal="left" vertical="center"/>
    </xf>
    <xf numFmtId="0" fontId="8" fillId="0" borderId="19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5" borderId="13" xfId="0" applyFont="1" applyFill="1" applyBorder="1" applyAlignment="1">
      <alignment horizontal="right" vertical="center"/>
    </xf>
    <xf numFmtId="0" fontId="8" fillId="5" borderId="14" xfId="0" applyFont="1" applyFill="1" applyBorder="1" applyAlignment="1">
      <alignment horizontal="right" vertical="center"/>
    </xf>
    <xf numFmtId="0" fontId="8" fillId="5" borderId="15" xfId="0" applyFont="1" applyFill="1" applyBorder="1" applyAlignment="1">
      <alignment horizontal="right" vertical="center"/>
    </xf>
    <xf numFmtId="0" fontId="8" fillId="5" borderId="16" xfId="0" applyFont="1" applyFill="1" applyBorder="1" applyAlignment="1">
      <alignment horizontal="right" vertical="center"/>
    </xf>
    <xf numFmtId="0" fontId="8" fillId="5" borderId="14" xfId="0" applyFont="1" applyFill="1" applyBorder="1" applyAlignment="1">
      <alignment horizontal="left" vertical="center"/>
    </xf>
    <xf numFmtId="0" fontId="8" fillId="5" borderId="16" xfId="0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6" fillId="3" borderId="2" xfId="0" applyNumberFormat="1" applyFont="1" applyFill="1" applyBorder="1" applyAlignment="1">
      <alignment horizontal="left" vertical="center" shrinkToFit="1"/>
    </xf>
    <xf numFmtId="49" fontId="6" fillId="3" borderId="3" xfId="0" applyNumberFormat="1" applyFont="1" applyFill="1" applyBorder="1" applyAlignment="1">
      <alignment horizontal="left" vertical="center" shrinkToFit="1"/>
    </xf>
    <xf numFmtId="49" fontId="5" fillId="3" borderId="2" xfId="0" applyNumberFormat="1" applyFont="1" applyFill="1" applyBorder="1" applyAlignment="1">
      <alignment horizontal="left" vertical="center"/>
    </xf>
    <xf numFmtId="49" fontId="5" fillId="3" borderId="3" xfId="0" applyNumberFormat="1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FFCCFF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82826</xdr:colOff>
      <xdr:row>25</xdr:row>
      <xdr:rowOff>74543</xdr:rowOff>
    </xdr:from>
    <xdr:to>
      <xdr:col>36</xdr:col>
      <xdr:colOff>100268</xdr:colOff>
      <xdr:row>41</xdr:row>
      <xdr:rowOff>93260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82826" y="4985210"/>
          <a:ext cx="6113442" cy="2728050"/>
          <a:chOff x="82826" y="5656193"/>
          <a:chExt cx="6189642" cy="2761917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198187" y="5741478"/>
            <a:ext cx="1102518" cy="266761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00735" y="5741478"/>
            <a:ext cx="4751267" cy="2676632"/>
          </a:xfrm>
          <a:prstGeom prst="rect">
            <a:avLst/>
          </a:prstGeom>
        </xdr:spPr>
      </xdr:pic>
      <xdr:sp macro="" textlink="">
        <xdr:nvSpPr>
          <xdr:cNvPr id="4" name="テキスト ボックス 116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82826" y="6579683"/>
            <a:ext cx="1299437" cy="493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800">
                <a:solidFill>
                  <a:schemeClr val="bg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スタミナ </a:t>
            </a:r>
            <a:r>
              <a:rPr kumimoji="1" lang="en-US" altLang="ja-JP" sz="800">
                <a:solidFill>
                  <a:schemeClr val="bg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52 /222</a:t>
            </a:r>
          </a:p>
        </xdr:txBody>
      </xdr:sp>
      <xdr:sp macro="" textlink="">
        <xdr:nvSpPr>
          <xdr:cNvPr id="5" name="テキスト ボックス 101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161722" y="6943294"/>
            <a:ext cx="1547335" cy="4936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 sz="800">
                <a:solidFill>
                  <a:schemeClr val="bg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一時的にスタミナを</a:t>
            </a:r>
            <a:endParaRPr lang="en-US" altLang="ja-JP" sz="800">
              <a:solidFill>
                <a:schemeClr val="bg1">
                  <a:lumMod val="8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  <a:p>
            <a:pPr algn="l"/>
            <a:r>
              <a:rPr lang="ja-JP" altLang="en-US" sz="800">
                <a:solidFill>
                  <a:schemeClr val="bg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回復する</a:t>
            </a:r>
            <a:endParaRPr lang="en-US" altLang="ja-JP" sz="800">
              <a:solidFill>
                <a:schemeClr val="bg1">
                  <a:lumMod val="8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741146" y="5877200"/>
            <a:ext cx="1531322" cy="407251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2000" b="1">
                <a:ln w="22225">
                  <a:solidFill>
                    <a:schemeClr val="bg1"/>
                  </a:solidFill>
                  <a:prstDash val="solid"/>
                </a:ln>
                <a:solidFill>
                  <a:schemeClr val="bg1">
                    <a:lumMod val="85000"/>
                  </a:schemeClr>
                </a:solidFill>
              </a:rPr>
              <a:t>00:03:18</a:t>
            </a:r>
            <a:endParaRPr lang="ja-JP" altLang="en-US" sz="2000" b="1">
              <a:ln w="22225">
                <a:solidFill>
                  <a:schemeClr val="bg1"/>
                </a:solidFill>
                <a:prstDash val="solid"/>
              </a:ln>
              <a:solidFill>
                <a:schemeClr val="bg1">
                  <a:lumMod val="85000"/>
                </a:schemeClr>
              </a:solidFill>
            </a:endParaRP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334992" y="5839620"/>
            <a:ext cx="4638425" cy="68250"/>
          </a:xfrm>
          <a:prstGeom prst="rect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0800000">
            <a:off x="1890896" y="5783248"/>
            <a:ext cx="120488" cy="75160"/>
          </a:xfrm>
          <a:prstGeom prst="triangle">
            <a:avLst/>
          </a:prstGeom>
          <a:solidFill>
            <a:srgbClr val="FF0000"/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48043" y="5686850"/>
            <a:ext cx="314725" cy="28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 b="1">
                <a:solidFill>
                  <a:srgbClr val="FF0000"/>
                </a:solidFill>
              </a:rPr>
              <a:t>Ｓ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5705635" y="5686850"/>
            <a:ext cx="314726" cy="28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 b="1">
                <a:solidFill>
                  <a:srgbClr val="FF0000"/>
                </a:solidFill>
              </a:rPr>
              <a:t>Ｇ</a:t>
            </a:r>
          </a:p>
        </xdr:txBody>
      </xdr:sp>
      <xdr:sp macro="" textlink="">
        <xdr:nvSpPr>
          <xdr:cNvPr id="11" name="円形吹き出し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2182833" y="5764459"/>
            <a:ext cx="237166" cy="215974"/>
          </a:xfrm>
          <a:prstGeom prst="wedgeEllipseCallo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！</a:t>
            </a:r>
          </a:p>
        </xdr:txBody>
      </xdr:sp>
      <xdr:sp macro="" textlink="">
        <xdr:nvSpPr>
          <xdr:cNvPr id="12" name="円形吹き出し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3505005" y="5764459"/>
            <a:ext cx="239617" cy="215974"/>
          </a:xfrm>
          <a:prstGeom prst="wedgeEllipseCallo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！</a:t>
            </a:r>
          </a:p>
        </xdr:txBody>
      </xdr:sp>
      <xdr:sp macro="" textlink="">
        <xdr:nvSpPr>
          <xdr:cNvPr id="13" name="円形吹き出し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4543067" y="5764459"/>
            <a:ext cx="239616" cy="215974"/>
          </a:xfrm>
          <a:prstGeom prst="wedgeEllipseCallo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！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290805" y="7785643"/>
            <a:ext cx="202062" cy="237292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629004" y="7785643"/>
            <a:ext cx="202061" cy="237292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967200" y="7785643"/>
            <a:ext cx="199612" cy="237292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>
            <a:off x="290805" y="8138161"/>
            <a:ext cx="202062" cy="237291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/>
        </xdr:nvSpPr>
        <xdr:spPr>
          <a:xfrm>
            <a:off x="629004" y="8138161"/>
            <a:ext cx="202061" cy="237291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967200" y="8138162"/>
            <a:ext cx="199612" cy="237291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/>
        </xdr:nvSpPr>
        <xdr:spPr>
          <a:xfrm>
            <a:off x="206307" y="7517645"/>
            <a:ext cx="789059" cy="162166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900"/>
              <a:t>アイテム</a:t>
            </a:r>
          </a:p>
        </xdr:txBody>
      </xdr:sp>
      <xdr:sp macro="" textlink="">
        <xdr:nvSpPr>
          <xdr:cNvPr id="21" name="円/楕円 82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/>
        </xdr:nvSpPr>
        <xdr:spPr>
          <a:xfrm>
            <a:off x="429821" y="6098591"/>
            <a:ext cx="633716" cy="612849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22" name="テキスト ボックス 114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 txBox="1"/>
        </xdr:nvSpPr>
        <xdr:spPr>
          <a:xfrm>
            <a:off x="132576" y="5753122"/>
            <a:ext cx="1797577" cy="3638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800">
                <a:solidFill>
                  <a:schemeClr val="bg1">
                    <a:lumMod val="8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メイリオ" panose="020B0604030504040204" pitchFamily="50" charset="-128"/>
              </a:rPr>
              <a:t>[</a:t>
            </a:r>
            <a:r>
              <a:rPr kumimoji="1" lang="ja-JP" altLang="en-US" sz="800">
                <a:solidFill>
                  <a:schemeClr val="bg1">
                    <a:lumMod val="8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メイリオ" panose="020B0604030504040204" pitchFamily="50" charset="-128"/>
              </a:rPr>
              <a:t>木</a:t>
            </a:r>
            <a:r>
              <a:rPr kumimoji="1" lang="en-US" altLang="ja-JP" sz="800">
                <a:solidFill>
                  <a:schemeClr val="bg1">
                    <a:lumMod val="8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メイリオ" panose="020B0604030504040204" pitchFamily="50" charset="-128"/>
              </a:rPr>
              <a:t>]</a:t>
            </a:r>
          </a:p>
          <a:p>
            <a:r>
              <a:rPr kumimoji="1" lang="ja-JP" altLang="en-US" sz="800">
                <a:solidFill>
                  <a:schemeClr val="bg1">
                    <a:lumMod val="8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メイリオ" panose="020B0604030504040204" pitchFamily="50" charset="-128"/>
              </a:rPr>
              <a:t>ネコフラワー</a:t>
            </a:r>
          </a:p>
        </xdr:txBody>
      </xdr:sp>
      <xdr:sp macro="" textlink="">
        <xdr:nvSpPr>
          <xdr:cNvPr id="23" name="二等辺三角形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 rot="5400000">
            <a:off x="1082235" y="6354328"/>
            <a:ext cx="227931" cy="77559"/>
          </a:xfrm>
          <a:prstGeom prst="triangle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二等辺三角形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 rot="16200000">
            <a:off x="187451" y="6382514"/>
            <a:ext cx="227931" cy="77559"/>
          </a:xfrm>
          <a:prstGeom prst="triangle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633480" y="5656193"/>
            <a:ext cx="743100" cy="2596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en-US" altLang="ja-JP" sz="1050">
                <a:solidFill>
                  <a:schemeClr val="bg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Lv15</a:t>
            </a:r>
            <a:endParaRPr kumimoji="1" lang="ja-JP" altLang="en-US" sz="1050">
              <a:solidFill>
                <a:schemeClr val="bg1">
                  <a:lumMod val="8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26" name="二等辺三角形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/>
        </xdr:nvSpPr>
        <xdr:spPr>
          <a:xfrm rot="10800000">
            <a:off x="3389405" y="6578875"/>
            <a:ext cx="176520" cy="113187"/>
          </a:xfrm>
          <a:prstGeom prst="triangle">
            <a:avLst/>
          </a:prstGeom>
          <a:solidFill>
            <a:srgbClr val="FF0000"/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0" name="図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1870" y="6113972"/>
            <a:ext cx="578462" cy="578495"/>
          </a:xfrm>
          <a:prstGeom prst="rect">
            <a:avLst/>
          </a:prstGeom>
        </xdr:spPr>
      </xdr:pic>
      <xdr:grpSp>
        <xdr:nvGrpSpPr>
          <xdr:cNvPr id="31" name="グループ化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GrpSpPr/>
        </xdr:nvGrpSpPr>
        <xdr:grpSpPr>
          <a:xfrm>
            <a:off x="5546585" y="7968573"/>
            <a:ext cx="399913" cy="386060"/>
            <a:chOff x="9810747" y="18288000"/>
            <a:chExt cx="453763" cy="441158"/>
          </a:xfrm>
        </xdr:grpSpPr>
        <xdr:sp macro="" textlink="">
          <xdr:nvSpPr>
            <xdr:cNvPr id="32" name="楕円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/>
          </xdr:nvSpPr>
          <xdr:spPr>
            <a:xfrm>
              <a:off x="9810747" y="18288000"/>
              <a:ext cx="453763" cy="441158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" name="楕円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9829800" y="18299530"/>
              <a:ext cx="378995" cy="368467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grpSp>
          <xdr:nvGrpSpPr>
            <xdr:cNvPr id="34" name="グループ化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GrpSpPr/>
          </xdr:nvGrpSpPr>
          <xdr:grpSpPr>
            <a:xfrm>
              <a:off x="9865894" y="18407314"/>
              <a:ext cx="330103" cy="161423"/>
              <a:chOff x="9790697" y="17730537"/>
              <a:chExt cx="364959" cy="178468"/>
            </a:xfrm>
            <a:solidFill>
              <a:schemeClr val="bg1"/>
            </a:solidFill>
          </xdr:grpSpPr>
          <xdr:sp macro="" textlink="">
            <xdr:nvSpPr>
              <xdr:cNvPr id="35" name="山形 34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/>
            </xdr:nvSpPr>
            <xdr:spPr>
              <a:xfrm>
                <a:off x="9790697" y="17731539"/>
                <a:ext cx="145382" cy="175461"/>
              </a:xfrm>
              <a:prstGeom prst="chevron">
                <a:avLst/>
              </a:prstGeom>
              <a:grpFill/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36" name="山形 35">
                <a:extLst>
                  <a:ext uri="{FF2B5EF4-FFF2-40B4-BE49-F238E27FC236}">
                    <a16:creationId xmlns:a16="http://schemas.microsoft.com/office/drawing/2014/main" id="{00000000-0008-0000-0100-000024000000}"/>
                  </a:ext>
                </a:extLst>
              </xdr:cNvPr>
              <xdr:cNvSpPr/>
            </xdr:nvSpPr>
            <xdr:spPr>
              <a:xfrm>
                <a:off x="9902992" y="17733544"/>
                <a:ext cx="145382" cy="175461"/>
              </a:xfrm>
              <a:prstGeom prst="chevron">
                <a:avLst/>
              </a:prstGeom>
              <a:grpFill/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37" name="山形 36">
                <a:extLst>
                  <a:ext uri="{FF2B5EF4-FFF2-40B4-BE49-F238E27FC236}">
                    <a16:creationId xmlns:a16="http://schemas.microsoft.com/office/drawing/2014/main" id="{00000000-0008-0000-0100-000025000000}"/>
                  </a:ext>
                </a:extLst>
              </xdr:cNvPr>
              <xdr:cNvSpPr/>
            </xdr:nvSpPr>
            <xdr:spPr>
              <a:xfrm>
                <a:off x="10010274" y="17730537"/>
                <a:ext cx="145382" cy="175461"/>
              </a:xfrm>
              <a:prstGeom prst="chevron">
                <a:avLst/>
              </a:prstGeom>
              <a:grpFill/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>
                  <a:solidFill>
                    <a:schemeClr val="tx1"/>
                  </a:solidFill>
                </a:endParaRPr>
              </a:p>
            </xdr:txBody>
          </xdr:sp>
        </xdr:grpSp>
      </xdr:grpSp>
      <xdr:grpSp>
        <xdr:nvGrpSpPr>
          <xdr:cNvPr id="38" name="グループ化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1131848" y="8006279"/>
            <a:ext cx="1531322" cy="404800"/>
            <a:chOff x="8400920" y="7793293"/>
            <a:chExt cx="1553452" cy="410628"/>
          </a:xfrm>
        </xdr:grpSpPr>
        <xdr:sp macro="" textlink="">
          <xdr:nvSpPr>
            <xdr:cNvPr id="39" name="正方形/長方形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/>
          </xdr:nvSpPr>
          <xdr:spPr>
            <a:xfrm>
              <a:off x="8606345" y="7845015"/>
              <a:ext cx="1112698" cy="31947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" name="正方形/長方形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/>
          </xdr:nvSpPr>
          <xdr:spPr>
            <a:xfrm>
              <a:off x="8400920" y="7793293"/>
              <a:ext cx="1553452" cy="410628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lIns="91440" tIns="45720" rIns="91440" bIns="4572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2000" b="1">
                  <a:ln w="22225">
                    <a:solidFill>
                      <a:schemeClr val="bg1"/>
                    </a:solidFill>
                    <a:prstDash val="solid"/>
                  </a:ln>
                  <a:solidFill>
                    <a:schemeClr val="bg1">
                      <a:lumMod val="85000"/>
                    </a:schemeClr>
                  </a:solidFill>
                </a:rPr>
                <a:t>251.98km</a:t>
              </a:r>
              <a:endParaRPr lang="ja-JP" altLang="en-US" sz="2000" b="1">
                <a:ln w="22225">
                  <a:solidFill>
                    <a:schemeClr val="bg1"/>
                  </a:solidFill>
                  <a:prstDash val="solid"/>
                </a:ln>
                <a:solidFill>
                  <a:schemeClr val="bg1">
                    <a:lumMod val="85000"/>
                  </a:schemeClr>
                </a:solidFill>
              </a:endParaRPr>
            </a:p>
          </xdr:txBody>
        </xdr:sp>
      </xdr:grpSp>
      <xdr:pic>
        <xdr:nvPicPr>
          <xdr:cNvPr id="43" name="図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33093" y="6056327"/>
            <a:ext cx="1409212" cy="1496453"/>
          </a:xfrm>
          <a:prstGeom prst="rect">
            <a:avLst/>
          </a:prstGeom>
        </xdr:spPr>
      </xdr:pic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1038638" y="6128296"/>
            <a:ext cx="366092" cy="47625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>
            <a:off x="177800" y="6128296"/>
            <a:ext cx="284368" cy="47625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四角形吹き出し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1379881" y="6015659"/>
            <a:ext cx="1379882" cy="334618"/>
          </a:xfrm>
          <a:prstGeom prst="wedgeRectCallout">
            <a:avLst>
              <a:gd name="adj1" fmla="val -55235"/>
              <a:gd name="adj2" fmla="val 81250"/>
            </a:avLst>
          </a:prstGeom>
          <a:solidFill>
            <a:srgbClr val="FF6600"/>
          </a:solidFill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キャラ変更ボタン</a:t>
            </a:r>
          </a:p>
        </xdr:txBody>
      </xdr:sp>
    </xdr:grpSp>
    <xdr:clientData/>
  </xdr:twoCellAnchor>
  <xdr:twoCellAnchor>
    <xdr:from>
      <xdr:col>0</xdr:col>
      <xdr:colOff>161925</xdr:colOff>
      <xdr:row>24</xdr:row>
      <xdr:rowOff>0</xdr:rowOff>
    </xdr:from>
    <xdr:to>
      <xdr:col>37</xdr:col>
      <xdr:colOff>3175</xdr:colOff>
      <xdr:row>49</xdr:row>
      <xdr:rowOff>50800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pSpPr/>
      </xdr:nvGrpSpPr>
      <xdr:grpSpPr>
        <a:xfrm>
          <a:off x="161925" y="4741333"/>
          <a:ext cx="6106583" cy="4284134"/>
          <a:chOff x="95250" y="5511800"/>
          <a:chExt cx="6184900" cy="4337050"/>
        </a:xfrm>
      </xdr:grpSpPr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95250" y="5511800"/>
            <a:ext cx="6184900" cy="43370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 cmpd="sng">
            <a:solidFill>
              <a:schemeClr val="accent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900" b="1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7/6</a:t>
            </a:r>
            <a:r>
              <a:rPr kumimoji="1" lang="ja-JP" altLang="en-US" sz="900" b="1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</a:t>
            </a:r>
            <a:endParaRPr kumimoji="1" lang="en-US" altLang="ja-JP" sz="9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endParaRPr kumimoji="1" lang="en-US" altLang="ja-JP" sz="9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endParaRPr kumimoji="1" lang="en-US" altLang="ja-JP" sz="9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pic>
        <xdr:nvPicPr>
          <xdr:cNvPr id="47" name="図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93701" y="5899150"/>
            <a:ext cx="5537200" cy="3105247"/>
          </a:xfrm>
          <a:prstGeom prst="rect">
            <a:avLst/>
          </a:prstGeom>
        </xdr:spPr>
      </xdr:pic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>
            <a:off x="984250" y="8521700"/>
            <a:ext cx="1498600" cy="50165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/>
        </xdr:nvSpPr>
        <xdr:spPr>
          <a:xfrm>
            <a:off x="431800" y="8521700"/>
            <a:ext cx="501650" cy="501650"/>
          </a:xfrm>
          <a:prstGeom prst="rect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" name="四角形吹き出し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72658" y="9290050"/>
            <a:ext cx="1508541" cy="334618"/>
          </a:xfrm>
          <a:prstGeom prst="wedgeRectCallout">
            <a:avLst>
              <a:gd name="adj1" fmla="val -42810"/>
              <a:gd name="adj2" fmla="val -140779"/>
            </a:avLst>
          </a:prstGeom>
          <a:solidFill>
            <a:schemeClr val="accent1">
              <a:lumMod val="20000"/>
              <a:lumOff val="80000"/>
            </a:schemeClr>
          </a:solidFill>
          <a:ln>
            <a:solidFill>
              <a:srgbClr val="0070C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操作中キャラ</a:t>
            </a:r>
          </a:p>
        </xdr:txBody>
      </xdr:sp>
      <xdr:sp macro="" textlink="">
        <xdr:nvSpPr>
          <xdr:cNvPr id="48" name="四角形吹き出し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/>
        </xdr:nvSpPr>
        <xdr:spPr>
          <a:xfrm>
            <a:off x="2168108" y="9296400"/>
            <a:ext cx="1508541" cy="334618"/>
          </a:xfrm>
          <a:prstGeom prst="wedgeRectCallout">
            <a:avLst>
              <a:gd name="adj1" fmla="val -42810"/>
              <a:gd name="adj2" fmla="val -140779"/>
            </a:avLst>
          </a:prstGeom>
          <a:solidFill>
            <a:schemeClr val="accent2">
              <a:lumMod val="40000"/>
              <a:lumOff val="60000"/>
            </a:schemeClr>
          </a:solidFill>
          <a:ln>
            <a:solidFill>
              <a:schemeClr val="accent2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キャラ変更アイコン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83"/>
  <sheetViews>
    <sheetView tabSelected="1" view="pageBreakPreview" topLeftCell="A4" zoomScale="60" zoomScaleNormal="100" workbookViewId="0">
      <selection activeCell="AG12" sqref="AG12"/>
    </sheetView>
  </sheetViews>
  <sheetFormatPr baseColWidth="10" defaultColWidth="2.1640625" defaultRowHeight="13.5" customHeight="1"/>
  <cols>
    <col min="1" max="1" width="2.1640625" style="14" customWidth="1"/>
    <col min="2" max="12" width="2.1640625" style="14"/>
    <col min="13" max="13" width="2.1640625" style="14" customWidth="1"/>
    <col min="14" max="18" width="2.1640625" style="14"/>
    <col min="19" max="19" width="2.1640625" style="14" customWidth="1"/>
    <col min="20" max="16384" width="2.1640625" style="14"/>
  </cols>
  <sheetData>
    <row r="1" spans="1:60" s="5" customFormat="1" ht="26">
      <c r="A1" s="1"/>
      <c r="B1" s="2" t="s">
        <v>1</v>
      </c>
      <c r="C1" s="2"/>
      <c r="D1" s="2"/>
      <c r="E1" s="2"/>
      <c r="F1" s="2"/>
      <c r="G1" s="2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4"/>
    </row>
    <row r="2" spans="1:60" s="8" customFormat="1" ht="26">
      <c r="A2" s="6"/>
      <c r="B2" s="7"/>
      <c r="C2" s="56" t="s">
        <v>70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7"/>
    </row>
    <row r="3" spans="1:60" s="9" customFormat="1" ht="26">
      <c r="A3" s="9" t="s">
        <v>2</v>
      </c>
      <c r="B3" s="9" t="s">
        <v>3</v>
      </c>
      <c r="J3" s="10"/>
      <c r="L3" s="9" t="s">
        <v>4</v>
      </c>
      <c r="BH3" s="10"/>
    </row>
    <row r="4" spans="1:60" s="13" customFormat="1" ht="26">
      <c r="A4" s="11"/>
      <c r="B4" s="12"/>
      <c r="C4" s="58" t="s">
        <v>72</v>
      </c>
      <c r="D4" s="58"/>
      <c r="E4" s="58"/>
      <c r="F4" s="58"/>
      <c r="G4" s="58"/>
      <c r="H4" s="58"/>
      <c r="I4" s="58"/>
      <c r="J4" s="59"/>
      <c r="K4" s="12"/>
      <c r="L4" s="12"/>
      <c r="M4" s="60" t="s">
        <v>5</v>
      </c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1"/>
    </row>
    <row r="6" spans="1:60" ht="13.5" customHeight="1">
      <c r="A6" s="15"/>
      <c r="B6" s="15" t="s">
        <v>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60" ht="13.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60" ht="13.5" customHeight="1">
      <c r="A8" s="16" t="s">
        <v>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5"/>
      <c r="AH8" s="15"/>
      <c r="AI8" s="15"/>
    </row>
    <row r="9" spans="1:60" ht="13.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60" ht="13.5" customHeight="1">
      <c r="A10" s="15"/>
      <c r="B10" s="15" t="s">
        <v>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60" ht="13.5" customHeight="1">
      <c r="A11" s="15"/>
      <c r="B11" s="15" t="s">
        <v>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60" ht="13.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60" ht="13.5" customHeight="1">
      <c r="A13" s="15"/>
      <c r="B13" s="15" t="s">
        <v>10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60" ht="13.5" customHeight="1">
      <c r="A14" s="15"/>
      <c r="B14" s="15"/>
      <c r="C14" s="15" t="s">
        <v>11</v>
      </c>
      <c r="D14" s="15" t="s">
        <v>12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60" ht="13.5" customHeight="1">
      <c r="A15" s="15"/>
      <c r="B15" s="15"/>
      <c r="C15" s="15" t="s">
        <v>11</v>
      </c>
      <c r="D15" s="15" t="s">
        <v>13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60" ht="13.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3.5" customHeight="1">
      <c r="A17" s="15"/>
      <c r="B17" s="15" t="s">
        <v>15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3.5" customHeight="1">
      <c r="A18" s="15"/>
      <c r="B18" s="15"/>
      <c r="C18" s="15" t="s">
        <v>11</v>
      </c>
      <c r="D18" s="15" t="s">
        <v>14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3.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3.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3.5" customHeight="1">
      <c r="A21" s="16" t="s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5"/>
      <c r="AH21" s="15"/>
      <c r="AI21" s="15"/>
    </row>
    <row r="22" spans="1:35" ht="13.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3.5" customHeight="1">
      <c r="A23" s="15"/>
      <c r="B23" s="15" t="s">
        <v>17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13.5" customHeight="1">
      <c r="A24" s="15"/>
      <c r="B24" s="15" t="s">
        <v>18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53" spans="1:60" ht="13.5" customHeight="1">
      <c r="A53" s="16" t="s">
        <v>21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</row>
    <row r="54" spans="1:60" ht="13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</row>
    <row r="55" spans="1:60" ht="13.5" customHeight="1">
      <c r="A55" s="15"/>
      <c r="B55" s="15" t="s">
        <v>23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</row>
    <row r="56" spans="1:60" ht="13.5" customHeight="1">
      <c r="A56" s="15"/>
      <c r="B56" s="15" t="s">
        <v>24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</row>
    <row r="57" spans="1:60" ht="13.5" customHeight="1">
      <c r="A57" s="15"/>
      <c r="B57" s="15" t="s">
        <v>25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</row>
    <row r="58" spans="1:60" ht="13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</row>
    <row r="59" spans="1:60" ht="13.5" customHeight="1" thickBo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</row>
    <row r="60" spans="1:60" ht="13.5" customHeight="1">
      <c r="A60" s="15"/>
      <c r="B60" s="50" t="s">
        <v>22</v>
      </c>
      <c r="C60" s="51"/>
      <c r="D60" s="51"/>
      <c r="E60" s="51"/>
      <c r="F60" s="51"/>
      <c r="G60" s="51"/>
      <c r="H60" s="51"/>
      <c r="I60" s="51"/>
      <c r="J60" s="54" t="s">
        <v>19</v>
      </c>
      <c r="K60" s="54"/>
      <c r="L60" s="62" t="s">
        <v>71</v>
      </c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4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</row>
    <row r="61" spans="1:60" ht="13.5" customHeight="1" thickBot="1">
      <c r="A61" s="15"/>
      <c r="B61" s="52"/>
      <c r="C61" s="53"/>
      <c r="D61" s="53"/>
      <c r="E61" s="53"/>
      <c r="F61" s="53"/>
      <c r="G61" s="53"/>
      <c r="H61" s="53"/>
      <c r="I61" s="53"/>
      <c r="J61" s="55"/>
      <c r="K61" s="55"/>
      <c r="L61" s="65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7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</row>
    <row r="62" spans="1:60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</row>
    <row r="63" spans="1:60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7" t="s">
        <v>20</v>
      </c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</row>
    <row r="64" spans="1:60" ht="13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7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</row>
    <row r="65" spans="1:60" ht="13.5" customHeight="1" thickBot="1">
      <c r="A65" s="15"/>
      <c r="B65" s="18" t="s">
        <v>0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</row>
    <row r="66" spans="1:60" ht="13.5" customHeight="1">
      <c r="A66" s="15"/>
      <c r="B66" s="19" t="s">
        <v>42</v>
      </c>
      <c r="C66" s="20"/>
      <c r="D66" s="20"/>
      <c r="E66" s="20"/>
      <c r="F66" s="20"/>
      <c r="G66" s="20"/>
      <c r="H66" s="35" t="s">
        <v>43</v>
      </c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7"/>
      <c r="U66" s="35" t="s">
        <v>44</v>
      </c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7"/>
      <c r="AH66" s="35" t="s">
        <v>45</v>
      </c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7"/>
      <c r="AU66" s="35" t="s">
        <v>46</v>
      </c>
      <c r="AV66" s="36"/>
      <c r="AW66" s="36"/>
      <c r="AX66" s="37"/>
      <c r="AY66" s="15"/>
      <c r="AZ66" s="15"/>
      <c r="BA66" s="15"/>
      <c r="BB66" s="15"/>
      <c r="BC66" s="15"/>
      <c r="BD66" s="15"/>
      <c r="BE66" s="15"/>
      <c r="BF66" s="15"/>
      <c r="BG66" s="15"/>
      <c r="BH66" s="15"/>
    </row>
    <row r="67" spans="1:60" ht="13.5" customHeight="1" thickBot="1">
      <c r="A67" s="15"/>
      <c r="B67" s="21"/>
      <c r="C67" s="22"/>
      <c r="D67" s="22"/>
      <c r="E67" s="22"/>
      <c r="F67" s="22"/>
      <c r="G67" s="22"/>
      <c r="H67" s="38" t="s">
        <v>28</v>
      </c>
      <c r="I67" s="29"/>
      <c r="J67" s="29"/>
      <c r="K67" s="29"/>
      <c r="L67" s="29" t="s">
        <v>27</v>
      </c>
      <c r="M67" s="29"/>
      <c r="N67" s="29"/>
      <c r="O67" s="29"/>
      <c r="P67" s="29"/>
      <c r="Q67" s="29"/>
      <c r="R67" s="29"/>
      <c r="S67" s="29"/>
      <c r="T67" s="30"/>
      <c r="U67" s="38" t="s">
        <v>29</v>
      </c>
      <c r="V67" s="29"/>
      <c r="W67" s="29"/>
      <c r="X67" s="29"/>
      <c r="Y67" s="29" t="s">
        <v>27</v>
      </c>
      <c r="Z67" s="29"/>
      <c r="AA67" s="29"/>
      <c r="AB67" s="29"/>
      <c r="AC67" s="29"/>
      <c r="AD67" s="29"/>
      <c r="AE67" s="29"/>
      <c r="AF67" s="29"/>
      <c r="AG67" s="30"/>
      <c r="AH67" s="38" t="s">
        <v>47</v>
      </c>
      <c r="AI67" s="29"/>
      <c r="AJ67" s="29"/>
      <c r="AK67" s="29"/>
      <c r="AL67" s="29" t="s">
        <v>27</v>
      </c>
      <c r="AM67" s="29"/>
      <c r="AN67" s="29"/>
      <c r="AO67" s="29"/>
      <c r="AP67" s="29"/>
      <c r="AQ67" s="29"/>
      <c r="AR67" s="29"/>
      <c r="AS67" s="29"/>
      <c r="AT67" s="30"/>
      <c r="AU67" s="38" t="s">
        <v>30</v>
      </c>
      <c r="AV67" s="29"/>
      <c r="AW67" s="29"/>
      <c r="AX67" s="30"/>
      <c r="AY67" s="15"/>
      <c r="AZ67" s="15"/>
      <c r="BA67" s="15"/>
      <c r="BB67" s="15"/>
      <c r="BC67" s="15"/>
      <c r="BD67" s="15"/>
      <c r="BE67" s="15"/>
      <c r="BF67" s="15"/>
      <c r="BG67" s="15"/>
      <c r="BH67" s="15"/>
    </row>
    <row r="68" spans="1:60" ht="13.5" customHeight="1">
      <c r="A68" s="15"/>
      <c r="B68" s="48" t="s">
        <v>31</v>
      </c>
      <c r="C68" s="49"/>
      <c r="D68" s="49"/>
      <c r="E68" s="49"/>
      <c r="F68" s="49"/>
      <c r="G68" s="49"/>
      <c r="H68" s="47">
        <f>1000*(300/300)/1.47</f>
        <v>680.27210884353747</v>
      </c>
      <c r="I68" s="31"/>
      <c r="J68" s="31"/>
      <c r="K68" s="31"/>
      <c r="L68" s="31" t="s">
        <v>26</v>
      </c>
      <c r="M68" s="31"/>
      <c r="N68" s="31"/>
      <c r="O68" s="31"/>
      <c r="P68" s="31"/>
      <c r="Q68" s="31"/>
      <c r="R68" s="31"/>
      <c r="S68" s="31"/>
      <c r="T68" s="32"/>
      <c r="U68" s="47">
        <f>2000*(1000/1000)/1.47</f>
        <v>1360.5442176870749</v>
      </c>
      <c r="V68" s="31"/>
      <c r="W68" s="31"/>
      <c r="X68" s="31"/>
      <c r="Y68" s="31" t="s">
        <v>51</v>
      </c>
      <c r="Z68" s="31"/>
      <c r="AA68" s="31"/>
      <c r="AB68" s="31"/>
      <c r="AC68" s="31"/>
      <c r="AD68" s="31"/>
      <c r="AE68" s="31"/>
      <c r="AF68" s="31"/>
      <c r="AG68" s="32"/>
      <c r="AH68" s="47">
        <f>500*(2000/2000)/1.47</f>
        <v>340.13605442176873</v>
      </c>
      <c r="AI68" s="31"/>
      <c r="AJ68" s="31"/>
      <c r="AK68" s="31"/>
      <c r="AL68" s="31" t="s">
        <v>48</v>
      </c>
      <c r="AM68" s="31"/>
      <c r="AN68" s="31"/>
      <c r="AO68" s="31"/>
      <c r="AP68" s="31"/>
      <c r="AQ68" s="31"/>
      <c r="AR68" s="31"/>
      <c r="AS68" s="31"/>
      <c r="AT68" s="32"/>
      <c r="AU68" s="39"/>
      <c r="AV68" s="40"/>
      <c r="AW68" s="40"/>
      <c r="AX68" s="41"/>
      <c r="AY68" s="15"/>
      <c r="AZ68" s="15"/>
      <c r="BA68" s="15"/>
      <c r="BB68" s="15"/>
      <c r="BC68" s="15"/>
      <c r="BD68" s="15"/>
      <c r="BE68" s="15"/>
      <c r="BF68" s="15"/>
      <c r="BG68" s="15"/>
      <c r="BH68" s="15"/>
    </row>
    <row r="69" spans="1:60" ht="13.5" customHeight="1">
      <c r="A69" s="15"/>
      <c r="B69" s="42">
        <v>0.9</v>
      </c>
      <c r="C69" s="43"/>
      <c r="D69" s="43"/>
      <c r="E69" s="43"/>
      <c r="F69" s="43"/>
      <c r="G69" s="43"/>
      <c r="H69" s="46">
        <f>1000*(270/300)/1.47</f>
        <v>612.24489795918373</v>
      </c>
      <c r="I69" s="33"/>
      <c r="J69" s="33"/>
      <c r="K69" s="33"/>
      <c r="L69" s="33" t="s">
        <v>32</v>
      </c>
      <c r="M69" s="33"/>
      <c r="N69" s="33"/>
      <c r="O69" s="33"/>
      <c r="P69" s="33"/>
      <c r="Q69" s="33"/>
      <c r="R69" s="33"/>
      <c r="S69" s="33"/>
      <c r="T69" s="34"/>
      <c r="U69" s="46">
        <f>2000*(900/1000)/1.47</f>
        <v>1224.4897959183675</v>
      </c>
      <c r="V69" s="33"/>
      <c r="W69" s="33"/>
      <c r="X69" s="33"/>
      <c r="Y69" s="33" t="s">
        <v>52</v>
      </c>
      <c r="Z69" s="33"/>
      <c r="AA69" s="33"/>
      <c r="AB69" s="33"/>
      <c r="AC69" s="33"/>
      <c r="AD69" s="33"/>
      <c r="AE69" s="33"/>
      <c r="AF69" s="33"/>
      <c r="AG69" s="34"/>
      <c r="AH69" s="46">
        <f>500*(1800/2000)/1.47</f>
        <v>306.12244897959187</v>
      </c>
      <c r="AI69" s="33"/>
      <c r="AJ69" s="33"/>
      <c r="AK69" s="33"/>
      <c r="AL69" s="33" t="s">
        <v>49</v>
      </c>
      <c r="AM69" s="33"/>
      <c r="AN69" s="33"/>
      <c r="AO69" s="33"/>
      <c r="AP69" s="33"/>
      <c r="AQ69" s="33"/>
      <c r="AR69" s="33"/>
      <c r="AS69" s="33"/>
      <c r="AT69" s="34"/>
      <c r="AU69" s="23"/>
      <c r="AV69" s="24"/>
      <c r="AW69" s="24"/>
      <c r="AX69" s="25"/>
      <c r="AY69" s="15"/>
      <c r="AZ69" s="15"/>
      <c r="BA69" s="15"/>
      <c r="BB69" s="15"/>
      <c r="BC69" s="15"/>
      <c r="BD69" s="15"/>
      <c r="BE69" s="15"/>
      <c r="BF69" s="15"/>
      <c r="BG69" s="15"/>
      <c r="BH69" s="15"/>
    </row>
    <row r="70" spans="1:60" ht="13.5" customHeight="1">
      <c r="A70" s="15"/>
      <c r="B70" s="42">
        <v>0.8</v>
      </c>
      <c r="C70" s="43"/>
      <c r="D70" s="43"/>
      <c r="E70" s="43"/>
      <c r="F70" s="43"/>
      <c r="G70" s="43"/>
      <c r="H70" s="46">
        <f>1000*(240/300)/1.47</f>
        <v>544.21768707483</v>
      </c>
      <c r="I70" s="33"/>
      <c r="J70" s="33"/>
      <c r="K70" s="33"/>
      <c r="L70" s="33" t="s">
        <v>33</v>
      </c>
      <c r="M70" s="33"/>
      <c r="N70" s="33"/>
      <c r="O70" s="33"/>
      <c r="P70" s="33"/>
      <c r="Q70" s="33"/>
      <c r="R70" s="33"/>
      <c r="S70" s="33"/>
      <c r="T70" s="34"/>
      <c r="U70" s="46">
        <f>2000*(800/1000)/1.47</f>
        <v>1088.43537414966</v>
      </c>
      <c r="V70" s="33"/>
      <c r="W70" s="33"/>
      <c r="X70" s="33"/>
      <c r="Y70" s="33" t="s">
        <v>53</v>
      </c>
      <c r="Z70" s="33"/>
      <c r="AA70" s="33"/>
      <c r="AB70" s="33"/>
      <c r="AC70" s="33"/>
      <c r="AD70" s="33"/>
      <c r="AE70" s="33"/>
      <c r="AF70" s="33"/>
      <c r="AG70" s="34"/>
      <c r="AH70" s="46">
        <f>500*(1600/2000)/1.47</f>
        <v>272.108843537415</v>
      </c>
      <c r="AI70" s="33"/>
      <c r="AJ70" s="33"/>
      <c r="AK70" s="33"/>
      <c r="AL70" s="33" t="s">
        <v>50</v>
      </c>
      <c r="AM70" s="33"/>
      <c r="AN70" s="33"/>
      <c r="AO70" s="33"/>
      <c r="AP70" s="33"/>
      <c r="AQ70" s="33"/>
      <c r="AR70" s="33"/>
      <c r="AS70" s="33"/>
      <c r="AT70" s="34"/>
      <c r="AU70" s="23"/>
      <c r="AV70" s="24"/>
      <c r="AW70" s="24"/>
      <c r="AX70" s="25"/>
      <c r="AY70" s="15"/>
      <c r="AZ70" s="15"/>
      <c r="BA70" s="15"/>
      <c r="BB70" s="15"/>
      <c r="BC70" s="15"/>
      <c r="BD70" s="15"/>
      <c r="BE70" s="15"/>
      <c r="BF70" s="15"/>
      <c r="BG70" s="15"/>
      <c r="BH70" s="15"/>
    </row>
    <row r="71" spans="1:60" ht="13.5" customHeight="1">
      <c r="A71" s="15"/>
      <c r="B71" s="42">
        <v>0.7</v>
      </c>
      <c r="C71" s="43"/>
      <c r="D71" s="43"/>
      <c r="E71" s="43"/>
      <c r="F71" s="43"/>
      <c r="G71" s="43"/>
      <c r="H71" s="46">
        <f>1000*(210/300)/1.47</f>
        <v>476.1904761904762</v>
      </c>
      <c r="I71" s="33"/>
      <c r="J71" s="33"/>
      <c r="K71" s="33"/>
      <c r="L71" s="33" t="s">
        <v>34</v>
      </c>
      <c r="M71" s="33"/>
      <c r="N71" s="33"/>
      <c r="O71" s="33"/>
      <c r="P71" s="33"/>
      <c r="Q71" s="33"/>
      <c r="R71" s="33"/>
      <c r="S71" s="33"/>
      <c r="T71" s="34"/>
      <c r="U71" s="46">
        <f>2000*(700/1000)/1.47</f>
        <v>952.38095238095241</v>
      </c>
      <c r="V71" s="33"/>
      <c r="W71" s="33"/>
      <c r="X71" s="33"/>
      <c r="Y71" s="33" t="s">
        <v>54</v>
      </c>
      <c r="Z71" s="33"/>
      <c r="AA71" s="33"/>
      <c r="AB71" s="33"/>
      <c r="AC71" s="33"/>
      <c r="AD71" s="33"/>
      <c r="AE71" s="33"/>
      <c r="AF71" s="33"/>
      <c r="AG71" s="34"/>
      <c r="AH71" s="46">
        <f>500*(1400/2000)/1.47</f>
        <v>238.0952380952381</v>
      </c>
      <c r="AI71" s="33"/>
      <c r="AJ71" s="33"/>
      <c r="AK71" s="33"/>
      <c r="AL71" s="33" t="s">
        <v>62</v>
      </c>
      <c r="AM71" s="33"/>
      <c r="AN71" s="33"/>
      <c r="AO71" s="33"/>
      <c r="AP71" s="33"/>
      <c r="AQ71" s="33"/>
      <c r="AR71" s="33"/>
      <c r="AS71" s="33"/>
      <c r="AT71" s="34"/>
      <c r="AU71" s="23"/>
      <c r="AV71" s="24"/>
      <c r="AW71" s="24"/>
      <c r="AX71" s="25"/>
      <c r="AY71" s="15"/>
      <c r="AZ71" s="15"/>
      <c r="BA71" s="15"/>
      <c r="BB71" s="15"/>
      <c r="BC71" s="15"/>
      <c r="BD71" s="15"/>
      <c r="BE71" s="15"/>
      <c r="BF71" s="15"/>
      <c r="BG71" s="15"/>
      <c r="BH71" s="15"/>
    </row>
    <row r="72" spans="1:60" ht="13.5" customHeight="1">
      <c r="A72" s="15"/>
      <c r="B72" s="42">
        <v>0.6</v>
      </c>
      <c r="C72" s="43"/>
      <c r="D72" s="43"/>
      <c r="E72" s="43"/>
      <c r="F72" s="43"/>
      <c r="G72" s="43"/>
      <c r="H72" s="46">
        <f>1000*(180/300)/1.47</f>
        <v>408.16326530612247</v>
      </c>
      <c r="I72" s="33"/>
      <c r="J72" s="33"/>
      <c r="K72" s="33"/>
      <c r="L72" s="33" t="s">
        <v>35</v>
      </c>
      <c r="M72" s="33"/>
      <c r="N72" s="33"/>
      <c r="O72" s="33"/>
      <c r="P72" s="33"/>
      <c r="Q72" s="33"/>
      <c r="R72" s="33"/>
      <c r="S72" s="33"/>
      <c r="T72" s="34"/>
      <c r="U72" s="46">
        <f>2000*(600/1000)/1.47</f>
        <v>816.32653061224494</v>
      </c>
      <c r="V72" s="33"/>
      <c r="W72" s="33"/>
      <c r="X72" s="33"/>
      <c r="Y72" s="33" t="s">
        <v>55</v>
      </c>
      <c r="Z72" s="33"/>
      <c r="AA72" s="33"/>
      <c r="AB72" s="33"/>
      <c r="AC72" s="33"/>
      <c r="AD72" s="33"/>
      <c r="AE72" s="33"/>
      <c r="AF72" s="33"/>
      <c r="AG72" s="34"/>
      <c r="AH72" s="46">
        <f>500*(1200/2000)/1.47</f>
        <v>204.08163265306123</v>
      </c>
      <c r="AI72" s="33"/>
      <c r="AJ72" s="33"/>
      <c r="AK72" s="33"/>
      <c r="AL72" s="33" t="s">
        <v>64</v>
      </c>
      <c r="AM72" s="33"/>
      <c r="AN72" s="33"/>
      <c r="AO72" s="33"/>
      <c r="AP72" s="33"/>
      <c r="AQ72" s="33"/>
      <c r="AR72" s="33"/>
      <c r="AS72" s="33"/>
      <c r="AT72" s="34"/>
      <c r="AU72" s="23"/>
      <c r="AV72" s="24"/>
      <c r="AW72" s="24"/>
      <c r="AX72" s="25"/>
      <c r="AY72" s="15"/>
      <c r="AZ72" s="15"/>
      <c r="BA72" s="15"/>
      <c r="BB72" s="15"/>
      <c r="BC72" s="15"/>
      <c r="BD72" s="15"/>
      <c r="BE72" s="15"/>
      <c r="BF72" s="15"/>
      <c r="BG72" s="15"/>
      <c r="BH72" s="15"/>
    </row>
    <row r="73" spans="1:60" ht="13.5" customHeight="1">
      <c r="A73" s="15"/>
      <c r="B73" s="42">
        <v>0.5</v>
      </c>
      <c r="C73" s="43"/>
      <c r="D73" s="43"/>
      <c r="E73" s="43"/>
      <c r="F73" s="43"/>
      <c r="G73" s="43"/>
      <c r="H73" s="46">
        <f>1000*(150/300)/1.47</f>
        <v>340.13605442176873</v>
      </c>
      <c r="I73" s="33"/>
      <c r="J73" s="33"/>
      <c r="K73" s="33"/>
      <c r="L73" s="33" t="s">
        <v>36</v>
      </c>
      <c r="M73" s="33"/>
      <c r="N73" s="33"/>
      <c r="O73" s="33"/>
      <c r="P73" s="33"/>
      <c r="Q73" s="33"/>
      <c r="R73" s="33"/>
      <c r="S73" s="33"/>
      <c r="T73" s="34"/>
      <c r="U73" s="46">
        <f>2000*(500/1000)/1.47</f>
        <v>680.27210884353747</v>
      </c>
      <c r="V73" s="33"/>
      <c r="W73" s="33"/>
      <c r="X73" s="33"/>
      <c r="Y73" s="33" t="s">
        <v>56</v>
      </c>
      <c r="Z73" s="33"/>
      <c r="AA73" s="33"/>
      <c r="AB73" s="33"/>
      <c r="AC73" s="33"/>
      <c r="AD73" s="33"/>
      <c r="AE73" s="33"/>
      <c r="AF73" s="33"/>
      <c r="AG73" s="34"/>
      <c r="AH73" s="46">
        <f>500*(1000/2000)/1.47</f>
        <v>170.06802721088437</v>
      </c>
      <c r="AI73" s="33"/>
      <c r="AJ73" s="33"/>
      <c r="AK73" s="33"/>
      <c r="AL73" s="33" t="s">
        <v>65</v>
      </c>
      <c r="AM73" s="33"/>
      <c r="AN73" s="33"/>
      <c r="AO73" s="33"/>
      <c r="AP73" s="33"/>
      <c r="AQ73" s="33"/>
      <c r="AR73" s="33"/>
      <c r="AS73" s="33"/>
      <c r="AT73" s="34"/>
      <c r="AU73" s="23"/>
      <c r="AV73" s="24"/>
      <c r="AW73" s="24"/>
      <c r="AX73" s="25"/>
      <c r="AY73" s="15"/>
      <c r="AZ73" s="15"/>
      <c r="BA73" s="15"/>
      <c r="BB73" s="15"/>
      <c r="BC73" s="15"/>
      <c r="BD73" s="15"/>
      <c r="BE73" s="15"/>
      <c r="BF73" s="15"/>
      <c r="BG73" s="15"/>
      <c r="BH73" s="15"/>
    </row>
    <row r="74" spans="1:60" ht="13.5" customHeight="1">
      <c r="A74" s="15"/>
      <c r="B74" s="42">
        <v>0.4</v>
      </c>
      <c r="C74" s="43"/>
      <c r="D74" s="43"/>
      <c r="E74" s="43"/>
      <c r="F74" s="43"/>
      <c r="G74" s="43"/>
      <c r="H74" s="46">
        <f>1000*(120/300)/1.47</f>
        <v>272.108843537415</v>
      </c>
      <c r="I74" s="33"/>
      <c r="J74" s="33"/>
      <c r="K74" s="33"/>
      <c r="L74" s="33" t="s">
        <v>37</v>
      </c>
      <c r="M74" s="33"/>
      <c r="N74" s="33"/>
      <c r="O74" s="33"/>
      <c r="P74" s="33"/>
      <c r="Q74" s="33"/>
      <c r="R74" s="33"/>
      <c r="S74" s="33"/>
      <c r="T74" s="34"/>
      <c r="U74" s="46">
        <f>2000*(400/1000)/1.47</f>
        <v>544.21768707483</v>
      </c>
      <c r="V74" s="33"/>
      <c r="W74" s="33"/>
      <c r="X74" s="33"/>
      <c r="Y74" s="33" t="s">
        <v>57</v>
      </c>
      <c r="Z74" s="33"/>
      <c r="AA74" s="33"/>
      <c r="AB74" s="33"/>
      <c r="AC74" s="33"/>
      <c r="AD74" s="33"/>
      <c r="AE74" s="33"/>
      <c r="AF74" s="33"/>
      <c r="AG74" s="34"/>
      <c r="AH74" s="46">
        <f>500*(800/2000)/1.47</f>
        <v>136.0544217687075</v>
      </c>
      <c r="AI74" s="33"/>
      <c r="AJ74" s="33"/>
      <c r="AK74" s="33"/>
      <c r="AL74" s="33" t="s">
        <v>66</v>
      </c>
      <c r="AM74" s="33"/>
      <c r="AN74" s="33"/>
      <c r="AO74" s="33"/>
      <c r="AP74" s="33"/>
      <c r="AQ74" s="33"/>
      <c r="AR74" s="33"/>
      <c r="AS74" s="33"/>
      <c r="AT74" s="34"/>
      <c r="AU74" s="23"/>
      <c r="AV74" s="24"/>
      <c r="AW74" s="24"/>
      <c r="AX74" s="25"/>
      <c r="AY74" s="15"/>
      <c r="AZ74" s="15"/>
      <c r="BA74" s="15"/>
      <c r="BB74" s="15"/>
      <c r="BC74" s="15"/>
      <c r="BD74" s="15"/>
      <c r="BE74" s="15"/>
      <c r="BF74" s="15"/>
      <c r="BG74" s="15"/>
      <c r="BH74" s="15"/>
    </row>
    <row r="75" spans="1:60" ht="13.5" customHeight="1">
      <c r="A75" s="15"/>
      <c r="B75" s="42">
        <v>0.3</v>
      </c>
      <c r="C75" s="43"/>
      <c r="D75" s="43"/>
      <c r="E75" s="43"/>
      <c r="F75" s="43"/>
      <c r="G75" s="43"/>
      <c r="H75" s="46">
        <f>1000*(90/300)/1.47</f>
        <v>204.08163265306123</v>
      </c>
      <c r="I75" s="33"/>
      <c r="J75" s="33"/>
      <c r="K75" s="33"/>
      <c r="L75" s="33" t="s">
        <v>38</v>
      </c>
      <c r="M75" s="33"/>
      <c r="N75" s="33"/>
      <c r="O75" s="33"/>
      <c r="P75" s="33"/>
      <c r="Q75" s="33"/>
      <c r="R75" s="33"/>
      <c r="S75" s="33"/>
      <c r="T75" s="34"/>
      <c r="U75" s="46">
        <f>2000*(300/1000)/1.47</f>
        <v>408.16326530612247</v>
      </c>
      <c r="V75" s="33"/>
      <c r="W75" s="33"/>
      <c r="X75" s="33"/>
      <c r="Y75" s="33" t="s">
        <v>58</v>
      </c>
      <c r="Z75" s="33"/>
      <c r="AA75" s="33"/>
      <c r="AB75" s="33"/>
      <c r="AC75" s="33"/>
      <c r="AD75" s="33"/>
      <c r="AE75" s="33"/>
      <c r="AF75" s="33"/>
      <c r="AG75" s="34"/>
      <c r="AH75" s="46">
        <f>500*(600/2000)/1.47</f>
        <v>102.04081632653062</v>
      </c>
      <c r="AI75" s="33"/>
      <c r="AJ75" s="33"/>
      <c r="AK75" s="33"/>
      <c r="AL75" s="33" t="s">
        <v>67</v>
      </c>
      <c r="AM75" s="33"/>
      <c r="AN75" s="33"/>
      <c r="AO75" s="33"/>
      <c r="AP75" s="33"/>
      <c r="AQ75" s="33"/>
      <c r="AR75" s="33"/>
      <c r="AS75" s="33"/>
      <c r="AT75" s="34"/>
      <c r="AU75" s="23"/>
      <c r="AV75" s="24"/>
      <c r="AW75" s="24"/>
      <c r="AX75" s="25"/>
      <c r="AY75" s="15"/>
      <c r="AZ75" s="15"/>
      <c r="BA75" s="15"/>
      <c r="BB75" s="15"/>
      <c r="BC75" s="15"/>
      <c r="BD75" s="15"/>
      <c r="BE75" s="15"/>
      <c r="BF75" s="15"/>
      <c r="BG75" s="15"/>
      <c r="BH75" s="15"/>
    </row>
    <row r="76" spans="1:60" ht="13.5" customHeight="1">
      <c r="A76" s="15"/>
      <c r="B76" s="42">
        <v>0.2</v>
      </c>
      <c r="C76" s="43"/>
      <c r="D76" s="43"/>
      <c r="E76" s="43"/>
      <c r="F76" s="43"/>
      <c r="G76" s="43"/>
      <c r="H76" s="46">
        <f>1000*(60/300)/1.47</f>
        <v>136.0544217687075</v>
      </c>
      <c r="I76" s="33"/>
      <c r="J76" s="33"/>
      <c r="K76" s="33"/>
      <c r="L76" s="33" t="s">
        <v>39</v>
      </c>
      <c r="M76" s="33"/>
      <c r="N76" s="33"/>
      <c r="O76" s="33"/>
      <c r="P76" s="33"/>
      <c r="Q76" s="33"/>
      <c r="R76" s="33"/>
      <c r="S76" s="33"/>
      <c r="T76" s="34"/>
      <c r="U76" s="46">
        <f>2000*(200/1000)/1.47</f>
        <v>272.108843537415</v>
      </c>
      <c r="V76" s="33"/>
      <c r="W76" s="33"/>
      <c r="X76" s="33"/>
      <c r="Y76" s="33" t="s">
        <v>59</v>
      </c>
      <c r="Z76" s="33"/>
      <c r="AA76" s="33"/>
      <c r="AB76" s="33"/>
      <c r="AC76" s="33"/>
      <c r="AD76" s="33"/>
      <c r="AE76" s="33"/>
      <c r="AF76" s="33"/>
      <c r="AG76" s="34"/>
      <c r="AH76" s="46">
        <f>500*(400/2000)/1.47</f>
        <v>68.02721088435375</v>
      </c>
      <c r="AI76" s="33"/>
      <c r="AJ76" s="33"/>
      <c r="AK76" s="33"/>
      <c r="AL76" s="33" t="s">
        <v>68</v>
      </c>
      <c r="AM76" s="33"/>
      <c r="AN76" s="33"/>
      <c r="AO76" s="33"/>
      <c r="AP76" s="33"/>
      <c r="AQ76" s="33"/>
      <c r="AR76" s="33"/>
      <c r="AS76" s="33"/>
      <c r="AT76" s="34"/>
      <c r="AU76" s="23"/>
      <c r="AV76" s="24"/>
      <c r="AW76" s="24"/>
      <c r="AX76" s="25"/>
      <c r="AY76" s="15"/>
      <c r="AZ76" s="15"/>
      <c r="BA76" s="15"/>
      <c r="BB76" s="15"/>
      <c r="BC76" s="15"/>
      <c r="BD76" s="15"/>
      <c r="BE76" s="15"/>
      <c r="BF76" s="15"/>
      <c r="BG76" s="15"/>
      <c r="BH76" s="15"/>
    </row>
    <row r="77" spans="1:60" ht="13.5" customHeight="1">
      <c r="A77" s="15"/>
      <c r="B77" s="42">
        <v>0.1</v>
      </c>
      <c r="C77" s="43"/>
      <c r="D77" s="43"/>
      <c r="E77" s="43"/>
      <c r="F77" s="43"/>
      <c r="G77" s="43"/>
      <c r="H77" s="46">
        <f>1000*(30/300)/1.47</f>
        <v>68.02721088435375</v>
      </c>
      <c r="I77" s="33"/>
      <c r="J77" s="33"/>
      <c r="K77" s="33"/>
      <c r="L77" s="33" t="s">
        <v>40</v>
      </c>
      <c r="M77" s="33"/>
      <c r="N77" s="33"/>
      <c r="O77" s="33"/>
      <c r="P77" s="33"/>
      <c r="Q77" s="33"/>
      <c r="R77" s="33"/>
      <c r="S77" s="33"/>
      <c r="T77" s="34"/>
      <c r="U77" s="46">
        <f>2000*(100/1000)/1.47</f>
        <v>136.0544217687075</v>
      </c>
      <c r="V77" s="33"/>
      <c r="W77" s="33"/>
      <c r="X77" s="33"/>
      <c r="Y77" s="33" t="s">
        <v>60</v>
      </c>
      <c r="Z77" s="33"/>
      <c r="AA77" s="33"/>
      <c r="AB77" s="33"/>
      <c r="AC77" s="33"/>
      <c r="AD77" s="33"/>
      <c r="AE77" s="33"/>
      <c r="AF77" s="33"/>
      <c r="AG77" s="34"/>
      <c r="AH77" s="46">
        <f>500*(200/2000)/1.47</f>
        <v>34.013605442176875</v>
      </c>
      <c r="AI77" s="33"/>
      <c r="AJ77" s="33"/>
      <c r="AK77" s="33"/>
      <c r="AL77" s="33" t="s">
        <v>69</v>
      </c>
      <c r="AM77" s="33"/>
      <c r="AN77" s="33"/>
      <c r="AO77" s="33"/>
      <c r="AP77" s="33"/>
      <c r="AQ77" s="33"/>
      <c r="AR77" s="33"/>
      <c r="AS77" s="33"/>
      <c r="AT77" s="34"/>
      <c r="AU77" s="23"/>
      <c r="AV77" s="24"/>
      <c r="AW77" s="24"/>
      <c r="AX77" s="25"/>
      <c r="AY77" s="15"/>
      <c r="AZ77" s="15"/>
      <c r="BA77" s="15"/>
      <c r="BB77" s="15"/>
      <c r="BC77" s="15"/>
      <c r="BD77" s="15"/>
      <c r="BE77" s="15"/>
      <c r="BF77" s="15"/>
      <c r="BG77" s="15"/>
      <c r="BH77" s="15"/>
    </row>
    <row r="78" spans="1:60" ht="13.5" customHeight="1" thickBot="1">
      <c r="A78" s="15"/>
      <c r="B78" s="44">
        <v>0</v>
      </c>
      <c r="C78" s="45"/>
      <c r="D78" s="45"/>
      <c r="E78" s="45"/>
      <c r="F78" s="45"/>
      <c r="G78" s="45"/>
      <c r="H78" s="38">
        <f>1000*(0/300)/1.47</f>
        <v>0</v>
      </c>
      <c r="I78" s="29"/>
      <c r="J78" s="29"/>
      <c r="K78" s="29"/>
      <c r="L78" s="29" t="s">
        <v>41</v>
      </c>
      <c r="M78" s="29"/>
      <c r="N78" s="29"/>
      <c r="O78" s="29"/>
      <c r="P78" s="29"/>
      <c r="Q78" s="29"/>
      <c r="R78" s="29"/>
      <c r="S78" s="29"/>
      <c r="T78" s="30"/>
      <c r="U78" s="38">
        <f>2000*(0/1000)/1.47</f>
        <v>0</v>
      </c>
      <c r="V78" s="29"/>
      <c r="W78" s="29"/>
      <c r="X78" s="29"/>
      <c r="Y78" s="29" t="s">
        <v>61</v>
      </c>
      <c r="Z78" s="29"/>
      <c r="AA78" s="29"/>
      <c r="AB78" s="29"/>
      <c r="AC78" s="29"/>
      <c r="AD78" s="29"/>
      <c r="AE78" s="29"/>
      <c r="AF78" s="29"/>
      <c r="AG78" s="30"/>
      <c r="AH78" s="38">
        <f>500*(0/2000)/1.47</f>
        <v>0</v>
      </c>
      <c r="AI78" s="29"/>
      <c r="AJ78" s="29"/>
      <c r="AK78" s="29"/>
      <c r="AL78" s="29" t="s">
        <v>63</v>
      </c>
      <c r="AM78" s="29"/>
      <c r="AN78" s="29"/>
      <c r="AO78" s="29"/>
      <c r="AP78" s="29"/>
      <c r="AQ78" s="29"/>
      <c r="AR78" s="29"/>
      <c r="AS78" s="29"/>
      <c r="AT78" s="30"/>
      <c r="AU78" s="26"/>
      <c r="AV78" s="27"/>
      <c r="AW78" s="27"/>
      <c r="AX78" s="28"/>
      <c r="AY78" s="15"/>
      <c r="AZ78" s="15"/>
      <c r="BA78" s="15"/>
      <c r="BB78" s="15"/>
      <c r="BC78" s="15"/>
      <c r="BD78" s="15"/>
      <c r="BE78" s="15"/>
      <c r="BF78" s="15"/>
      <c r="BG78" s="15"/>
      <c r="BH78" s="15"/>
    </row>
    <row r="79" spans="1:60" ht="13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</row>
    <row r="80" spans="1:60" ht="13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</row>
    <row r="81" spans="1:60" ht="13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</row>
    <row r="82" spans="1:60" ht="13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</row>
    <row r="83" spans="1:60" ht="13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</row>
  </sheetData>
  <dataConsolidate/>
  <mergeCells count="106">
    <mergeCell ref="B60:I61"/>
    <mergeCell ref="J60:K61"/>
    <mergeCell ref="C2:BH2"/>
    <mergeCell ref="C4:J4"/>
    <mergeCell ref="M4:BH4"/>
    <mergeCell ref="L60:AR61"/>
    <mergeCell ref="AL73:AT73"/>
    <mergeCell ref="AL74:AT74"/>
    <mergeCell ref="AL75:AT75"/>
    <mergeCell ref="AH67:AK67"/>
    <mergeCell ref="U66:AG66"/>
    <mergeCell ref="Y67:AG67"/>
    <mergeCell ref="AH66:AT66"/>
    <mergeCell ref="AL72:AT72"/>
    <mergeCell ref="L67:T67"/>
    <mergeCell ref="L68:T68"/>
    <mergeCell ref="L69:T69"/>
    <mergeCell ref="H66:T66"/>
    <mergeCell ref="B69:G69"/>
    <mergeCell ref="B70:G70"/>
    <mergeCell ref="B71:G71"/>
    <mergeCell ref="B72:G72"/>
    <mergeCell ref="H67:K67"/>
    <mergeCell ref="U67:X67"/>
    <mergeCell ref="B68:G68"/>
    <mergeCell ref="H68:K68"/>
    <mergeCell ref="H72:K72"/>
    <mergeCell ref="H73:K73"/>
    <mergeCell ref="H74:K74"/>
    <mergeCell ref="H77:K77"/>
    <mergeCell ref="H69:K69"/>
    <mergeCell ref="L77:T77"/>
    <mergeCell ref="Y75:AG75"/>
    <mergeCell ref="Y76:AG76"/>
    <mergeCell ref="Y77:AG77"/>
    <mergeCell ref="H70:K70"/>
    <mergeCell ref="H71:K71"/>
    <mergeCell ref="Y70:AG70"/>
    <mergeCell ref="H75:K75"/>
    <mergeCell ref="H76:K76"/>
    <mergeCell ref="Y68:AG68"/>
    <mergeCell ref="Y69:AG69"/>
    <mergeCell ref="L72:T72"/>
    <mergeCell ref="L73:T73"/>
    <mergeCell ref="L74:T74"/>
    <mergeCell ref="L75:T75"/>
    <mergeCell ref="L70:T70"/>
    <mergeCell ref="L71:T71"/>
    <mergeCell ref="Y71:AG71"/>
    <mergeCell ref="Y72:AG72"/>
    <mergeCell ref="Y73:AG73"/>
    <mergeCell ref="Y74:AG74"/>
    <mergeCell ref="U70:X70"/>
    <mergeCell ref="U71:X71"/>
    <mergeCell ref="U72:X72"/>
    <mergeCell ref="U68:X68"/>
    <mergeCell ref="U69:X69"/>
    <mergeCell ref="AH68:AK68"/>
    <mergeCell ref="AH69:AK69"/>
    <mergeCell ref="AH70:AK70"/>
    <mergeCell ref="AH71:AK71"/>
    <mergeCell ref="AH72:AK72"/>
    <mergeCell ref="AH73:AK73"/>
    <mergeCell ref="AH74:AK74"/>
    <mergeCell ref="AH75:AK75"/>
    <mergeCell ref="AH76:AK76"/>
    <mergeCell ref="U78:X78"/>
    <mergeCell ref="B74:G74"/>
    <mergeCell ref="B75:G75"/>
    <mergeCell ref="B76:G76"/>
    <mergeCell ref="AL78:AT78"/>
    <mergeCell ref="AH77:AK77"/>
    <mergeCell ref="AH78:AK78"/>
    <mergeCell ref="U73:X73"/>
    <mergeCell ref="U74:X74"/>
    <mergeCell ref="U75:X75"/>
    <mergeCell ref="U76:X76"/>
    <mergeCell ref="U77:X77"/>
    <mergeCell ref="L76:T76"/>
    <mergeCell ref="AL76:AT76"/>
    <mergeCell ref="AL77:AT77"/>
    <mergeCell ref="Y78:AG78"/>
    <mergeCell ref="B66:G67"/>
    <mergeCell ref="AU75:AX75"/>
    <mergeCell ref="AU76:AX76"/>
    <mergeCell ref="AU77:AX77"/>
    <mergeCell ref="AU78:AX78"/>
    <mergeCell ref="AL67:AT67"/>
    <mergeCell ref="AL68:AT68"/>
    <mergeCell ref="AL69:AT69"/>
    <mergeCell ref="AL70:AT70"/>
    <mergeCell ref="AL71:AT71"/>
    <mergeCell ref="AU66:AX66"/>
    <mergeCell ref="AU67:AX67"/>
    <mergeCell ref="AU68:AX68"/>
    <mergeCell ref="AU69:AX69"/>
    <mergeCell ref="AU70:AX70"/>
    <mergeCell ref="AU71:AX71"/>
    <mergeCell ref="AU72:AX72"/>
    <mergeCell ref="AU73:AX73"/>
    <mergeCell ref="AU74:AX74"/>
    <mergeCell ref="B77:G77"/>
    <mergeCell ref="B78:G78"/>
    <mergeCell ref="H78:K78"/>
    <mergeCell ref="L78:T78"/>
    <mergeCell ref="B73:G73"/>
  </mergeCells>
  <phoneticPr fontId="1"/>
  <pageMargins left="0.7" right="0.7" top="0.75" bottom="0.75" header="0.3" footer="0.3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2_切り替え仕様</vt:lpstr>
      <vt:lpstr>'2_切り替え仕様'!Print_Area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yamaguchi_yoichi</dc:creator>
  <cp:lastModifiedBy>Microsoft Office User</cp:lastModifiedBy>
  <cp:lastPrinted>2019-08-22T12:10:31Z</cp:lastPrinted>
  <dcterms:created xsi:type="dcterms:W3CDTF">2016-05-16T10:50:53Z</dcterms:created>
  <dcterms:modified xsi:type="dcterms:W3CDTF">2019-08-22T12:11:02Z</dcterms:modified>
</cp:coreProperties>
</file>