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12.1" sheetId="1" r:id="rId1"/>
    <sheet name="Sheet4" sheetId="4" r:id="rId2"/>
    <sheet name="12.2" sheetId="2" r:id="rId3"/>
    <sheet name="12.3" sheetId="3" r:id="rId4"/>
  </sheets>
  <calcPr calcId="124519"/>
</workbook>
</file>

<file path=xl/calcChain.xml><?xml version="1.0" encoding="utf-8"?>
<calcChain xmlns="http://schemas.openxmlformats.org/spreadsheetml/2006/main">
  <c r="K34" i="1"/>
  <c r="L34" s="1"/>
  <c r="M34" s="1"/>
  <c r="K33"/>
  <c r="L33" l="1"/>
  <c r="M33" s="1"/>
  <c r="I33" s="1"/>
  <c r="I34" s="1"/>
  <c r="H38" i="3"/>
  <c r="G38"/>
  <c r="H37"/>
  <c r="G37"/>
  <c r="H36"/>
  <c r="G36"/>
  <c r="H35"/>
  <c r="G35"/>
  <c r="H34"/>
  <c r="G34"/>
  <c r="H33"/>
  <c r="G33"/>
  <c r="H32"/>
  <c r="G32"/>
  <c r="H31"/>
  <c r="G31"/>
  <c r="H30"/>
  <c r="G30"/>
  <c r="H29"/>
  <c r="G29"/>
  <c r="H28"/>
  <c r="G28"/>
  <c r="H27"/>
  <c r="G27"/>
  <c r="H26"/>
  <c r="G26"/>
  <c r="H25"/>
  <c r="G25"/>
  <c r="H24"/>
  <c r="G24"/>
  <c r="H23"/>
  <c r="G23"/>
  <c r="H22"/>
  <c r="G22"/>
  <c r="H21"/>
  <c r="G21"/>
  <c r="H20"/>
  <c r="G20"/>
  <c r="H19"/>
  <c r="G19"/>
  <c r="H18"/>
  <c r="G18"/>
  <c r="H17"/>
  <c r="G17"/>
  <c r="H16"/>
  <c r="G16"/>
  <c r="H15"/>
  <c r="J15" s="1"/>
  <c r="G15"/>
  <c r="H14"/>
  <c r="G14"/>
  <c r="H13"/>
  <c r="G13"/>
  <c r="H12"/>
  <c r="G12"/>
  <c r="H11"/>
  <c r="G11"/>
  <c r="H10"/>
  <c r="G10"/>
  <c r="H9"/>
  <c r="G9"/>
  <c r="H8"/>
  <c r="G8"/>
  <c r="H7"/>
  <c r="G7"/>
  <c r="H6"/>
  <c r="G6"/>
  <c r="I6" s="1"/>
  <c r="D23"/>
  <c r="D27"/>
  <c r="D31"/>
  <c r="D35"/>
  <c r="D19"/>
  <c r="E36"/>
  <c r="E37"/>
  <c r="E38"/>
  <c r="E32"/>
  <c r="E33"/>
  <c r="E34"/>
  <c r="E28"/>
  <c r="E29"/>
  <c r="E30"/>
  <c r="E35"/>
  <c r="E31"/>
  <c r="E27"/>
  <c r="E24"/>
  <c r="E25"/>
  <c r="E26"/>
  <c r="E23"/>
  <c r="E20"/>
  <c r="E21"/>
  <c r="E22"/>
  <c r="E19"/>
  <c r="F32" i="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23"/>
  <c r="F24"/>
  <c r="F25"/>
  <c r="F26"/>
  <c r="F27"/>
  <c r="F28"/>
  <c r="F29"/>
  <c r="F30"/>
  <c r="F31"/>
  <c r="F22"/>
  <c r="E172"/>
  <c r="E171"/>
  <c r="E170"/>
  <c r="E169"/>
  <c r="E168"/>
  <c r="E167"/>
  <c r="E166"/>
  <c r="E165"/>
  <c r="E164"/>
  <c r="E163"/>
  <c r="E162"/>
  <c r="E161"/>
  <c r="E160"/>
  <c r="E159"/>
  <c r="E158"/>
  <c r="E157"/>
  <c r="E156"/>
  <c r="E155"/>
  <c r="E154"/>
  <c r="E153"/>
  <c r="E152"/>
  <c r="E151"/>
  <c r="E150"/>
  <c r="E149"/>
  <c r="E148"/>
  <c r="E147"/>
  <c r="E146"/>
  <c r="E145"/>
  <c r="E144"/>
  <c r="E143"/>
  <c r="E142"/>
  <c r="E141"/>
  <c r="E140"/>
  <c r="E139"/>
  <c r="E138"/>
  <c r="E137"/>
  <c r="E136"/>
  <c r="E135"/>
  <c r="E134"/>
  <c r="E133"/>
  <c r="E132"/>
  <c r="E131"/>
  <c r="E130"/>
  <c r="E129"/>
  <c r="E128"/>
  <c r="E127"/>
  <c r="E126"/>
  <c r="E125"/>
  <c r="E124"/>
  <c r="E123"/>
  <c r="E122"/>
  <c r="E121"/>
  <c r="E120"/>
  <c r="E119"/>
  <c r="E118"/>
  <c r="E117"/>
  <c r="E116"/>
  <c r="E115"/>
  <c r="E114"/>
  <c r="E113"/>
  <c r="E112"/>
  <c r="E111"/>
  <c r="E110"/>
  <c r="E109"/>
  <c r="E108"/>
  <c r="E107"/>
  <c r="E106"/>
  <c r="E105"/>
  <c r="E104"/>
  <c r="E103"/>
  <c r="E102"/>
  <c r="E101"/>
  <c r="E100"/>
  <c r="E99"/>
  <c r="E98"/>
  <c r="E97"/>
  <c r="E96"/>
  <c r="E95"/>
  <c r="E94"/>
  <c r="E93"/>
  <c r="E92"/>
  <c r="E91"/>
  <c r="E90"/>
  <c r="E89"/>
  <c r="E88"/>
  <c r="E87"/>
  <c r="E86"/>
  <c r="E85"/>
  <c r="E84"/>
  <c r="E83"/>
  <c r="E82"/>
  <c r="E81"/>
  <c r="E80"/>
  <c r="E79"/>
  <c r="E78"/>
  <c r="E77"/>
  <c r="E76"/>
  <c r="E75"/>
  <c r="E74"/>
  <c r="E73"/>
  <c r="E72"/>
  <c r="E71"/>
  <c r="E70"/>
  <c r="E69"/>
  <c r="E68"/>
  <c r="E67"/>
  <c r="E66"/>
  <c r="E65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F16"/>
  <c r="E15"/>
  <c r="F15" s="1"/>
  <c r="E14"/>
  <c r="G14" s="1"/>
  <c r="E13"/>
  <c r="G13" s="1"/>
  <c r="E12"/>
  <c r="G12" s="1"/>
  <c r="E11"/>
  <c r="F11" s="1"/>
  <c r="E10"/>
  <c r="F10" s="1"/>
  <c r="E9"/>
  <c r="F9" s="1"/>
  <c r="N16" i="1"/>
  <c r="N15"/>
  <c r="N14"/>
  <c r="N13"/>
  <c r="N12"/>
  <c r="N11"/>
  <c r="N10"/>
  <c r="N9"/>
  <c r="N8"/>
  <c r="L17"/>
  <c r="M17" s="1"/>
  <c r="B4"/>
  <c r="L9" s="1"/>
  <c r="M9" s="1"/>
  <c r="K10"/>
  <c r="K11" s="1"/>
  <c r="K12" s="1"/>
  <c r="K13" s="1"/>
  <c r="K14" s="1"/>
  <c r="K15" s="1"/>
  <c r="K16" s="1"/>
  <c r="K9"/>
  <c r="D19"/>
  <c r="E19" s="1"/>
  <c r="D18"/>
  <c r="E18" s="1"/>
  <c r="D17"/>
  <c r="E17" s="1"/>
  <c r="D16"/>
  <c r="E16" s="1"/>
  <c r="D15"/>
  <c r="E15" s="1"/>
  <c r="D14"/>
  <c r="E14" s="1"/>
  <c r="D13"/>
  <c r="E13" s="1"/>
  <c r="D12"/>
  <c r="E12" s="1"/>
  <c r="D11"/>
  <c r="E11" s="1"/>
  <c r="D10"/>
  <c r="E10" s="1"/>
  <c r="D9"/>
  <c r="E9" s="1"/>
  <c r="D8"/>
  <c r="E8" s="1"/>
  <c r="D7"/>
  <c r="E7" s="1"/>
  <c r="K35" l="1"/>
  <c r="L35" s="1"/>
  <c r="M35" s="1"/>
  <c r="I35" s="1"/>
  <c r="J16" i="3"/>
  <c r="J17" s="1"/>
  <c r="J18" s="1"/>
  <c r="J19" s="1"/>
  <c r="J20" s="1"/>
  <c r="J21" s="1"/>
  <c r="J22" s="1"/>
  <c r="J23" s="1"/>
  <c r="J24" s="1"/>
  <c r="J25" s="1"/>
  <c r="J26" s="1"/>
  <c r="J27" s="1"/>
  <c r="J28" s="1"/>
  <c r="J29" s="1"/>
  <c r="J30" s="1"/>
  <c r="J31" s="1"/>
  <c r="J32" s="1"/>
  <c r="J33" s="1"/>
  <c r="J34" s="1"/>
  <c r="J35" s="1"/>
  <c r="J36" s="1"/>
  <c r="J37" s="1"/>
  <c r="J38" s="1"/>
  <c r="I7"/>
  <c r="K6"/>
  <c r="G15" i="2"/>
  <c r="F13"/>
  <c r="F12"/>
  <c r="F14"/>
  <c r="G16"/>
  <c r="O17" i="1"/>
  <c r="O9"/>
  <c r="L8"/>
  <c r="L10"/>
  <c r="E20"/>
  <c r="L14"/>
  <c r="L15"/>
  <c r="M15" s="1"/>
  <c r="L11"/>
  <c r="M11" s="1"/>
  <c r="L16"/>
  <c r="L12"/>
  <c r="L13"/>
  <c r="M13" s="1"/>
  <c r="K36" l="1"/>
  <c r="L36" s="1"/>
  <c r="M36" s="1"/>
  <c r="I36" s="1"/>
  <c r="K7" i="3"/>
  <c r="I8"/>
  <c r="O15" i="1"/>
  <c r="M10"/>
  <c r="O10"/>
  <c r="O11"/>
  <c r="M16"/>
  <c r="O16"/>
  <c r="M12"/>
  <c r="O12"/>
  <c r="M14"/>
  <c r="O14"/>
  <c r="O13"/>
  <c r="M8"/>
  <c r="O8"/>
  <c r="M37" l="1"/>
  <c r="I37" s="1"/>
  <c r="K37"/>
  <c r="L37" s="1"/>
  <c r="K8" i="3"/>
  <c r="I9"/>
  <c r="O20" i="1"/>
  <c r="H23" s="1"/>
  <c r="M38" l="1"/>
  <c r="I38" s="1"/>
  <c r="K38"/>
  <c r="L38" s="1"/>
  <c r="K9" i="3"/>
  <c r="I10"/>
  <c r="K39" i="1" l="1"/>
  <c r="L39" s="1"/>
  <c r="M39" s="1"/>
  <c r="I39" s="1"/>
  <c r="I11" i="3"/>
  <c r="K10"/>
  <c r="K40" i="1" l="1"/>
  <c r="L40" s="1"/>
  <c r="M40" s="1"/>
  <c r="I40" s="1"/>
  <c r="I12" i="3"/>
  <c r="K11"/>
  <c r="M41" i="1" l="1"/>
  <c r="I41" s="1"/>
  <c r="K41"/>
  <c r="L41" s="1"/>
  <c r="I13" i="3"/>
  <c r="K12"/>
  <c r="M42" i="1" l="1"/>
  <c r="I42" s="1"/>
  <c r="K42"/>
  <c r="L42" s="1"/>
  <c r="I14" i="3"/>
  <c r="K13"/>
  <c r="K43" i="1" l="1"/>
  <c r="L43" s="1"/>
  <c r="M43" s="1"/>
  <c r="I43" s="1"/>
  <c r="I15" i="3"/>
  <c r="K14"/>
  <c r="K44" i="1" l="1"/>
  <c r="L44" s="1"/>
  <c r="M44" s="1"/>
  <c r="I44" s="1"/>
  <c r="I16" i="3"/>
  <c r="K15"/>
  <c r="M45" i="1" l="1"/>
  <c r="I45" s="1"/>
  <c r="K45"/>
  <c r="L45" s="1"/>
  <c r="I17" i="3"/>
  <c r="K16"/>
  <c r="M46" i="1" l="1"/>
  <c r="I46" s="1"/>
  <c r="K46"/>
  <c r="L46" s="1"/>
  <c r="I18" i="3"/>
  <c r="K17"/>
  <c r="K47" i="1" l="1"/>
  <c r="L47" s="1"/>
  <c r="M47" s="1"/>
  <c r="I47" s="1"/>
  <c r="I19" i="3"/>
  <c r="K18"/>
  <c r="K48" i="1" l="1"/>
  <c r="L48" s="1"/>
  <c r="M48" s="1"/>
  <c r="I48" s="1"/>
  <c r="I20" i="3"/>
  <c r="K19"/>
  <c r="M49" i="1" l="1"/>
  <c r="I49" s="1"/>
  <c r="K49"/>
  <c r="L49" s="1"/>
  <c r="I21" i="3"/>
  <c r="K20"/>
  <c r="M50" i="1" l="1"/>
  <c r="I50" s="1"/>
  <c r="K50"/>
  <c r="L50" s="1"/>
  <c r="I22" i="3"/>
  <c r="K21"/>
  <c r="K51" i="1" l="1"/>
  <c r="L51" s="1"/>
  <c r="M51" s="1"/>
  <c r="I51" s="1"/>
  <c r="I23" i="3"/>
  <c r="K22"/>
  <c r="K52" i="1" l="1"/>
  <c r="L52" s="1"/>
  <c r="M52" s="1"/>
  <c r="I52" s="1"/>
  <c r="I24" i="3"/>
  <c r="K23"/>
  <c r="M53" i="1" l="1"/>
  <c r="I53" s="1"/>
  <c r="K53"/>
  <c r="L53" s="1"/>
  <c r="I25" i="3"/>
  <c r="K24"/>
  <c r="K54" i="1" l="1"/>
  <c r="L54" s="1"/>
  <c r="M54" s="1"/>
  <c r="I54" s="1"/>
  <c r="I26" i="3"/>
  <c r="K25"/>
  <c r="K55" i="1" l="1"/>
  <c r="L55" s="1"/>
  <c r="M55" s="1"/>
  <c r="I55" s="1"/>
  <c r="I27" i="3"/>
  <c r="K26"/>
  <c r="K56" i="1" l="1"/>
  <c r="L56" s="1"/>
  <c r="M56" s="1"/>
  <c r="I56" s="1"/>
  <c r="I28" i="3"/>
  <c r="K27"/>
  <c r="M57" i="1" l="1"/>
  <c r="I57" s="1"/>
  <c r="K57"/>
  <c r="L57" s="1"/>
  <c r="I29" i="3"/>
  <c r="K28"/>
  <c r="K58" i="1" l="1"/>
  <c r="L58" s="1"/>
  <c r="M58" s="1"/>
  <c r="I58" s="1"/>
  <c r="I30" i="3"/>
  <c r="K29"/>
  <c r="K59" i="1" l="1"/>
  <c r="L59" s="1"/>
  <c r="M59" s="1"/>
  <c r="I59" s="1"/>
  <c r="I31" i="3"/>
  <c r="K30"/>
  <c r="K60" i="1" l="1"/>
  <c r="L60" s="1"/>
  <c r="M60" s="1"/>
  <c r="I60" s="1"/>
  <c r="I32" i="3"/>
  <c r="K31"/>
  <c r="M61" i="1" l="1"/>
  <c r="I61" s="1"/>
  <c r="K61"/>
  <c r="L61" s="1"/>
  <c r="I33" i="3"/>
  <c r="K32"/>
  <c r="M62" i="1" l="1"/>
  <c r="I62" s="1"/>
  <c r="K62"/>
  <c r="L62" s="1"/>
  <c r="I34" i="3"/>
  <c r="K33"/>
  <c r="K63" i="1" l="1"/>
  <c r="L63" s="1"/>
  <c r="M63" s="1"/>
  <c r="I63" s="1"/>
  <c r="I35" i="3"/>
  <c r="K34"/>
  <c r="K64" i="1" l="1"/>
  <c r="L64" s="1"/>
  <c r="M64" s="1"/>
  <c r="I64" s="1"/>
  <c r="I36" i="3"/>
  <c r="K35"/>
  <c r="M65" i="1" l="1"/>
  <c r="I65" s="1"/>
  <c r="K65"/>
  <c r="L65" s="1"/>
  <c r="I37" i="3"/>
  <c r="K36"/>
  <c r="M66" i="1" l="1"/>
  <c r="I66" s="1"/>
  <c r="K66"/>
  <c r="L66" s="1"/>
  <c r="I38" i="3"/>
  <c r="K38" s="1"/>
  <c r="K37"/>
  <c r="K67" i="1" l="1"/>
  <c r="L67" s="1"/>
  <c r="M67" s="1"/>
  <c r="I67" s="1"/>
  <c r="K68" l="1"/>
  <c r="L68" s="1"/>
  <c r="M68" s="1"/>
  <c r="I68" s="1"/>
  <c r="K69" l="1"/>
  <c r="L69" s="1"/>
  <c r="M69" s="1"/>
  <c r="I69" s="1"/>
  <c r="M70" l="1"/>
  <c r="I70" s="1"/>
  <c r="K70"/>
  <c r="L70" s="1"/>
  <c r="K71" l="1"/>
  <c r="L71" s="1"/>
  <c r="M71" s="1"/>
  <c r="I71" s="1"/>
</calcChain>
</file>

<file path=xl/sharedStrings.xml><?xml version="1.0" encoding="utf-8"?>
<sst xmlns="http://schemas.openxmlformats.org/spreadsheetml/2006/main" count="47" uniqueCount="31">
  <si>
    <t>NPV AND IRR</t>
  </si>
  <si>
    <t>INFLOWS</t>
  </si>
  <si>
    <t>TIME</t>
  </si>
  <si>
    <t>OUTFLOWS</t>
  </si>
  <si>
    <t>AMOUNT</t>
  </si>
  <si>
    <t>DF</t>
  </si>
  <si>
    <t>INT</t>
  </si>
  <si>
    <t>PV</t>
  </si>
  <si>
    <t>RHO</t>
  </si>
  <si>
    <t>COMPARING PROJECTS</t>
  </si>
  <si>
    <t>PROJECT A</t>
  </si>
  <si>
    <t>OUTGO</t>
  </si>
  <si>
    <t>INFLOW</t>
  </si>
  <si>
    <t>PVC OUTFLOW</t>
  </si>
  <si>
    <t>PVC INFLOW</t>
  </si>
  <si>
    <t>NPVA</t>
  </si>
  <si>
    <t>NPVB</t>
  </si>
  <si>
    <t>DPP AND PAYBACK PERIOD</t>
  </si>
  <si>
    <t>OUTFLOES</t>
  </si>
  <si>
    <t>PV OUT</t>
  </si>
  <si>
    <t>PV INFL</t>
  </si>
  <si>
    <t>DIFF</t>
  </si>
  <si>
    <t>IN THIS QUESTION LAST COLUMN OF DIFF IS JUST DIFF BETWEEN CUMMULATIVE PVS OF INFLOWS AND OUTFKLOWS</t>
  </si>
  <si>
    <t>ACC PROFITS</t>
  </si>
  <si>
    <t>WATCHJ VIDEO IF NOT CLEAR</t>
  </si>
  <si>
    <t>LOAN = 80000</t>
  </si>
  <si>
    <t>LOAN</t>
  </si>
  <si>
    <t>PREMUIN</t>
  </si>
  <si>
    <t>IC</t>
  </si>
  <si>
    <t>CC</t>
  </si>
  <si>
    <t>CAPIATKLA REEPAI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</si>
</sst>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lineChart>
        <c:grouping val="standard"/>
        <c:ser>
          <c:idx val="0"/>
          <c:order val="0"/>
          <c:tx>
            <c:strRef>
              <c:f>'12.2'!$E$21</c:f>
              <c:strCache>
                <c:ptCount val="1"/>
                <c:pt idx="0">
                  <c:v>NPVA</c:v>
                </c:pt>
              </c:strCache>
            </c:strRef>
          </c:tx>
          <c:cat>
            <c:numRef>
              <c:f>'12.2'!$D$22:$D$172</c:f>
              <c:numCache>
                <c:formatCode>General</c:formatCode>
                <c:ptCount val="15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9.0000000000000011E-3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1.3000000000000001E-2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1.8000000000000002E-2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2.6000000000000002E-2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3.6000000000000004E-2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4.3000000000000003E-2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5.1000000000000004E-2</c:v>
                </c:pt>
                <c:pt idx="52">
                  <c:v>5.2000000000000005E-2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5.9000000000000004E-2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7.1000000000000008E-2</c:v>
                </c:pt>
                <c:pt idx="72">
                  <c:v>7.2000000000000008E-2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8.6000000000000007E-2</c:v>
                </c:pt>
                <c:pt idx="87">
                  <c:v>8.7000000000000008E-2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0.10200000000000001</c:v>
                </c:pt>
                <c:pt idx="103">
                  <c:v>0.10300000000000001</c:v>
                </c:pt>
                <c:pt idx="104">
                  <c:v>0.10400000000000001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0.11800000000000001</c:v>
                </c:pt>
                <c:pt idx="119">
                  <c:v>0.11900000000000001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0.14100000000000001</c:v>
                </c:pt>
                <c:pt idx="142">
                  <c:v>0.14200000000000002</c:v>
                </c:pt>
                <c:pt idx="143">
                  <c:v>0.14300000000000002</c:v>
                </c:pt>
                <c:pt idx="144">
                  <c:v>0.14400000000000002</c:v>
                </c:pt>
                <c:pt idx="145">
                  <c:v>0.14500000000000002</c:v>
                </c:pt>
                <c:pt idx="146">
                  <c:v>0.14600000000000002</c:v>
                </c:pt>
                <c:pt idx="147">
                  <c:v>0.14700000000000002</c:v>
                </c:pt>
                <c:pt idx="148">
                  <c:v>0.14800000000000002</c:v>
                </c:pt>
                <c:pt idx="149">
                  <c:v>0.14899999999999999</c:v>
                </c:pt>
                <c:pt idx="150">
                  <c:v>0.15</c:v>
                </c:pt>
              </c:numCache>
            </c:numRef>
          </c:cat>
          <c:val>
            <c:numRef>
              <c:f>'12.2'!$E$22:$E$172</c:f>
              <c:numCache>
                <c:formatCode>General</c:formatCode>
                <c:ptCount val="151"/>
                <c:pt idx="0">
                  <c:v>600000</c:v>
                </c:pt>
                <c:pt idx="1">
                  <c:v>593616.21643641335</c:v>
                </c:pt>
                <c:pt idx="2">
                  <c:v>587264.73198095104</c:v>
                </c:pt>
                <c:pt idx="3">
                  <c:v>580945.34708275436</c:v>
                </c:pt>
                <c:pt idx="4">
                  <c:v>574657.86364276544</c:v>
                </c:pt>
                <c:pt idx="5">
                  <c:v>568402.08500162093</c:v>
                </c:pt>
                <c:pt idx="6">
                  <c:v>562177.81592762982</c:v>
                </c:pt>
                <c:pt idx="7">
                  <c:v>555984.8626048984</c:v>
                </c:pt>
                <c:pt idx="8">
                  <c:v>549823.03262153105</c:v>
                </c:pt>
                <c:pt idx="9">
                  <c:v>543692.13495797291</c:v>
                </c:pt>
                <c:pt idx="10">
                  <c:v>537591.97997543565</c:v>
                </c:pt>
                <c:pt idx="11">
                  <c:v>531522.37940445449</c:v>
                </c:pt>
                <c:pt idx="12">
                  <c:v>525483.14633353124</c:v>
                </c:pt>
                <c:pt idx="13">
                  <c:v>519474.09519790113</c:v>
                </c:pt>
                <c:pt idx="14">
                  <c:v>513495.04176839045</c:v>
                </c:pt>
                <c:pt idx="15">
                  <c:v>507545.80314039113</c:v>
                </c:pt>
                <c:pt idx="16">
                  <c:v>501626.19772291859</c:v>
                </c:pt>
                <c:pt idx="17">
                  <c:v>495736.04522779956</c:v>
                </c:pt>
                <c:pt idx="18">
                  <c:v>489875.16665892885</c:v>
                </c:pt>
                <c:pt idx="19">
                  <c:v>484043.38430165243</c:v>
                </c:pt>
                <c:pt idx="20">
                  <c:v>478240.52171223029</c:v>
                </c:pt>
                <c:pt idx="21">
                  <c:v>472466.40370740881</c:v>
                </c:pt>
                <c:pt idx="22">
                  <c:v>466720.85635407898</c:v>
                </c:pt>
                <c:pt idx="23">
                  <c:v>461003.70695904526</c:v>
                </c:pt>
                <c:pt idx="24">
                  <c:v>455314.78405886819</c:v>
                </c:pt>
                <c:pt idx="25">
                  <c:v>449653.91740982258</c:v>
                </c:pt>
                <c:pt idx="26">
                  <c:v>444020.9379779289</c:v>
                </c:pt>
                <c:pt idx="27">
                  <c:v>438415.6779290915</c:v>
                </c:pt>
                <c:pt idx="28">
                  <c:v>432837.97061931668</c:v>
                </c:pt>
                <c:pt idx="29">
                  <c:v>427287.65058502788</c:v>
                </c:pt>
                <c:pt idx="30">
                  <c:v>421764.55353346397</c:v>
                </c:pt>
                <c:pt idx="31">
                  <c:v>416268.51633317047</c:v>
                </c:pt>
                <c:pt idx="32">
                  <c:v>410799.37700457359</c:v>
                </c:pt>
                <c:pt idx="33">
                  <c:v>405356.97471064562</c:v>
                </c:pt>
                <c:pt idx="34">
                  <c:v>399941.14974764595</c:v>
                </c:pt>
                <c:pt idx="35">
                  <c:v>394551.74353596149</c:v>
                </c:pt>
                <c:pt idx="36">
                  <c:v>389188.59861101396</c:v>
                </c:pt>
                <c:pt idx="37">
                  <c:v>383851.55861426517</c:v>
                </c:pt>
                <c:pt idx="38">
                  <c:v>378540.46828428959</c:v>
                </c:pt>
                <c:pt idx="39">
                  <c:v>373255.17344794259</c:v>
                </c:pt>
                <c:pt idx="40">
                  <c:v>367995.52101159468</c:v>
                </c:pt>
                <c:pt idx="41">
                  <c:v>362761.35895246104</c:v>
                </c:pt>
                <c:pt idx="42">
                  <c:v>357552.53630999057</c:v>
                </c:pt>
                <c:pt idx="43">
                  <c:v>352368.90317735285</c:v>
                </c:pt>
                <c:pt idx="44">
                  <c:v>347210.31069298182</c:v>
                </c:pt>
                <c:pt idx="45">
                  <c:v>342076.61103221867</c:v>
                </c:pt>
                <c:pt idx="46">
                  <c:v>336967.65739900572</c:v>
                </c:pt>
                <c:pt idx="47">
                  <c:v>331883.30401767767</c:v>
                </c:pt>
                <c:pt idx="48">
                  <c:v>326823.4061248058</c:v>
                </c:pt>
                <c:pt idx="49">
                  <c:v>321787.81996113807</c:v>
                </c:pt>
                <c:pt idx="50">
                  <c:v>316776.40276358719</c:v>
                </c:pt>
                <c:pt idx="51">
                  <c:v>311789.01275731344</c:v>
                </c:pt>
                <c:pt idx="52">
                  <c:v>306825.50914786104</c:v>
                </c:pt>
                <c:pt idx="53">
                  <c:v>301885.75211337628</c:v>
                </c:pt>
                <c:pt idx="54">
                  <c:v>296969.60279688798</c:v>
                </c:pt>
                <c:pt idx="55">
                  <c:v>292076.92329866299</c:v>
                </c:pt>
                <c:pt idx="56">
                  <c:v>287207.57666862453</c:v>
                </c:pt>
                <c:pt idx="57">
                  <c:v>282361.42689884244</c:v>
                </c:pt>
                <c:pt idx="58">
                  <c:v>277538.33891608682</c:v>
                </c:pt>
                <c:pt idx="59">
                  <c:v>272738.17857445125</c:v>
                </c:pt>
                <c:pt idx="60">
                  <c:v>267960.81264804001</c:v>
                </c:pt>
                <c:pt idx="61">
                  <c:v>263206.10882372013</c:v>
                </c:pt>
                <c:pt idx="62">
                  <c:v>258473.93569393642</c:v>
                </c:pt>
                <c:pt idx="63">
                  <c:v>253764.16274959571</c:v>
                </c:pt>
                <c:pt idx="64">
                  <c:v>249076.66037300578</c:v>
                </c:pt>
                <c:pt idx="65">
                  <c:v>244411.2998308877</c:v>
                </c:pt>
                <c:pt idx="66">
                  <c:v>239767.95326743345</c:v>
                </c:pt>
                <c:pt idx="67">
                  <c:v>235146.4936974477</c:v>
                </c:pt>
                <c:pt idx="68">
                  <c:v>230546.79499952495</c:v>
                </c:pt>
                <c:pt idx="69">
                  <c:v>225968.73190931068</c:v>
                </c:pt>
                <c:pt idx="70">
                  <c:v>221412.18001280096</c:v>
                </c:pt>
                <c:pt idx="71">
                  <c:v>216877.01573971822</c:v>
                </c:pt>
                <c:pt idx="72">
                  <c:v>212363.11635693023</c:v>
                </c:pt>
                <c:pt idx="73">
                  <c:v>207870.35996194324</c:v>
                </c:pt>
                <c:pt idx="74">
                  <c:v>203398.62547643157</c:v>
                </c:pt>
                <c:pt idx="75">
                  <c:v>198947.79263984994</c:v>
                </c:pt>
                <c:pt idx="76">
                  <c:v>194517.74200307205</c:v>
                </c:pt>
                <c:pt idx="77">
                  <c:v>190108.35492211324</c:v>
                </c:pt>
                <c:pt idx="78">
                  <c:v>185719.51355188666</c:v>
                </c:pt>
                <c:pt idx="79">
                  <c:v>181351.10084002605</c:v>
                </c:pt>
                <c:pt idx="80">
                  <c:v>177003.00052075484</c:v>
                </c:pt>
                <c:pt idx="81">
                  <c:v>172675.09710881859</c:v>
                </c:pt>
                <c:pt idx="82">
                  <c:v>168367.275893457</c:v>
                </c:pt>
                <c:pt idx="83">
                  <c:v>164079.42293244111</c:v>
                </c:pt>
                <c:pt idx="84">
                  <c:v>159811.42504615127</c:v>
                </c:pt>
                <c:pt idx="85">
                  <c:v>155563.1698117184</c:v>
                </c:pt>
                <c:pt idx="86">
                  <c:v>151334.54555720137</c:v>
                </c:pt>
                <c:pt idx="87">
                  <c:v>147125.44135583099</c:v>
                </c:pt>
                <c:pt idx="88">
                  <c:v>142935.74702028953</c:v>
                </c:pt>
                <c:pt idx="89">
                  <c:v>138765.35309704975</c:v>
                </c:pt>
                <c:pt idx="90">
                  <c:v>134614.15086075687</c:v>
                </c:pt>
                <c:pt idx="91">
                  <c:v>130482.03230866184</c:v>
                </c:pt>
                <c:pt idx="92">
                  <c:v>126368.89015510073</c:v>
                </c:pt>
                <c:pt idx="93">
                  <c:v>122274.61782602803</c:v>
                </c:pt>
                <c:pt idx="94">
                  <c:v>118199.10945358127</c:v>
                </c:pt>
                <c:pt idx="95">
                  <c:v>114142.25987071544</c:v>
                </c:pt>
                <c:pt idx="96">
                  <c:v>110103.96460585995</c:v>
                </c:pt>
                <c:pt idx="97">
                  <c:v>106084.11987764132</c:v>
                </c:pt>
                <c:pt idx="98">
                  <c:v>102082.62258963403</c:v>
                </c:pt>
                <c:pt idx="99">
                  <c:v>98099.370325172087</c:v>
                </c:pt>
                <c:pt idx="100">
                  <c:v>94134.261342190206</c:v>
                </c:pt>
                <c:pt idx="101">
                  <c:v>90187.194568123668</c:v>
                </c:pt>
                <c:pt idx="102">
                  <c:v>86258.069594836095</c:v>
                </c:pt>
                <c:pt idx="103">
                  <c:v>82346.786673606606</c:v>
                </c:pt>
                <c:pt idx="104">
                  <c:v>78453.246710145613</c:v>
                </c:pt>
                <c:pt idx="105">
                  <c:v>74577.351259663468</c:v>
                </c:pt>
                <c:pt idx="106">
                  <c:v>70719.002521972638</c:v>
                </c:pt>
                <c:pt idx="107">
                  <c:v>66878.103336640401</c:v>
                </c:pt>
                <c:pt idx="108">
                  <c:v>63054.557178173214</c:v>
                </c:pt>
                <c:pt idx="109">
                  <c:v>59248.268151251366</c:v>
                </c:pt>
                <c:pt idx="110">
                  <c:v>55459.140985993901</c:v>
                </c:pt>
                <c:pt idx="111">
                  <c:v>51687.081033274531</c:v>
                </c:pt>
                <c:pt idx="112">
                  <c:v>47931.994260065956</c:v>
                </c:pt>
                <c:pt idx="113">
                  <c:v>44193.787244836101</c:v>
                </c:pt>
                <c:pt idx="114">
                  <c:v>40472.367172968108</c:v>
                </c:pt>
                <c:pt idx="115">
                  <c:v>36767.641832235269</c:v>
                </c:pt>
                <c:pt idx="116">
                  <c:v>33079.519608298317</c:v>
                </c:pt>
                <c:pt idx="117">
                  <c:v>29407.90948025533</c:v>
                </c:pt>
                <c:pt idx="118">
                  <c:v>25752.721016216325</c:v>
                </c:pt>
                <c:pt idx="119">
                  <c:v>22113.86436892394</c:v>
                </c:pt>
                <c:pt idx="120">
                  <c:v>18491.25027140649</c:v>
                </c:pt>
                <c:pt idx="121">
                  <c:v>14884.790032668738</c:v>
                </c:pt>
                <c:pt idx="122">
                  <c:v>11294.395533418516</c:v>
                </c:pt>
                <c:pt idx="123">
                  <c:v>7719.9792218268849</c:v>
                </c:pt>
                <c:pt idx="124">
                  <c:v>4161.4541093327571</c:v>
                </c:pt>
                <c:pt idx="125">
                  <c:v>618.73376646940596</c:v>
                </c:pt>
                <c:pt idx="126">
                  <c:v>-2908.2676812661812</c:v>
                </c:pt>
                <c:pt idx="127">
                  <c:v>-6419.6355575111229</c:v>
                </c:pt>
                <c:pt idx="128">
                  <c:v>-9915.4546390981413</c:v>
                </c:pt>
                <c:pt idx="129">
                  <c:v>-13395.809160086326</c:v>
                </c:pt>
                <c:pt idx="130">
                  <c:v>-16860.7828157607</c:v>
                </c:pt>
                <c:pt idx="131">
                  <c:v>-20310.458766592434</c:v>
                </c:pt>
                <c:pt idx="132">
                  <c:v>-23744.919642167166</c:v>
                </c:pt>
                <c:pt idx="133">
                  <c:v>-27164.247545086313</c:v>
                </c:pt>
                <c:pt idx="134">
                  <c:v>-30568.524054829963</c:v>
                </c:pt>
                <c:pt idx="135">
                  <c:v>-33957.83023159462</c:v>
                </c:pt>
                <c:pt idx="136">
                  <c:v>-37332.246620088583</c:v>
                </c:pt>
                <c:pt idx="137">
                  <c:v>-40691.853253304493</c:v>
                </c:pt>
                <c:pt idx="138">
                  <c:v>-44036.729656262323</c:v>
                </c:pt>
                <c:pt idx="139">
                  <c:v>-47366.954849713948</c:v>
                </c:pt>
                <c:pt idx="140">
                  <c:v>-50682.607353820698</c:v>
                </c:pt>
                <c:pt idx="141">
                  <c:v>-53983.765191801358</c:v>
                </c:pt>
                <c:pt idx="142">
                  <c:v>-57270.505893552676</c:v>
                </c:pt>
                <c:pt idx="143">
                  <c:v>-60542.906499234028</c:v>
                </c:pt>
                <c:pt idx="144">
                  <c:v>-63801.043562826002</c:v>
                </c:pt>
                <c:pt idx="145">
                  <c:v>-67044.993155660108</c:v>
                </c:pt>
                <c:pt idx="146">
                  <c:v>-70274.830869919853</c:v>
                </c:pt>
                <c:pt idx="147">
                  <c:v>-73490.631822113879</c:v>
                </c:pt>
                <c:pt idx="148">
                  <c:v>-76692.470656514401</c:v>
                </c:pt>
                <c:pt idx="149">
                  <c:v>-79880.421548574464</c:v>
                </c:pt>
                <c:pt idx="150">
                  <c:v>-83054.558208320988</c:v>
                </c:pt>
              </c:numCache>
            </c:numRef>
          </c:val>
        </c:ser>
        <c:ser>
          <c:idx val="1"/>
          <c:order val="1"/>
          <c:tx>
            <c:strRef>
              <c:f>'12.2'!$F$21</c:f>
              <c:strCache>
                <c:ptCount val="1"/>
                <c:pt idx="0">
                  <c:v>NPVB</c:v>
                </c:pt>
              </c:strCache>
            </c:strRef>
          </c:tx>
          <c:cat>
            <c:numRef>
              <c:f>'12.2'!$D$22:$D$172</c:f>
              <c:numCache>
                <c:formatCode>General</c:formatCode>
                <c:ptCount val="15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9.0000000000000011E-3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1.3000000000000001E-2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1.8000000000000002E-2</c:v>
                </c:pt>
                <c:pt idx="19">
                  <c:v>1.9E-2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2.6000000000000002E-2</c:v>
                </c:pt>
                <c:pt idx="27">
                  <c:v>2.7E-2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0.03</c:v>
                </c:pt>
                <c:pt idx="31">
                  <c:v>3.1E-2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3.5000000000000003E-2</c:v>
                </c:pt>
                <c:pt idx="36">
                  <c:v>3.6000000000000004E-2</c:v>
                </c:pt>
                <c:pt idx="37">
                  <c:v>3.6999999999999998E-2</c:v>
                </c:pt>
                <c:pt idx="38">
                  <c:v>3.7999999999999999E-2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4.3000000000000003E-2</c:v>
                </c:pt>
                <c:pt idx="44">
                  <c:v>4.3999999999999997E-2</c:v>
                </c:pt>
                <c:pt idx="45">
                  <c:v>4.4999999999999998E-2</c:v>
                </c:pt>
                <c:pt idx="46">
                  <c:v>4.5999999999999999E-2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5.1000000000000004E-2</c:v>
                </c:pt>
                <c:pt idx="52">
                  <c:v>5.2000000000000005E-2</c:v>
                </c:pt>
                <c:pt idx="53">
                  <c:v>5.2999999999999999E-2</c:v>
                </c:pt>
                <c:pt idx="54">
                  <c:v>5.3999999999999999E-2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5.9000000000000004E-2</c:v>
                </c:pt>
                <c:pt idx="60">
                  <c:v>0.06</c:v>
                </c:pt>
                <c:pt idx="61">
                  <c:v>6.0999999999999999E-2</c:v>
                </c:pt>
                <c:pt idx="62">
                  <c:v>6.2E-2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7.0000000000000007E-2</c:v>
                </c:pt>
                <c:pt idx="71">
                  <c:v>7.1000000000000008E-2</c:v>
                </c:pt>
                <c:pt idx="72">
                  <c:v>7.2000000000000008E-2</c:v>
                </c:pt>
                <c:pt idx="73">
                  <c:v>7.2999999999999995E-2</c:v>
                </c:pt>
                <c:pt idx="74">
                  <c:v>7.3999999999999996E-2</c:v>
                </c:pt>
                <c:pt idx="75">
                  <c:v>7.4999999999999997E-2</c:v>
                </c:pt>
                <c:pt idx="76">
                  <c:v>7.5999999999999998E-2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8.6000000000000007E-2</c:v>
                </c:pt>
                <c:pt idx="87">
                  <c:v>8.7000000000000008E-2</c:v>
                </c:pt>
                <c:pt idx="88">
                  <c:v>8.7999999999999995E-2</c:v>
                </c:pt>
                <c:pt idx="89">
                  <c:v>8.8999999999999996E-2</c:v>
                </c:pt>
                <c:pt idx="90">
                  <c:v>0.09</c:v>
                </c:pt>
                <c:pt idx="91">
                  <c:v>9.0999999999999998E-2</c:v>
                </c:pt>
                <c:pt idx="92">
                  <c:v>9.1999999999999998E-2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0.10200000000000001</c:v>
                </c:pt>
                <c:pt idx="103">
                  <c:v>0.10300000000000001</c:v>
                </c:pt>
                <c:pt idx="104">
                  <c:v>0.10400000000000001</c:v>
                </c:pt>
                <c:pt idx="105">
                  <c:v>0.105</c:v>
                </c:pt>
                <c:pt idx="106">
                  <c:v>0.106</c:v>
                </c:pt>
                <c:pt idx="107">
                  <c:v>0.107</c:v>
                </c:pt>
                <c:pt idx="108">
                  <c:v>0.108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0.11800000000000001</c:v>
                </c:pt>
                <c:pt idx="119">
                  <c:v>0.11900000000000001</c:v>
                </c:pt>
                <c:pt idx="120">
                  <c:v>0.12</c:v>
                </c:pt>
                <c:pt idx="121">
                  <c:v>0.121</c:v>
                </c:pt>
                <c:pt idx="122">
                  <c:v>0.122</c:v>
                </c:pt>
                <c:pt idx="123">
                  <c:v>0.123</c:v>
                </c:pt>
                <c:pt idx="124">
                  <c:v>0.124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0.14000000000000001</c:v>
                </c:pt>
                <c:pt idx="141">
                  <c:v>0.14100000000000001</c:v>
                </c:pt>
                <c:pt idx="142">
                  <c:v>0.14200000000000002</c:v>
                </c:pt>
                <c:pt idx="143">
                  <c:v>0.14300000000000002</c:v>
                </c:pt>
                <c:pt idx="144">
                  <c:v>0.14400000000000002</c:v>
                </c:pt>
                <c:pt idx="145">
                  <c:v>0.14500000000000002</c:v>
                </c:pt>
                <c:pt idx="146">
                  <c:v>0.14600000000000002</c:v>
                </c:pt>
                <c:pt idx="147">
                  <c:v>0.14700000000000002</c:v>
                </c:pt>
                <c:pt idx="148">
                  <c:v>0.14800000000000002</c:v>
                </c:pt>
                <c:pt idx="149">
                  <c:v>0.14899999999999999</c:v>
                </c:pt>
                <c:pt idx="150">
                  <c:v>0.15</c:v>
                </c:pt>
              </c:numCache>
            </c:numRef>
          </c:cat>
          <c:val>
            <c:numRef>
              <c:f>'12.2'!$F$22:$F$172</c:f>
              <c:numCache>
                <c:formatCode>General</c:formatCode>
                <c:ptCount val="151"/>
                <c:pt idx="0">
                  <c:v>300000</c:v>
                </c:pt>
                <c:pt idx="1">
                  <c:v>297006.86146155919</c:v>
                </c:pt>
                <c:pt idx="2">
                  <c:v>294027.39188430947</c:v>
                </c:pt>
                <c:pt idx="3">
                  <c:v>291061.51075487916</c:v>
                </c:pt>
                <c:pt idx="4">
                  <c:v>288109.13812883076</c:v>
                </c:pt>
                <c:pt idx="5">
                  <c:v>285170.19462601672</c:v>
                </c:pt>
                <c:pt idx="6">
                  <c:v>282244.60142596549</c:v>
                </c:pt>
                <c:pt idx="7">
                  <c:v>279332.28026332182</c:v>
                </c:pt>
                <c:pt idx="8">
                  <c:v>276433.15342331846</c:v>
                </c:pt>
                <c:pt idx="9">
                  <c:v>273547.14373729972</c:v>
                </c:pt>
                <c:pt idx="10">
                  <c:v>270674.17457827646</c:v>
                </c:pt>
                <c:pt idx="11">
                  <c:v>267814.16985653131</c:v>
                </c:pt>
                <c:pt idx="12">
                  <c:v>264967.0540152553</c:v>
                </c:pt>
                <c:pt idx="13">
                  <c:v>262132.7520262333</c:v>
                </c:pt>
                <c:pt idx="14">
                  <c:v>259311.18938555988</c:v>
                </c:pt>
                <c:pt idx="15">
                  <c:v>256502.29210940463</c:v>
                </c:pt>
                <c:pt idx="16">
                  <c:v>253705.9867298046</c:v>
                </c:pt>
                <c:pt idx="17">
                  <c:v>250922.20029050796</c:v>
                </c:pt>
                <c:pt idx="18">
                  <c:v>248150.86034284218</c:v>
                </c:pt>
                <c:pt idx="19">
                  <c:v>245391.89494163322</c:v>
                </c:pt>
                <c:pt idx="20">
                  <c:v>242645.23264114989</c:v>
                </c:pt>
                <c:pt idx="21">
                  <c:v>239910.8024910946</c:v>
                </c:pt>
                <c:pt idx="22">
                  <c:v>237188.53403262305</c:v>
                </c:pt>
                <c:pt idx="23">
                  <c:v>234478.35729440791</c:v>
                </c:pt>
                <c:pt idx="24">
                  <c:v>231780.20278872852</c:v>
                </c:pt>
                <c:pt idx="25">
                  <c:v>229094.00150760703</c:v>
                </c:pt>
                <c:pt idx="26">
                  <c:v>226419.68491896836</c:v>
                </c:pt>
                <c:pt idx="27">
                  <c:v>223757.18496284564</c:v>
                </c:pt>
                <c:pt idx="28">
                  <c:v>221106.4340476096</c:v>
                </c:pt>
                <c:pt idx="29">
                  <c:v>218467.36504624179</c:v>
                </c:pt>
                <c:pt idx="30">
                  <c:v>215839.91129263269</c:v>
                </c:pt>
                <c:pt idx="31">
                  <c:v>213224.00657792069</c:v>
                </c:pt>
                <c:pt idx="32">
                  <c:v>210619.58514685632</c:v>
                </c:pt>
                <c:pt idx="33">
                  <c:v>208026.58169420838</c:v>
                </c:pt>
                <c:pt idx="34">
                  <c:v>205444.9313611922</c:v>
                </c:pt>
                <c:pt idx="35">
                  <c:v>202874.56973193918</c:v>
                </c:pt>
                <c:pt idx="36">
                  <c:v>200315.43282999043</c:v>
                </c:pt>
                <c:pt idx="37">
                  <c:v>197767.45711482811</c:v>
                </c:pt>
                <c:pt idx="38">
                  <c:v>195230.5794784312</c:v>
                </c:pt>
                <c:pt idx="39">
                  <c:v>192704.73724187093</c:v>
                </c:pt>
                <c:pt idx="40">
                  <c:v>190189.86815192504</c:v>
                </c:pt>
                <c:pt idx="41">
                  <c:v>187685.91037773402</c:v>
                </c:pt>
                <c:pt idx="42">
                  <c:v>185192.80250747735</c:v>
                </c:pt>
                <c:pt idx="43">
                  <c:v>182710.48354508728</c:v>
                </c:pt>
                <c:pt idx="44">
                  <c:v>180238.89290698382</c:v>
                </c:pt>
                <c:pt idx="45">
                  <c:v>177777.97041884842</c:v>
                </c:pt>
                <c:pt idx="46">
                  <c:v>175327.65631241474</c:v>
                </c:pt>
                <c:pt idx="47">
                  <c:v>172887.89122229948</c:v>
                </c:pt>
                <c:pt idx="48">
                  <c:v>170458.61618285128</c:v>
                </c:pt>
                <c:pt idx="49">
                  <c:v>168039.77262503537</c:v>
                </c:pt>
                <c:pt idx="50">
                  <c:v>165631.30237333948</c:v>
                </c:pt>
                <c:pt idx="51">
                  <c:v>163233.14764271284</c:v>
                </c:pt>
                <c:pt idx="52">
                  <c:v>160845.25103552517</c:v>
                </c:pt>
                <c:pt idx="53">
                  <c:v>158467.55553856128</c:v>
                </c:pt>
                <c:pt idx="54">
                  <c:v>156100.00452003244</c:v>
                </c:pt>
                <c:pt idx="55">
                  <c:v>153742.54172662366</c:v>
                </c:pt>
                <c:pt idx="56">
                  <c:v>151395.11128055683</c:v>
                </c:pt>
                <c:pt idx="57">
                  <c:v>149057.65767669008</c:v>
                </c:pt>
                <c:pt idx="58">
                  <c:v>146730.12577963358</c:v>
                </c:pt>
                <c:pt idx="59">
                  <c:v>144412.46082089638</c:v>
                </c:pt>
                <c:pt idx="60">
                  <c:v>142104.6083960548</c:v>
                </c:pt>
                <c:pt idx="61">
                  <c:v>139806.51446194889</c:v>
                </c:pt>
                <c:pt idx="62">
                  <c:v>137518.12533389824</c:v>
                </c:pt>
                <c:pt idx="63">
                  <c:v>135239.38768294916</c:v>
                </c:pt>
                <c:pt idx="64">
                  <c:v>132970.24853313775</c:v>
                </c:pt>
                <c:pt idx="65">
                  <c:v>130710.65525878521</c:v>
                </c:pt>
                <c:pt idx="66">
                  <c:v>128460.5555818076</c:v>
                </c:pt>
                <c:pt idx="67">
                  <c:v>126219.89756905896</c:v>
                </c:pt>
                <c:pt idx="68">
                  <c:v>123988.6296296869</c:v>
                </c:pt>
                <c:pt idx="69">
                  <c:v>121766.70051252138</c:v>
                </c:pt>
                <c:pt idx="70">
                  <c:v>119554.05930347664</c:v>
                </c:pt>
                <c:pt idx="71">
                  <c:v>117350.65542298436</c:v>
                </c:pt>
                <c:pt idx="72">
                  <c:v>115156.43862344068</c:v>
                </c:pt>
                <c:pt idx="73">
                  <c:v>112971.35898668345</c:v>
                </c:pt>
                <c:pt idx="74">
                  <c:v>110795.3669214828</c:v>
                </c:pt>
                <c:pt idx="75">
                  <c:v>108628.4131610614</c:v>
                </c:pt>
                <c:pt idx="76">
                  <c:v>106470.4487606295</c:v>
                </c:pt>
                <c:pt idx="77">
                  <c:v>104321.42509494616</c:v>
                </c:pt>
                <c:pt idx="78">
                  <c:v>102181.29385589685</c:v>
                </c:pt>
                <c:pt idx="79">
                  <c:v>100050.00705009702</c:v>
                </c:pt>
                <c:pt idx="80">
                  <c:v>97927.516996510414</c:v>
                </c:pt>
                <c:pt idx="81">
                  <c:v>95813.776324093269</c:v>
                </c:pt>
                <c:pt idx="82">
                  <c:v>93708.737969453665</c:v>
                </c:pt>
                <c:pt idx="83">
                  <c:v>91612.355174536409</c:v>
                </c:pt>
                <c:pt idx="84">
                  <c:v>89524.581484321068</c:v>
                </c:pt>
                <c:pt idx="85">
                  <c:v>87445.370744546759</c:v>
                </c:pt>
                <c:pt idx="86">
                  <c:v>85374.677099449429</c:v>
                </c:pt>
                <c:pt idx="87">
                  <c:v>83312.454989524878</c:v>
                </c:pt>
                <c:pt idx="88">
                  <c:v>81258.659149304134</c:v>
                </c:pt>
                <c:pt idx="89">
                  <c:v>79213.244605155429</c:v>
                </c:pt>
                <c:pt idx="90">
                  <c:v>77176.166673095897</c:v>
                </c:pt>
                <c:pt idx="91">
                  <c:v>75147.380956631241</c:v>
                </c:pt>
                <c:pt idx="92">
                  <c:v>73126.84334460512</c:v>
                </c:pt>
                <c:pt idx="93">
                  <c:v>71114.510009073972</c:v>
                </c:pt>
                <c:pt idx="94">
                  <c:v>69110.337403192694</c:v>
                </c:pt>
                <c:pt idx="95">
                  <c:v>67114.282259126165</c:v>
                </c:pt>
                <c:pt idx="96">
                  <c:v>65126.301585970119</c:v>
                </c:pt>
                <c:pt idx="97">
                  <c:v>63146.352667697684</c:v>
                </c:pt>
                <c:pt idx="98">
                  <c:v>61174.393061114708</c:v>
                </c:pt>
                <c:pt idx="99">
                  <c:v>59210.380593840811</c:v>
                </c:pt>
                <c:pt idx="100">
                  <c:v>57254.273362300264</c:v>
                </c:pt>
                <c:pt idx="101">
                  <c:v>55306.029729734633</c:v>
                </c:pt>
                <c:pt idx="102">
                  <c:v>53365.608324229084</c:v>
                </c:pt>
                <c:pt idx="103">
                  <c:v>51432.9680367572</c:v>
                </c:pt>
                <c:pt idx="104">
                  <c:v>49508.068019240316</c:v>
                </c:pt>
                <c:pt idx="105">
                  <c:v>47590.867682625896</c:v>
                </c:pt>
                <c:pt idx="106">
                  <c:v>45681.326694977302</c:v>
                </c:pt>
                <c:pt idx="107">
                  <c:v>43779.404979586172</c:v>
                </c:pt>
                <c:pt idx="108">
                  <c:v>41885.06271309268</c:v>
                </c:pt>
                <c:pt idx="109">
                  <c:v>39998.260323629242</c:v>
                </c:pt>
                <c:pt idx="110">
                  <c:v>38118.958488972305</c:v>
                </c:pt>
                <c:pt idx="111">
                  <c:v>36247.118134717246</c:v>
                </c:pt>
                <c:pt idx="112">
                  <c:v>34382.700432459991</c:v>
                </c:pt>
                <c:pt idx="113">
                  <c:v>32525.666798001876</c:v>
                </c:pt>
                <c:pt idx="114">
                  <c:v>30675.978889562844</c:v>
                </c:pt>
                <c:pt idx="115">
                  <c:v>28833.598606014239</c:v>
                </c:pt>
                <c:pt idx="116">
                  <c:v>26998.488085121789</c:v>
                </c:pt>
                <c:pt idx="117">
                  <c:v>25170.609701808738</c:v>
                </c:pt>
                <c:pt idx="118">
                  <c:v>23349.926066426364</c:v>
                </c:pt>
                <c:pt idx="119">
                  <c:v>21536.400023046073</c:v>
                </c:pt>
                <c:pt idx="120">
                  <c:v>19729.994647758293</c:v>
                </c:pt>
                <c:pt idx="121">
                  <c:v>17930.673246993465</c:v>
                </c:pt>
                <c:pt idx="122">
                  <c:v>16138.399355847891</c:v>
                </c:pt>
                <c:pt idx="123">
                  <c:v>14353.136736430606</c:v>
                </c:pt>
                <c:pt idx="124">
                  <c:v>12574.849376220933</c:v>
                </c:pt>
                <c:pt idx="125">
                  <c:v>10803.501486439593</c:v>
                </c:pt>
                <c:pt idx="126">
                  <c:v>9039.0575004321872</c:v>
                </c:pt>
                <c:pt idx="127">
                  <c:v>7281.4820720672578</c:v>
                </c:pt>
                <c:pt idx="128">
                  <c:v>5530.7400741492384</c:v>
                </c:pt>
                <c:pt idx="129">
                  <c:v>3786.7965968403005</c:v>
                </c:pt>
                <c:pt idx="130">
                  <c:v>2049.6169460971068</c:v>
                </c:pt>
                <c:pt idx="131">
                  <c:v>319.16664212055912</c:v>
                </c:pt>
                <c:pt idx="132">
                  <c:v>-1404.5885821808479</c:v>
                </c:pt>
                <c:pt idx="133">
                  <c:v>-3121.6827827168163</c:v>
                </c:pt>
                <c:pt idx="134">
                  <c:v>-4832.1498057305434</c:v>
                </c:pt>
                <c:pt idx="135">
                  <c:v>-6536.0232892962085</c:v>
                </c:pt>
                <c:pt idx="136">
                  <c:v>-8233.3366648087685</c:v>
                </c:pt>
                <c:pt idx="137">
                  <c:v>-9924.1231584598863</c:v>
                </c:pt>
                <c:pt idx="138">
                  <c:v>-11608.415792703381</c:v>
                </c:pt>
                <c:pt idx="139">
                  <c:v>-13286.247387707328</c:v>
                </c:pt>
                <c:pt idx="140">
                  <c:v>-14957.650562793664</c:v>
                </c:pt>
                <c:pt idx="141">
                  <c:v>-16622.657737868351</c:v>
                </c:pt>
                <c:pt idx="142">
                  <c:v>-18281.301134839683</c:v>
                </c:pt>
                <c:pt idx="143">
                  <c:v>-19933.612779024006</c:v>
                </c:pt>
                <c:pt idx="144">
                  <c:v>-21579.624500539205</c:v>
                </c:pt>
                <c:pt idx="145">
                  <c:v>-23219.367935689836</c:v>
                </c:pt>
                <c:pt idx="146">
                  <c:v>-24852.874528339744</c:v>
                </c:pt>
                <c:pt idx="147">
                  <c:v>-26480.175531273409</c:v>
                </c:pt>
                <c:pt idx="148">
                  <c:v>-28101.302007544822</c:v>
                </c:pt>
                <c:pt idx="149">
                  <c:v>-29716.284831818899</c:v>
                </c:pt>
                <c:pt idx="150">
                  <c:v>-31325.154691700969</c:v>
                </c:pt>
              </c:numCache>
            </c:numRef>
          </c:val>
        </c:ser>
        <c:marker val="1"/>
        <c:axId val="115366144"/>
        <c:axId val="115392512"/>
      </c:lineChart>
      <c:catAx>
        <c:axId val="115366144"/>
        <c:scaling>
          <c:orientation val="minMax"/>
        </c:scaling>
        <c:axPos val="b"/>
        <c:numFmt formatCode="General" sourceLinked="1"/>
        <c:tickLblPos val="nextTo"/>
        <c:crossAx val="115392512"/>
        <c:crosses val="autoZero"/>
        <c:auto val="1"/>
        <c:lblAlgn val="ctr"/>
        <c:lblOffset val="100"/>
      </c:catAx>
      <c:valAx>
        <c:axId val="115392512"/>
        <c:scaling>
          <c:orientation val="minMax"/>
        </c:scaling>
        <c:axPos val="l"/>
        <c:majorGridlines/>
        <c:numFmt formatCode="General" sourceLinked="1"/>
        <c:tickLblPos val="nextTo"/>
        <c:crossAx val="11536614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85</xdr:row>
      <xdr:rowOff>161925</xdr:rowOff>
    </xdr:from>
    <xdr:to>
      <xdr:col>14</xdr:col>
      <xdr:colOff>180975</xdr:colOff>
      <xdr:row>100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1"/>
  <sheetViews>
    <sheetView tabSelected="1" topLeftCell="A45" workbookViewId="0">
      <selection activeCell="I66" sqref="I66"/>
    </sheetView>
  </sheetViews>
  <sheetFormatPr defaultRowHeight="15"/>
  <cols>
    <col min="5" max="5" width="9.7109375" bestFit="1" customWidth="1"/>
    <col min="11" max="11" width="12" bestFit="1" customWidth="1"/>
  </cols>
  <sheetData>
    <row r="1" spans="1:15">
      <c r="A1" t="s">
        <v>0</v>
      </c>
    </row>
    <row r="3" spans="1:15">
      <c r="A3" t="s">
        <v>6</v>
      </c>
      <c r="B3">
        <v>0.17802451941502273</v>
      </c>
    </row>
    <row r="4" spans="1:15">
      <c r="A4" t="s">
        <v>8</v>
      </c>
      <c r="B4">
        <f>LN(1+B3)</f>
        <v>0.16383889945676955</v>
      </c>
    </row>
    <row r="5" spans="1:15">
      <c r="B5" t="s">
        <v>3</v>
      </c>
      <c r="J5" t="s">
        <v>1</v>
      </c>
    </row>
    <row r="6" spans="1:15">
      <c r="B6" t="s">
        <v>2</v>
      </c>
      <c r="C6" t="s">
        <v>4</v>
      </c>
      <c r="D6" t="s">
        <v>5</v>
      </c>
      <c r="E6" t="s">
        <v>7</v>
      </c>
      <c r="J6" t="s">
        <v>2</v>
      </c>
      <c r="K6" t="s">
        <v>4</v>
      </c>
      <c r="L6" t="s">
        <v>5</v>
      </c>
      <c r="M6" t="s">
        <v>7</v>
      </c>
    </row>
    <row r="7" spans="1:15">
      <c r="B7">
        <v>0</v>
      </c>
      <c r="C7">
        <v>20000</v>
      </c>
      <c r="D7">
        <f>((1+$B$3))^(-B7/12)</f>
        <v>1</v>
      </c>
      <c r="E7">
        <f>C7*D7</f>
        <v>20000</v>
      </c>
      <c r="J7">
        <v>0</v>
      </c>
    </row>
    <row r="8" spans="1:15">
      <c r="B8">
        <v>1</v>
      </c>
      <c r="C8">
        <v>3000</v>
      </c>
      <c r="D8">
        <f t="shared" ref="D8:D19" si="0">((1+$B$3))^(-B8/12)</f>
        <v>0.98643954114016896</v>
      </c>
      <c r="E8">
        <f t="shared" ref="E8:E19" si="1">C8*D8</f>
        <v>2959.3186234205068</v>
      </c>
      <c r="J8">
        <v>1</v>
      </c>
      <c r="K8">
        <v>9000</v>
      </c>
      <c r="L8">
        <f>EXP(-$B$4*J8)</f>
        <v>0.84887876569544984</v>
      </c>
      <c r="M8">
        <f>K8*L8</f>
        <v>7639.9088912590487</v>
      </c>
      <c r="N8">
        <f>K8*(1+$B$3)^-0.5</f>
        <v>8292.1155335252915</v>
      </c>
      <c r="O8">
        <f>N8*L8</f>
        <v>7039.0007991030161</v>
      </c>
    </row>
    <row r="9" spans="1:15">
      <c r="B9">
        <v>2</v>
      </c>
      <c r="C9">
        <v>3000</v>
      </c>
      <c r="D9">
        <f t="shared" si="0"/>
        <v>0.97306296832482697</v>
      </c>
      <c r="E9">
        <f t="shared" si="1"/>
        <v>2919.1889049744809</v>
      </c>
      <c r="J9">
        <v>2</v>
      </c>
      <c r="K9">
        <f>K8*1.04</f>
        <v>9360</v>
      </c>
      <c r="L9">
        <f t="shared" ref="L9:L16" si="2">EXP(-$B$4*J9)</f>
        <v>0.72059515884863046</v>
      </c>
      <c r="M9">
        <f t="shared" ref="M9:M16" si="3">K9*L9</f>
        <v>6744.7706868231808</v>
      </c>
      <c r="N9">
        <f t="shared" ref="N9:N16" si="4">K9*(1+$B$3)^-0.5</f>
        <v>8623.8001548663033</v>
      </c>
      <c r="O9">
        <f t="shared" ref="O9:O16" si="5">N9*L9</f>
        <v>6214.268642474728</v>
      </c>
    </row>
    <row r="10" spans="1:15">
      <c r="B10">
        <v>3</v>
      </c>
      <c r="C10">
        <v>3000</v>
      </c>
      <c r="D10">
        <f t="shared" si="0"/>
        <v>0.95986778797483319</v>
      </c>
      <c r="E10">
        <f t="shared" si="1"/>
        <v>2879.6033639244997</v>
      </c>
      <c r="J10">
        <v>3</v>
      </c>
      <c r="K10">
        <f t="shared" ref="K10:K16" si="6">K9*1.04</f>
        <v>9734.4</v>
      </c>
      <c r="L10">
        <f t="shared" si="2"/>
        <v>0.61169792900954212</v>
      </c>
      <c r="M10">
        <f t="shared" si="3"/>
        <v>5954.5123201504866</v>
      </c>
      <c r="N10">
        <f t="shared" si="4"/>
        <v>8968.7521610609547</v>
      </c>
      <c r="O10">
        <f t="shared" si="5"/>
        <v>5486.1671227208417</v>
      </c>
    </row>
    <row r="11" spans="1:15">
      <c r="B11">
        <v>4</v>
      </c>
      <c r="C11">
        <v>3000</v>
      </c>
      <c r="D11">
        <f t="shared" si="0"/>
        <v>0.9468515403251232</v>
      </c>
      <c r="E11">
        <f t="shared" si="1"/>
        <v>2840.5546209753697</v>
      </c>
      <c r="J11">
        <v>4</v>
      </c>
      <c r="K11">
        <f t="shared" si="6"/>
        <v>10123.776</v>
      </c>
      <c r="L11">
        <f t="shared" si="2"/>
        <v>0.51925738295608304</v>
      </c>
      <c r="M11">
        <f t="shared" si="3"/>
        <v>5256.8454313936027</v>
      </c>
      <c r="N11">
        <f t="shared" si="4"/>
        <v>9327.5022475033929</v>
      </c>
      <c r="O11">
        <f t="shared" si="5"/>
        <v>4843.3744065555948</v>
      </c>
    </row>
    <row r="12" spans="1:15">
      <c r="B12">
        <v>5</v>
      </c>
      <c r="C12">
        <v>3000</v>
      </c>
      <c r="D12">
        <f t="shared" si="0"/>
        <v>0.9340117989661767</v>
      </c>
      <c r="E12">
        <f t="shared" si="1"/>
        <v>2802.0353968985301</v>
      </c>
      <c r="J12">
        <v>5</v>
      </c>
      <c r="K12">
        <f t="shared" si="6"/>
        <v>10528.72704</v>
      </c>
      <c r="L12">
        <f t="shared" si="2"/>
        <v>0.44078656632200924</v>
      </c>
      <c r="M12">
        <f t="shared" si="3"/>
        <v>4640.921439703292</v>
      </c>
      <c r="N12">
        <f t="shared" si="4"/>
        <v>9700.6023374035285</v>
      </c>
      <c r="O12">
        <f t="shared" si="5"/>
        <v>4275.8951955593584</v>
      </c>
    </row>
    <row r="13" spans="1:15">
      <c r="B13">
        <v>6</v>
      </c>
      <c r="C13">
        <v>3000</v>
      </c>
      <c r="D13">
        <f t="shared" si="0"/>
        <v>0.92134617039169897</v>
      </c>
      <c r="E13">
        <f t="shared" si="1"/>
        <v>2764.038511175097</v>
      </c>
      <c r="J13">
        <v>6</v>
      </c>
      <c r="K13">
        <f t="shared" si="6"/>
        <v>10949.8761216</v>
      </c>
      <c r="L13">
        <f t="shared" si="2"/>
        <v>0.37417435635456275</v>
      </c>
      <c r="M13">
        <f t="shared" si="3"/>
        <v>4097.1628499618764</v>
      </c>
      <c r="N13">
        <f t="shared" si="4"/>
        <v>10088.626430899671</v>
      </c>
      <c r="O13">
        <f t="shared" si="5"/>
        <v>3774.9053012835138</v>
      </c>
    </row>
    <row r="14" spans="1:15">
      <c r="B14">
        <v>7</v>
      </c>
      <c r="C14">
        <v>3000</v>
      </c>
      <c r="D14">
        <f t="shared" si="0"/>
        <v>0.90885229355243957</v>
      </c>
      <c r="E14">
        <f t="shared" si="1"/>
        <v>2726.5568806573187</v>
      </c>
      <c r="J14">
        <v>7</v>
      </c>
      <c r="K14">
        <f t="shared" si="6"/>
        <v>11387.871166464001</v>
      </c>
      <c r="L14">
        <f t="shared" si="2"/>
        <v>0.31762866577715065</v>
      </c>
      <c r="M14">
        <f t="shared" si="3"/>
        <v>3617.1143246460451</v>
      </c>
      <c r="N14">
        <f t="shared" si="4"/>
        <v>10492.171488135658</v>
      </c>
      <c r="O14">
        <f t="shared" si="5"/>
        <v>3332.6144308815906</v>
      </c>
    </row>
    <row r="15" spans="1:15">
      <c r="B15">
        <v>8</v>
      </c>
      <c r="C15">
        <v>3000</v>
      </c>
      <c r="D15">
        <f t="shared" si="0"/>
        <v>0.89652783941605863</v>
      </c>
      <c r="E15">
        <f t="shared" si="1"/>
        <v>2689.583518248176</v>
      </c>
      <c r="J15">
        <v>8</v>
      </c>
      <c r="K15">
        <f t="shared" si="6"/>
        <v>11843.386013122561</v>
      </c>
      <c r="L15">
        <f t="shared" si="2"/>
        <v>0.26962822975440021</v>
      </c>
      <c r="M15">
        <f t="shared" si="3"/>
        <v>3193.3112050162599</v>
      </c>
      <c r="N15">
        <f t="shared" si="4"/>
        <v>10911.858347661084</v>
      </c>
      <c r="O15">
        <f t="shared" si="5"/>
        <v>2942.1450496106327</v>
      </c>
    </row>
    <row r="16" spans="1:15">
      <c r="B16">
        <v>9</v>
      </c>
      <c r="C16">
        <v>3000</v>
      </c>
      <c r="D16">
        <f t="shared" si="0"/>
        <v>0.88437051053296389</v>
      </c>
      <c r="E16">
        <f t="shared" si="1"/>
        <v>2653.1115315988918</v>
      </c>
      <c r="J16">
        <v>9</v>
      </c>
      <c r="K16">
        <f t="shared" si="6"/>
        <v>12317.121453647464</v>
      </c>
      <c r="L16">
        <f t="shared" si="2"/>
        <v>0.2288816788705644</v>
      </c>
      <c r="M16">
        <f t="shared" si="3"/>
        <v>2819.1634371634782</v>
      </c>
      <c r="N16">
        <f t="shared" si="4"/>
        <v>11348.332681567526</v>
      </c>
      <c r="O16">
        <f t="shared" si="5"/>
        <v>2597.4254365388697</v>
      </c>
    </row>
    <row r="17" spans="2:15">
      <c r="B17">
        <v>10</v>
      </c>
      <c r="C17">
        <v>3000</v>
      </c>
      <c r="D17">
        <f t="shared" si="0"/>
        <v>0.8723780406080337</v>
      </c>
      <c r="E17">
        <f t="shared" si="1"/>
        <v>2617.1341218241009</v>
      </c>
      <c r="J17">
        <v>10</v>
      </c>
      <c r="K17">
        <v>25000</v>
      </c>
      <c r="L17">
        <f>(1+$B$3)^(-10)</f>
        <v>0.19429279704994698</v>
      </c>
      <c r="M17">
        <f>K17*L17</f>
        <v>4857.3199262486742</v>
      </c>
      <c r="O17">
        <f>K17*L17</f>
        <v>4857.3199262486742</v>
      </c>
    </row>
    <row r="18" spans="2:15">
      <c r="B18">
        <v>11</v>
      </c>
      <c r="C18">
        <v>3000</v>
      </c>
      <c r="D18">
        <f t="shared" si="0"/>
        <v>0.86054819407814853</v>
      </c>
      <c r="E18">
        <f t="shared" si="1"/>
        <v>2581.6445822344458</v>
      </c>
    </row>
    <row r="19" spans="2:15">
      <c r="B19">
        <v>12</v>
      </c>
      <c r="C19">
        <v>3000</v>
      </c>
      <c r="D19">
        <f t="shared" si="0"/>
        <v>0.84887876569544984</v>
      </c>
      <c r="E19">
        <f t="shared" si="1"/>
        <v>2546.6362970863497</v>
      </c>
    </row>
    <row r="20" spans="2:15">
      <c r="E20">
        <f>SUM(E7:E19)</f>
        <v>52979.406353017766</v>
      </c>
      <c r="O20">
        <f>SUM(O8:O17)</f>
        <v>45363.116310976824</v>
      </c>
    </row>
    <row r="23" spans="2:15">
      <c r="H23">
        <f>O20-E20</f>
        <v>-7616.2900420409424</v>
      </c>
    </row>
    <row r="29" spans="2:15">
      <c r="E29" t="s">
        <v>25</v>
      </c>
    </row>
    <row r="31" spans="2:15">
      <c r="E31" t="s">
        <v>2</v>
      </c>
      <c r="H31" t="s">
        <v>2</v>
      </c>
      <c r="I31" t="s">
        <v>26</v>
      </c>
      <c r="J31" t="s">
        <v>27</v>
      </c>
      <c r="K31" t="s">
        <v>28</v>
      </c>
      <c r="L31" t="s">
        <v>29</v>
      </c>
      <c r="M31" t="s">
        <v>30</v>
      </c>
    </row>
    <row r="32" spans="2:15">
      <c r="E32" s="2">
        <v>0</v>
      </c>
      <c r="H32">
        <v>0</v>
      </c>
      <c r="I32">
        <v>80000</v>
      </c>
    </row>
    <row r="33" spans="5:13">
      <c r="E33" s="2">
        <v>1</v>
      </c>
      <c r="H33">
        <v>1</v>
      </c>
      <c r="I33">
        <f>VALUE(M33)</f>
        <v>79555.859899999996</v>
      </c>
      <c r="J33">
        <v>958.86009999999999</v>
      </c>
      <c r="K33">
        <f>I32*0.077208/12</f>
        <v>514.72</v>
      </c>
      <c r="L33">
        <f>J33-K33</f>
        <v>444.14009999999996</v>
      </c>
      <c r="M33">
        <f>I32-L33</f>
        <v>79555.859899999996</v>
      </c>
    </row>
    <row r="34" spans="5:13">
      <c r="E34" s="2">
        <v>2</v>
      </c>
      <c r="H34">
        <v>2</v>
      </c>
      <c r="I34">
        <f t="shared" ref="I34:I71" si="7">VALUE(M34)</f>
        <v>79108.862202596589</v>
      </c>
      <c r="J34">
        <v>958.86009999999999</v>
      </c>
      <c r="K34">
        <f t="shared" ref="K34:K71" si="8">I33*0.077208/12</f>
        <v>511.86240259660002</v>
      </c>
      <c r="L34">
        <f t="shared" ref="L34:L71" si="9">J34-K34</f>
        <v>446.99769740339997</v>
      </c>
      <c r="M34">
        <f t="shared" ref="M34:M71" si="10">I33-L34</f>
        <v>79108.862202596589</v>
      </c>
    </row>
    <row r="35" spans="5:13">
      <c r="E35" s="2"/>
      <c r="H35">
        <v>3</v>
      </c>
      <c r="I35">
        <f t="shared" si="7"/>
        <v>78658.988522008091</v>
      </c>
      <c r="J35">
        <v>958.86009999999999</v>
      </c>
      <c r="K35">
        <f t="shared" si="8"/>
        <v>508.98641941150646</v>
      </c>
      <c r="L35">
        <f t="shared" si="9"/>
        <v>449.87368058849353</v>
      </c>
      <c r="M35">
        <f t="shared" si="10"/>
        <v>78658.988522008091</v>
      </c>
    </row>
    <row r="36" spans="5:13">
      <c r="E36" s="2"/>
      <c r="H36">
        <v>4</v>
      </c>
      <c r="I36">
        <f t="shared" si="7"/>
        <v>78206.220354158693</v>
      </c>
      <c r="J36">
        <v>958.86009999999999</v>
      </c>
      <c r="K36">
        <f t="shared" si="8"/>
        <v>506.09193215060003</v>
      </c>
      <c r="L36">
        <f t="shared" si="9"/>
        <v>452.76816784939996</v>
      </c>
      <c r="M36">
        <f t="shared" si="10"/>
        <v>78206.220354158693</v>
      </c>
    </row>
    <row r="37" spans="5:13">
      <c r="E37" s="2"/>
      <c r="H37">
        <v>5</v>
      </c>
      <c r="I37">
        <f t="shared" si="7"/>
        <v>77750.539075917346</v>
      </c>
      <c r="J37">
        <v>958.86009999999999</v>
      </c>
      <c r="K37">
        <f t="shared" si="8"/>
        <v>503.17882175865702</v>
      </c>
      <c r="L37">
        <f t="shared" si="9"/>
        <v>455.68127824134297</v>
      </c>
      <c r="M37">
        <f t="shared" si="10"/>
        <v>77750.539075917346</v>
      </c>
    </row>
    <row r="38" spans="5:13">
      <c r="E38" s="2"/>
      <c r="H38">
        <v>6</v>
      </c>
      <c r="I38">
        <f t="shared" si="7"/>
        <v>77291.925944331801</v>
      </c>
      <c r="J38">
        <v>958.86009999999999</v>
      </c>
      <c r="K38">
        <f t="shared" si="8"/>
        <v>500.24696841445217</v>
      </c>
      <c r="L38">
        <f t="shared" si="9"/>
        <v>458.61313158554782</v>
      </c>
      <c r="M38">
        <f t="shared" si="10"/>
        <v>77291.925944331801</v>
      </c>
    </row>
    <row r="39" spans="5:13">
      <c r="E39" s="2"/>
      <c r="H39">
        <v>7</v>
      </c>
      <c r="I39">
        <f t="shared" si="7"/>
        <v>76830.362095857636</v>
      </c>
      <c r="J39">
        <v>958.86009999999999</v>
      </c>
      <c r="K39">
        <f t="shared" si="8"/>
        <v>497.29625152583077</v>
      </c>
      <c r="L39">
        <f t="shared" si="9"/>
        <v>461.56384847416922</v>
      </c>
      <c r="M39">
        <f t="shared" si="10"/>
        <v>76830.362095857636</v>
      </c>
    </row>
    <row r="40" spans="5:13">
      <c r="E40" s="2"/>
      <c r="H40">
        <v>8</v>
      </c>
      <c r="I40">
        <f t="shared" si="7"/>
        <v>76365.828545582379</v>
      </c>
      <c r="J40">
        <v>958.86009999999999</v>
      </c>
      <c r="K40">
        <f t="shared" si="8"/>
        <v>494.32654972474802</v>
      </c>
      <c r="L40">
        <f t="shared" si="9"/>
        <v>464.53355027525197</v>
      </c>
      <c r="M40">
        <f t="shared" si="10"/>
        <v>76365.828545582379</v>
      </c>
    </row>
    <row r="41" spans="5:13">
      <c r="E41" s="2"/>
      <c r="H41">
        <v>9</v>
      </c>
      <c r="I41">
        <f t="shared" si="7"/>
        <v>75898.30618644465</v>
      </c>
      <c r="J41">
        <v>958.86009999999999</v>
      </c>
      <c r="K41">
        <f t="shared" si="8"/>
        <v>491.33774086227703</v>
      </c>
      <c r="L41">
        <f t="shared" si="9"/>
        <v>467.52235913772296</v>
      </c>
      <c r="M41">
        <f t="shared" si="10"/>
        <v>75898.30618644465</v>
      </c>
    </row>
    <row r="42" spans="5:13">
      <c r="E42" s="2"/>
      <c r="H42">
        <v>10</v>
      </c>
      <c r="I42">
        <f t="shared" si="7"/>
        <v>75427.775788448242</v>
      </c>
      <c r="J42">
        <v>958.86009999999999</v>
      </c>
      <c r="K42">
        <f t="shared" si="8"/>
        <v>488.32970200358483</v>
      </c>
      <c r="L42">
        <f t="shared" si="9"/>
        <v>470.53039799641516</v>
      </c>
      <c r="M42">
        <f t="shared" si="10"/>
        <v>75427.775788448242</v>
      </c>
    </row>
    <row r="43" spans="5:13">
      <c r="E43" s="2"/>
      <c r="H43">
        <v>11</v>
      </c>
      <c r="I43">
        <f t="shared" si="7"/>
        <v>74954.217997871121</v>
      </c>
      <c r="J43">
        <v>958.86009999999999</v>
      </c>
      <c r="K43">
        <f t="shared" si="8"/>
        <v>485.30230942287602</v>
      </c>
      <c r="L43">
        <f t="shared" si="9"/>
        <v>473.55779057712397</v>
      </c>
      <c r="M43">
        <f t="shared" si="10"/>
        <v>74954.217997871121</v>
      </c>
    </row>
    <row r="44" spans="5:13">
      <c r="E44" s="2"/>
      <c r="H44">
        <v>12</v>
      </c>
      <c r="I44">
        <f t="shared" si="7"/>
        <v>74477.613336469425</v>
      </c>
      <c r="J44">
        <v>958.86009999999999</v>
      </c>
      <c r="K44">
        <f t="shared" si="8"/>
        <v>482.25543859830282</v>
      </c>
      <c r="L44">
        <f t="shared" si="9"/>
        <v>476.60466140169717</v>
      </c>
      <c r="M44">
        <f t="shared" si="10"/>
        <v>74477.613336469425</v>
      </c>
    </row>
    <row r="45" spans="5:13">
      <c r="E45" s="2"/>
      <c r="H45">
        <v>13</v>
      </c>
      <c r="I45">
        <f t="shared" si="7"/>
        <v>73997.942200676276</v>
      </c>
      <c r="J45">
        <v>958.86009999999999</v>
      </c>
      <c r="K45">
        <f t="shared" si="8"/>
        <v>479.18896420684428</v>
      </c>
      <c r="L45">
        <f t="shared" si="9"/>
        <v>479.67113579315571</v>
      </c>
      <c r="M45">
        <f t="shared" si="10"/>
        <v>73997.942200676276</v>
      </c>
    </row>
    <row r="46" spans="5:13">
      <c r="E46" s="2"/>
      <c r="H46">
        <v>14</v>
      </c>
      <c r="I46">
        <f t="shared" si="7"/>
        <v>73515.184860795431</v>
      </c>
      <c r="J46">
        <v>958.86009999999999</v>
      </c>
      <c r="K46">
        <f t="shared" si="8"/>
        <v>476.10276011915113</v>
      </c>
      <c r="L46">
        <f t="shared" si="9"/>
        <v>482.75733988084886</v>
      </c>
      <c r="M46">
        <f t="shared" si="10"/>
        <v>73515.184860795431</v>
      </c>
    </row>
    <row r="47" spans="5:13">
      <c r="E47" s="2"/>
      <c r="H47">
        <v>15</v>
      </c>
      <c r="I47">
        <f t="shared" si="7"/>
        <v>73029.321460189793</v>
      </c>
      <c r="J47">
        <v>958.86009999999999</v>
      </c>
      <c r="K47">
        <f t="shared" si="8"/>
        <v>472.99669939435779</v>
      </c>
      <c r="L47">
        <f t="shared" si="9"/>
        <v>485.8634006056422</v>
      </c>
      <c r="M47">
        <f t="shared" si="10"/>
        <v>73029.321460189793</v>
      </c>
    </row>
    <row r="48" spans="5:13">
      <c r="E48" s="2"/>
      <c r="H48">
        <v>16</v>
      </c>
      <c r="I48">
        <f t="shared" si="7"/>
        <v>72540.332014464657</v>
      </c>
      <c r="J48">
        <v>958.86009999999999</v>
      </c>
      <c r="K48">
        <f t="shared" si="8"/>
        <v>469.87065427486112</v>
      </c>
      <c r="L48">
        <f t="shared" si="9"/>
        <v>488.98944572513886</v>
      </c>
      <c r="M48">
        <f t="shared" si="10"/>
        <v>72540.332014464657</v>
      </c>
    </row>
    <row r="49" spans="5:13">
      <c r="E49" s="2"/>
      <c r="H49">
        <v>17</v>
      </c>
      <c r="I49">
        <f t="shared" si="7"/>
        <v>72048.196410645716</v>
      </c>
      <c r="J49">
        <v>958.86009999999999</v>
      </c>
      <c r="K49">
        <f t="shared" si="8"/>
        <v>466.7244961810656</v>
      </c>
      <c r="L49">
        <f t="shared" si="9"/>
        <v>492.13560381893438</v>
      </c>
      <c r="M49">
        <f t="shared" si="10"/>
        <v>72048.196410645716</v>
      </c>
    </row>
    <row r="50" spans="5:13">
      <c r="E50" s="2"/>
      <c r="H50">
        <v>18</v>
      </c>
      <c r="I50">
        <f t="shared" si="7"/>
        <v>71552.894406351814</v>
      </c>
      <c r="J50">
        <v>958.86009999999999</v>
      </c>
      <c r="K50">
        <f t="shared" si="8"/>
        <v>463.55809570609455</v>
      </c>
      <c r="L50">
        <f t="shared" si="9"/>
        <v>495.30200429390544</v>
      </c>
      <c r="M50">
        <f t="shared" si="10"/>
        <v>71552.894406351814</v>
      </c>
    </row>
    <row r="51" spans="5:13">
      <c r="E51" s="2"/>
      <c r="H51">
        <v>19</v>
      </c>
      <c r="I51">
        <f t="shared" si="7"/>
        <v>71054.405628962282</v>
      </c>
      <c r="J51">
        <v>958.86009999999999</v>
      </c>
      <c r="K51">
        <f t="shared" si="8"/>
        <v>460.37132261046759</v>
      </c>
      <c r="L51">
        <f t="shared" si="9"/>
        <v>498.4887773895324</v>
      </c>
      <c r="M51">
        <f t="shared" si="10"/>
        <v>71054.405628962282</v>
      </c>
    </row>
    <row r="52" spans="5:13">
      <c r="E52" s="2"/>
      <c r="H52">
        <v>20</v>
      </c>
      <c r="I52">
        <f t="shared" si="7"/>
        <v>70552.70957477903</v>
      </c>
      <c r="J52">
        <v>958.86009999999999</v>
      </c>
      <c r="K52">
        <f t="shared" si="8"/>
        <v>457.16404581674328</v>
      </c>
      <c r="L52">
        <f t="shared" si="9"/>
        <v>501.69605418325671</v>
      </c>
      <c r="M52">
        <f t="shared" si="10"/>
        <v>70552.70957477903</v>
      </c>
    </row>
    <row r="53" spans="5:13">
      <c r="E53" s="2"/>
      <c r="H53">
        <v>21</v>
      </c>
      <c r="I53">
        <f t="shared" si="7"/>
        <v>70047.785608183156</v>
      </c>
      <c r="J53">
        <v>958.86009999999999</v>
      </c>
      <c r="K53">
        <f t="shared" si="8"/>
        <v>453.93613340412827</v>
      </c>
      <c r="L53">
        <f t="shared" si="9"/>
        <v>504.92396659587172</v>
      </c>
      <c r="M53">
        <f t="shared" si="10"/>
        <v>70047.785608183156</v>
      </c>
    </row>
    <row r="54" spans="5:13">
      <c r="E54" s="2"/>
      <c r="H54">
        <v>22</v>
      </c>
      <c r="I54">
        <f t="shared" si="7"/>
        <v>69539.612960786209</v>
      </c>
      <c r="J54">
        <v>958.86009999999999</v>
      </c>
      <c r="K54">
        <f t="shared" si="8"/>
        <v>450.68745260305042</v>
      </c>
      <c r="L54">
        <f t="shared" si="9"/>
        <v>508.17264739694957</v>
      </c>
      <c r="M54">
        <f t="shared" si="10"/>
        <v>69539.612960786209</v>
      </c>
    </row>
    <row r="55" spans="5:13">
      <c r="E55" s="2"/>
      <c r="H55">
        <v>23</v>
      </c>
      <c r="I55">
        <f t="shared" si="7"/>
        <v>69028.170730575905</v>
      </c>
      <c r="J55">
        <v>958.86009999999999</v>
      </c>
      <c r="K55">
        <f t="shared" si="8"/>
        <v>447.41786978969844</v>
      </c>
      <c r="L55">
        <f t="shared" si="9"/>
        <v>511.44223021030155</v>
      </c>
      <c r="M55">
        <f t="shared" si="10"/>
        <v>69028.170730575905</v>
      </c>
    </row>
    <row r="56" spans="5:13">
      <c r="E56" s="2"/>
      <c r="H56">
        <v>24</v>
      </c>
      <c r="I56">
        <f t="shared" si="7"/>
        <v>68513.437881056423</v>
      </c>
      <c r="J56">
        <v>958.86009999999999</v>
      </c>
      <c r="K56">
        <f t="shared" si="8"/>
        <v>444.12725048052539</v>
      </c>
      <c r="L56">
        <f t="shared" si="9"/>
        <v>514.7328495194746</v>
      </c>
      <c r="M56">
        <f t="shared" si="10"/>
        <v>68513.437881056423</v>
      </c>
    </row>
    <row r="57" spans="5:13">
      <c r="E57" s="2"/>
      <c r="H57">
        <v>25</v>
      </c>
      <c r="I57">
        <f t="shared" si="7"/>
        <v>67995.393240383142</v>
      </c>
      <c r="J57">
        <v>958.86009999999999</v>
      </c>
      <c r="K57">
        <f t="shared" si="8"/>
        <v>440.81545932671702</v>
      </c>
      <c r="L57">
        <f t="shared" si="9"/>
        <v>518.04464067328297</v>
      </c>
      <c r="M57">
        <f t="shared" si="10"/>
        <v>67995.393240383142</v>
      </c>
    </row>
    <row r="58" spans="5:13">
      <c r="E58" s="2"/>
      <c r="H58">
        <v>26</v>
      </c>
      <c r="I58">
        <f t="shared" si="7"/>
        <v>67474.015500491761</v>
      </c>
      <c r="J58">
        <v>958.86009999999999</v>
      </c>
      <c r="K58">
        <f t="shared" si="8"/>
        <v>437.48236010862519</v>
      </c>
      <c r="L58">
        <f t="shared" si="9"/>
        <v>521.37773989137486</v>
      </c>
      <c r="M58">
        <f t="shared" si="10"/>
        <v>67474.015500491761</v>
      </c>
    </row>
    <row r="59" spans="5:13">
      <c r="E59" s="2"/>
      <c r="H59">
        <v>27</v>
      </c>
      <c r="I59">
        <f t="shared" si="7"/>
        <v>66949.283216221927</v>
      </c>
      <c r="J59">
        <v>958.86009999999999</v>
      </c>
      <c r="K59">
        <f t="shared" si="8"/>
        <v>434.127815730164</v>
      </c>
      <c r="L59">
        <f t="shared" si="9"/>
        <v>524.73228426983599</v>
      </c>
      <c r="M59">
        <f t="shared" si="10"/>
        <v>66949.283216221927</v>
      </c>
    </row>
    <row r="60" spans="5:13">
      <c r="E60" s="2"/>
      <c r="H60">
        <v>28</v>
      </c>
      <c r="I60">
        <f t="shared" si="7"/>
        <v>66421.174804435097</v>
      </c>
      <c r="J60">
        <v>958.86009999999999</v>
      </c>
      <c r="K60">
        <f t="shared" si="8"/>
        <v>430.75168821317192</v>
      </c>
      <c r="L60">
        <f t="shared" si="9"/>
        <v>528.10841178682813</v>
      </c>
      <c r="M60">
        <f t="shared" si="10"/>
        <v>66421.174804435097</v>
      </c>
    </row>
    <row r="61" spans="5:13">
      <c r="E61" s="2"/>
      <c r="H61">
        <v>29</v>
      </c>
      <c r="I61">
        <f t="shared" si="7"/>
        <v>65889.668543126827</v>
      </c>
      <c r="J61">
        <v>958.86009999999999</v>
      </c>
      <c r="K61">
        <f t="shared" si="8"/>
        <v>427.35383869173546</v>
      </c>
      <c r="L61">
        <f t="shared" si="9"/>
        <v>531.50626130826458</v>
      </c>
      <c r="M61">
        <f t="shared" si="10"/>
        <v>65889.668543126827</v>
      </c>
    </row>
    <row r="62" spans="5:13">
      <c r="E62" s="2"/>
      <c r="H62">
        <v>30</v>
      </c>
      <c r="I62">
        <f t="shared" si="7"/>
        <v>65354.742570533308</v>
      </c>
      <c r="J62">
        <v>958.86009999999999</v>
      </c>
      <c r="K62">
        <f t="shared" si="8"/>
        <v>423.93412740647801</v>
      </c>
      <c r="L62">
        <f t="shared" si="9"/>
        <v>534.92597259352192</v>
      </c>
      <c r="M62">
        <f t="shared" si="10"/>
        <v>65354.742570533308</v>
      </c>
    </row>
    <row r="63" spans="5:13">
      <c r="E63" s="2"/>
      <c r="H63">
        <v>31</v>
      </c>
      <c r="I63">
        <f t="shared" si="7"/>
        <v>64816.374884232122</v>
      </c>
      <c r="J63">
        <v>958.86009999999999</v>
      </c>
      <c r="K63">
        <f t="shared" si="8"/>
        <v>420.49241369881133</v>
      </c>
      <c r="L63">
        <f t="shared" si="9"/>
        <v>538.36768630118866</v>
      </c>
      <c r="M63">
        <f t="shared" si="10"/>
        <v>64816.374884232122</v>
      </c>
    </row>
    <row r="64" spans="5:13">
      <c r="E64" s="2"/>
      <c r="H64">
        <v>32</v>
      </c>
      <c r="I64">
        <f t="shared" si="7"/>
        <v>64274.543340237273</v>
      </c>
      <c r="J64">
        <v>958.86009999999999</v>
      </c>
      <c r="K64">
        <f t="shared" si="8"/>
        <v>417.02855600514948</v>
      </c>
      <c r="L64">
        <f t="shared" si="9"/>
        <v>541.83154399485056</v>
      </c>
      <c r="M64">
        <f t="shared" si="10"/>
        <v>64274.543340237273</v>
      </c>
    </row>
    <row r="65" spans="5:13">
      <c r="E65" s="2"/>
      <c r="H65">
        <v>33</v>
      </c>
      <c r="I65">
        <f t="shared" si="7"/>
        <v>63729.22565208836</v>
      </c>
      <c r="J65">
        <v>958.86009999999999</v>
      </c>
      <c r="K65">
        <f t="shared" si="8"/>
        <v>413.54241185108663</v>
      </c>
      <c r="L65">
        <f t="shared" si="9"/>
        <v>545.31768814891336</v>
      </c>
      <c r="M65">
        <f t="shared" si="10"/>
        <v>63729.22565208836</v>
      </c>
    </row>
    <row r="66" spans="5:13">
      <c r="E66" s="2"/>
      <c r="H66">
        <v>34</v>
      </c>
      <c r="I66">
        <f t="shared" si="7"/>
        <v>63180.399389933897</v>
      </c>
      <c r="J66">
        <v>958.86009999999999</v>
      </c>
      <c r="K66">
        <f t="shared" si="8"/>
        <v>410.03383784553648</v>
      </c>
      <c r="L66">
        <f t="shared" si="9"/>
        <v>548.82626215446351</v>
      </c>
      <c r="M66">
        <f t="shared" si="10"/>
        <v>63180.399389933897</v>
      </c>
    </row>
    <row r="67" spans="5:13">
      <c r="E67" s="2"/>
      <c r="H67">
        <v>35</v>
      </c>
      <c r="I67">
        <f t="shared" si="7"/>
        <v>62628.04197960873</v>
      </c>
      <c r="J67">
        <v>958.86009999999999</v>
      </c>
      <c r="K67">
        <f t="shared" si="8"/>
        <v>406.5026896748347</v>
      </c>
      <c r="L67">
        <f t="shared" si="9"/>
        <v>552.35741032516535</v>
      </c>
      <c r="M67">
        <f t="shared" si="10"/>
        <v>62628.04197960873</v>
      </c>
    </row>
    <row r="68" spans="5:13">
      <c r="H68">
        <v>36</v>
      </c>
      <c r="I68">
        <f t="shared" si="7"/>
        <v>62072.13070170553</v>
      </c>
      <c r="J68">
        <v>958.86009999999999</v>
      </c>
      <c r="K68">
        <f t="shared" si="8"/>
        <v>402.94882209680259</v>
      </c>
      <c r="L68">
        <f t="shared" si="9"/>
        <v>555.9112779031974</v>
      </c>
      <c r="M68">
        <f t="shared" si="10"/>
        <v>62072.13070170553</v>
      </c>
    </row>
    <row r="69" spans="5:13">
      <c r="H69">
        <v>37</v>
      </c>
      <c r="I69">
        <f t="shared" si="7"/>
        <v>61512.642690640307</v>
      </c>
      <c r="J69">
        <v>958.86009999999999</v>
      </c>
      <c r="K69">
        <f t="shared" si="8"/>
        <v>399.37208893477333</v>
      </c>
      <c r="L69">
        <f t="shared" si="9"/>
        <v>559.4880110652266</v>
      </c>
      <c r="M69">
        <f t="shared" si="10"/>
        <v>61512.642690640307</v>
      </c>
    </row>
    <row r="70" spans="5:13">
      <c r="H70">
        <v>38</v>
      </c>
      <c r="I70">
        <f t="shared" si="7"/>
        <v>60949.554933711886</v>
      </c>
      <c r="J70">
        <v>958.86009999999999</v>
      </c>
      <c r="K70">
        <f t="shared" si="8"/>
        <v>395.77234307157977</v>
      </c>
      <c r="L70">
        <f t="shared" si="9"/>
        <v>563.08775692842028</v>
      </c>
      <c r="M70">
        <f t="shared" si="10"/>
        <v>60949.554933711886</v>
      </c>
    </row>
    <row r="71" spans="5:13">
      <c r="H71">
        <v>39</v>
      </c>
      <c r="I71">
        <f t="shared" si="7"/>
        <v>60382.844270155387</v>
      </c>
      <c r="J71">
        <v>958.86009999999999</v>
      </c>
      <c r="K71">
        <f t="shared" si="8"/>
        <v>392.14943644350228</v>
      </c>
      <c r="L71">
        <f t="shared" si="9"/>
        <v>566.71066355649771</v>
      </c>
      <c r="M71">
        <f t="shared" si="10"/>
        <v>60382.844270155387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0"/>
  <sheetViews>
    <sheetView workbookViewId="0">
      <selection activeCell="J7" sqref="J7"/>
    </sheetView>
  </sheetViews>
  <sheetFormatPr defaultRowHeight="15"/>
  <cols>
    <col min="4" max="4" width="10" bestFit="1" customWidth="1"/>
  </cols>
  <sheetData>
    <row r="1" spans="1:10">
      <c r="A1" t="s">
        <v>23</v>
      </c>
    </row>
    <row r="4" spans="1:10">
      <c r="B4" t="s">
        <v>2</v>
      </c>
      <c r="J4" t="s">
        <v>24</v>
      </c>
    </row>
    <row r="5" spans="1:10">
      <c r="B5">
        <v>0</v>
      </c>
    </row>
    <row r="6" spans="1:10">
      <c r="B6" s="1">
        <v>8.3333333333333329E-2</v>
      </c>
    </row>
    <row r="7" spans="1:10">
      <c r="B7" s="1">
        <v>0.16666666666666663</v>
      </c>
    </row>
    <row r="8" spans="1:10">
      <c r="B8" s="1">
        <v>0.24999999999999994</v>
      </c>
    </row>
    <row r="9" spans="1:10">
      <c r="B9" s="1">
        <v>0.3333333333333332</v>
      </c>
    </row>
    <row r="10" spans="1:10">
      <c r="B10" s="1">
        <v>0.41666666666666652</v>
      </c>
    </row>
    <row r="11" spans="1:10">
      <c r="B11" s="1">
        <v>0.49999999999999983</v>
      </c>
    </row>
    <row r="12" spans="1:10">
      <c r="B12" s="1">
        <v>0.58333333333333315</v>
      </c>
    </row>
    <row r="13" spans="1:10">
      <c r="B13" s="1">
        <v>0.66666666666666652</v>
      </c>
    </row>
    <row r="14" spans="1:10">
      <c r="B14" s="1">
        <v>0.74999999999999978</v>
      </c>
    </row>
    <row r="15" spans="1:10">
      <c r="B15" s="1">
        <v>0.83333333333333304</v>
      </c>
    </row>
    <row r="16" spans="1:10">
      <c r="B16" s="1">
        <v>0.91666666666666641</v>
      </c>
    </row>
    <row r="17" spans="2:2">
      <c r="B17" s="1">
        <v>0.99999999999999967</v>
      </c>
    </row>
    <row r="18" spans="2:2">
      <c r="B18" s="1">
        <v>1.0833333333333328</v>
      </c>
    </row>
    <row r="19" spans="2:2">
      <c r="B19" s="1">
        <v>1.1666666666666661</v>
      </c>
    </row>
    <row r="20" spans="2:2">
      <c r="B20" s="1">
        <v>1.2499999999999996</v>
      </c>
    </row>
    <row r="21" spans="2:2">
      <c r="B21" s="1">
        <v>1.3333333333333328</v>
      </c>
    </row>
    <row r="22" spans="2:2">
      <c r="B22" s="1">
        <v>1.4166666666666661</v>
      </c>
    </row>
    <row r="23" spans="2:2">
      <c r="B23" s="1">
        <v>1.4999999999999993</v>
      </c>
    </row>
    <row r="24" spans="2:2">
      <c r="B24" s="1">
        <v>1.5833333333333326</v>
      </c>
    </row>
    <row r="25" spans="2:2">
      <c r="B25" s="1">
        <v>1.6666666666666661</v>
      </c>
    </row>
    <row r="26" spans="2:2">
      <c r="B26" s="1">
        <v>1.7499999999999993</v>
      </c>
    </row>
    <row r="27" spans="2:2">
      <c r="B27" s="1">
        <v>1.8333333333333326</v>
      </c>
    </row>
    <row r="28" spans="2:2">
      <c r="B28" s="1">
        <v>1.9166666666666659</v>
      </c>
    </row>
    <row r="29" spans="2:2">
      <c r="B29" s="1">
        <v>1.9999999999999991</v>
      </c>
    </row>
    <row r="30" spans="2:2">
      <c r="B30" s="1">
        <v>2.0833333333333326</v>
      </c>
    </row>
    <row r="31" spans="2:2">
      <c r="B31" s="1">
        <v>2.1666666666666661</v>
      </c>
    </row>
    <row r="32" spans="2:2">
      <c r="B32" s="1">
        <v>2.2499999999999991</v>
      </c>
    </row>
    <row r="33" spans="2:2">
      <c r="B33" s="1">
        <v>2.3333333333333326</v>
      </c>
    </row>
    <row r="34" spans="2:2">
      <c r="B34" s="1">
        <v>2.4166666666666661</v>
      </c>
    </row>
    <row r="35" spans="2:2">
      <c r="B35" s="1">
        <v>2.4999999999999991</v>
      </c>
    </row>
    <row r="36" spans="2:2">
      <c r="B36" s="1">
        <v>2.5833333333333326</v>
      </c>
    </row>
    <row r="37" spans="2:2">
      <c r="B37" s="1">
        <v>2.6666666666666656</v>
      </c>
    </row>
    <row r="38" spans="2:2">
      <c r="B38" s="1">
        <v>2.7499999999999991</v>
      </c>
    </row>
    <row r="39" spans="2:2">
      <c r="B39" s="1">
        <v>2.8333333333333326</v>
      </c>
    </row>
    <row r="40" spans="2:2">
      <c r="B40" s="1">
        <v>2.9166666666666656</v>
      </c>
    </row>
    <row r="41" spans="2:2">
      <c r="B41" s="1">
        <v>2.9999999999999991</v>
      </c>
    </row>
    <row r="42" spans="2:2">
      <c r="B42" s="1">
        <v>3.0833333333333321</v>
      </c>
    </row>
    <row r="43" spans="2:2">
      <c r="B43" s="1">
        <v>3.1666666666666656</v>
      </c>
    </row>
    <row r="44" spans="2:2">
      <c r="B44" s="1">
        <v>3.2499999999999991</v>
      </c>
    </row>
    <row r="45" spans="2:2">
      <c r="B45" s="1">
        <v>3.3333333333333321</v>
      </c>
    </row>
    <row r="46" spans="2:2">
      <c r="B46" s="1">
        <v>3.4166666666666656</v>
      </c>
    </row>
    <row r="47" spans="2:2">
      <c r="B47" s="1">
        <v>3.5</v>
      </c>
    </row>
    <row r="48" spans="2:2">
      <c r="B48" s="1">
        <v>3.5833333333333299</v>
      </c>
    </row>
    <row r="49" spans="2:2">
      <c r="B49" s="1">
        <v>3.6666666666666701</v>
      </c>
    </row>
    <row r="50" spans="2:2">
      <c r="B50" s="1">
        <v>3.75</v>
      </c>
    </row>
    <row r="51" spans="2:2">
      <c r="B51" s="1">
        <v>3.8333333333333299</v>
      </c>
    </row>
    <row r="52" spans="2:2">
      <c r="B52" s="1">
        <v>3.9166666666666701</v>
      </c>
    </row>
    <row r="53" spans="2:2">
      <c r="B53" s="1">
        <v>4</v>
      </c>
    </row>
    <row r="54" spans="2:2">
      <c r="B54" s="1">
        <v>4.0833333333333304</v>
      </c>
    </row>
    <row r="55" spans="2:2">
      <c r="B55" s="1">
        <v>4.1666666666666696</v>
      </c>
    </row>
    <row r="56" spans="2:2">
      <c r="B56" s="1">
        <v>4.2500000000000098</v>
      </c>
    </row>
    <row r="57" spans="2:2">
      <c r="B57" s="1">
        <v>4.3333333333333401</v>
      </c>
    </row>
    <row r="58" spans="2:2">
      <c r="B58" s="1">
        <v>4.4166666666666696</v>
      </c>
    </row>
    <row r="59" spans="2:2">
      <c r="B59" s="1">
        <v>4.5000000000000098</v>
      </c>
    </row>
    <row r="60" spans="2:2">
      <c r="B60" s="1">
        <v>4.5833333333333401</v>
      </c>
    </row>
    <row r="61" spans="2:2">
      <c r="B61" s="1">
        <v>4.6666666666666696</v>
      </c>
    </row>
    <row r="62" spans="2:2">
      <c r="B62" s="1">
        <v>4.7500000000000098</v>
      </c>
    </row>
    <row r="63" spans="2:2">
      <c r="B63" s="1">
        <v>4.8333333333333499</v>
      </c>
    </row>
    <row r="64" spans="2:2">
      <c r="B64" s="1">
        <v>4.9166666666666901</v>
      </c>
    </row>
    <row r="65" spans="2:2">
      <c r="B65" s="1">
        <v>5.0000000000000302</v>
      </c>
    </row>
    <row r="66" spans="2:2">
      <c r="B66" s="1">
        <v>5.0833333333333703</v>
      </c>
    </row>
    <row r="67" spans="2:2">
      <c r="B67" s="1">
        <v>5.1666666666667105</v>
      </c>
    </row>
    <row r="68" spans="2:2">
      <c r="B68" s="1">
        <v>5.2500000000000506</v>
      </c>
    </row>
    <row r="69" spans="2:2">
      <c r="B69" s="1">
        <v>5.3333333333333908</v>
      </c>
    </row>
    <row r="70" spans="2:2">
      <c r="B70" s="1">
        <v>5.4166666666667309</v>
      </c>
    </row>
    <row r="71" spans="2:2">
      <c r="B71" s="1">
        <v>5.5000000000000711</v>
      </c>
    </row>
    <row r="72" spans="2:2">
      <c r="B72" s="1">
        <v>5.5833333333334103</v>
      </c>
    </row>
    <row r="73" spans="2:2">
      <c r="B73" s="1">
        <v>5.6666666666667513</v>
      </c>
    </row>
    <row r="74" spans="2:2">
      <c r="B74" s="1">
        <v>5.7500000000000906</v>
      </c>
    </row>
    <row r="75" spans="2:2">
      <c r="B75" s="1">
        <v>5.8333333333334307</v>
      </c>
    </row>
    <row r="76" spans="2:2">
      <c r="B76" s="1">
        <v>5.9166666666667709</v>
      </c>
    </row>
    <row r="77" spans="2:2">
      <c r="B77" s="1">
        <v>6.000000000000111</v>
      </c>
    </row>
    <row r="78" spans="2:2">
      <c r="B78" s="1">
        <v>6.0833333333334512</v>
      </c>
    </row>
    <row r="79" spans="2:2">
      <c r="B79" s="1">
        <v>6.1666666666667913</v>
      </c>
    </row>
    <row r="80" spans="2:2">
      <c r="B80" s="1">
        <v>6.2500000000001315</v>
      </c>
    </row>
    <row r="81" spans="2:2">
      <c r="B81" s="1">
        <v>6.3333333333334716</v>
      </c>
    </row>
    <row r="82" spans="2:2">
      <c r="B82" s="1">
        <v>6.4166666666668117</v>
      </c>
    </row>
    <row r="83" spans="2:2">
      <c r="B83" s="1">
        <v>6.5000000000001519</v>
      </c>
    </row>
    <row r="84" spans="2:2">
      <c r="B84" s="1">
        <v>6.583333333333492</v>
      </c>
    </row>
    <row r="85" spans="2:2">
      <c r="B85" s="1">
        <v>6.6666666666668322</v>
      </c>
    </row>
    <row r="86" spans="2:2">
      <c r="B86" s="1">
        <v>6.7500000000001723</v>
      </c>
    </row>
    <row r="87" spans="2:2">
      <c r="B87" s="1">
        <v>6.8333333333335124</v>
      </c>
    </row>
    <row r="88" spans="2:2">
      <c r="B88" s="1">
        <v>6.9166666666668526</v>
      </c>
    </row>
    <row r="89" spans="2:2">
      <c r="B89" s="1">
        <v>7.0000000000001927</v>
      </c>
    </row>
    <row r="90" spans="2:2">
      <c r="B90" s="1">
        <v>7.0833333333335329</v>
      </c>
    </row>
    <row r="91" spans="2:2">
      <c r="B91" s="1">
        <v>7.166666666666873</v>
      </c>
    </row>
    <row r="92" spans="2:2">
      <c r="B92" s="1">
        <v>7.2500000000002132</v>
      </c>
    </row>
    <row r="93" spans="2:2">
      <c r="B93" s="1">
        <v>7.3333333333335533</v>
      </c>
    </row>
    <row r="94" spans="2:2">
      <c r="B94" s="1">
        <v>7.4166666666668934</v>
      </c>
    </row>
    <row r="95" spans="2:2">
      <c r="B95" s="1">
        <v>7.5000000000002327</v>
      </c>
    </row>
    <row r="96" spans="2:2">
      <c r="B96" s="1">
        <v>7.5833333333335737</v>
      </c>
    </row>
    <row r="97" spans="2:2">
      <c r="B97" s="1">
        <v>7.666666666666913</v>
      </c>
    </row>
    <row r="98" spans="2:2">
      <c r="B98" s="1">
        <v>7.750000000000254</v>
      </c>
    </row>
    <row r="99" spans="2:2">
      <c r="B99" s="1">
        <v>7.8333333333335933</v>
      </c>
    </row>
    <row r="100" spans="2:2">
      <c r="B100" s="1">
        <v>7.9166666666669334</v>
      </c>
    </row>
    <row r="101" spans="2:2">
      <c r="B101" s="1">
        <v>8.0000000000002736</v>
      </c>
    </row>
    <row r="102" spans="2:2">
      <c r="B102" s="1">
        <v>8.0833333333336146</v>
      </c>
    </row>
    <row r="103" spans="2:2">
      <c r="B103" s="1">
        <v>8.1666666666669538</v>
      </c>
    </row>
    <row r="104" spans="2:2">
      <c r="B104" s="1">
        <v>8.2500000000002949</v>
      </c>
    </row>
    <row r="105" spans="2:2">
      <c r="B105" s="1">
        <v>8.3333333333336341</v>
      </c>
    </row>
    <row r="106" spans="2:2">
      <c r="B106" s="1">
        <v>8.4166666666669734</v>
      </c>
    </row>
    <row r="107" spans="2:2">
      <c r="B107" s="1">
        <v>8.5000000000003144</v>
      </c>
    </row>
    <row r="108" spans="2:2">
      <c r="B108" s="1">
        <v>8.5833333333336554</v>
      </c>
    </row>
    <row r="109" spans="2:2">
      <c r="B109" s="1">
        <v>8.6666666666669947</v>
      </c>
    </row>
    <row r="110" spans="2:2">
      <c r="B110" s="1">
        <v>8.750000000000334</v>
      </c>
    </row>
    <row r="111" spans="2:2">
      <c r="B111" s="1">
        <v>8.833333333333675</v>
      </c>
    </row>
    <row r="112" spans="2:2">
      <c r="B112" s="1">
        <v>8.9166666666670142</v>
      </c>
    </row>
    <row r="113" spans="2:2">
      <c r="B113" s="1">
        <v>9.0000000000003553</v>
      </c>
    </row>
    <row r="114" spans="2:2">
      <c r="B114" s="1">
        <v>9.0833333333336945</v>
      </c>
    </row>
    <row r="115" spans="2:2">
      <c r="B115" s="1">
        <v>9.1666666666670356</v>
      </c>
    </row>
    <row r="116" spans="2:2">
      <c r="B116" s="1">
        <v>9.2500000000003748</v>
      </c>
    </row>
    <row r="117" spans="2:2">
      <c r="B117" s="1">
        <v>9.3333333333337158</v>
      </c>
    </row>
    <row r="118" spans="2:2">
      <c r="B118" s="1">
        <v>9.4166666666670551</v>
      </c>
    </row>
    <row r="119" spans="2:2">
      <c r="B119" s="1">
        <v>9.5000000000003961</v>
      </c>
    </row>
    <row r="120" spans="2:2">
      <c r="B120" s="1">
        <v>9.5833333333337354</v>
      </c>
    </row>
    <row r="121" spans="2:2">
      <c r="B121" s="1">
        <v>9.6666666666670764</v>
      </c>
    </row>
    <row r="122" spans="2:2">
      <c r="B122" s="1">
        <v>9.7500000000004157</v>
      </c>
    </row>
    <row r="123" spans="2:2">
      <c r="B123" s="1">
        <v>9.8333333333337549</v>
      </c>
    </row>
    <row r="124" spans="2:2">
      <c r="B124" s="1">
        <v>9.916666666667096</v>
      </c>
    </row>
    <row r="125" spans="2:2">
      <c r="B125" s="1">
        <v>10.000000000000437</v>
      </c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2"/>
  <sheetViews>
    <sheetView workbookViewId="0">
      <selection activeCell="D1" sqref="D1"/>
    </sheetView>
  </sheetViews>
  <sheetFormatPr defaultRowHeight="15"/>
  <sheetData>
    <row r="1" spans="1:7">
      <c r="A1" t="s">
        <v>9</v>
      </c>
    </row>
    <row r="4" spans="1:7">
      <c r="C4" t="s">
        <v>10</v>
      </c>
    </row>
    <row r="6" spans="1:7">
      <c r="A6" t="s">
        <v>6</v>
      </c>
      <c r="B6">
        <v>0.04</v>
      </c>
    </row>
    <row r="8" spans="1:7">
      <c r="B8" t="s">
        <v>2</v>
      </c>
      <c r="C8" t="s">
        <v>11</v>
      </c>
      <c r="D8" t="s">
        <v>12</v>
      </c>
      <c r="E8" t="s">
        <v>5</v>
      </c>
      <c r="F8" t="s">
        <v>13</v>
      </c>
      <c r="G8" t="s">
        <v>14</v>
      </c>
    </row>
    <row r="9" spans="1:7">
      <c r="B9">
        <v>0</v>
      </c>
      <c r="C9">
        <v>-1000000</v>
      </c>
      <c r="E9">
        <f>(1+D22)^-B9</f>
        <v>1</v>
      </c>
      <c r="F9">
        <f>C9*E9</f>
        <v>-1000000</v>
      </c>
    </row>
    <row r="10" spans="1:7">
      <c r="B10">
        <v>1</v>
      </c>
      <c r="C10">
        <v>0</v>
      </c>
      <c r="E10">
        <f>(1+D22)^-B10</f>
        <v>1</v>
      </c>
      <c r="F10">
        <f t="shared" ref="F10:F15" si="0">C10*E10</f>
        <v>0</v>
      </c>
    </row>
    <row r="11" spans="1:7">
      <c r="B11">
        <v>1.5</v>
      </c>
      <c r="C11">
        <v>-400000</v>
      </c>
      <c r="E11">
        <f>(1+D22)^-B11</f>
        <v>1</v>
      </c>
      <c r="F11">
        <f t="shared" si="0"/>
        <v>-400000</v>
      </c>
    </row>
    <row r="12" spans="1:7">
      <c r="B12">
        <v>2</v>
      </c>
      <c r="D12">
        <v>500000</v>
      </c>
      <c r="E12">
        <f>(1+D22)^-B12</f>
        <v>1</v>
      </c>
      <c r="F12">
        <f t="shared" si="0"/>
        <v>0</v>
      </c>
      <c r="G12">
        <f>D12*E12</f>
        <v>500000</v>
      </c>
    </row>
    <row r="13" spans="1:7">
      <c r="B13">
        <v>3</v>
      </c>
      <c r="D13">
        <v>500000</v>
      </c>
      <c r="E13">
        <f>(1+D22)^-B13</f>
        <v>1</v>
      </c>
      <c r="F13">
        <f t="shared" si="0"/>
        <v>0</v>
      </c>
      <c r="G13">
        <f t="shared" ref="G13:G15" si="1">D13*E13</f>
        <v>500000</v>
      </c>
    </row>
    <row r="14" spans="1:7">
      <c r="B14">
        <v>4</v>
      </c>
      <c r="D14">
        <v>500000</v>
      </c>
      <c r="E14">
        <f>(1+D22)^-B14</f>
        <v>1</v>
      </c>
      <c r="F14">
        <f t="shared" si="0"/>
        <v>0</v>
      </c>
      <c r="G14">
        <f t="shared" si="1"/>
        <v>500000</v>
      </c>
    </row>
    <row r="15" spans="1:7">
      <c r="B15">
        <v>5</v>
      </c>
      <c r="D15">
        <v>500000</v>
      </c>
      <c r="E15">
        <f>(1+D22)^-B15</f>
        <v>1</v>
      </c>
      <c r="F15">
        <f t="shared" si="0"/>
        <v>0</v>
      </c>
      <c r="G15">
        <f t="shared" si="1"/>
        <v>500000</v>
      </c>
    </row>
    <row r="16" spans="1:7">
      <c r="F16">
        <f>SUM(F9:F11)</f>
        <v>-1400000</v>
      </c>
      <c r="G16">
        <f>SUM(G12:G15)</f>
        <v>2000000</v>
      </c>
    </row>
    <row r="21" spans="4:6">
      <c r="D21" t="s">
        <v>6</v>
      </c>
      <c r="E21" t="s">
        <v>15</v>
      </c>
      <c r="F21" t="s">
        <v>16</v>
      </c>
    </row>
    <row r="22" spans="4:6">
      <c r="D22">
        <v>0</v>
      </c>
      <c r="E22">
        <f>-1000000-400000*((1+D22)^(-1.5))+500000*((1+D22)^(-2)+(1+D22)^(-3)+(1+D22)^(-4)+(1+D22)^(-5))</f>
        <v>600000</v>
      </c>
      <c r="F22">
        <f>-800000+200000*((1+D22)^(-0.5)+(1+D22)^(-1.5)+(1+D22)^(-2.5)+(1+D22)^(-3.5)+(1+D22)^(-4.5))+100000*(1+D22)^(-5)</f>
        <v>300000</v>
      </c>
    </row>
    <row r="23" spans="4:6">
      <c r="D23">
        <v>1E-3</v>
      </c>
      <c r="E23">
        <f t="shared" ref="E23:E86" si="2">-1000000-400000*((1+D23)^(-1.5))+500000*((1+D23)^(-2)+(1+D23)^(-3)+(1+D23)^(-4)+(1+D23)^(-5))</f>
        <v>593616.21643641335</v>
      </c>
      <c r="F23">
        <f t="shared" ref="F23:F86" si="3">-800000+200000*((1+D23)^(-0.5)+(1+D23)^(-1.5)+(1+D23)^(-2.5)+(1+D23)^(-3.5)+(1+D23)^(-4.5))+100000*(1+D23)^(-5)</f>
        <v>297006.86146155919</v>
      </c>
    </row>
    <row r="24" spans="4:6">
      <c r="D24">
        <v>2E-3</v>
      </c>
      <c r="E24">
        <f t="shared" si="2"/>
        <v>587264.73198095104</v>
      </c>
      <c r="F24">
        <f t="shared" si="3"/>
        <v>294027.39188430947</v>
      </c>
    </row>
    <row r="25" spans="4:6">
      <c r="D25">
        <v>3.0000000000000001E-3</v>
      </c>
      <c r="E25">
        <f t="shared" si="2"/>
        <v>580945.34708275436</v>
      </c>
      <c r="F25">
        <f t="shared" si="3"/>
        <v>291061.51075487916</v>
      </c>
    </row>
    <row r="26" spans="4:6">
      <c r="D26">
        <v>4.0000000000000001E-3</v>
      </c>
      <c r="E26">
        <f t="shared" si="2"/>
        <v>574657.86364276544</v>
      </c>
      <c r="F26">
        <f t="shared" si="3"/>
        <v>288109.13812883076</v>
      </c>
    </row>
    <row r="27" spans="4:6">
      <c r="D27">
        <v>5.0000000000000001E-3</v>
      </c>
      <c r="E27">
        <f t="shared" si="2"/>
        <v>568402.08500162093</v>
      </c>
      <c r="F27">
        <f t="shared" si="3"/>
        <v>285170.19462601672</v>
      </c>
    </row>
    <row r="28" spans="4:6">
      <c r="D28">
        <v>6.0000000000000001E-3</v>
      </c>
      <c r="E28">
        <f t="shared" si="2"/>
        <v>562177.81592762982</v>
      </c>
      <c r="F28">
        <f t="shared" si="3"/>
        <v>282244.60142596549</v>
      </c>
    </row>
    <row r="29" spans="4:6">
      <c r="D29">
        <v>7.0000000000000001E-3</v>
      </c>
      <c r="E29">
        <f t="shared" si="2"/>
        <v>555984.8626048984</v>
      </c>
      <c r="F29">
        <f t="shared" si="3"/>
        <v>279332.28026332182</v>
      </c>
    </row>
    <row r="30" spans="4:6">
      <c r="D30">
        <v>8.0000000000000002E-3</v>
      </c>
      <c r="E30">
        <f t="shared" si="2"/>
        <v>549823.03262153105</v>
      </c>
      <c r="F30">
        <f t="shared" si="3"/>
        <v>276433.15342331846</v>
      </c>
    </row>
    <row r="31" spans="4:6">
      <c r="D31">
        <v>9.0000000000000011E-3</v>
      </c>
      <c r="E31">
        <f t="shared" si="2"/>
        <v>543692.13495797291</v>
      </c>
      <c r="F31">
        <f t="shared" si="3"/>
        <v>273547.14373729972</v>
      </c>
    </row>
    <row r="32" spans="4:6">
      <c r="D32">
        <v>0.01</v>
      </c>
      <c r="E32">
        <f t="shared" si="2"/>
        <v>537591.97997543565</v>
      </c>
      <c r="F32">
        <f t="shared" si="3"/>
        <v>270674.17457827646</v>
      </c>
    </row>
    <row r="33" spans="4:6">
      <c r="D33">
        <v>1.0999999999999999E-2</v>
      </c>
      <c r="E33">
        <f t="shared" si="2"/>
        <v>531522.37940445449</v>
      </c>
      <c r="F33">
        <f t="shared" si="3"/>
        <v>267814.16985653131</v>
      </c>
    </row>
    <row r="34" spans="4:6">
      <c r="D34">
        <v>1.2E-2</v>
      </c>
      <c r="E34">
        <f t="shared" si="2"/>
        <v>525483.14633353124</v>
      </c>
      <c r="F34">
        <f t="shared" si="3"/>
        <v>264967.0540152553</v>
      </c>
    </row>
    <row r="35" spans="4:6">
      <c r="D35">
        <v>1.3000000000000001E-2</v>
      </c>
      <c r="E35">
        <f t="shared" si="2"/>
        <v>519474.09519790113</v>
      </c>
      <c r="F35">
        <f t="shared" si="3"/>
        <v>262132.7520262333</v>
      </c>
    </row>
    <row r="36" spans="4:6">
      <c r="D36">
        <v>1.4E-2</v>
      </c>
      <c r="E36">
        <f t="shared" si="2"/>
        <v>513495.04176839045</v>
      </c>
      <c r="F36">
        <f t="shared" si="3"/>
        <v>259311.18938555988</v>
      </c>
    </row>
    <row r="37" spans="4:6">
      <c r="D37">
        <v>1.4999999999999999E-2</v>
      </c>
      <c r="E37">
        <f t="shared" si="2"/>
        <v>507545.80314039113</v>
      </c>
      <c r="F37">
        <f t="shared" si="3"/>
        <v>256502.29210940463</v>
      </c>
    </row>
    <row r="38" spans="4:6">
      <c r="D38">
        <v>1.6E-2</v>
      </c>
      <c r="E38">
        <f t="shared" si="2"/>
        <v>501626.19772291859</v>
      </c>
      <c r="F38">
        <f t="shared" si="3"/>
        <v>253705.9867298046</v>
      </c>
    </row>
    <row r="39" spans="4:6">
      <c r="D39">
        <v>1.7000000000000001E-2</v>
      </c>
      <c r="E39">
        <f t="shared" si="2"/>
        <v>495736.04522779956</v>
      </c>
      <c r="F39">
        <f t="shared" si="3"/>
        <v>250922.20029050796</v>
      </c>
    </row>
    <row r="40" spans="4:6">
      <c r="D40">
        <v>1.8000000000000002E-2</v>
      </c>
      <c r="E40">
        <f t="shared" si="2"/>
        <v>489875.16665892885</v>
      </c>
      <c r="F40">
        <f t="shared" si="3"/>
        <v>248150.86034284218</v>
      </c>
    </row>
    <row r="41" spans="4:6">
      <c r="D41">
        <v>1.9E-2</v>
      </c>
      <c r="E41">
        <f t="shared" si="2"/>
        <v>484043.38430165243</v>
      </c>
      <c r="F41">
        <f t="shared" si="3"/>
        <v>245391.89494163322</v>
      </c>
    </row>
    <row r="42" spans="4:6">
      <c r="D42">
        <v>0.02</v>
      </c>
      <c r="E42">
        <f t="shared" si="2"/>
        <v>478240.52171223029</v>
      </c>
      <c r="F42">
        <f t="shared" si="3"/>
        <v>242645.23264114989</v>
      </c>
    </row>
    <row r="43" spans="4:6">
      <c r="D43">
        <v>2.1000000000000001E-2</v>
      </c>
      <c r="E43">
        <f t="shared" si="2"/>
        <v>472466.40370740881</v>
      </c>
      <c r="F43">
        <f t="shared" si="3"/>
        <v>239910.8024910946</v>
      </c>
    </row>
    <row r="44" spans="4:6">
      <c r="D44">
        <v>2.1999999999999999E-2</v>
      </c>
      <c r="E44">
        <f t="shared" si="2"/>
        <v>466720.85635407898</v>
      </c>
      <c r="F44">
        <f t="shared" si="3"/>
        <v>237188.53403262305</v>
      </c>
    </row>
    <row r="45" spans="4:6">
      <c r="D45">
        <v>2.3E-2</v>
      </c>
      <c r="E45">
        <f t="shared" si="2"/>
        <v>461003.70695904526</v>
      </c>
      <c r="F45">
        <f t="shared" si="3"/>
        <v>234478.35729440791</v>
      </c>
    </row>
    <row r="46" spans="4:6">
      <c r="D46">
        <v>2.4E-2</v>
      </c>
      <c r="E46">
        <f t="shared" si="2"/>
        <v>455314.78405886819</v>
      </c>
      <c r="F46">
        <f t="shared" si="3"/>
        <v>231780.20278872852</v>
      </c>
    </row>
    <row r="47" spans="4:6">
      <c r="D47">
        <v>2.5000000000000001E-2</v>
      </c>
      <c r="E47">
        <f t="shared" si="2"/>
        <v>449653.91740982258</v>
      </c>
      <c r="F47">
        <f t="shared" si="3"/>
        <v>229094.00150760703</v>
      </c>
    </row>
    <row r="48" spans="4:6">
      <c r="D48">
        <v>2.6000000000000002E-2</v>
      </c>
      <c r="E48">
        <f t="shared" si="2"/>
        <v>444020.9379779289</v>
      </c>
      <c r="F48">
        <f t="shared" si="3"/>
        <v>226419.68491896836</v>
      </c>
    </row>
    <row r="49" spans="4:6">
      <c r="D49">
        <v>2.7E-2</v>
      </c>
      <c r="E49">
        <f t="shared" si="2"/>
        <v>438415.6779290915</v>
      </c>
      <c r="F49">
        <f t="shared" si="3"/>
        <v>223757.18496284564</v>
      </c>
    </row>
    <row r="50" spans="4:6">
      <c r="D50">
        <v>2.8000000000000001E-2</v>
      </c>
      <c r="E50">
        <f t="shared" si="2"/>
        <v>432837.97061931668</v>
      </c>
      <c r="F50">
        <f t="shared" si="3"/>
        <v>221106.4340476096</v>
      </c>
    </row>
    <row r="51" spans="4:6">
      <c r="D51">
        <v>2.9000000000000001E-2</v>
      </c>
      <c r="E51">
        <f t="shared" si="2"/>
        <v>427287.65058502788</v>
      </c>
      <c r="F51">
        <f t="shared" si="3"/>
        <v>218467.36504624179</v>
      </c>
    </row>
    <row r="52" spans="4:6">
      <c r="D52">
        <v>0.03</v>
      </c>
      <c r="E52">
        <f t="shared" si="2"/>
        <v>421764.55353346397</v>
      </c>
      <c r="F52">
        <f t="shared" si="3"/>
        <v>215839.91129263269</v>
      </c>
    </row>
    <row r="53" spans="4:6">
      <c r="D53">
        <v>3.1E-2</v>
      </c>
      <c r="E53">
        <f t="shared" si="2"/>
        <v>416268.51633317047</v>
      </c>
      <c r="F53">
        <f t="shared" si="3"/>
        <v>213224.00657792069</v>
      </c>
    </row>
    <row r="54" spans="4:6">
      <c r="D54">
        <v>3.2000000000000001E-2</v>
      </c>
      <c r="E54">
        <f t="shared" si="2"/>
        <v>410799.37700457359</v>
      </c>
      <c r="F54">
        <f t="shared" si="3"/>
        <v>210619.58514685632</v>
      </c>
    </row>
    <row r="55" spans="4:6">
      <c r="D55">
        <v>3.3000000000000002E-2</v>
      </c>
      <c r="E55">
        <f t="shared" si="2"/>
        <v>405356.97471064562</v>
      </c>
      <c r="F55">
        <f t="shared" si="3"/>
        <v>208026.58169420838</v>
      </c>
    </row>
    <row r="56" spans="4:6">
      <c r="D56">
        <v>3.4000000000000002E-2</v>
      </c>
      <c r="E56">
        <f t="shared" si="2"/>
        <v>399941.14974764595</v>
      </c>
      <c r="F56">
        <f t="shared" si="3"/>
        <v>205444.9313611922</v>
      </c>
    </row>
    <row r="57" spans="4:6">
      <c r="D57">
        <v>3.5000000000000003E-2</v>
      </c>
      <c r="E57">
        <f t="shared" si="2"/>
        <v>394551.74353596149</v>
      </c>
      <c r="F57">
        <f t="shared" si="3"/>
        <v>202874.56973193918</v>
      </c>
    </row>
    <row r="58" spans="4:6">
      <c r="D58">
        <v>3.6000000000000004E-2</v>
      </c>
      <c r="E58">
        <f t="shared" si="2"/>
        <v>389188.59861101396</v>
      </c>
      <c r="F58">
        <f t="shared" si="3"/>
        <v>200315.43282999043</v>
      </c>
    </row>
    <row r="59" spans="4:6">
      <c r="D59">
        <v>3.6999999999999998E-2</v>
      </c>
      <c r="E59">
        <f t="shared" si="2"/>
        <v>383851.55861426517</v>
      </c>
      <c r="F59">
        <f t="shared" si="3"/>
        <v>197767.45711482811</v>
      </c>
    </row>
    <row r="60" spans="4:6">
      <c r="D60">
        <v>3.7999999999999999E-2</v>
      </c>
      <c r="E60">
        <f t="shared" si="2"/>
        <v>378540.46828428959</v>
      </c>
      <c r="F60">
        <f t="shared" si="3"/>
        <v>195230.5794784312</v>
      </c>
    </row>
    <row r="61" spans="4:6">
      <c r="D61">
        <v>3.9E-2</v>
      </c>
      <c r="E61">
        <f t="shared" si="2"/>
        <v>373255.17344794259</v>
      </c>
      <c r="F61">
        <f t="shared" si="3"/>
        <v>192704.73724187093</v>
      </c>
    </row>
    <row r="62" spans="4:6">
      <c r="D62">
        <v>0.04</v>
      </c>
      <c r="E62">
        <f t="shared" si="2"/>
        <v>367995.52101159468</v>
      </c>
      <c r="F62">
        <f t="shared" si="3"/>
        <v>190189.86815192504</v>
      </c>
    </row>
    <row r="63" spans="4:6">
      <c r="D63">
        <v>4.1000000000000002E-2</v>
      </c>
      <c r="E63">
        <f t="shared" si="2"/>
        <v>362761.35895246104</v>
      </c>
      <c r="F63">
        <f t="shared" si="3"/>
        <v>187685.91037773402</v>
      </c>
    </row>
    <row r="64" spans="4:6">
      <c r="D64">
        <v>4.2000000000000003E-2</v>
      </c>
      <c r="E64">
        <f t="shared" si="2"/>
        <v>357552.53630999057</v>
      </c>
      <c r="F64">
        <f t="shared" si="3"/>
        <v>185192.80250747735</v>
      </c>
    </row>
    <row r="65" spans="4:6">
      <c r="D65">
        <v>4.3000000000000003E-2</v>
      </c>
      <c r="E65">
        <f t="shared" si="2"/>
        <v>352368.90317735285</v>
      </c>
      <c r="F65">
        <f t="shared" si="3"/>
        <v>182710.48354508728</v>
      </c>
    </row>
    <row r="66" spans="4:6">
      <c r="D66">
        <v>4.3999999999999997E-2</v>
      </c>
      <c r="E66">
        <f t="shared" si="2"/>
        <v>347210.31069298182</v>
      </c>
      <c r="F66">
        <f t="shared" si="3"/>
        <v>180238.89290698382</v>
      </c>
    </row>
    <row r="67" spans="4:6">
      <c r="D67">
        <v>4.4999999999999998E-2</v>
      </c>
      <c r="E67">
        <f t="shared" si="2"/>
        <v>342076.61103221867</v>
      </c>
      <c r="F67">
        <f t="shared" si="3"/>
        <v>177777.97041884842</v>
      </c>
    </row>
    <row r="68" spans="4:6">
      <c r="D68">
        <v>4.5999999999999999E-2</v>
      </c>
      <c r="E68">
        <f t="shared" si="2"/>
        <v>336967.65739900572</v>
      </c>
      <c r="F68">
        <f t="shared" si="3"/>
        <v>175327.65631241474</v>
      </c>
    </row>
    <row r="69" spans="4:6">
      <c r="D69">
        <v>4.7E-2</v>
      </c>
      <c r="E69">
        <f t="shared" si="2"/>
        <v>331883.30401767767</v>
      </c>
      <c r="F69">
        <f t="shared" si="3"/>
        <v>172887.89122229948</v>
      </c>
    </row>
    <row r="70" spans="4:6">
      <c r="D70">
        <v>4.8000000000000001E-2</v>
      </c>
      <c r="E70">
        <f t="shared" si="2"/>
        <v>326823.4061248058</v>
      </c>
      <c r="F70">
        <f t="shared" si="3"/>
        <v>170458.61618285128</v>
      </c>
    </row>
    <row r="71" spans="4:6">
      <c r="D71">
        <v>4.9000000000000002E-2</v>
      </c>
      <c r="E71">
        <f t="shared" si="2"/>
        <v>321787.81996113807</v>
      </c>
      <c r="F71">
        <f t="shared" si="3"/>
        <v>168039.77262503537</v>
      </c>
    </row>
    <row r="72" spans="4:6">
      <c r="D72">
        <v>0.05</v>
      </c>
      <c r="E72">
        <f t="shared" si="2"/>
        <v>316776.40276358719</v>
      </c>
      <c r="F72">
        <f t="shared" si="3"/>
        <v>165631.30237333948</v>
      </c>
    </row>
    <row r="73" spans="4:6">
      <c r="D73">
        <v>5.1000000000000004E-2</v>
      </c>
      <c r="E73">
        <f t="shared" si="2"/>
        <v>311789.01275731344</v>
      </c>
      <c r="F73">
        <f t="shared" si="3"/>
        <v>163233.14764271284</v>
      </c>
    </row>
    <row r="74" spans="4:6">
      <c r="D74">
        <v>5.2000000000000005E-2</v>
      </c>
      <c r="E74">
        <f t="shared" si="2"/>
        <v>306825.50914786104</v>
      </c>
      <c r="F74">
        <f t="shared" si="3"/>
        <v>160845.25103552517</v>
      </c>
    </row>
    <row r="75" spans="4:6">
      <c r="D75">
        <v>5.2999999999999999E-2</v>
      </c>
      <c r="E75">
        <f t="shared" si="2"/>
        <v>301885.75211337628</v>
      </c>
      <c r="F75">
        <f t="shared" si="3"/>
        <v>158467.55553856128</v>
      </c>
    </row>
    <row r="76" spans="4:6">
      <c r="D76">
        <v>5.3999999999999999E-2</v>
      </c>
      <c r="E76">
        <f t="shared" si="2"/>
        <v>296969.60279688798</v>
      </c>
      <c r="F76">
        <f t="shared" si="3"/>
        <v>156100.00452003244</v>
      </c>
    </row>
    <row r="77" spans="4:6">
      <c r="D77">
        <v>5.5E-2</v>
      </c>
      <c r="E77">
        <f t="shared" si="2"/>
        <v>292076.92329866299</v>
      </c>
      <c r="F77">
        <f t="shared" si="3"/>
        <v>153742.54172662366</v>
      </c>
    </row>
    <row r="78" spans="4:6">
      <c r="D78">
        <v>5.6000000000000001E-2</v>
      </c>
      <c r="E78">
        <f t="shared" si="2"/>
        <v>287207.57666862453</v>
      </c>
      <c r="F78">
        <f t="shared" si="3"/>
        <v>151395.11128055683</v>
      </c>
    </row>
    <row r="79" spans="4:6">
      <c r="D79">
        <v>5.7000000000000002E-2</v>
      </c>
      <c r="E79">
        <f t="shared" si="2"/>
        <v>282361.42689884244</v>
      </c>
      <c r="F79">
        <f t="shared" si="3"/>
        <v>149057.65767669008</v>
      </c>
    </row>
    <row r="80" spans="4:6">
      <c r="D80">
        <v>5.8000000000000003E-2</v>
      </c>
      <c r="E80">
        <f t="shared" si="2"/>
        <v>277538.33891608682</v>
      </c>
      <c r="F80">
        <f t="shared" si="3"/>
        <v>146730.12577963358</v>
      </c>
    </row>
    <row r="81" spans="4:6">
      <c r="D81">
        <v>5.9000000000000004E-2</v>
      </c>
      <c r="E81">
        <f t="shared" si="2"/>
        <v>272738.17857445125</v>
      </c>
      <c r="F81">
        <f t="shared" si="3"/>
        <v>144412.46082089638</v>
      </c>
    </row>
    <row r="82" spans="4:6">
      <c r="D82">
        <v>0.06</v>
      </c>
      <c r="E82">
        <f t="shared" si="2"/>
        <v>267960.81264804001</v>
      </c>
      <c r="F82">
        <f t="shared" si="3"/>
        <v>142104.6083960548</v>
      </c>
    </row>
    <row r="83" spans="4:6">
      <c r="D83">
        <v>6.0999999999999999E-2</v>
      </c>
      <c r="E83">
        <f t="shared" si="2"/>
        <v>263206.10882372013</v>
      </c>
      <c r="F83">
        <f t="shared" si="3"/>
        <v>139806.51446194889</v>
      </c>
    </row>
    <row r="84" spans="4:6">
      <c r="D84">
        <v>6.2E-2</v>
      </c>
      <c r="E84">
        <f t="shared" si="2"/>
        <v>258473.93569393642</v>
      </c>
      <c r="F84">
        <f t="shared" si="3"/>
        <v>137518.12533389824</v>
      </c>
    </row>
    <row r="85" spans="4:6">
      <c r="D85">
        <v>6.3E-2</v>
      </c>
      <c r="E85">
        <f t="shared" si="2"/>
        <v>253764.16274959571</v>
      </c>
      <c r="F85">
        <f t="shared" si="3"/>
        <v>135239.38768294916</v>
      </c>
    </row>
    <row r="86" spans="4:6">
      <c r="D86">
        <v>6.4000000000000001E-2</v>
      </c>
      <c r="E86">
        <f t="shared" si="2"/>
        <v>249076.66037300578</v>
      </c>
      <c r="F86">
        <f t="shared" si="3"/>
        <v>132970.24853313775</v>
      </c>
    </row>
    <row r="87" spans="4:6">
      <c r="D87">
        <v>6.5000000000000002E-2</v>
      </c>
      <c r="E87">
        <f t="shared" ref="E87:E150" si="4">-1000000-400000*((1+D87)^(-1.5))+500000*((1+D87)^(-2)+(1+D87)^(-3)+(1+D87)^(-4)+(1+D87)^(-5))</f>
        <v>244411.2998308877</v>
      </c>
      <c r="F87">
        <f t="shared" ref="F87:F150" si="5">-800000+200000*((1+D87)^(-0.5)+(1+D87)^(-1.5)+(1+D87)^(-2.5)+(1+D87)^(-3.5)+(1+D87)^(-4.5))+100000*(1+D87)^(-5)</f>
        <v>130710.65525878521</v>
      </c>
    </row>
    <row r="88" spans="4:6">
      <c r="D88">
        <v>6.6000000000000003E-2</v>
      </c>
      <c r="E88">
        <f t="shared" si="4"/>
        <v>239767.95326743345</v>
      </c>
      <c r="F88">
        <f t="shared" si="5"/>
        <v>128460.5555818076</v>
      </c>
    </row>
    <row r="89" spans="4:6">
      <c r="D89">
        <v>6.7000000000000004E-2</v>
      </c>
      <c r="E89">
        <f t="shared" si="4"/>
        <v>235146.4936974477</v>
      </c>
      <c r="F89">
        <f t="shared" si="5"/>
        <v>126219.89756905896</v>
      </c>
    </row>
    <row r="90" spans="4:6">
      <c r="D90">
        <v>6.8000000000000005E-2</v>
      </c>
      <c r="E90">
        <f t="shared" si="4"/>
        <v>230546.79499952495</v>
      </c>
      <c r="F90">
        <f t="shared" si="5"/>
        <v>123988.6296296869</v>
      </c>
    </row>
    <row r="91" spans="4:6">
      <c r="D91">
        <v>6.9000000000000006E-2</v>
      </c>
      <c r="E91">
        <f t="shared" si="4"/>
        <v>225968.73190931068</v>
      </c>
      <c r="F91">
        <f t="shared" si="5"/>
        <v>121766.70051252138</v>
      </c>
    </row>
    <row r="92" spans="4:6">
      <c r="D92">
        <v>7.0000000000000007E-2</v>
      </c>
      <c r="E92">
        <f t="shared" si="4"/>
        <v>221412.18001280096</v>
      </c>
      <c r="F92">
        <f t="shared" si="5"/>
        <v>119554.05930347664</v>
      </c>
    </row>
    <row r="93" spans="4:6">
      <c r="D93">
        <v>7.1000000000000008E-2</v>
      </c>
      <c r="E93">
        <f t="shared" si="4"/>
        <v>216877.01573971822</v>
      </c>
      <c r="F93">
        <f t="shared" si="5"/>
        <v>117350.65542298436</v>
      </c>
    </row>
    <row r="94" spans="4:6">
      <c r="D94">
        <v>7.2000000000000008E-2</v>
      </c>
      <c r="E94">
        <f t="shared" si="4"/>
        <v>212363.11635693023</v>
      </c>
      <c r="F94">
        <f t="shared" si="5"/>
        <v>115156.43862344068</v>
      </c>
    </row>
    <row r="95" spans="4:6">
      <c r="D95">
        <v>7.2999999999999995E-2</v>
      </c>
      <c r="E95">
        <f t="shared" si="4"/>
        <v>207870.35996194324</v>
      </c>
      <c r="F95">
        <f t="shared" si="5"/>
        <v>112971.35898668345</v>
      </c>
    </row>
    <row r="96" spans="4:6">
      <c r="D96">
        <v>7.3999999999999996E-2</v>
      </c>
      <c r="E96">
        <f t="shared" si="4"/>
        <v>203398.62547643157</v>
      </c>
      <c r="F96">
        <f t="shared" si="5"/>
        <v>110795.3669214828</v>
      </c>
    </row>
    <row r="97" spans="4:6">
      <c r="D97">
        <v>7.4999999999999997E-2</v>
      </c>
      <c r="E97">
        <f t="shared" si="4"/>
        <v>198947.79263984994</v>
      </c>
      <c r="F97">
        <f t="shared" si="5"/>
        <v>108628.4131610614</v>
      </c>
    </row>
    <row r="98" spans="4:6">
      <c r="D98">
        <v>7.5999999999999998E-2</v>
      </c>
      <c r="E98">
        <f t="shared" si="4"/>
        <v>194517.74200307205</v>
      </c>
      <c r="F98">
        <f t="shared" si="5"/>
        <v>106470.4487606295</v>
      </c>
    </row>
    <row r="99" spans="4:6">
      <c r="D99">
        <v>7.6999999999999999E-2</v>
      </c>
      <c r="E99">
        <f t="shared" si="4"/>
        <v>190108.35492211324</v>
      </c>
      <c r="F99">
        <f t="shared" si="5"/>
        <v>104321.42509494616</v>
      </c>
    </row>
    <row r="100" spans="4:6">
      <c r="D100">
        <v>7.8E-2</v>
      </c>
      <c r="E100">
        <f t="shared" si="4"/>
        <v>185719.51355188666</v>
      </c>
      <c r="F100">
        <f t="shared" si="5"/>
        <v>102181.29385589685</v>
      </c>
    </row>
    <row r="101" spans="4:6">
      <c r="D101">
        <v>7.9000000000000001E-2</v>
      </c>
      <c r="E101">
        <f t="shared" si="4"/>
        <v>181351.10084002605</v>
      </c>
      <c r="F101">
        <f t="shared" si="5"/>
        <v>100050.00705009702</v>
      </c>
    </row>
    <row r="102" spans="4:6">
      <c r="D102">
        <v>0.08</v>
      </c>
      <c r="E102">
        <f t="shared" si="4"/>
        <v>177003.00052075484</v>
      </c>
      <c r="F102">
        <f t="shared" si="5"/>
        <v>97927.516996510414</v>
      </c>
    </row>
    <row r="103" spans="4:6">
      <c r="D103">
        <v>8.1000000000000003E-2</v>
      </c>
      <c r="E103">
        <f t="shared" si="4"/>
        <v>172675.09710881859</v>
      </c>
      <c r="F103">
        <f t="shared" si="5"/>
        <v>95813.776324093269</v>
      </c>
    </row>
    <row r="104" spans="4:6">
      <c r="D104">
        <v>8.2000000000000003E-2</v>
      </c>
      <c r="E104">
        <f t="shared" si="4"/>
        <v>168367.275893457</v>
      </c>
      <c r="F104">
        <f t="shared" si="5"/>
        <v>93708.737969453665</v>
      </c>
    </row>
    <row r="105" spans="4:6">
      <c r="D105">
        <v>8.3000000000000004E-2</v>
      </c>
      <c r="E105">
        <f t="shared" si="4"/>
        <v>164079.42293244111</v>
      </c>
      <c r="F105">
        <f t="shared" si="5"/>
        <v>91612.355174536409</v>
      </c>
    </row>
    <row r="106" spans="4:6">
      <c r="D106">
        <v>8.4000000000000005E-2</v>
      </c>
      <c r="E106">
        <f t="shared" si="4"/>
        <v>159811.42504615127</v>
      </c>
      <c r="F106">
        <f t="shared" si="5"/>
        <v>89524.581484321068</v>
      </c>
    </row>
    <row r="107" spans="4:6">
      <c r="D107">
        <v>8.5000000000000006E-2</v>
      </c>
      <c r="E107">
        <f t="shared" si="4"/>
        <v>155563.1698117184</v>
      </c>
      <c r="F107">
        <f t="shared" si="5"/>
        <v>87445.370744546759</v>
      </c>
    </row>
    <row r="108" spans="4:6">
      <c r="D108">
        <v>8.6000000000000007E-2</v>
      </c>
      <c r="E108">
        <f t="shared" si="4"/>
        <v>151334.54555720137</v>
      </c>
      <c r="F108">
        <f t="shared" si="5"/>
        <v>85374.677099449429</v>
      </c>
    </row>
    <row r="109" spans="4:6">
      <c r="D109">
        <v>8.7000000000000008E-2</v>
      </c>
      <c r="E109">
        <f t="shared" si="4"/>
        <v>147125.44135583099</v>
      </c>
      <c r="F109">
        <f t="shared" si="5"/>
        <v>83312.454989524878</v>
      </c>
    </row>
    <row r="110" spans="4:6">
      <c r="D110">
        <v>8.7999999999999995E-2</v>
      </c>
      <c r="E110">
        <f t="shared" si="4"/>
        <v>142935.74702028953</v>
      </c>
      <c r="F110">
        <f t="shared" si="5"/>
        <v>81258.659149304134</v>
      </c>
    </row>
    <row r="111" spans="4:6">
      <c r="D111">
        <v>8.8999999999999996E-2</v>
      </c>
      <c r="E111">
        <f t="shared" si="4"/>
        <v>138765.35309704975</v>
      </c>
      <c r="F111">
        <f t="shared" si="5"/>
        <v>79213.244605155429</v>
      </c>
    </row>
    <row r="112" spans="4:6">
      <c r="D112">
        <v>0.09</v>
      </c>
      <c r="E112">
        <f t="shared" si="4"/>
        <v>134614.15086075687</v>
      </c>
      <c r="F112">
        <f t="shared" si="5"/>
        <v>77176.166673095897</v>
      </c>
    </row>
    <row r="113" spans="4:6">
      <c r="D113">
        <v>9.0999999999999998E-2</v>
      </c>
      <c r="E113">
        <f t="shared" si="4"/>
        <v>130482.03230866184</v>
      </c>
      <c r="F113">
        <f t="shared" si="5"/>
        <v>75147.380956631241</v>
      </c>
    </row>
    <row r="114" spans="4:6">
      <c r="D114">
        <v>9.1999999999999998E-2</v>
      </c>
      <c r="E114">
        <f t="shared" si="4"/>
        <v>126368.89015510073</v>
      </c>
      <c r="F114">
        <f t="shared" si="5"/>
        <v>73126.84334460512</v>
      </c>
    </row>
    <row r="115" spans="4:6">
      <c r="D115">
        <v>9.2999999999999999E-2</v>
      </c>
      <c r="E115">
        <f t="shared" si="4"/>
        <v>122274.61782602803</v>
      </c>
      <c r="F115">
        <f t="shared" si="5"/>
        <v>71114.510009073972</v>
      </c>
    </row>
    <row r="116" spans="4:6">
      <c r="D116">
        <v>9.4E-2</v>
      </c>
      <c r="E116">
        <f t="shared" si="4"/>
        <v>118199.10945358127</v>
      </c>
      <c r="F116">
        <f t="shared" si="5"/>
        <v>69110.337403192694</v>
      </c>
    </row>
    <row r="117" spans="4:6">
      <c r="D117">
        <v>9.5000000000000001E-2</v>
      </c>
      <c r="E117">
        <f t="shared" si="4"/>
        <v>114142.25987071544</v>
      </c>
      <c r="F117">
        <f t="shared" si="5"/>
        <v>67114.282259126165</v>
      </c>
    </row>
    <row r="118" spans="4:6">
      <c r="D118">
        <v>9.6000000000000002E-2</v>
      </c>
      <c r="E118">
        <f t="shared" si="4"/>
        <v>110103.96460585995</v>
      </c>
      <c r="F118">
        <f t="shared" si="5"/>
        <v>65126.301585970119</v>
      </c>
    </row>
    <row r="119" spans="4:6">
      <c r="D119">
        <v>9.7000000000000003E-2</v>
      </c>
      <c r="E119">
        <f t="shared" si="4"/>
        <v>106084.11987764132</v>
      </c>
      <c r="F119">
        <f t="shared" si="5"/>
        <v>63146.352667697684</v>
      </c>
    </row>
    <row r="120" spans="4:6">
      <c r="D120">
        <v>9.8000000000000004E-2</v>
      </c>
      <c r="E120">
        <f t="shared" si="4"/>
        <v>102082.62258963403</v>
      </c>
      <c r="F120">
        <f t="shared" si="5"/>
        <v>61174.393061114708</v>
      </c>
    </row>
    <row r="121" spans="4:6">
      <c r="D121">
        <v>9.9000000000000005E-2</v>
      </c>
      <c r="E121">
        <f t="shared" si="4"/>
        <v>98099.370325172087</v>
      </c>
      <c r="F121">
        <f t="shared" si="5"/>
        <v>59210.380593840811</v>
      </c>
    </row>
    <row r="122" spans="4:6">
      <c r="D122">
        <v>0.1</v>
      </c>
      <c r="E122">
        <f t="shared" si="4"/>
        <v>94134.261342190206</v>
      </c>
      <c r="F122">
        <f t="shared" si="5"/>
        <v>57254.273362300264</v>
      </c>
    </row>
    <row r="123" spans="4:6">
      <c r="D123">
        <v>0.10100000000000001</v>
      </c>
      <c r="E123">
        <f t="shared" si="4"/>
        <v>90187.194568123668</v>
      </c>
      <c r="F123">
        <f t="shared" si="5"/>
        <v>55306.029729734633</v>
      </c>
    </row>
    <row r="124" spans="4:6">
      <c r="D124">
        <v>0.10200000000000001</v>
      </c>
      <c r="E124">
        <f t="shared" si="4"/>
        <v>86258.069594836095</v>
      </c>
      <c r="F124">
        <f t="shared" si="5"/>
        <v>53365.608324229084</v>
      </c>
    </row>
    <row r="125" spans="4:6">
      <c r="D125">
        <v>0.10300000000000001</v>
      </c>
      <c r="E125">
        <f t="shared" si="4"/>
        <v>82346.786673606606</v>
      </c>
      <c r="F125">
        <f t="shared" si="5"/>
        <v>51432.9680367572</v>
      </c>
    </row>
    <row r="126" spans="4:6">
      <c r="D126">
        <v>0.10400000000000001</v>
      </c>
      <c r="E126">
        <f t="shared" si="4"/>
        <v>78453.246710145613</v>
      </c>
      <c r="F126">
        <f t="shared" si="5"/>
        <v>49508.068019240316</v>
      </c>
    </row>
    <row r="127" spans="4:6">
      <c r="D127">
        <v>0.105</v>
      </c>
      <c r="E127">
        <f t="shared" si="4"/>
        <v>74577.351259663468</v>
      </c>
      <c r="F127">
        <f t="shared" si="5"/>
        <v>47590.867682625896</v>
      </c>
    </row>
    <row r="128" spans="4:6">
      <c r="D128">
        <v>0.106</v>
      </c>
      <c r="E128">
        <f t="shared" si="4"/>
        <v>70719.002521972638</v>
      </c>
      <c r="F128">
        <f t="shared" si="5"/>
        <v>45681.326694977302</v>
      </c>
    </row>
    <row r="129" spans="4:6">
      <c r="D129">
        <v>0.107</v>
      </c>
      <c r="E129">
        <f t="shared" si="4"/>
        <v>66878.103336640401</v>
      </c>
      <c r="F129">
        <f t="shared" si="5"/>
        <v>43779.404979586172</v>
      </c>
    </row>
    <row r="130" spans="4:6">
      <c r="D130">
        <v>0.108</v>
      </c>
      <c r="E130">
        <f t="shared" si="4"/>
        <v>63054.557178173214</v>
      </c>
      <c r="F130">
        <f t="shared" si="5"/>
        <v>41885.06271309268</v>
      </c>
    </row>
    <row r="131" spans="4:6">
      <c r="D131">
        <v>0.109</v>
      </c>
      <c r="E131">
        <f t="shared" si="4"/>
        <v>59248.268151251366</v>
      </c>
      <c r="F131">
        <f t="shared" si="5"/>
        <v>39998.260323629242</v>
      </c>
    </row>
    <row r="132" spans="4:6">
      <c r="D132">
        <v>0.11</v>
      </c>
      <c r="E132">
        <f t="shared" si="4"/>
        <v>55459.140985993901</v>
      </c>
      <c r="F132">
        <f t="shared" si="5"/>
        <v>38118.958488972305</v>
      </c>
    </row>
    <row r="133" spans="4:6">
      <c r="D133">
        <v>0.111</v>
      </c>
      <c r="E133">
        <f t="shared" si="4"/>
        <v>51687.081033274531</v>
      </c>
      <c r="F133">
        <f t="shared" si="5"/>
        <v>36247.118134717246</v>
      </c>
    </row>
    <row r="134" spans="4:6">
      <c r="D134">
        <v>0.112</v>
      </c>
      <c r="E134">
        <f t="shared" si="4"/>
        <v>47931.994260065956</v>
      </c>
      <c r="F134">
        <f t="shared" si="5"/>
        <v>34382.700432459991</v>
      </c>
    </row>
    <row r="135" spans="4:6">
      <c r="D135">
        <v>0.113</v>
      </c>
      <c r="E135">
        <f t="shared" si="4"/>
        <v>44193.787244836101</v>
      </c>
      <c r="F135">
        <f t="shared" si="5"/>
        <v>32525.666798001876</v>
      </c>
    </row>
    <row r="136" spans="4:6">
      <c r="D136">
        <v>0.114</v>
      </c>
      <c r="E136">
        <f t="shared" si="4"/>
        <v>40472.367172968108</v>
      </c>
      <c r="F136">
        <f t="shared" si="5"/>
        <v>30675.978889562844</v>
      </c>
    </row>
    <row r="137" spans="4:6">
      <c r="D137">
        <v>0.115</v>
      </c>
      <c r="E137">
        <f t="shared" si="4"/>
        <v>36767.641832235269</v>
      </c>
      <c r="F137">
        <f t="shared" si="5"/>
        <v>28833.598606014239</v>
      </c>
    </row>
    <row r="138" spans="4:6">
      <c r="D138">
        <v>0.11600000000000001</v>
      </c>
      <c r="E138">
        <f t="shared" si="4"/>
        <v>33079.519608298317</v>
      </c>
      <c r="F138">
        <f t="shared" si="5"/>
        <v>26998.488085121789</v>
      </c>
    </row>
    <row r="139" spans="4:6">
      <c r="D139">
        <v>0.11700000000000001</v>
      </c>
      <c r="E139">
        <f t="shared" si="4"/>
        <v>29407.90948025533</v>
      </c>
      <c r="F139">
        <f t="shared" si="5"/>
        <v>25170.609701808738</v>
      </c>
    </row>
    <row r="140" spans="4:6">
      <c r="D140">
        <v>0.11800000000000001</v>
      </c>
      <c r="E140">
        <f t="shared" si="4"/>
        <v>25752.721016216325</v>
      </c>
      <c r="F140">
        <f t="shared" si="5"/>
        <v>23349.926066426364</v>
      </c>
    </row>
    <row r="141" spans="4:6">
      <c r="D141">
        <v>0.11900000000000001</v>
      </c>
      <c r="E141">
        <f t="shared" si="4"/>
        <v>22113.86436892394</v>
      </c>
      <c r="F141">
        <f t="shared" si="5"/>
        <v>21536.400023046073</v>
      </c>
    </row>
    <row r="142" spans="4:6">
      <c r="D142">
        <v>0.12</v>
      </c>
      <c r="E142">
        <f t="shared" si="4"/>
        <v>18491.25027140649</v>
      </c>
      <c r="F142">
        <f t="shared" si="5"/>
        <v>19729.994647758293</v>
      </c>
    </row>
    <row r="143" spans="4:6">
      <c r="D143">
        <v>0.121</v>
      </c>
      <c r="E143">
        <f t="shared" si="4"/>
        <v>14884.790032668738</v>
      </c>
      <c r="F143">
        <f t="shared" si="5"/>
        <v>17930.673246993465</v>
      </c>
    </row>
    <row r="144" spans="4:6">
      <c r="D144">
        <v>0.122</v>
      </c>
      <c r="E144">
        <f t="shared" si="4"/>
        <v>11294.395533418516</v>
      </c>
      <c r="F144">
        <f t="shared" si="5"/>
        <v>16138.399355847891</v>
      </c>
    </row>
    <row r="145" spans="4:6">
      <c r="D145">
        <v>0.123</v>
      </c>
      <c r="E145">
        <f t="shared" si="4"/>
        <v>7719.9792218268849</v>
      </c>
      <c r="F145">
        <f t="shared" si="5"/>
        <v>14353.136736430606</v>
      </c>
    </row>
    <row r="146" spans="4:6">
      <c r="D146">
        <v>0.124</v>
      </c>
      <c r="E146">
        <f t="shared" si="4"/>
        <v>4161.4541093327571</v>
      </c>
      <c r="F146">
        <f t="shared" si="5"/>
        <v>12574.849376220933</v>
      </c>
    </row>
    <row r="147" spans="4:6">
      <c r="D147">
        <v>0.125</v>
      </c>
      <c r="E147">
        <f t="shared" si="4"/>
        <v>618.73376646940596</v>
      </c>
      <c r="F147">
        <f t="shared" si="5"/>
        <v>10803.501486439593</v>
      </c>
    </row>
    <row r="148" spans="4:6">
      <c r="D148">
        <v>0.126</v>
      </c>
      <c r="E148">
        <f t="shared" si="4"/>
        <v>-2908.2676812661812</v>
      </c>
      <c r="F148">
        <f t="shared" si="5"/>
        <v>9039.0575004321872</v>
      </c>
    </row>
    <row r="149" spans="4:6">
      <c r="D149">
        <v>0.127</v>
      </c>
      <c r="E149">
        <f t="shared" si="4"/>
        <v>-6419.6355575111229</v>
      </c>
      <c r="F149">
        <f t="shared" si="5"/>
        <v>7281.4820720672578</v>
      </c>
    </row>
    <row r="150" spans="4:6">
      <c r="D150">
        <v>0.128</v>
      </c>
      <c r="E150">
        <f t="shared" si="4"/>
        <v>-9915.4546390981413</v>
      </c>
      <c r="F150">
        <f t="shared" si="5"/>
        <v>5530.7400741492384</v>
      </c>
    </row>
    <row r="151" spans="4:6">
      <c r="D151">
        <v>0.129</v>
      </c>
      <c r="E151">
        <f t="shared" ref="E151:E172" si="6">-1000000-400000*((1+D151)^(-1.5))+500000*((1+D151)^(-2)+(1+D151)^(-3)+(1+D151)^(-4)+(1+D151)^(-5))</f>
        <v>-13395.809160086326</v>
      </c>
      <c r="F151">
        <f t="shared" ref="F151:F172" si="7">-800000+200000*((1+D151)^(-0.5)+(1+D151)^(-1.5)+(1+D151)^(-2.5)+(1+D151)^(-3.5)+(1+D151)^(-4.5))+100000*(1+D151)^(-5)</f>
        <v>3786.7965968403005</v>
      </c>
    </row>
    <row r="152" spans="4:6">
      <c r="D152">
        <v>0.13</v>
      </c>
      <c r="E152">
        <f t="shared" si="6"/>
        <v>-16860.7828157607</v>
      </c>
      <c r="F152">
        <f t="shared" si="7"/>
        <v>2049.6169460971068</v>
      </c>
    </row>
    <row r="153" spans="4:6">
      <c r="D153">
        <v>0.13100000000000001</v>
      </c>
      <c r="E153">
        <f t="shared" si="6"/>
        <v>-20310.458766592434</v>
      </c>
      <c r="F153">
        <f t="shared" si="7"/>
        <v>319.16664212055912</v>
      </c>
    </row>
    <row r="154" spans="4:6">
      <c r="D154">
        <v>0.13200000000000001</v>
      </c>
      <c r="E154">
        <f t="shared" si="6"/>
        <v>-23744.919642167166</v>
      </c>
      <c r="F154">
        <f t="shared" si="7"/>
        <v>-1404.5885821808479</v>
      </c>
    </row>
    <row r="155" spans="4:6">
      <c r="D155">
        <v>0.13300000000000001</v>
      </c>
      <c r="E155">
        <f t="shared" si="6"/>
        <v>-27164.247545086313</v>
      </c>
      <c r="F155">
        <f t="shared" si="7"/>
        <v>-3121.6827827168163</v>
      </c>
    </row>
    <row r="156" spans="4:6">
      <c r="D156">
        <v>0.13400000000000001</v>
      </c>
      <c r="E156">
        <f t="shared" si="6"/>
        <v>-30568.524054829963</v>
      </c>
      <c r="F156">
        <f t="shared" si="7"/>
        <v>-4832.1498057305434</v>
      </c>
    </row>
    <row r="157" spans="4:6">
      <c r="D157">
        <v>0.13500000000000001</v>
      </c>
      <c r="E157">
        <f t="shared" si="6"/>
        <v>-33957.83023159462</v>
      </c>
      <c r="F157">
        <f t="shared" si="7"/>
        <v>-6536.0232892962085</v>
      </c>
    </row>
    <row r="158" spans="4:6">
      <c r="D158">
        <v>0.13600000000000001</v>
      </c>
      <c r="E158">
        <f t="shared" si="6"/>
        <v>-37332.246620088583</v>
      </c>
      <c r="F158">
        <f t="shared" si="7"/>
        <v>-8233.3366648087685</v>
      </c>
    </row>
    <row r="159" spans="4:6">
      <c r="D159">
        <v>0.13700000000000001</v>
      </c>
      <c r="E159">
        <f t="shared" si="6"/>
        <v>-40691.853253304493</v>
      </c>
      <c r="F159">
        <f t="shared" si="7"/>
        <v>-9924.1231584598863</v>
      </c>
    </row>
    <row r="160" spans="4:6">
      <c r="D160">
        <v>0.13800000000000001</v>
      </c>
      <c r="E160">
        <f t="shared" si="6"/>
        <v>-44036.729656262323</v>
      </c>
      <c r="F160">
        <f t="shared" si="7"/>
        <v>-11608.415792703381</v>
      </c>
    </row>
    <row r="161" spans="4:6">
      <c r="D161">
        <v>0.13900000000000001</v>
      </c>
      <c r="E161">
        <f t="shared" si="6"/>
        <v>-47366.954849713948</v>
      </c>
      <c r="F161">
        <f t="shared" si="7"/>
        <v>-13286.247387707328</v>
      </c>
    </row>
    <row r="162" spans="4:6">
      <c r="D162">
        <v>0.14000000000000001</v>
      </c>
      <c r="E162">
        <f t="shared" si="6"/>
        <v>-50682.607353820698</v>
      </c>
      <c r="F162">
        <f t="shared" si="7"/>
        <v>-14957.650562793664</v>
      </c>
    </row>
    <row r="163" spans="4:6">
      <c r="D163">
        <v>0.14100000000000001</v>
      </c>
      <c r="E163">
        <f t="shared" si="6"/>
        <v>-53983.765191801358</v>
      </c>
      <c r="F163">
        <f t="shared" si="7"/>
        <v>-16622.657737868351</v>
      </c>
    </row>
    <row r="164" spans="4:6">
      <c r="D164">
        <v>0.14200000000000002</v>
      </c>
      <c r="E164">
        <f t="shared" si="6"/>
        <v>-57270.505893552676</v>
      </c>
      <c r="F164">
        <f t="shared" si="7"/>
        <v>-18281.301134839683</v>
      </c>
    </row>
    <row r="165" spans="4:6">
      <c r="D165">
        <v>0.14300000000000002</v>
      </c>
      <c r="E165">
        <f t="shared" si="6"/>
        <v>-60542.906499234028</v>
      </c>
      <c r="F165">
        <f t="shared" si="7"/>
        <v>-19933.612779024006</v>
      </c>
    </row>
    <row r="166" spans="4:6">
      <c r="D166">
        <v>0.14400000000000002</v>
      </c>
      <c r="E166">
        <f t="shared" si="6"/>
        <v>-63801.043562826002</v>
      </c>
      <c r="F166">
        <f t="shared" si="7"/>
        <v>-21579.624500539205</v>
      </c>
    </row>
    <row r="167" spans="4:6">
      <c r="D167">
        <v>0.14500000000000002</v>
      </c>
      <c r="E167">
        <f t="shared" si="6"/>
        <v>-67044.993155660108</v>
      </c>
      <c r="F167">
        <f t="shared" si="7"/>
        <v>-23219.367935689836</v>
      </c>
    </row>
    <row r="168" spans="4:6">
      <c r="D168">
        <v>0.14600000000000002</v>
      </c>
      <c r="E168">
        <f t="shared" si="6"/>
        <v>-70274.830869919853</v>
      </c>
      <c r="F168">
        <f t="shared" si="7"/>
        <v>-24852.874528339744</v>
      </c>
    </row>
    <row r="169" spans="4:6">
      <c r="D169">
        <v>0.14700000000000002</v>
      </c>
      <c r="E169">
        <f t="shared" si="6"/>
        <v>-73490.631822113879</v>
      </c>
      <c r="F169">
        <f t="shared" si="7"/>
        <v>-26480.175531273409</v>
      </c>
    </row>
    <row r="170" spans="4:6">
      <c r="D170">
        <v>0.14800000000000002</v>
      </c>
      <c r="E170">
        <f t="shared" si="6"/>
        <v>-76692.470656514401</v>
      </c>
      <c r="F170">
        <f t="shared" si="7"/>
        <v>-28101.302007544822</v>
      </c>
    </row>
    <row r="171" spans="4:6">
      <c r="D171">
        <v>0.14899999999999999</v>
      </c>
      <c r="E171">
        <f t="shared" si="6"/>
        <v>-79880.421548574464</v>
      </c>
      <c r="F171">
        <f t="shared" si="7"/>
        <v>-29716.284831818899</v>
      </c>
    </row>
    <row r="172" spans="4:6">
      <c r="D172">
        <v>0.15</v>
      </c>
      <c r="E172">
        <f t="shared" si="6"/>
        <v>-83054.558208320988</v>
      </c>
      <c r="F172">
        <f t="shared" si="7"/>
        <v>-31325.154691700969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8"/>
  <sheetViews>
    <sheetView workbookViewId="0">
      <selection activeCell="J3" sqref="J3"/>
    </sheetView>
  </sheetViews>
  <sheetFormatPr defaultRowHeight="15"/>
  <sheetData>
    <row r="1" spans="1:13">
      <c r="A1" t="s">
        <v>17</v>
      </c>
    </row>
    <row r="3" spans="1:13">
      <c r="A3" t="s">
        <v>6</v>
      </c>
      <c r="B3">
        <v>7.0000000000000007E-2</v>
      </c>
    </row>
    <row r="4" spans="1:13">
      <c r="M4" t="s">
        <v>22</v>
      </c>
    </row>
    <row r="5" spans="1:13">
      <c r="C5" t="s">
        <v>2</v>
      </c>
      <c r="D5" t="s">
        <v>18</v>
      </c>
      <c r="E5" t="s">
        <v>1</v>
      </c>
      <c r="F5" t="s">
        <v>5</v>
      </c>
      <c r="G5" t="s">
        <v>19</v>
      </c>
      <c r="H5" t="s">
        <v>20</v>
      </c>
      <c r="I5" t="s">
        <v>21</v>
      </c>
      <c r="K5" t="s">
        <v>21</v>
      </c>
    </row>
    <row r="6" spans="1:13">
      <c r="C6">
        <v>0</v>
      </c>
      <c r="D6">
        <v>3000</v>
      </c>
      <c r="E6">
        <v>0</v>
      </c>
      <c r="F6">
        <v>1</v>
      </c>
      <c r="G6">
        <f>D6*F6</f>
        <v>3000</v>
      </c>
      <c r="H6">
        <f>E6*F6</f>
        <v>0</v>
      </c>
      <c r="I6">
        <f>G6</f>
        <v>3000</v>
      </c>
      <c r="J6">
        <v>0</v>
      </c>
      <c r="K6">
        <f>I6-J6</f>
        <v>3000</v>
      </c>
    </row>
    <row r="7" spans="1:13">
      <c r="C7">
        <v>0.25</v>
      </c>
      <c r="D7">
        <v>8000</v>
      </c>
      <c r="E7">
        <v>0</v>
      </c>
      <c r="F7">
        <v>1</v>
      </c>
      <c r="G7">
        <f t="shared" ref="G7:G38" si="0">D7*F7</f>
        <v>8000</v>
      </c>
      <c r="H7">
        <f t="shared" ref="H7:H38" si="1">E7*F7</f>
        <v>0</v>
      </c>
      <c r="I7">
        <f>G7+I6</f>
        <v>11000</v>
      </c>
      <c r="J7">
        <v>0</v>
      </c>
      <c r="K7">
        <f t="shared" ref="K7:K38" si="2">I7-J7</f>
        <v>11000</v>
      </c>
    </row>
    <row r="8" spans="1:13">
      <c r="C8">
        <v>0.5</v>
      </c>
      <c r="D8">
        <v>8000</v>
      </c>
      <c r="E8">
        <v>0</v>
      </c>
      <c r="F8">
        <v>1</v>
      </c>
      <c r="G8">
        <f t="shared" si="0"/>
        <v>8000</v>
      </c>
      <c r="H8">
        <f t="shared" si="1"/>
        <v>0</v>
      </c>
      <c r="I8">
        <f t="shared" ref="I8:I38" si="3">G8+I7</f>
        <v>19000</v>
      </c>
      <c r="J8">
        <v>0</v>
      </c>
      <c r="K8">
        <f t="shared" si="2"/>
        <v>19000</v>
      </c>
    </row>
    <row r="9" spans="1:13">
      <c r="C9">
        <v>0.75</v>
      </c>
      <c r="D9">
        <v>8000</v>
      </c>
      <c r="E9">
        <v>0</v>
      </c>
      <c r="F9">
        <v>1</v>
      </c>
      <c r="G9">
        <f t="shared" si="0"/>
        <v>8000</v>
      </c>
      <c r="H9">
        <f t="shared" si="1"/>
        <v>0</v>
      </c>
      <c r="I9">
        <f t="shared" si="3"/>
        <v>27000</v>
      </c>
      <c r="J9">
        <v>0</v>
      </c>
      <c r="K9">
        <f t="shared" si="2"/>
        <v>27000</v>
      </c>
    </row>
    <row r="10" spans="1:13">
      <c r="C10">
        <v>1</v>
      </c>
      <c r="D10">
        <v>8000</v>
      </c>
      <c r="E10">
        <v>0</v>
      </c>
      <c r="F10">
        <v>1</v>
      </c>
      <c r="G10">
        <f t="shared" si="0"/>
        <v>8000</v>
      </c>
      <c r="H10">
        <f t="shared" si="1"/>
        <v>0</v>
      </c>
      <c r="I10">
        <f t="shared" si="3"/>
        <v>35000</v>
      </c>
      <c r="J10">
        <v>0</v>
      </c>
      <c r="K10">
        <f t="shared" si="2"/>
        <v>35000</v>
      </c>
    </row>
    <row r="11" spans="1:13">
      <c r="C11">
        <v>1.25</v>
      </c>
      <c r="D11">
        <v>8000</v>
      </c>
      <c r="E11">
        <v>0</v>
      </c>
      <c r="F11">
        <v>1</v>
      </c>
      <c r="G11">
        <f t="shared" si="0"/>
        <v>8000</v>
      </c>
      <c r="H11">
        <f t="shared" si="1"/>
        <v>0</v>
      </c>
      <c r="I11">
        <f t="shared" si="3"/>
        <v>43000</v>
      </c>
      <c r="J11">
        <v>0</v>
      </c>
      <c r="K11">
        <f t="shared" si="2"/>
        <v>43000</v>
      </c>
    </row>
    <row r="12" spans="1:13">
      <c r="C12">
        <v>1.5</v>
      </c>
      <c r="D12">
        <v>8000</v>
      </c>
      <c r="E12">
        <v>0</v>
      </c>
      <c r="F12">
        <v>1</v>
      </c>
      <c r="G12">
        <f t="shared" si="0"/>
        <v>8000</v>
      </c>
      <c r="H12">
        <f t="shared" si="1"/>
        <v>0</v>
      </c>
      <c r="I12">
        <f t="shared" si="3"/>
        <v>51000</v>
      </c>
      <c r="J12">
        <v>0</v>
      </c>
      <c r="K12">
        <f t="shared" si="2"/>
        <v>51000</v>
      </c>
    </row>
    <row r="13" spans="1:13">
      <c r="C13">
        <v>1.75</v>
      </c>
      <c r="D13">
        <v>8000</v>
      </c>
      <c r="E13">
        <v>0</v>
      </c>
      <c r="F13">
        <v>1</v>
      </c>
      <c r="G13">
        <f t="shared" si="0"/>
        <v>8000</v>
      </c>
      <c r="H13">
        <f t="shared" si="1"/>
        <v>0</v>
      </c>
      <c r="I13">
        <f t="shared" si="3"/>
        <v>59000</v>
      </c>
      <c r="J13">
        <v>0</v>
      </c>
      <c r="K13">
        <f t="shared" si="2"/>
        <v>59000</v>
      </c>
    </row>
    <row r="14" spans="1:13">
      <c r="C14">
        <v>2</v>
      </c>
      <c r="D14">
        <v>5000</v>
      </c>
      <c r="E14">
        <v>0</v>
      </c>
      <c r="F14">
        <v>1</v>
      </c>
      <c r="G14">
        <f t="shared" si="0"/>
        <v>5000</v>
      </c>
      <c r="H14">
        <f t="shared" si="1"/>
        <v>0</v>
      </c>
      <c r="I14">
        <f t="shared" si="3"/>
        <v>64000</v>
      </c>
      <c r="J14">
        <v>0</v>
      </c>
      <c r="K14">
        <f t="shared" si="2"/>
        <v>64000</v>
      </c>
    </row>
    <row r="15" spans="1:13">
      <c r="C15">
        <v>2.25</v>
      </c>
      <c r="D15">
        <v>2500</v>
      </c>
      <c r="E15">
        <v>7500</v>
      </c>
      <c r="F15">
        <v>1</v>
      </c>
      <c r="G15">
        <f t="shared" si="0"/>
        <v>2500</v>
      </c>
      <c r="H15">
        <f t="shared" si="1"/>
        <v>7500</v>
      </c>
      <c r="I15">
        <f t="shared" si="3"/>
        <v>66500</v>
      </c>
      <c r="J15">
        <f>H15</f>
        <v>7500</v>
      </c>
      <c r="K15">
        <f t="shared" si="2"/>
        <v>59000</v>
      </c>
    </row>
    <row r="16" spans="1:13">
      <c r="C16">
        <v>2.5</v>
      </c>
      <c r="D16">
        <v>2500</v>
      </c>
      <c r="E16">
        <v>7500</v>
      </c>
      <c r="F16">
        <v>1</v>
      </c>
      <c r="G16">
        <f t="shared" si="0"/>
        <v>2500</v>
      </c>
      <c r="H16">
        <f t="shared" si="1"/>
        <v>7500</v>
      </c>
      <c r="I16">
        <f t="shared" si="3"/>
        <v>69000</v>
      </c>
      <c r="J16">
        <f>H16+J15</f>
        <v>15000</v>
      </c>
      <c r="K16">
        <f t="shared" si="2"/>
        <v>54000</v>
      </c>
    </row>
    <row r="17" spans="3:11">
      <c r="C17">
        <v>2.75</v>
      </c>
      <c r="D17">
        <v>2500</v>
      </c>
      <c r="E17">
        <v>7500</v>
      </c>
      <c r="F17">
        <v>1</v>
      </c>
      <c r="G17">
        <f t="shared" si="0"/>
        <v>2500</v>
      </c>
      <c r="H17">
        <f t="shared" si="1"/>
        <v>7500</v>
      </c>
      <c r="I17">
        <f t="shared" si="3"/>
        <v>71500</v>
      </c>
      <c r="J17">
        <f t="shared" ref="J17:J38" si="4">H17+J16</f>
        <v>22500</v>
      </c>
      <c r="K17">
        <f t="shared" si="2"/>
        <v>49000</v>
      </c>
    </row>
    <row r="18" spans="3:11">
      <c r="C18">
        <v>3</v>
      </c>
      <c r="D18">
        <v>4000</v>
      </c>
      <c r="E18">
        <v>7500</v>
      </c>
      <c r="F18">
        <v>1</v>
      </c>
      <c r="G18">
        <f t="shared" si="0"/>
        <v>4000</v>
      </c>
      <c r="H18">
        <f t="shared" si="1"/>
        <v>7500</v>
      </c>
      <c r="I18">
        <f t="shared" si="3"/>
        <v>75500</v>
      </c>
      <c r="J18">
        <f t="shared" si="4"/>
        <v>30000</v>
      </c>
      <c r="K18">
        <f t="shared" si="2"/>
        <v>45500</v>
      </c>
    </row>
    <row r="19" spans="3:11">
      <c r="C19">
        <v>3.25</v>
      </c>
      <c r="D19">
        <f>2500*(1.02)^(C18-2)</f>
        <v>2550</v>
      </c>
      <c r="E19">
        <f>30000*(1.04)/4</f>
        <v>7800</v>
      </c>
      <c r="F19">
        <v>1</v>
      </c>
      <c r="G19">
        <f t="shared" si="0"/>
        <v>2550</v>
      </c>
      <c r="H19">
        <f t="shared" si="1"/>
        <v>7800</v>
      </c>
      <c r="I19">
        <f t="shared" si="3"/>
        <v>78050</v>
      </c>
      <c r="J19">
        <f t="shared" si="4"/>
        <v>37800</v>
      </c>
      <c r="K19">
        <f t="shared" si="2"/>
        <v>40250</v>
      </c>
    </row>
    <row r="20" spans="3:11">
      <c r="C20">
        <v>3.5</v>
      </c>
      <c r="D20">
        <v>2550</v>
      </c>
      <c r="E20">
        <f t="shared" ref="E20:E22" si="5">30000*(1.04)/4</f>
        <v>7800</v>
      </c>
      <c r="F20">
        <v>1</v>
      </c>
      <c r="G20">
        <f t="shared" si="0"/>
        <v>2550</v>
      </c>
      <c r="H20">
        <f t="shared" si="1"/>
        <v>7800</v>
      </c>
      <c r="I20">
        <f t="shared" si="3"/>
        <v>80600</v>
      </c>
      <c r="J20">
        <f t="shared" si="4"/>
        <v>45600</v>
      </c>
      <c r="K20">
        <f t="shared" si="2"/>
        <v>35000</v>
      </c>
    </row>
    <row r="21" spans="3:11">
      <c r="C21">
        <v>3.75</v>
      </c>
      <c r="D21">
        <v>2550</v>
      </c>
      <c r="E21">
        <f t="shared" si="5"/>
        <v>7800</v>
      </c>
      <c r="F21">
        <v>1</v>
      </c>
      <c r="G21">
        <f t="shared" si="0"/>
        <v>2550</v>
      </c>
      <c r="H21">
        <f t="shared" si="1"/>
        <v>7800</v>
      </c>
      <c r="I21">
        <f t="shared" si="3"/>
        <v>83150</v>
      </c>
      <c r="J21">
        <f t="shared" si="4"/>
        <v>53400</v>
      </c>
      <c r="K21">
        <f t="shared" si="2"/>
        <v>29750</v>
      </c>
    </row>
    <row r="22" spans="3:11">
      <c r="C22">
        <v>4</v>
      </c>
      <c r="D22">
        <v>4080</v>
      </c>
      <c r="E22">
        <f t="shared" si="5"/>
        <v>7800</v>
      </c>
      <c r="F22">
        <v>1</v>
      </c>
      <c r="G22">
        <f t="shared" si="0"/>
        <v>4080</v>
      </c>
      <c r="H22">
        <f t="shared" si="1"/>
        <v>7800</v>
      </c>
      <c r="I22">
        <f t="shared" si="3"/>
        <v>87230</v>
      </c>
      <c r="J22">
        <f t="shared" si="4"/>
        <v>61200</v>
      </c>
      <c r="K22">
        <f t="shared" si="2"/>
        <v>26030</v>
      </c>
    </row>
    <row r="23" spans="3:11">
      <c r="C23">
        <v>4.25</v>
      </c>
      <c r="D23">
        <f t="shared" ref="D23:D35" si="6">2500*(1.02)^(C22-2)</f>
        <v>2601</v>
      </c>
      <c r="E23">
        <f>7500*(1.04)^2</f>
        <v>8112.0000000000009</v>
      </c>
      <c r="F23">
        <v>1</v>
      </c>
      <c r="G23">
        <f t="shared" si="0"/>
        <v>2601</v>
      </c>
      <c r="H23">
        <f t="shared" si="1"/>
        <v>8112.0000000000009</v>
      </c>
      <c r="I23">
        <f t="shared" si="3"/>
        <v>89831</v>
      </c>
      <c r="J23">
        <f t="shared" si="4"/>
        <v>69312</v>
      </c>
      <c r="K23">
        <f t="shared" si="2"/>
        <v>20519</v>
      </c>
    </row>
    <row r="24" spans="3:11">
      <c r="C24">
        <v>4.5</v>
      </c>
      <c r="D24">
        <v>2601</v>
      </c>
      <c r="E24">
        <f t="shared" ref="E24:E26" si="7">7500*(1.04)^2</f>
        <v>8112.0000000000009</v>
      </c>
      <c r="F24">
        <v>1</v>
      </c>
      <c r="G24">
        <f t="shared" si="0"/>
        <v>2601</v>
      </c>
      <c r="H24">
        <f t="shared" si="1"/>
        <v>8112.0000000000009</v>
      </c>
      <c r="I24">
        <f t="shared" si="3"/>
        <v>92432</v>
      </c>
      <c r="J24">
        <f t="shared" si="4"/>
        <v>77424</v>
      </c>
      <c r="K24">
        <f t="shared" si="2"/>
        <v>15008</v>
      </c>
    </row>
    <row r="25" spans="3:11">
      <c r="C25">
        <v>4.75</v>
      </c>
      <c r="D25">
        <v>2601</v>
      </c>
      <c r="E25">
        <f t="shared" si="7"/>
        <v>8112.0000000000009</v>
      </c>
      <c r="F25">
        <v>1</v>
      </c>
      <c r="G25">
        <f t="shared" si="0"/>
        <v>2601</v>
      </c>
      <c r="H25">
        <f t="shared" si="1"/>
        <v>8112.0000000000009</v>
      </c>
      <c r="I25">
        <f t="shared" si="3"/>
        <v>95033</v>
      </c>
      <c r="J25">
        <f t="shared" si="4"/>
        <v>85536</v>
      </c>
      <c r="K25">
        <f t="shared" si="2"/>
        <v>9497</v>
      </c>
    </row>
    <row r="26" spans="3:11">
      <c r="C26">
        <v>5</v>
      </c>
      <c r="D26">
        <v>4161.6000000000004</v>
      </c>
      <c r="E26">
        <f t="shared" si="7"/>
        <v>8112.0000000000009</v>
      </c>
      <c r="F26">
        <v>1</v>
      </c>
      <c r="G26">
        <f t="shared" si="0"/>
        <v>4161.6000000000004</v>
      </c>
      <c r="H26">
        <f t="shared" si="1"/>
        <v>8112.0000000000009</v>
      </c>
      <c r="I26">
        <f t="shared" si="3"/>
        <v>99194.6</v>
      </c>
      <c r="J26">
        <f t="shared" si="4"/>
        <v>93648</v>
      </c>
      <c r="K26">
        <f t="shared" si="2"/>
        <v>5546.6000000000058</v>
      </c>
    </row>
    <row r="27" spans="3:11">
      <c r="C27">
        <v>5.25</v>
      </c>
      <c r="D27">
        <f t="shared" si="6"/>
        <v>2653.02</v>
      </c>
      <c r="E27">
        <f>7500*(1.04)^3</f>
        <v>8436.4800000000014</v>
      </c>
      <c r="F27">
        <v>1</v>
      </c>
      <c r="G27">
        <f t="shared" si="0"/>
        <v>2653.02</v>
      </c>
      <c r="H27">
        <f t="shared" si="1"/>
        <v>8436.4800000000014</v>
      </c>
      <c r="I27">
        <f t="shared" si="3"/>
        <v>101847.62000000001</v>
      </c>
      <c r="J27">
        <f t="shared" si="4"/>
        <v>102084.48</v>
      </c>
      <c r="K27">
        <f t="shared" si="2"/>
        <v>-236.85999999998603</v>
      </c>
    </row>
    <row r="28" spans="3:11">
      <c r="C28">
        <v>5.5</v>
      </c>
      <c r="D28">
        <v>2653.02</v>
      </c>
      <c r="E28">
        <f t="shared" ref="E28:E30" si="8">7500*(1.04)^3</f>
        <v>8436.4800000000014</v>
      </c>
      <c r="F28">
        <v>1</v>
      </c>
      <c r="G28">
        <f t="shared" si="0"/>
        <v>2653.02</v>
      </c>
      <c r="H28">
        <f t="shared" si="1"/>
        <v>8436.4800000000014</v>
      </c>
      <c r="I28">
        <f t="shared" si="3"/>
        <v>104500.64000000001</v>
      </c>
      <c r="J28">
        <f t="shared" si="4"/>
        <v>110520.95999999999</v>
      </c>
      <c r="K28">
        <f t="shared" si="2"/>
        <v>-6020.3199999999779</v>
      </c>
    </row>
    <row r="29" spans="3:11">
      <c r="C29">
        <v>5.75</v>
      </c>
      <c r="D29">
        <v>2653.02</v>
      </c>
      <c r="E29">
        <f t="shared" si="8"/>
        <v>8436.4800000000014</v>
      </c>
      <c r="F29">
        <v>1</v>
      </c>
      <c r="G29">
        <f t="shared" si="0"/>
        <v>2653.02</v>
      </c>
      <c r="H29">
        <f t="shared" si="1"/>
        <v>8436.4800000000014</v>
      </c>
      <c r="I29">
        <f t="shared" si="3"/>
        <v>107153.66000000002</v>
      </c>
      <c r="J29">
        <f t="shared" si="4"/>
        <v>118957.43999999999</v>
      </c>
      <c r="K29">
        <f t="shared" si="2"/>
        <v>-11803.77999999997</v>
      </c>
    </row>
    <row r="30" spans="3:11">
      <c r="C30">
        <v>6</v>
      </c>
      <c r="D30">
        <v>4244.8320000000003</v>
      </c>
      <c r="E30">
        <f t="shared" si="8"/>
        <v>8436.4800000000014</v>
      </c>
      <c r="F30">
        <v>1</v>
      </c>
      <c r="G30">
        <f t="shared" si="0"/>
        <v>4244.8320000000003</v>
      </c>
      <c r="H30">
        <f t="shared" si="1"/>
        <v>8436.4800000000014</v>
      </c>
      <c r="I30">
        <f t="shared" si="3"/>
        <v>111398.49200000001</v>
      </c>
      <c r="J30">
        <f t="shared" si="4"/>
        <v>127393.91999999998</v>
      </c>
      <c r="K30">
        <f t="shared" si="2"/>
        <v>-15995.427999999971</v>
      </c>
    </row>
    <row r="31" spans="3:11">
      <c r="C31">
        <v>6.25</v>
      </c>
      <c r="D31">
        <f t="shared" si="6"/>
        <v>2706.0803999999998</v>
      </c>
      <c r="E31">
        <f>7500*(1.04)^4</f>
        <v>8773.9392000000007</v>
      </c>
      <c r="F31">
        <v>1</v>
      </c>
      <c r="G31">
        <f t="shared" si="0"/>
        <v>2706.0803999999998</v>
      </c>
      <c r="H31">
        <f t="shared" si="1"/>
        <v>8773.9392000000007</v>
      </c>
      <c r="I31">
        <f t="shared" si="3"/>
        <v>114104.57240000002</v>
      </c>
      <c r="J31">
        <f t="shared" si="4"/>
        <v>136167.85919999998</v>
      </c>
      <c r="K31">
        <f t="shared" si="2"/>
        <v>-22063.286799999958</v>
      </c>
    </row>
    <row r="32" spans="3:11">
      <c r="C32">
        <v>6.5</v>
      </c>
      <c r="D32">
        <v>2706.08</v>
      </c>
      <c r="E32">
        <f t="shared" ref="E32:E34" si="9">7500*(1.04)^4</f>
        <v>8773.9392000000007</v>
      </c>
      <c r="F32">
        <v>1</v>
      </c>
      <c r="G32">
        <f t="shared" si="0"/>
        <v>2706.08</v>
      </c>
      <c r="H32">
        <f t="shared" si="1"/>
        <v>8773.9392000000007</v>
      </c>
      <c r="I32">
        <f t="shared" si="3"/>
        <v>116810.65240000002</v>
      </c>
      <c r="J32">
        <f t="shared" si="4"/>
        <v>144941.79839999997</v>
      </c>
      <c r="K32">
        <f t="shared" si="2"/>
        <v>-28131.14599999995</v>
      </c>
    </row>
    <row r="33" spans="3:11">
      <c r="C33">
        <v>6.75</v>
      </c>
      <c r="D33">
        <v>2706.08</v>
      </c>
      <c r="E33">
        <f t="shared" si="9"/>
        <v>8773.9392000000007</v>
      </c>
      <c r="F33">
        <v>1</v>
      </c>
      <c r="G33">
        <f t="shared" si="0"/>
        <v>2706.08</v>
      </c>
      <c r="H33">
        <f t="shared" si="1"/>
        <v>8773.9392000000007</v>
      </c>
      <c r="I33">
        <f t="shared" si="3"/>
        <v>119516.73240000002</v>
      </c>
      <c r="J33">
        <f t="shared" si="4"/>
        <v>153715.73759999996</v>
      </c>
      <c r="K33">
        <f t="shared" si="2"/>
        <v>-34199.005199999941</v>
      </c>
    </row>
    <row r="34" spans="3:11">
      <c r="C34">
        <v>7</v>
      </c>
      <c r="D34">
        <v>4329.7282400000004</v>
      </c>
      <c r="E34">
        <f t="shared" si="9"/>
        <v>8773.9392000000007</v>
      </c>
      <c r="F34">
        <v>1</v>
      </c>
      <c r="G34">
        <f t="shared" si="0"/>
        <v>4329.7282400000004</v>
      </c>
      <c r="H34">
        <f t="shared" si="1"/>
        <v>8773.9392000000007</v>
      </c>
      <c r="I34">
        <f t="shared" si="3"/>
        <v>123846.46064000002</v>
      </c>
      <c r="J34">
        <f t="shared" si="4"/>
        <v>162489.67679999996</v>
      </c>
      <c r="K34">
        <f t="shared" si="2"/>
        <v>-38643.216159999938</v>
      </c>
    </row>
    <row r="35" spans="3:11">
      <c r="C35">
        <v>7.25</v>
      </c>
      <c r="D35">
        <f t="shared" si="6"/>
        <v>2760.2020080000002</v>
      </c>
      <c r="E35">
        <f>7500*(1.04)^5</f>
        <v>9124.8967680000023</v>
      </c>
      <c r="F35">
        <v>1</v>
      </c>
      <c r="G35">
        <f t="shared" si="0"/>
        <v>2760.2020080000002</v>
      </c>
      <c r="H35">
        <f t="shared" si="1"/>
        <v>9124.8967680000023</v>
      </c>
      <c r="I35">
        <f t="shared" si="3"/>
        <v>126606.66264800003</v>
      </c>
      <c r="J35">
        <f t="shared" si="4"/>
        <v>171614.57356799996</v>
      </c>
      <c r="K35">
        <f t="shared" si="2"/>
        <v>-45007.910919999937</v>
      </c>
    </row>
    <row r="36" spans="3:11">
      <c r="C36">
        <v>7.5</v>
      </c>
      <c r="D36">
        <v>2760.2020000000002</v>
      </c>
      <c r="E36">
        <f t="shared" ref="E36:E38" si="10">7500*(1.04)^5</f>
        <v>9124.8967680000023</v>
      </c>
      <c r="F36">
        <v>1</v>
      </c>
      <c r="G36">
        <f t="shared" si="0"/>
        <v>2760.2020000000002</v>
      </c>
      <c r="H36">
        <f t="shared" si="1"/>
        <v>9124.8967680000023</v>
      </c>
      <c r="I36">
        <f t="shared" si="3"/>
        <v>129366.86464800003</v>
      </c>
      <c r="J36">
        <f t="shared" si="4"/>
        <v>180739.47033599997</v>
      </c>
      <c r="K36">
        <f t="shared" si="2"/>
        <v>-51372.605687999938</v>
      </c>
    </row>
    <row r="37" spans="3:11">
      <c r="C37">
        <v>7.75</v>
      </c>
      <c r="D37">
        <v>2760.2020000000002</v>
      </c>
      <c r="E37">
        <f t="shared" si="10"/>
        <v>9124.8967680000023</v>
      </c>
      <c r="F37">
        <v>1</v>
      </c>
      <c r="G37">
        <f t="shared" si="0"/>
        <v>2760.2020000000002</v>
      </c>
      <c r="H37">
        <f t="shared" si="1"/>
        <v>9124.8967680000023</v>
      </c>
      <c r="I37">
        <f t="shared" si="3"/>
        <v>132127.06664800004</v>
      </c>
      <c r="J37">
        <f t="shared" si="4"/>
        <v>189864.36710399998</v>
      </c>
      <c r="K37">
        <f t="shared" si="2"/>
        <v>-57737.300455999939</v>
      </c>
    </row>
    <row r="38" spans="3:11">
      <c r="C38">
        <v>8</v>
      </c>
      <c r="D38">
        <v>2760.2020000000002</v>
      </c>
      <c r="E38">
        <f t="shared" si="10"/>
        <v>9124.8967680000023</v>
      </c>
      <c r="F38">
        <v>1</v>
      </c>
      <c r="G38">
        <f t="shared" si="0"/>
        <v>2760.2020000000002</v>
      </c>
      <c r="H38">
        <f t="shared" si="1"/>
        <v>9124.8967680000023</v>
      </c>
      <c r="I38">
        <f t="shared" si="3"/>
        <v>134887.26864800003</v>
      </c>
      <c r="J38">
        <f t="shared" si="4"/>
        <v>198989.26387199998</v>
      </c>
      <c r="K38">
        <f t="shared" si="2"/>
        <v>-64101.995223999955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12.1</vt:lpstr>
      <vt:lpstr>Sheet4</vt:lpstr>
      <vt:lpstr>12.2</vt:lpstr>
      <vt:lpstr>12.3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2020-08-16T12:47:43Z</dcterms:created>
  <dcterms:modified xsi:type="dcterms:W3CDTF">2020-09-03T11:56:32Z</dcterms:modified>
</cp:coreProperties>
</file>